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66061f4a2abc99/Asztali gép/2021 Jásztelek/Költségvetés módosítás/"/>
    </mc:Choice>
  </mc:AlternateContent>
  <xr:revisionPtr revIDLastSave="0" documentId="8_{94C1B908-952B-48F6-AAFA-C6602F230933}" xr6:coauthVersionLast="47" xr6:coauthVersionMax="47" xr10:uidLastSave="{00000000-0000-0000-0000-000000000000}"/>
  <bookViews>
    <workbookView xWindow="-108" yWindow="-108" windowWidth="23256" windowHeight="12576" tabRatio="727" firstSheet="16" activeTab="24"/>
  </bookViews>
  <sheets>
    <sheet name="1.sz.mell." sheetId="104" r:id="rId1"/>
    <sheet name="1.1.sz.mell." sheetId="105" r:id="rId2"/>
    <sheet name="1.2.sz.mell." sheetId="107" r:id="rId3"/>
    <sheet name="1.3.sz.mell." sheetId="126" r:id="rId4"/>
    <sheet name="1.A.sz.mell. (2)" sheetId="135" r:id="rId5"/>
    <sheet name="1.1.A.sz.mell. (2)" sheetId="136" r:id="rId6"/>
    <sheet name="1.2.A.sz.mell. (2)" sheetId="137" r:id="rId7"/>
    <sheet name="1.3.Asz.mell. (2)" sheetId="138" r:id="rId8"/>
    <sheet name="1.B.sz.mell." sheetId="106" r:id="rId9"/>
    <sheet name="1.B.1sz.mell." sheetId="131" r:id="rId10"/>
    <sheet name="1.B.2.sz.mell." sheetId="128" r:id="rId11"/>
    <sheet name="1.B.3sz.mell." sheetId="127" r:id="rId12"/>
    <sheet name="1.C.sz.mell." sheetId="123" r:id="rId13"/>
    <sheet name="1.C.1.sz.mell." sheetId="130" r:id="rId14"/>
    <sheet name="1.C.2.sz.mell. " sheetId="132" r:id="rId15"/>
    <sheet name="1.C.3.sz.mell." sheetId="129" r:id="rId16"/>
    <sheet name="2.1.sz.mell." sheetId="109" r:id="rId17"/>
    <sheet name="2.2.sz.mell." sheetId="108" r:id="rId18"/>
    <sheet name="3.sz.mell." sheetId="77" r:id="rId19"/>
    <sheet name="4.sz.mell." sheetId="63" r:id="rId20"/>
    <sheet name="5.sz.mell." sheetId="64" r:id="rId21"/>
    <sheet name="6.sz.mell" sheetId="89" r:id="rId22"/>
    <sheet name="1.sz tájékoztató t." sheetId="120" r:id="rId23"/>
    <sheet name="2.sz tájékoztató t." sheetId="24" r:id="rId24"/>
    <sheet name="3.sz tájékoztató t." sheetId="2" r:id="rId25"/>
    <sheet name="4. sz tájékoztató t." sheetId="124" r:id="rId26"/>
    <sheet name="5. sz tájékoztató t" sheetId="133" r:id="rId27"/>
    <sheet name="6.sz. tájékoztató" sheetId="134" r:id="rId28"/>
    <sheet name="6.A.sz. tájékoztató (2)" sheetId="139" r:id="rId29"/>
    <sheet name="6.sz. tájékoztató (3)" sheetId="140" r:id="rId30"/>
    <sheet name="6.C.sz. tájékoztató (4)" sheetId="141" r:id="rId31"/>
  </sheets>
  <definedNames>
    <definedName name="_xlnm.Print_Area" localSheetId="5">'1.1.A.sz.mell. (2)'!$A$1:$C$152</definedName>
    <definedName name="_xlnm.Print_Area" localSheetId="1">'1.1.sz.mell.'!$A$1:$C$153</definedName>
    <definedName name="_xlnm.Print_Area" localSheetId="6">'1.2.A.sz.mell. (2)'!$A$1:$E$153</definedName>
    <definedName name="_xlnm.Print_Area" localSheetId="2">'1.2.sz.mell.'!$A$1:$E$153</definedName>
    <definedName name="_xlnm.Print_Area" localSheetId="7">'1.3.Asz.mell. (2)'!$A$1:$E$151</definedName>
    <definedName name="_xlnm.Print_Area" localSheetId="3">'1.3.sz.mell.'!$A$1:$E$151</definedName>
    <definedName name="_xlnm.Print_Area" localSheetId="4">'1.A.sz.mell. (2)'!$A$1:$C$152</definedName>
    <definedName name="_xlnm.Print_Area" localSheetId="9">'1.B.1sz.mell.'!$A$1:$E$153</definedName>
    <definedName name="_xlnm.Print_Area" localSheetId="10">'1.B.2.sz.mell.'!$A$1:$E$153</definedName>
    <definedName name="_xlnm.Print_Area" localSheetId="11">'1.B.3sz.mell.'!$A$1:$E$153</definedName>
    <definedName name="_xlnm.Print_Area" localSheetId="8">'1.B.sz.mell.'!$A$1:$E$153</definedName>
    <definedName name="_xlnm.Print_Area" localSheetId="13">'1.C.1.sz.mell.'!$A$1:$E$153</definedName>
    <definedName name="_xlnm.Print_Area" localSheetId="14">'1.C.2.sz.mell. '!$A$1:$E$153</definedName>
    <definedName name="_xlnm.Print_Area" localSheetId="15">'1.C.3.sz.mell.'!$A$1:$E$153</definedName>
    <definedName name="_xlnm.Print_Area" localSheetId="12">'1.C.sz.mell.'!$A$1:$E$153</definedName>
    <definedName name="_xlnm.Print_Area" localSheetId="22">'1.sz tájékoztató t.'!$A$1:$E$32</definedName>
    <definedName name="_xlnm.Print_Area" localSheetId="0">'1.sz.mell.'!$A$1:$C$153</definedName>
    <definedName name="_xlnm.Print_Area" localSheetId="17">'2.2.sz.mell.'!$A$1:$F$33</definedName>
    <definedName name="_xlnm.Print_Area" localSheetId="19">'4.sz.mell.'!$A$1:$F$75</definedName>
    <definedName name="_xlnm.Print_Area" localSheetId="28">'6.A.sz. tájékoztató (2)'!$A$1:$F$152</definedName>
    <definedName name="_xlnm.Print_Area" localSheetId="30">'6.C.sz. tájékoztató (4)'!$A$1:$F$152</definedName>
    <definedName name="_xlnm.Print_Area" localSheetId="27">'6.sz. tájékoztató'!$A$1:$F$152</definedName>
    <definedName name="_xlnm.Print_Area" localSheetId="29">'6.sz. tájékoztató (3)'!$A$1:$F$152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6" i="134" l="1"/>
  <c r="F97" i="134"/>
  <c r="F98" i="134"/>
  <c r="F99" i="134"/>
  <c r="F100" i="134"/>
  <c r="F101" i="134"/>
  <c r="F103" i="134"/>
  <c r="F104" i="134"/>
  <c r="F105" i="134"/>
  <c r="F106" i="134"/>
  <c r="F107" i="134"/>
  <c r="F110" i="134"/>
  <c r="F111" i="134"/>
  <c r="F112" i="134"/>
  <c r="F113" i="134"/>
  <c r="F114" i="134"/>
  <c r="F115" i="134"/>
  <c r="F116" i="134"/>
  <c r="F117" i="134"/>
  <c r="F118" i="134"/>
  <c r="F119" i="134"/>
  <c r="F120" i="134"/>
  <c r="F121" i="134"/>
  <c r="F123" i="134"/>
  <c r="F124" i="134"/>
  <c r="F127" i="134"/>
  <c r="F128" i="134"/>
  <c r="F129" i="134"/>
  <c r="F131" i="134"/>
  <c r="F132" i="134"/>
  <c r="F133" i="134"/>
  <c r="F134" i="134"/>
  <c r="F136" i="134"/>
  <c r="F138" i="134"/>
  <c r="F142" i="134"/>
  <c r="F143" i="134"/>
  <c r="F144" i="134"/>
  <c r="F145" i="134"/>
  <c r="E96" i="134"/>
  <c r="E97" i="134"/>
  <c r="E98" i="134"/>
  <c r="E99" i="134"/>
  <c r="E100" i="134"/>
  <c r="E101" i="134"/>
  <c r="E103" i="134"/>
  <c r="E104" i="134"/>
  <c r="E105" i="134"/>
  <c r="E106" i="134"/>
  <c r="E107" i="134"/>
  <c r="E110" i="134"/>
  <c r="E111" i="134"/>
  <c r="E112" i="134"/>
  <c r="E113" i="134"/>
  <c r="E114" i="134"/>
  <c r="E115" i="134"/>
  <c r="E116" i="134"/>
  <c r="E117" i="134"/>
  <c r="E118" i="134"/>
  <c r="E119" i="134"/>
  <c r="E120" i="134"/>
  <c r="E121" i="134"/>
  <c r="E123" i="134"/>
  <c r="E124" i="134"/>
  <c r="E127" i="134"/>
  <c r="E128" i="134"/>
  <c r="E129" i="134"/>
  <c r="E131" i="134"/>
  <c r="E132" i="134"/>
  <c r="E133" i="134"/>
  <c r="E134" i="134"/>
  <c r="E136" i="134"/>
  <c r="E138" i="134"/>
  <c r="E142" i="134"/>
  <c r="E143" i="134"/>
  <c r="E144" i="134"/>
  <c r="E145" i="134"/>
  <c r="D96" i="134"/>
  <c r="D97" i="134"/>
  <c r="D98" i="134"/>
  <c r="D99" i="134"/>
  <c r="D100" i="134"/>
  <c r="D101" i="134"/>
  <c r="D103" i="134"/>
  <c r="D104" i="134"/>
  <c r="D105" i="134"/>
  <c r="D106" i="134"/>
  <c r="D107" i="134"/>
  <c r="D110" i="134"/>
  <c r="D111" i="134"/>
  <c r="D112" i="134"/>
  <c r="D113" i="134"/>
  <c r="D114" i="134"/>
  <c r="D115" i="134"/>
  <c r="D116" i="134"/>
  <c r="D117" i="134"/>
  <c r="D118" i="134"/>
  <c r="D119" i="134"/>
  <c r="D120" i="134"/>
  <c r="D121" i="134"/>
  <c r="D123" i="134"/>
  <c r="D124" i="134"/>
  <c r="D127" i="134"/>
  <c r="D128" i="134"/>
  <c r="D129" i="134"/>
  <c r="D131" i="134"/>
  <c r="D132" i="134"/>
  <c r="D133" i="134"/>
  <c r="D134" i="134"/>
  <c r="D136" i="134"/>
  <c r="D138" i="134"/>
  <c r="D142" i="134"/>
  <c r="D143" i="134"/>
  <c r="D144" i="134"/>
  <c r="D145" i="134"/>
  <c r="F8" i="134"/>
  <c r="F9" i="134"/>
  <c r="F10" i="134"/>
  <c r="F11" i="134"/>
  <c r="F12" i="134"/>
  <c r="F13" i="134"/>
  <c r="F15" i="134"/>
  <c r="F16" i="134"/>
  <c r="F17" i="134"/>
  <c r="F18" i="134"/>
  <c r="F19" i="134"/>
  <c r="F20" i="134"/>
  <c r="F22" i="134"/>
  <c r="F23" i="134"/>
  <c r="F24" i="134"/>
  <c r="F25" i="134"/>
  <c r="F26" i="134"/>
  <c r="F27" i="134"/>
  <c r="F28" i="134"/>
  <c r="F29" i="134"/>
  <c r="F30" i="134"/>
  <c r="F31" i="134"/>
  <c r="F32" i="134"/>
  <c r="F33" i="134"/>
  <c r="F34" i="134"/>
  <c r="F36" i="134"/>
  <c r="F47" i="134"/>
  <c r="F48" i="134"/>
  <c r="F49" i="134"/>
  <c r="F50" i="134"/>
  <c r="F51" i="134"/>
  <c r="F53" i="134"/>
  <c r="F54" i="134"/>
  <c r="F55" i="134"/>
  <c r="F56" i="134"/>
  <c r="F58" i="134"/>
  <c r="F60" i="134"/>
  <c r="F61" i="134"/>
  <c r="F64" i="134"/>
  <c r="F65" i="134"/>
  <c r="F66" i="134"/>
  <c r="F68" i="134"/>
  <c r="F69" i="134"/>
  <c r="F70" i="134"/>
  <c r="F71" i="134"/>
  <c r="F73" i="134"/>
  <c r="F74" i="134"/>
  <c r="F76" i="134"/>
  <c r="F77" i="134"/>
  <c r="F80" i="134"/>
  <c r="F81" i="134"/>
  <c r="F82" i="134"/>
  <c r="F83" i="134"/>
  <c r="F84" i="134"/>
  <c r="E8" i="134"/>
  <c r="E9" i="134"/>
  <c r="E10" i="134"/>
  <c r="E11" i="134"/>
  <c r="E12" i="134"/>
  <c r="E13" i="134"/>
  <c r="E15" i="134"/>
  <c r="E16" i="134"/>
  <c r="E17" i="134"/>
  <c r="E18" i="134"/>
  <c r="E19" i="134"/>
  <c r="E20" i="134"/>
  <c r="E22" i="134"/>
  <c r="E23" i="134"/>
  <c r="E24" i="134"/>
  <c r="E25" i="134"/>
  <c r="E26" i="134"/>
  <c r="E27" i="134"/>
  <c r="E28" i="134"/>
  <c r="E29" i="134"/>
  <c r="E30" i="134"/>
  <c r="E31" i="134"/>
  <c r="E32" i="134"/>
  <c r="E33" i="134"/>
  <c r="E34" i="134"/>
  <c r="E36" i="134"/>
  <c r="E47" i="134"/>
  <c r="E48" i="134"/>
  <c r="E49" i="134"/>
  <c r="E50" i="134"/>
  <c r="E51" i="134"/>
  <c r="E53" i="134"/>
  <c r="E54" i="134"/>
  <c r="E55" i="134"/>
  <c r="E56" i="134"/>
  <c r="E58" i="134"/>
  <c r="E60" i="134"/>
  <c r="E61" i="134"/>
  <c r="E64" i="134"/>
  <c r="E65" i="134"/>
  <c r="E66" i="134"/>
  <c r="E68" i="134"/>
  <c r="E69" i="134"/>
  <c r="E70" i="134"/>
  <c r="E71" i="134"/>
  <c r="E73" i="134"/>
  <c r="E74" i="134"/>
  <c r="E76" i="134"/>
  <c r="E77" i="134"/>
  <c r="E80" i="134"/>
  <c r="E81" i="134"/>
  <c r="E82" i="134"/>
  <c r="E83" i="134"/>
  <c r="E84" i="134"/>
  <c r="D8" i="134"/>
  <c r="D9" i="134"/>
  <c r="D10" i="134"/>
  <c r="D11" i="134"/>
  <c r="D12" i="134"/>
  <c r="D13" i="134"/>
  <c r="D15" i="134"/>
  <c r="D16" i="134"/>
  <c r="D17" i="134"/>
  <c r="D18" i="134"/>
  <c r="D19" i="134"/>
  <c r="D20" i="134"/>
  <c r="D22" i="134"/>
  <c r="D23" i="134"/>
  <c r="D24" i="134"/>
  <c r="D25" i="134"/>
  <c r="D26" i="134"/>
  <c r="D27" i="134"/>
  <c r="D28" i="134"/>
  <c r="D29" i="134"/>
  <c r="D30" i="134"/>
  <c r="D31" i="134"/>
  <c r="D32" i="134"/>
  <c r="D33" i="134"/>
  <c r="D34" i="134"/>
  <c r="D36" i="134"/>
  <c r="D47" i="134"/>
  <c r="D48" i="134"/>
  <c r="D49" i="134"/>
  <c r="D50" i="134"/>
  <c r="D51" i="134"/>
  <c r="D53" i="134"/>
  <c r="D54" i="134"/>
  <c r="D55" i="134"/>
  <c r="D56" i="134"/>
  <c r="D58" i="134"/>
  <c r="D60" i="134"/>
  <c r="D61" i="134"/>
  <c r="D64" i="134"/>
  <c r="D65" i="134"/>
  <c r="D66" i="134"/>
  <c r="D68" i="134"/>
  <c r="D69" i="134"/>
  <c r="D70" i="134"/>
  <c r="D71" i="134"/>
  <c r="D73" i="134"/>
  <c r="D74" i="134"/>
  <c r="D76" i="134"/>
  <c r="D77" i="134"/>
  <c r="D80" i="134"/>
  <c r="D81" i="134"/>
  <c r="D82" i="134"/>
  <c r="D83" i="134"/>
  <c r="D84" i="134"/>
  <c r="D7" i="134"/>
  <c r="E7" i="134"/>
  <c r="F7" i="134"/>
  <c r="C145" i="139"/>
  <c r="C67" i="139"/>
  <c r="C71" i="139"/>
  <c r="C75" i="139"/>
  <c r="F141" i="141"/>
  <c r="E141" i="141"/>
  <c r="D141" i="141"/>
  <c r="F130" i="141"/>
  <c r="E130" i="141"/>
  <c r="D130" i="141"/>
  <c r="F126" i="141"/>
  <c r="E126" i="141"/>
  <c r="D126" i="141"/>
  <c r="F122" i="141"/>
  <c r="E122" i="141"/>
  <c r="D122" i="141"/>
  <c r="F79" i="141"/>
  <c r="E79" i="141"/>
  <c r="D79" i="141"/>
  <c r="F72" i="141"/>
  <c r="E72" i="141"/>
  <c r="D72" i="141"/>
  <c r="F67" i="141"/>
  <c r="E67" i="141"/>
  <c r="D67" i="141"/>
  <c r="F63" i="141"/>
  <c r="E63" i="141"/>
  <c r="D63" i="141"/>
  <c r="F59" i="141"/>
  <c r="F57" i="141"/>
  <c r="E59" i="141"/>
  <c r="E57" i="141"/>
  <c r="D59" i="141"/>
  <c r="D57" i="141"/>
  <c r="F52" i="141"/>
  <c r="E52" i="141"/>
  <c r="D52" i="141"/>
  <c r="F46" i="141"/>
  <c r="E46" i="141"/>
  <c r="D46" i="141"/>
  <c r="D46" i="134"/>
  <c r="F21" i="141"/>
  <c r="E21" i="141"/>
  <c r="D21" i="141"/>
  <c r="F14" i="141"/>
  <c r="E14" i="141"/>
  <c r="D14" i="141"/>
  <c r="F141" i="140"/>
  <c r="F141" i="134"/>
  <c r="E141" i="140"/>
  <c r="D141" i="140"/>
  <c r="F130" i="140"/>
  <c r="E130" i="140"/>
  <c r="D130" i="140"/>
  <c r="F126" i="140"/>
  <c r="F126" i="134"/>
  <c r="E126" i="140"/>
  <c r="D126" i="140"/>
  <c r="D126" i="134"/>
  <c r="F122" i="140"/>
  <c r="F122" i="134"/>
  <c r="E122" i="140"/>
  <c r="D122" i="140"/>
  <c r="F108" i="140"/>
  <c r="E108" i="140"/>
  <c r="D108" i="140"/>
  <c r="F79" i="140"/>
  <c r="E79" i="140"/>
  <c r="E79" i="134"/>
  <c r="D79" i="140"/>
  <c r="F72" i="140"/>
  <c r="E72" i="140"/>
  <c r="E72" i="134"/>
  <c r="D72" i="140"/>
  <c r="F67" i="140"/>
  <c r="F67" i="134"/>
  <c r="E67" i="140"/>
  <c r="D67" i="140"/>
  <c r="F63" i="140"/>
  <c r="E63" i="140"/>
  <c r="D63" i="140"/>
  <c r="D63" i="134"/>
  <c r="F59" i="140"/>
  <c r="F57" i="140"/>
  <c r="E59" i="140"/>
  <c r="E57" i="140"/>
  <c r="D59" i="140"/>
  <c r="D57" i="140"/>
  <c r="F52" i="140"/>
  <c r="F52" i="134"/>
  <c r="E52" i="140"/>
  <c r="D52" i="140"/>
  <c r="F46" i="140"/>
  <c r="E46" i="140"/>
  <c r="D46" i="140"/>
  <c r="F21" i="140"/>
  <c r="E21" i="140"/>
  <c r="E21" i="134"/>
  <c r="D21" i="140"/>
  <c r="F141" i="139"/>
  <c r="E141" i="139"/>
  <c r="E141" i="134"/>
  <c r="D141" i="139"/>
  <c r="F130" i="139"/>
  <c r="E130" i="139"/>
  <c r="E130" i="134"/>
  <c r="D130" i="139"/>
  <c r="D130" i="134"/>
  <c r="F126" i="139"/>
  <c r="E126" i="139"/>
  <c r="E126" i="134"/>
  <c r="D126" i="139"/>
  <c r="F122" i="139"/>
  <c r="E122" i="139"/>
  <c r="E122" i="134"/>
  <c r="D122" i="139"/>
  <c r="F108" i="139"/>
  <c r="D108" i="139"/>
  <c r="F79" i="139"/>
  <c r="F79" i="134"/>
  <c r="E79" i="139"/>
  <c r="D79" i="139"/>
  <c r="D79" i="134"/>
  <c r="F75" i="139"/>
  <c r="E75" i="139"/>
  <c r="D75" i="139"/>
  <c r="F72" i="139"/>
  <c r="F72" i="134"/>
  <c r="E72" i="139"/>
  <c r="D72" i="139"/>
  <c r="D72" i="134"/>
  <c r="F67" i="139"/>
  <c r="E67" i="139"/>
  <c r="D67" i="139"/>
  <c r="D67" i="134"/>
  <c r="F63" i="139"/>
  <c r="E63" i="139"/>
  <c r="E63" i="134"/>
  <c r="D63" i="139"/>
  <c r="F59" i="139"/>
  <c r="F57" i="139"/>
  <c r="F57" i="134"/>
  <c r="E59" i="139"/>
  <c r="E57" i="139"/>
  <c r="D59" i="139"/>
  <c r="F52" i="139"/>
  <c r="E52" i="139"/>
  <c r="E52" i="134"/>
  <c r="D52" i="139"/>
  <c r="D52" i="134"/>
  <c r="F46" i="139"/>
  <c r="F46" i="134"/>
  <c r="E46" i="139"/>
  <c r="E46" i="134"/>
  <c r="D46" i="139"/>
  <c r="F21" i="139"/>
  <c r="F21" i="134"/>
  <c r="E21" i="139"/>
  <c r="D21" i="139"/>
  <c r="D21" i="134"/>
  <c r="F14" i="139"/>
  <c r="F14" i="134"/>
  <c r="E14" i="139"/>
  <c r="E14" i="134"/>
  <c r="D14" i="139"/>
  <c r="D14" i="134"/>
  <c r="E40" i="63"/>
  <c r="C136" i="137"/>
  <c r="C140" i="135"/>
  <c r="E26" i="109"/>
  <c r="C78" i="105"/>
  <c r="C141" i="107"/>
  <c r="C78" i="104"/>
  <c r="C35" i="136"/>
  <c r="C36" i="132"/>
  <c r="E27" i="63"/>
  <c r="O7" i="24"/>
  <c r="C123" i="135"/>
  <c r="C123" i="139"/>
  <c r="C9" i="105"/>
  <c r="C10" i="105"/>
  <c r="C11" i="105"/>
  <c r="C12" i="105"/>
  <c r="C13" i="105"/>
  <c r="C15" i="105"/>
  <c r="C16" i="105"/>
  <c r="C17" i="105"/>
  <c r="C17" i="104"/>
  <c r="C18" i="105"/>
  <c r="C19" i="105"/>
  <c r="C20" i="105"/>
  <c r="C22" i="105"/>
  <c r="C23" i="105"/>
  <c r="C23" i="104"/>
  <c r="C24" i="105"/>
  <c r="C25" i="105"/>
  <c r="C26" i="105"/>
  <c r="C27" i="105"/>
  <c r="C30" i="105"/>
  <c r="C31" i="105"/>
  <c r="C31" i="104"/>
  <c r="C32" i="105"/>
  <c r="C33" i="105"/>
  <c r="C34" i="105"/>
  <c r="C36" i="105"/>
  <c r="C37" i="105"/>
  <c r="C37" i="104"/>
  <c r="C38" i="105"/>
  <c r="C38" i="104"/>
  <c r="C39" i="105"/>
  <c r="C40" i="105"/>
  <c r="C40" i="104"/>
  <c r="C41" i="105"/>
  <c r="C41" i="104"/>
  <c r="C42" i="105"/>
  <c r="C43" i="105"/>
  <c r="C44" i="105"/>
  <c r="C45" i="105"/>
  <c r="C45" i="104"/>
  <c r="C47" i="105"/>
  <c r="C48" i="105"/>
  <c r="C49" i="105"/>
  <c r="C49" i="104"/>
  <c r="C50" i="105"/>
  <c r="C51" i="105"/>
  <c r="C53" i="105"/>
  <c r="C53" i="104"/>
  <c r="C54" i="105"/>
  <c r="C55" i="105"/>
  <c r="C56" i="105"/>
  <c r="C58" i="105"/>
  <c r="C59" i="105"/>
  <c r="C59" i="104"/>
  <c r="C60" i="105"/>
  <c r="C61" i="105"/>
  <c r="C64" i="105"/>
  <c r="C65" i="105"/>
  <c r="C66" i="105"/>
  <c r="C66" i="104"/>
  <c r="C68" i="105"/>
  <c r="C68" i="104"/>
  <c r="C69" i="105"/>
  <c r="C69" i="104"/>
  <c r="C70" i="105"/>
  <c r="C71" i="105"/>
  <c r="C73" i="105"/>
  <c r="C74" i="105"/>
  <c r="C74" i="104"/>
  <c r="C76" i="105"/>
  <c r="C76" i="104"/>
  <c r="C77" i="105"/>
  <c r="C81" i="105"/>
  <c r="C82" i="105"/>
  <c r="C83" i="105"/>
  <c r="C84" i="105"/>
  <c r="C128" i="105"/>
  <c r="C129" i="105"/>
  <c r="C129" i="104"/>
  <c r="C130" i="105"/>
  <c r="C130" i="104"/>
  <c r="C132" i="105"/>
  <c r="C132" i="104"/>
  <c r="C133" i="105"/>
  <c r="C134" i="105"/>
  <c r="C135" i="105"/>
  <c r="C135" i="104"/>
  <c r="C137" i="105"/>
  <c r="C138" i="105"/>
  <c r="C139" i="105"/>
  <c r="C139" i="104"/>
  <c r="C140" i="105"/>
  <c r="C143" i="105"/>
  <c r="C144" i="105"/>
  <c r="C145" i="105"/>
  <c r="C145" i="104"/>
  <c r="C73" i="107"/>
  <c r="C74" i="107"/>
  <c r="C77" i="107"/>
  <c r="C77" i="104"/>
  <c r="C78" i="107"/>
  <c r="C79" i="107"/>
  <c r="C128" i="107"/>
  <c r="C129" i="107"/>
  <c r="C130" i="107"/>
  <c r="C132" i="107"/>
  <c r="C133" i="107"/>
  <c r="C134" i="107"/>
  <c r="C135" i="107"/>
  <c r="C137" i="107"/>
  <c r="C138" i="107"/>
  <c r="C139" i="107"/>
  <c r="C140" i="107"/>
  <c r="C143" i="107"/>
  <c r="C144" i="107"/>
  <c r="C143" i="104"/>
  <c r="C145" i="107"/>
  <c r="C146" i="107"/>
  <c r="D7" i="133"/>
  <c r="C64" i="107"/>
  <c r="C64" i="104"/>
  <c r="C65" i="107"/>
  <c r="C66" i="107"/>
  <c r="C68" i="107"/>
  <c r="C69" i="107"/>
  <c r="C70" i="107"/>
  <c r="C71" i="107"/>
  <c r="C71" i="104"/>
  <c r="C82" i="107"/>
  <c r="C82" i="104"/>
  <c r="C83" i="107"/>
  <c r="C83" i="104"/>
  <c r="C84" i="107"/>
  <c r="C85" i="107"/>
  <c r="C85" i="104"/>
  <c r="C8" i="107"/>
  <c r="C8" i="104"/>
  <c r="C96" i="106"/>
  <c r="C94" i="140"/>
  <c r="D94" i="140"/>
  <c r="E94" i="140"/>
  <c r="F94" i="140"/>
  <c r="C97" i="106"/>
  <c r="C95" i="140"/>
  <c r="D95" i="140"/>
  <c r="E95" i="140"/>
  <c r="F95" i="140"/>
  <c r="C98" i="106"/>
  <c r="C96" i="140"/>
  <c r="C99" i="106"/>
  <c r="C97" i="140"/>
  <c r="C100" i="106"/>
  <c r="C98" i="140"/>
  <c r="C101" i="106"/>
  <c r="C99" i="140"/>
  <c r="C102" i="106"/>
  <c r="C100" i="140"/>
  <c r="C103" i="106"/>
  <c r="C101" i="140"/>
  <c r="C104" i="106"/>
  <c r="C102" i="140"/>
  <c r="C105" i="106"/>
  <c r="C103" i="140"/>
  <c r="C106" i="106"/>
  <c r="C104" i="140"/>
  <c r="C107" i="106"/>
  <c r="C105" i="140"/>
  <c r="C108" i="106"/>
  <c r="C106" i="140"/>
  <c r="C109" i="106"/>
  <c r="C107" i="140"/>
  <c r="C111" i="106"/>
  <c r="C109" i="140"/>
  <c r="C112" i="106"/>
  <c r="C110" i="140"/>
  <c r="C113" i="106"/>
  <c r="C111" i="140"/>
  <c r="C114" i="106"/>
  <c r="C112" i="140"/>
  <c r="C115" i="106"/>
  <c r="C113" i="140"/>
  <c r="C116" i="106"/>
  <c r="C114" i="140"/>
  <c r="C117" i="106"/>
  <c r="C115" i="140"/>
  <c r="C118" i="106"/>
  <c r="C116" i="140"/>
  <c r="C119" i="106"/>
  <c r="C117" i="140"/>
  <c r="C120" i="106"/>
  <c r="C118" i="140"/>
  <c r="C121" i="106"/>
  <c r="C119" i="140"/>
  <c r="C122" i="106"/>
  <c r="C120" i="140"/>
  <c r="C123" i="106"/>
  <c r="C121" i="140"/>
  <c r="C125" i="106"/>
  <c r="C123" i="140"/>
  <c r="C126" i="106"/>
  <c r="C124" i="140"/>
  <c r="C129" i="106"/>
  <c r="C127" i="140"/>
  <c r="C130" i="106"/>
  <c r="C128" i="140"/>
  <c r="C131" i="106"/>
  <c r="C129" i="140"/>
  <c r="C133" i="106"/>
  <c r="C131" i="140"/>
  <c r="C134" i="106"/>
  <c r="C132" i="140"/>
  <c r="C135" i="106"/>
  <c r="C133" i="140"/>
  <c r="C136" i="106"/>
  <c r="C134" i="140"/>
  <c r="C138" i="106"/>
  <c r="C136" i="140"/>
  <c r="C139" i="106"/>
  <c r="C137" i="140"/>
  <c r="C140" i="106"/>
  <c r="C138" i="140"/>
  <c r="C141" i="106"/>
  <c r="C139" i="140"/>
  <c r="D139" i="140"/>
  <c r="C143" i="106"/>
  <c r="C141" i="140"/>
  <c r="C144" i="106"/>
  <c r="C142" i="140"/>
  <c r="C145" i="106"/>
  <c r="C143" i="140"/>
  <c r="C146" i="106"/>
  <c r="C144" i="140"/>
  <c r="C10" i="106"/>
  <c r="C9" i="140"/>
  <c r="C11" i="106"/>
  <c r="C10" i="140"/>
  <c r="C12" i="106"/>
  <c r="C11" i="140"/>
  <c r="C13" i="106"/>
  <c r="C12" i="140"/>
  <c r="C14" i="106"/>
  <c r="C13" i="140"/>
  <c r="C16" i="106"/>
  <c r="C15" i="140"/>
  <c r="C17" i="106"/>
  <c r="C16" i="140"/>
  <c r="C18" i="106"/>
  <c r="C17" i="140"/>
  <c r="C19" i="106"/>
  <c r="C18" i="140"/>
  <c r="C20" i="106"/>
  <c r="C19" i="140"/>
  <c r="C21" i="106"/>
  <c r="C20" i="140"/>
  <c r="C23" i="106"/>
  <c r="C22" i="140"/>
  <c r="C24" i="106"/>
  <c r="C23" i="140"/>
  <c r="C25" i="106"/>
  <c r="C24" i="140"/>
  <c r="C26" i="106"/>
  <c r="C25" i="140"/>
  <c r="C25" i="134"/>
  <c r="C27" i="106"/>
  <c r="C26" i="140"/>
  <c r="C28" i="106"/>
  <c r="C27" i="140"/>
  <c r="C31" i="106"/>
  <c r="C30" i="140"/>
  <c r="C32" i="106"/>
  <c r="C31" i="140"/>
  <c r="C33" i="106"/>
  <c r="C32" i="140"/>
  <c r="C34" i="106"/>
  <c r="C33" i="140"/>
  <c r="C35" i="106"/>
  <c r="C34" i="140"/>
  <c r="C37" i="106"/>
  <c r="C36" i="140"/>
  <c r="C38" i="106"/>
  <c r="C37" i="140"/>
  <c r="D37" i="140"/>
  <c r="E37" i="140"/>
  <c r="C39" i="106"/>
  <c r="C38" i="140"/>
  <c r="D38" i="140"/>
  <c r="E38" i="140"/>
  <c r="F38" i="140"/>
  <c r="C40" i="106"/>
  <c r="C39" i="140"/>
  <c r="D39" i="140"/>
  <c r="E39" i="140"/>
  <c r="F39" i="140"/>
  <c r="C41" i="106"/>
  <c r="C40" i="140"/>
  <c r="D40" i="140"/>
  <c r="E40" i="140"/>
  <c r="F40" i="140"/>
  <c r="C42" i="106"/>
  <c r="C41" i="140"/>
  <c r="D41" i="140"/>
  <c r="E41" i="140"/>
  <c r="F41" i="140"/>
  <c r="C43" i="106"/>
  <c r="C42" i="140"/>
  <c r="C44" i="106"/>
  <c r="C43" i="140"/>
  <c r="C45" i="106"/>
  <c r="C44" i="140"/>
  <c r="C46" i="106"/>
  <c r="C45" i="140"/>
  <c r="D45" i="140"/>
  <c r="C48" i="106"/>
  <c r="C47" i="140"/>
  <c r="C49" i="106"/>
  <c r="C48" i="140"/>
  <c r="C50" i="106"/>
  <c r="C49" i="140"/>
  <c r="C51" i="106"/>
  <c r="C50" i="140"/>
  <c r="C52" i="106"/>
  <c r="C51" i="140"/>
  <c r="C54" i="106"/>
  <c r="C53" i="140"/>
  <c r="C55" i="106"/>
  <c r="C54" i="140"/>
  <c r="C56" i="106"/>
  <c r="C55" i="140"/>
  <c r="C57" i="106"/>
  <c r="C56" i="140"/>
  <c r="C59" i="106"/>
  <c r="C58" i="140"/>
  <c r="C60" i="106"/>
  <c r="C59" i="140"/>
  <c r="C61" i="106"/>
  <c r="C60" i="140"/>
  <c r="C62" i="106"/>
  <c r="C61" i="140"/>
  <c r="C61" i="134"/>
  <c r="C65" i="106"/>
  <c r="C64" i="140"/>
  <c r="C66" i="106"/>
  <c r="C65" i="140"/>
  <c r="C67" i="106"/>
  <c r="C66" i="140"/>
  <c r="C69" i="106"/>
  <c r="C68" i="140"/>
  <c r="C68" i="134"/>
  <c r="C70" i="106"/>
  <c r="C69" i="140"/>
  <c r="C71" i="106"/>
  <c r="C70" i="140"/>
  <c r="C72" i="106"/>
  <c r="C71" i="140"/>
  <c r="C74" i="106"/>
  <c r="C73" i="140"/>
  <c r="C75" i="106"/>
  <c r="C74" i="140"/>
  <c r="C77" i="106"/>
  <c r="C76" i="140"/>
  <c r="C78" i="106"/>
  <c r="C77" i="140"/>
  <c r="C79" i="106"/>
  <c r="C141" i="105"/>
  <c r="C140" i="104"/>
  <c r="C78" i="140"/>
  <c r="C80" i="106"/>
  <c r="C79" i="140"/>
  <c r="C82" i="106"/>
  <c r="C81" i="140"/>
  <c r="C83" i="106"/>
  <c r="C82" i="140"/>
  <c r="C84" i="106"/>
  <c r="C83" i="140"/>
  <c r="C85" i="106"/>
  <c r="C84" i="140"/>
  <c r="C86" i="106"/>
  <c r="C85" i="140"/>
  <c r="C9" i="106"/>
  <c r="C8" i="140"/>
  <c r="C8" i="134"/>
  <c r="C9" i="107"/>
  <c r="C10" i="107"/>
  <c r="C10" i="104"/>
  <c r="C11" i="107"/>
  <c r="C12" i="107"/>
  <c r="C13" i="107"/>
  <c r="C13" i="104"/>
  <c r="C15" i="107"/>
  <c r="C16" i="107"/>
  <c r="C17" i="107"/>
  <c r="C18" i="107"/>
  <c r="C18" i="104"/>
  <c r="C19" i="107"/>
  <c r="C20" i="107"/>
  <c r="C20" i="104"/>
  <c r="C22" i="107"/>
  <c r="C23" i="107"/>
  <c r="C24" i="107"/>
  <c r="C24" i="104"/>
  <c r="C25" i="107"/>
  <c r="C26" i="107"/>
  <c r="C27" i="107"/>
  <c r="C27" i="104"/>
  <c r="C30" i="107"/>
  <c r="C31" i="107"/>
  <c r="C32" i="107"/>
  <c r="C33" i="107"/>
  <c r="C33" i="104"/>
  <c r="C34" i="107"/>
  <c r="C36" i="107"/>
  <c r="C36" i="104"/>
  <c r="C37" i="107"/>
  <c r="C38" i="107"/>
  <c r="C39" i="107"/>
  <c r="C39" i="104"/>
  <c r="C40" i="107"/>
  <c r="C41" i="107"/>
  <c r="C42" i="107"/>
  <c r="C43" i="107"/>
  <c r="C43" i="104"/>
  <c r="C44" i="107"/>
  <c r="C44" i="104"/>
  <c r="C45" i="107"/>
  <c r="C47" i="107"/>
  <c r="C47" i="104"/>
  <c r="C48" i="107"/>
  <c r="C49" i="107"/>
  <c r="C50" i="107"/>
  <c r="C51" i="107"/>
  <c r="C51" i="104"/>
  <c r="C53" i="107"/>
  <c r="C54" i="107"/>
  <c r="C54" i="104"/>
  <c r="C55" i="107"/>
  <c r="C56" i="107"/>
  <c r="C58" i="107"/>
  <c r="C58" i="104"/>
  <c r="C59" i="107"/>
  <c r="C60" i="107"/>
  <c r="C61" i="107"/>
  <c r="C61" i="104"/>
  <c r="C30" i="104"/>
  <c r="C8" i="105"/>
  <c r="C95" i="131"/>
  <c r="C95" i="106"/>
  <c r="C93" i="140"/>
  <c r="D93" i="140"/>
  <c r="C68" i="135"/>
  <c r="C68" i="139"/>
  <c r="C69" i="135"/>
  <c r="C69" i="139"/>
  <c r="C70" i="135"/>
  <c r="C70" i="139"/>
  <c r="C60" i="135"/>
  <c r="C60" i="139"/>
  <c r="C61" i="135"/>
  <c r="C61" i="139"/>
  <c r="C64" i="135"/>
  <c r="C64" i="139"/>
  <c r="C65" i="135"/>
  <c r="C65" i="139"/>
  <c r="C66" i="135"/>
  <c r="C66" i="139"/>
  <c r="C66" i="134"/>
  <c r="C18" i="108"/>
  <c r="C73" i="135"/>
  <c r="C73" i="139"/>
  <c r="C74" i="135"/>
  <c r="C74" i="139"/>
  <c r="C76" i="135"/>
  <c r="C76" i="139"/>
  <c r="C77" i="135"/>
  <c r="C77" i="139"/>
  <c r="C80" i="135"/>
  <c r="C80" i="139"/>
  <c r="C81" i="135"/>
  <c r="C81" i="139"/>
  <c r="C82" i="135"/>
  <c r="C82" i="139"/>
  <c r="C83" i="135"/>
  <c r="C83" i="139"/>
  <c r="C84" i="135"/>
  <c r="C84" i="139"/>
  <c r="C135" i="136"/>
  <c r="C135" i="135"/>
  <c r="C135" i="139"/>
  <c r="C108" i="136"/>
  <c r="C35" i="137"/>
  <c r="C21" i="137"/>
  <c r="C21" i="136"/>
  <c r="C27" i="135"/>
  <c r="B75" i="63"/>
  <c r="E71" i="63"/>
  <c r="E63" i="63"/>
  <c r="E64" i="63"/>
  <c r="E65" i="63"/>
  <c r="E66" i="63"/>
  <c r="E67" i="63"/>
  <c r="E68" i="63"/>
  <c r="E69" i="63"/>
  <c r="E70" i="63"/>
  <c r="E72" i="63"/>
  <c r="F72" i="63"/>
  <c r="F75" i="63"/>
  <c r="E73" i="63"/>
  <c r="F73" i="63"/>
  <c r="E74" i="63"/>
  <c r="C93" i="135"/>
  <c r="C93" i="139"/>
  <c r="C94" i="135"/>
  <c r="C94" i="139"/>
  <c r="C95" i="135"/>
  <c r="C95" i="139"/>
  <c r="C96" i="135"/>
  <c r="C96" i="139"/>
  <c r="C98" i="135"/>
  <c r="C98" i="139"/>
  <c r="C99" i="135"/>
  <c r="C99" i="139"/>
  <c r="C99" i="134"/>
  <c r="C100" i="135"/>
  <c r="C100" i="139"/>
  <c r="C101" i="135"/>
  <c r="C101" i="139"/>
  <c r="C102" i="135"/>
  <c r="C102" i="139"/>
  <c r="C103" i="135"/>
  <c r="C103" i="139"/>
  <c r="C104" i="135"/>
  <c r="C104" i="139"/>
  <c r="C105" i="135"/>
  <c r="C105" i="139"/>
  <c r="C105" i="134"/>
  <c r="C106" i="135"/>
  <c r="C106" i="139"/>
  <c r="C107" i="135"/>
  <c r="C107" i="139"/>
  <c r="C109" i="135"/>
  <c r="C109" i="139"/>
  <c r="C110" i="135"/>
  <c r="C110" i="139"/>
  <c r="C137" i="135"/>
  <c r="C137" i="139"/>
  <c r="C138" i="135"/>
  <c r="C138" i="139"/>
  <c r="C8" i="135"/>
  <c r="C8" i="139"/>
  <c r="C9" i="135"/>
  <c r="C9" i="139"/>
  <c r="C10" i="135"/>
  <c r="C10" i="139"/>
  <c r="C11" i="135"/>
  <c r="C11" i="139"/>
  <c r="C13" i="135"/>
  <c r="C13" i="139"/>
  <c r="C19" i="135"/>
  <c r="C19" i="139"/>
  <c r="C19" i="134"/>
  <c r="C25" i="135"/>
  <c r="C25" i="139"/>
  <c r="C26" i="135"/>
  <c r="C26" i="139"/>
  <c r="C22" i="135"/>
  <c r="C22" i="139"/>
  <c r="E7" i="63"/>
  <c r="E8" i="63"/>
  <c r="E9" i="63"/>
  <c r="E10" i="63"/>
  <c r="E11" i="63"/>
  <c r="E12" i="63"/>
  <c r="E13" i="63"/>
  <c r="E14" i="63"/>
  <c r="E15" i="63"/>
  <c r="E16" i="63"/>
  <c r="E17" i="63"/>
  <c r="E18" i="63"/>
  <c r="E19" i="63"/>
  <c r="E20" i="63"/>
  <c r="E21" i="63"/>
  <c r="E25" i="63"/>
  <c r="E26" i="63"/>
  <c r="E28" i="63"/>
  <c r="E29" i="63"/>
  <c r="E30" i="63"/>
  <c r="E31" i="63"/>
  <c r="E32" i="63"/>
  <c r="E33" i="63"/>
  <c r="E34" i="63"/>
  <c r="E35" i="63"/>
  <c r="E36" i="63"/>
  <c r="E37" i="63"/>
  <c r="E38" i="63"/>
  <c r="E41" i="63"/>
  <c r="E42" i="63"/>
  <c r="E43" i="63"/>
  <c r="E44" i="63"/>
  <c r="E45" i="63"/>
  <c r="E46" i="63"/>
  <c r="E47" i="63"/>
  <c r="E48" i="63"/>
  <c r="E49" i="63"/>
  <c r="E50" i="63"/>
  <c r="E51" i="63"/>
  <c r="E52" i="63"/>
  <c r="E53" i="63"/>
  <c r="E54" i="63"/>
  <c r="E55" i="63"/>
  <c r="E57" i="63"/>
  <c r="E58" i="63"/>
  <c r="E59" i="63"/>
  <c r="E60" i="63"/>
  <c r="E61" i="63"/>
  <c r="E62" i="63"/>
  <c r="E6" i="63"/>
  <c r="E56" i="63"/>
  <c r="E39" i="63"/>
  <c r="B29" i="2"/>
  <c r="C95" i="123"/>
  <c r="C93" i="141"/>
  <c r="D93" i="141"/>
  <c r="C96" i="123"/>
  <c r="C94" i="141"/>
  <c r="D94" i="141"/>
  <c r="E94" i="141"/>
  <c r="F94" i="141"/>
  <c r="C97" i="123"/>
  <c r="C95" i="141"/>
  <c r="D95" i="141"/>
  <c r="E95" i="141"/>
  <c r="F95" i="141"/>
  <c r="C98" i="123"/>
  <c r="C96" i="141"/>
  <c r="C99" i="123"/>
  <c r="C97" i="141"/>
  <c r="C100" i="123"/>
  <c r="C98" i="141"/>
  <c r="C101" i="123"/>
  <c r="C99" i="141"/>
  <c r="C102" i="123"/>
  <c r="C100" i="141"/>
  <c r="C103" i="123"/>
  <c r="C101" i="141"/>
  <c r="C104" i="123"/>
  <c r="C102" i="141"/>
  <c r="C105" i="123"/>
  <c r="C103" i="141"/>
  <c r="C106" i="123"/>
  <c r="C104" i="141"/>
  <c r="C107" i="123"/>
  <c r="C105" i="141"/>
  <c r="C108" i="123"/>
  <c r="C106" i="141"/>
  <c r="C109" i="123"/>
  <c r="C107" i="141"/>
  <c r="C111" i="123"/>
  <c r="C109" i="141"/>
  <c r="D109" i="141"/>
  <c r="D109" i="134"/>
  <c r="C112" i="123"/>
  <c r="C110" i="141"/>
  <c r="C113" i="123"/>
  <c r="C111" i="141"/>
  <c r="C114" i="123"/>
  <c r="C112" i="141"/>
  <c r="C115" i="123"/>
  <c r="C113" i="141"/>
  <c r="C116" i="123"/>
  <c r="C114" i="141"/>
  <c r="C117" i="123"/>
  <c r="C115" i="141"/>
  <c r="C118" i="123"/>
  <c r="C116" i="141"/>
  <c r="C119" i="123"/>
  <c r="C117" i="141"/>
  <c r="C120" i="123"/>
  <c r="C118" i="141"/>
  <c r="C121" i="123"/>
  <c r="C119" i="141"/>
  <c r="C122" i="123"/>
  <c r="C120" i="141"/>
  <c r="C123" i="123"/>
  <c r="C121" i="141"/>
  <c r="C125" i="123"/>
  <c r="C123" i="141"/>
  <c r="C126" i="123"/>
  <c r="C124" i="141"/>
  <c r="C129" i="123"/>
  <c r="C127" i="141"/>
  <c r="C130" i="123"/>
  <c r="C128" i="141"/>
  <c r="C131" i="123"/>
  <c r="C129" i="141"/>
  <c r="C133" i="123"/>
  <c r="C131" i="141"/>
  <c r="C134" i="123"/>
  <c r="C132" i="141"/>
  <c r="C135" i="123"/>
  <c r="C133" i="141"/>
  <c r="C136" i="123"/>
  <c r="C134" i="141"/>
  <c r="C138" i="123"/>
  <c r="C136" i="141"/>
  <c r="C139" i="123"/>
  <c r="C137" i="141"/>
  <c r="C140" i="123"/>
  <c r="C138" i="141"/>
  <c r="C141" i="123"/>
  <c r="C139" i="141"/>
  <c r="D139" i="141"/>
  <c r="D139" i="134"/>
  <c r="C143" i="123"/>
  <c r="C141" i="141"/>
  <c r="C144" i="123"/>
  <c r="C142" i="141"/>
  <c r="C145" i="123"/>
  <c r="C143" i="141"/>
  <c r="C146" i="123"/>
  <c r="C144" i="141"/>
  <c r="C9" i="123"/>
  <c r="C8" i="141"/>
  <c r="C10" i="123"/>
  <c r="C9" i="141"/>
  <c r="C9" i="134"/>
  <c r="C11" i="123"/>
  <c r="C10" i="141"/>
  <c r="C12" i="123"/>
  <c r="C11" i="141"/>
  <c r="C13" i="123"/>
  <c r="C12" i="141"/>
  <c r="C14" i="123"/>
  <c r="C13" i="141"/>
  <c r="C13" i="134"/>
  <c r="C16" i="123"/>
  <c r="C15" i="141"/>
  <c r="C17" i="123"/>
  <c r="C16" i="141"/>
  <c r="C18" i="123"/>
  <c r="C17" i="141"/>
  <c r="C17" i="134"/>
  <c r="C19" i="123"/>
  <c r="C18" i="141"/>
  <c r="C20" i="123"/>
  <c r="C19" i="141"/>
  <c r="C21" i="123"/>
  <c r="C20" i="141"/>
  <c r="C23" i="123"/>
  <c r="C22" i="141"/>
  <c r="C24" i="123"/>
  <c r="C23" i="141"/>
  <c r="C25" i="123"/>
  <c r="C24" i="141"/>
  <c r="C26" i="123"/>
  <c r="C25" i="141"/>
  <c r="C27" i="123"/>
  <c r="C26" i="141"/>
  <c r="C28" i="123"/>
  <c r="C27" i="141"/>
  <c r="C31" i="123"/>
  <c r="C30" i="141"/>
  <c r="C32" i="123"/>
  <c r="C31" i="141"/>
  <c r="C33" i="123"/>
  <c r="C32" i="141"/>
  <c r="C34" i="123"/>
  <c r="C33" i="141"/>
  <c r="C35" i="123"/>
  <c r="C34" i="141"/>
  <c r="C37" i="123"/>
  <c r="C36" i="141"/>
  <c r="C38" i="123"/>
  <c r="C37" i="141"/>
  <c r="D37" i="141"/>
  <c r="E37" i="141"/>
  <c r="C39" i="123"/>
  <c r="C38" i="141"/>
  <c r="D38" i="141"/>
  <c r="C40" i="123"/>
  <c r="C39" i="141"/>
  <c r="D39" i="141"/>
  <c r="E39" i="141"/>
  <c r="F39" i="141"/>
  <c r="C41" i="123"/>
  <c r="C40" i="141"/>
  <c r="D40" i="141"/>
  <c r="E40" i="141"/>
  <c r="F40" i="141"/>
  <c r="C42" i="123"/>
  <c r="C41" i="141"/>
  <c r="D41" i="141"/>
  <c r="E41" i="141"/>
  <c r="F41" i="141"/>
  <c r="F41" i="134"/>
  <c r="C43" i="123"/>
  <c r="C42" i="141"/>
  <c r="D42" i="141"/>
  <c r="C44" i="123"/>
  <c r="C43" i="141"/>
  <c r="C45" i="123"/>
  <c r="C44" i="141"/>
  <c r="D44" i="141"/>
  <c r="C46" i="123"/>
  <c r="C45" i="141"/>
  <c r="D45" i="141"/>
  <c r="E45" i="141"/>
  <c r="F45" i="141"/>
  <c r="C48" i="123"/>
  <c r="C47" i="141"/>
  <c r="C49" i="123"/>
  <c r="C48" i="141"/>
  <c r="C50" i="123"/>
  <c r="C49" i="141"/>
  <c r="C51" i="123"/>
  <c r="C50" i="141"/>
  <c r="C52" i="123"/>
  <c r="C51" i="141"/>
  <c r="C54" i="123"/>
  <c r="C53" i="141"/>
  <c r="C55" i="123"/>
  <c r="C54" i="141"/>
  <c r="C56" i="123"/>
  <c r="C55" i="141"/>
  <c r="C57" i="123"/>
  <c r="C56" i="141"/>
  <c r="C59" i="123"/>
  <c r="C58" i="141"/>
  <c r="C60" i="123"/>
  <c r="C59" i="141"/>
  <c r="C61" i="123"/>
  <c r="C60" i="141"/>
  <c r="C62" i="123"/>
  <c r="C61" i="141"/>
  <c r="C65" i="123"/>
  <c r="C64" i="141"/>
  <c r="C66" i="123"/>
  <c r="C65" i="141"/>
  <c r="C67" i="123"/>
  <c r="C66" i="141"/>
  <c r="C69" i="123"/>
  <c r="C68" i="141"/>
  <c r="C70" i="123"/>
  <c r="C69" i="141"/>
  <c r="C71" i="123"/>
  <c r="C70" i="141"/>
  <c r="C72" i="123"/>
  <c r="C71" i="141"/>
  <c r="C74" i="123"/>
  <c r="C73" i="141"/>
  <c r="C75" i="123"/>
  <c r="C74" i="141"/>
  <c r="C74" i="134"/>
  <c r="C77" i="123"/>
  <c r="C76" i="141"/>
  <c r="C78" i="123"/>
  <c r="C77" i="141"/>
  <c r="C79" i="123"/>
  <c r="C78" i="141"/>
  <c r="D78" i="141"/>
  <c r="E78" i="141"/>
  <c r="F78" i="141"/>
  <c r="F75" i="141"/>
  <c r="F85" i="141"/>
  <c r="C80" i="123"/>
  <c r="C79" i="141"/>
  <c r="C82" i="123"/>
  <c r="C81" i="141"/>
  <c r="C83" i="123"/>
  <c r="C82" i="141"/>
  <c r="C82" i="134"/>
  <c r="C84" i="123"/>
  <c r="C83" i="141"/>
  <c r="C85" i="123"/>
  <c r="C84" i="141"/>
  <c r="C84" i="134"/>
  <c r="C86" i="123"/>
  <c r="C85" i="141"/>
  <c r="C12" i="135"/>
  <c r="C12" i="139"/>
  <c r="C15" i="135"/>
  <c r="C15" i="139"/>
  <c r="C15" i="134"/>
  <c r="C16" i="135"/>
  <c r="C16" i="139"/>
  <c r="C16" i="134"/>
  <c r="C17" i="135"/>
  <c r="C17" i="139"/>
  <c r="C18" i="135"/>
  <c r="C18" i="139"/>
  <c r="C18" i="134"/>
  <c r="C20" i="135"/>
  <c r="C20" i="139"/>
  <c r="C20" i="134"/>
  <c r="C23" i="135"/>
  <c r="C23" i="139"/>
  <c r="C23" i="134"/>
  <c r="C24" i="135"/>
  <c r="C24" i="139"/>
  <c r="C24" i="134"/>
  <c r="C30" i="135"/>
  <c r="C30" i="139"/>
  <c r="C30" i="134"/>
  <c r="C31" i="135"/>
  <c r="C31" i="139"/>
  <c r="C31" i="134"/>
  <c r="C32" i="135"/>
  <c r="C32" i="139"/>
  <c r="C33" i="135"/>
  <c r="C33" i="139"/>
  <c r="C34" i="135"/>
  <c r="C34" i="139"/>
  <c r="C34" i="134"/>
  <c r="C36" i="135"/>
  <c r="C36" i="139"/>
  <c r="C36" i="134"/>
  <c r="C37" i="135"/>
  <c r="C37" i="139"/>
  <c r="C38" i="135"/>
  <c r="C38" i="139"/>
  <c r="C39" i="135"/>
  <c r="C39" i="139"/>
  <c r="C40" i="135"/>
  <c r="C40" i="139"/>
  <c r="C41" i="135"/>
  <c r="C41" i="139"/>
  <c r="D41" i="139"/>
  <c r="C42" i="135"/>
  <c r="C42" i="139"/>
  <c r="C42" i="134"/>
  <c r="C43" i="135"/>
  <c r="C43" i="139"/>
  <c r="C44" i="135"/>
  <c r="C44" i="139"/>
  <c r="C44" i="134"/>
  <c r="C45" i="135"/>
  <c r="C45" i="139"/>
  <c r="C45" i="134"/>
  <c r="C47" i="135"/>
  <c r="C47" i="139"/>
  <c r="C47" i="134"/>
  <c r="C48" i="135"/>
  <c r="C48" i="139"/>
  <c r="C48" i="134"/>
  <c r="C49" i="135"/>
  <c r="C49" i="139"/>
  <c r="C49" i="134"/>
  <c r="C50" i="135"/>
  <c r="C50" i="139"/>
  <c r="C50" i="134"/>
  <c r="C51" i="135"/>
  <c r="C51" i="139"/>
  <c r="C51" i="134"/>
  <c r="C53" i="135"/>
  <c r="C53" i="139"/>
  <c r="C53" i="134"/>
  <c r="C54" i="135"/>
  <c r="C54" i="139"/>
  <c r="C55" i="135"/>
  <c r="C55" i="139"/>
  <c r="C56" i="135"/>
  <c r="C56" i="139"/>
  <c r="C58" i="135"/>
  <c r="C58" i="139"/>
  <c r="C59" i="135"/>
  <c r="C59" i="139"/>
  <c r="C59" i="134"/>
  <c r="C142" i="135"/>
  <c r="C142" i="139"/>
  <c r="C142" i="134"/>
  <c r="C143" i="135"/>
  <c r="C143" i="139"/>
  <c r="C144" i="135"/>
  <c r="C144" i="139"/>
  <c r="C144" i="134"/>
  <c r="C97" i="136"/>
  <c r="C111" i="135"/>
  <c r="C111" i="139"/>
  <c r="C111" i="134"/>
  <c r="C112" i="135"/>
  <c r="C112" i="139"/>
  <c r="C112" i="134"/>
  <c r="C113" i="135"/>
  <c r="C113" i="139"/>
  <c r="C114" i="135"/>
  <c r="C114" i="139"/>
  <c r="C114" i="134"/>
  <c r="C115" i="135"/>
  <c r="C115" i="139"/>
  <c r="C115" i="134"/>
  <c r="C116" i="135"/>
  <c r="C116" i="139"/>
  <c r="C116" i="134"/>
  <c r="C117" i="135"/>
  <c r="C117" i="139"/>
  <c r="C117" i="134"/>
  <c r="C118" i="135"/>
  <c r="C118" i="139"/>
  <c r="C118" i="134"/>
  <c r="C119" i="135"/>
  <c r="C119" i="139"/>
  <c r="C120" i="135"/>
  <c r="C120" i="139"/>
  <c r="C120" i="134"/>
  <c r="C121" i="135"/>
  <c r="C121" i="139"/>
  <c r="C124" i="135"/>
  <c r="C124" i="139"/>
  <c r="C127" i="135"/>
  <c r="C127" i="139"/>
  <c r="C127" i="134"/>
  <c r="C128" i="135"/>
  <c r="C128" i="139"/>
  <c r="C128" i="134"/>
  <c r="C129" i="135"/>
  <c r="C129" i="139"/>
  <c r="C129" i="134"/>
  <c r="C131" i="135"/>
  <c r="C131" i="139"/>
  <c r="C131" i="134"/>
  <c r="C132" i="135"/>
  <c r="C132" i="139"/>
  <c r="C132" i="134"/>
  <c r="C133" i="135"/>
  <c r="C133" i="139"/>
  <c r="C133" i="134"/>
  <c r="C134" i="135"/>
  <c r="C134" i="139"/>
  <c r="C134" i="134"/>
  <c r="C136" i="135"/>
  <c r="C136" i="139"/>
  <c r="C139" i="135"/>
  <c r="C139" i="139"/>
  <c r="D139" i="139"/>
  <c r="C98" i="137"/>
  <c r="C98" i="107"/>
  <c r="C94" i="107"/>
  <c r="C95" i="107"/>
  <c r="C96" i="107"/>
  <c r="C96" i="104"/>
  <c r="C97" i="107"/>
  <c r="C99" i="107"/>
  <c r="C100" i="107"/>
  <c r="C101" i="107"/>
  <c r="C102" i="107"/>
  <c r="C103" i="107"/>
  <c r="C104" i="107"/>
  <c r="C105" i="107"/>
  <c r="C106" i="107"/>
  <c r="C107" i="107"/>
  <c r="C108" i="107"/>
  <c r="C110" i="107"/>
  <c r="C111" i="107"/>
  <c r="C112" i="107"/>
  <c r="C113" i="107"/>
  <c r="C114" i="107"/>
  <c r="C115" i="107"/>
  <c r="C116" i="107"/>
  <c r="C117" i="107"/>
  <c r="C118" i="107"/>
  <c r="C119" i="107"/>
  <c r="C120" i="107"/>
  <c r="C121" i="107"/>
  <c r="C122" i="107"/>
  <c r="C122" i="104"/>
  <c r="C124" i="107"/>
  <c r="C125" i="107"/>
  <c r="C95" i="105"/>
  <c r="C96" i="105"/>
  <c r="C97" i="105"/>
  <c r="C99" i="105"/>
  <c r="C100" i="105"/>
  <c r="C101" i="105"/>
  <c r="C101" i="104"/>
  <c r="C102" i="105"/>
  <c r="C102" i="104"/>
  <c r="C103" i="105"/>
  <c r="C103" i="104"/>
  <c r="C104" i="105"/>
  <c r="C105" i="105"/>
  <c r="C105" i="104"/>
  <c r="C106" i="105"/>
  <c r="C107" i="105"/>
  <c r="C107" i="104"/>
  <c r="C108" i="105"/>
  <c r="C110" i="105"/>
  <c r="C110" i="104"/>
  <c r="C111" i="105"/>
  <c r="C111" i="104"/>
  <c r="C112" i="105"/>
  <c r="C113" i="105"/>
  <c r="C114" i="105"/>
  <c r="C114" i="104"/>
  <c r="C115" i="105"/>
  <c r="C116" i="105"/>
  <c r="C117" i="105"/>
  <c r="C118" i="105"/>
  <c r="C118" i="104"/>
  <c r="C119" i="105"/>
  <c r="C119" i="104"/>
  <c r="C120" i="105"/>
  <c r="C121" i="105"/>
  <c r="C121" i="104"/>
  <c r="C122" i="105"/>
  <c r="C124" i="105"/>
  <c r="C124" i="104"/>
  <c r="C125" i="105"/>
  <c r="C81" i="132"/>
  <c r="C142" i="130"/>
  <c r="C137" i="130"/>
  <c r="C136" i="105"/>
  <c r="C136" i="104"/>
  <c r="C132" i="130"/>
  <c r="C128" i="130"/>
  <c r="C124" i="130"/>
  <c r="C110" i="130"/>
  <c r="C110" i="123"/>
  <c r="C108" i="141"/>
  <c r="C94" i="130"/>
  <c r="C81" i="130"/>
  <c r="C76" i="130"/>
  <c r="C73" i="130"/>
  <c r="C68" i="130"/>
  <c r="C68" i="123"/>
  <c r="C64" i="130"/>
  <c r="C64" i="123"/>
  <c r="C63" i="141"/>
  <c r="C87" i="130"/>
  <c r="C58" i="130"/>
  <c r="C53" i="130"/>
  <c r="C52" i="105"/>
  <c r="C47" i="130"/>
  <c r="C36" i="130"/>
  <c r="C36" i="123"/>
  <c r="C35" i="141"/>
  <c r="C30" i="130"/>
  <c r="C29" i="130"/>
  <c r="C22" i="130"/>
  <c r="C15" i="130"/>
  <c r="C8" i="130"/>
  <c r="C142" i="131"/>
  <c r="C137" i="131"/>
  <c r="C132" i="131"/>
  <c r="C132" i="106"/>
  <c r="C130" i="140"/>
  <c r="C128" i="131"/>
  <c r="C124" i="131"/>
  <c r="C110" i="131"/>
  <c r="C94" i="131"/>
  <c r="C80" i="131"/>
  <c r="C80" i="105"/>
  <c r="C75" i="131"/>
  <c r="C76" i="106"/>
  <c r="C75" i="140"/>
  <c r="C72" i="131"/>
  <c r="C67" i="131"/>
  <c r="C63" i="131"/>
  <c r="C57" i="131"/>
  <c r="C52" i="131"/>
  <c r="C46" i="131"/>
  <c r="C35" i="131"/>
  <c r="C35" i="105"/>
  <c r="C29" i="131"/>
  <c r="C28" i="131"/>
  <c r="C21" i="131"/>
  <c r="C14" i="131"/>
  <c r="C7" i="131"/>
  <c r="C131" i="137"/>
  <c r="C127" i="137"/>
  <c r="C123" i="137"/>
  <c r="C122" i="135"/>
  <c r="E11" i="109"/>
  <c r="C109" i="137"/>
  <c r="C80" i="137"/>
  <c r="C79" i="135"/>
  <c r="C79" i="139"/>
  <c r="C79" i="134"/>
  <c r="C75" i="137"/>
  <c r="C72" i="137"/>
  <c r="C67" i="137"/>
  <c r="C63" i="137"/>
  <c r="C57" i="137"/>
  <c r="C52" i="137"/>
  <c r="C52" i="107"/>
  <c r="C46" i="137"/>
  <c r="C28" i="137"/>
  <c r="C62" i="137"/>
  <c r="C14" i="137"/>
  <c r="C7" i="137"/>
  <c r="C141" i="136"/>
  <c r="C142" i="105"/>
  <c r="C142" i="104"/>
  <c r="C130" i="136"/>
  <c r="C126" i="136"/>
  <c r="C127" i="105"/>
  <c r="C122" i="136"/>
  <c r="C79" i="136"/>
  <c r="C79" i="105"/>
  <c r="C79" i="104"/>
  <c r="C75" i="136"/>
  <c r="C75" i="105"/>
  <c r="C72" i="136"/>
  <c r="C72" i="105"/>
  <c r="C67" i="136"/>
  <c r="C67" i="105"/>
  <c r="C63" i="136"/>
  <c r="C57" i="136"/>
  <c r="C57" i="105"/>
  <c r="C57" i="104"/>
  <c r="C52" i="136"/>
  <c r="C46" i="136"/>
  <c r="C46" i="135"/>
  <c r="C29" i="136"/>
  <c r="C14" i="136"/>
  <c r="C14" i="105"/>
  <c r="C14" i="104"/>
  <c r="C7" i="136"/>
  <c r="F5" i="63"/>
  <c r="C140" i="138"/>
  <c r="C135" i="138"/>
  <c r="C130" i="138"/>
  <c r="C145" i="138"/>
  <c r="C151" i="138"/>
  <c r="C126" i="138"/>
  <c r="C122" i="138"/>
  <c r="C108" i="138"/>
  <c r="C92" i="138"/>
  <c r="C125" i="138"/>
  <c r="C79" i="138"/>
  <c r="C75" i="138"/>
  <c r="C72" i="138"/>
  <c r="C67" i="138"/>
  <c r="C63" i="138"/>
  <c r="C57" i="138"/>
  <c r="C52" i="138"/>
  <c r="C46" i="138"/>
  <c r="C28" i="138"/>
  <c r="C21" i="138"/>
  <c r="C14" i="138"/>
  <c r="C7" i="138"/>
  <c r="H18" i="133"/>
  <c r="G18" i="133"/>
  <c r="F18" i="133"/>
  <c r="E18" i="133"/>
  <c r="D18" i="133"/>
  <c r="I17" i="133"/>
  <c r="I16" i="133"/>
  <c r="I15" i="133"/>
  <c r="I14" i="133"/>
  <c r="I13" i="133"/>
  <c r="I12" i="133"/>
  <c r="I11" i="133"/>
  <c r="I10" i="133"/>
  <c r="I9" i="133"/>
  <c r="I8" i="133"/>
  <c r="I6" i="133"/>
  <c r="O12" i="24"/>
  <c r="O13" i="24"/>
  <c r="O14" i="24"/>
  <c r="D15" i="24"/>
  <c r="E15" i="24"/>
  <c r="F15" i="24"/>
  <c r="G15" i="24"/>
  <c r="H15" i="24"/>
  <c r="I15" i="24"/>
  <c r="I29" i="24"/>
  <c r="J15" i="24"/>
  <c r="K15" i="24"/>
  <c r="K29" i="24"/>
  <c r="L15" i="24"/>
  <c r="M15" i="24"/>
  <c r="N15" i="24"/>
  <c r="C15" i="24"/>
  <c r="C8" i="132"/>
  <c r="C15" i="132"/>
  <c r="C22" i="132"/>
  <c r="C22" i="123"/>
  <c r="C21" i="141"/>
  <c r="C30" i="132"/>
  <c r="C29" i="132"/>
  <c r="C47" i="132"/>
  <c r="C47" i="123"/>
  <c r="C46" i="141"/>
  <c r="C53" i="132"/>
  <c r="C58" i="132"/>
  <c r="C64" i="132"/>
  <c r="C68" i="132"/>
  <c r="C73" i="132"/>
  <c r="C73" i="123"/>
  <c r="C76" i="132"/>
  <c r="C94" i="132"/>
  <c r="C94" i="123"/>
  <c r="C92" i="141"/>
  <c r="C110" i="132"/>
  <c r="C124" i="132"/>
  <c r="C124" i="123"/>
  <c r="C122" i="141"/>
  <c r="C128" i="132"/>
  <c r="C132" i="132"/>
  <c r="C147" i="132"/>
  <c r="C137" i="132"/>
  <c r="C137" i="123"/>
  <c r="C135" i="141"/>
  <c r="C142" i="132"/>
  <c r="C8" i="129"/>
  <c r="C15" i="129"/>
  <c r="C22" i="129"/>
  <c r="C30" i="129"/>
  <c r="C29" i="129"/>
  <c r="C63" i="129"/>
  <c r="C88" i="129"/>
  <c r="C36" i="129"/>
  <c r="C47" i="129"/>
  <c r="C53" i="129"/>
  <c r="C58" i="129"/>
  <c r="C64" i="129"/>
  <c r="C68" i="129"/>
  <c r="C73" i="129"/>
  <c r="C76" i="129"/>
  <c r="C81" i="129"/>
  <c r="C94" i="129"/>
  <c r="C127" i="129"/>
  <c r="C110" i="129"/>
  <c r="C124" i="129"/>
  <c r="C128" i="129"/>
  <c r="C132" i="129"/>
  <c r="C137" i="129"/>
  <c r="C142" i="129"/>
  <c r="C8" i="128"/>
  <c r="C7" i="107"/>
  <c r="C15" i="128"/>
  <c r="C22" i="128"/>
  <c r="C30" i="128"/>
  <c r="C29" i="107"/>
  <c r="C29" i="128"/>
  <c r="C36" i="128"/>
  <c r="C36" i="106"/>
  <c r="C35" i="140"/>
  <c r="C35" i="134"/>
  <c r="C47" i="128"/>
  <c r="C53" i="128"/>
  <c r="C58" i="128"/>
  <c r="C64" i="128"/>
  <c r="C68" i="128"/>
  <c r="C68" i="106"/>
  <c r="C67" i="140"/>
  <c r="C73" i="128"/>
  <c r="C72" i="107"/>
  <c r="C76" i="128"/>
  <c r="C81" i="128"/>
  <c r="C81" i="107"/>
  <c r="C81" i="104"/>
  <c r="C94" i="128"/>
  <c r="C110" i="128"/>
  <c r="C110" i="106"/>
  <c r="C108" i="140"/>
  <c r="C124" i="128"/>
  <c r="C128" i="128"/>
  <c r="C132" i="128"/>
  <c r="C131" i="107"/>
  <c r="C137" i="128"/>
  <c r="C137" i="106"/>
  <c r="C135" i="140"/>
  <c r="C135" i="134"/>
  <c r="C142" i="128"/>
  <c r="C8" i="127"/>
  <c r="C15" i="127"/>
  <c r="C22" i="127"/>
  <c r="C30" i="127"/>
  <c r="C30" i="106"/>
  <c r="C29" i="140"/>
  <c r="C29" i="127"/>
  <c r="C29" i="106"/>
  <c r="C28" i="140"/>
  <c r="C36" i="127"/>
  <c r="C47" i="127"/>
  <c r="C47" i="106"/>
  <c r="C46" i="140"/>
  <c r="C46" i="134"/>
  <c r="C53" i="127"/>
  <c r="C58" i="127"/>
  <c r="C64" i="127"/>
  <c r="C68" i="127"/>
  <c r="C73" i="127"/>
  <c r="C73" i="106"/>
  <c r="C72" i="140"/>
  <c r="C72" i="134"/>
  <c r="C76" i="127"/>
  <c r="C81" i="127"/>
  <c r="C94" i="127"/>
  <c r="C127" i="127"/>
  <c r="C110" i="127"/>
  <c r="C124" i="127"/>
  <c r="C128" i="127"/>
  <c r="C132" i="127"/>
  <c r="C137" i="127"/>
  <c r="C142" i="127"/>
  <c r="C7" i="126"/>
  <c r="C14" i="126"/>
  <c r="C21" i="126"/>
  <c r="C28" i="126"/>
  <c r="C46" i="126"/>
  <c r="C52" i="126"/>
  <c r="C57" i="126"/>
  <c r="C63" i="126"/>
  <c r="C67" i="126"/>
  <c r="C72" i="126"/>
  <c r="C75" i="126"/>
  <c r="C79" i="126"/>
  <c r="C92" i="126"/>
  <c r="C108" i="126"/>
  <c r="C122" i="126"/>
  <c r="C126" i="126"/>
  <c r="C130" i="126"/>
  <c r="C135" i="126"/>
  <c r="C140" i="126"/>
  <c r="C31" i="124"/>
  <c r="D31" i="124"/>
  <c r="F7" i="64"/>
  <c r="D32" i="120"/>
  <c r="O8" i="24"/>
  <c r="O5" i="24"/>
  <c r="O6" i="24"/>
  <c r="O9" i="24"/>
  <c r="E32" i="120"/>
  <c r="D28" i="24"/>
  <c r="C19" i="109"/>
  <c r="I28" i="24"/>
  <c r="O28" i="24"/>
  <c r="E16" i="89"/>
  <c r="F16" i="89"/>
  <c r="D16" i="89"/>
  <c r="C16" i="89"/>
  <c r="G16" i="89"/>
  <c r="G15" i="89"/>
  <c r="G14" i="89"/>
  <c r="G13" i="89"/>
  <c r="G12" i="89"/>
  <c r="G11" i="89"/>
  <c r="G10" i="89"/>
  <c r="C11" i="77"/>
  <c r="O22" i="24"/>
  <c r="F5" i="64"/>
  <c r="F11" i="64"/>
  <c r="F12" i="64"/>
  <c r="F13" i="64"/>
  <c r="F24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D75" i="63"/>
  <c r="N28" i="24"/>
  <c r="M28" i="24"/>
  <c r="L28" i="24"/>
  <c r="L29" i="24"/>
  <c r="K28" i="24"/>
  <c r="J28" i="24"/>
  <c r="H28" i="24"/>
  <c r="G28" i="24"/>
  <c r="F28" i="24"/>
  <c r="E28" i="24"/>
  <c r="C28" i="24"/>
  <c r="C29" i="24"/>
  <c r="O27" i="24"/>
  <c r="O26" i="24"/>
  <c r="O25" i="24"/>
  <c r="O24" i="24"/>
  <c r="O23" i="24"/>
  <c r="O21" i="24"/>
  <c r="O20" i="24"/>
  <c r="O19" i="24"/>
  <c r="O18" i="24"/>
  <c r="O17" i="24"/>
  <c r="O11" i="24"/>
  <c r="O10" i="24"/>
  <c r="C93" i="137"/>
  <c r="C126" i="137"/>
  <c r="C126" i="107"/>
  <c r="C67" i="141"/>
  <c r="C8" i="123"/>
  <c r="C7" i="141"/>
  <c r="C30" i="123"/>
  <c r="C29" i="141"/>
  <c r="C141" i="135"/>
  <c r="C141" i="139"/>
  <c r="C141" i="134"/>
  <c r="C57" i="135"/>
  <c r="C57" i="139"/>
  <c r="C57" i="134"/>
  <c r="C35" i="135"/>
  <c r="C35" i="139"/>
  <c r="C7" i="105"/>
  <c r="C87" i="127"/>
  <c r="E9" i="109"/>
  <c r="C27" i="109"/>
  <c r="C24" i="109"/>
  <c r="C28" i="109"/>
  <c r="C125" i="104"/>
  <c r="C120" i="104"/>
  <c r="C116" i="104"/>
  <c r="C112" i="104"/>
  <c r="C99" i="104"/>
  <c r="C117" i="104"/>
  <c r="C115" i="104"/>
  <c r="C113" i="104"/>
  <c r="C108" i="104"/>
  <c r="C106" i="104"/>
  <c r="C100" i="104"/>
  <c r="C97" i="104"/>
  <c r="C95" i="104"/>
  <c r="C60" i="104"/>
  <c r="C26" i="104"/>
  <c r="E27" i="109"/>
  <c r="C12" i="104"/>
  <c r="C72" i="141"/>
  <c r="C147" i="131"/>
  <c r="C146" i="105"/>
  <c r="C126" i="135"/>
  <c r="E20" i="108"/>
  <c r="C126" i="139"/>
  <c r="C15" i="106"/>
  <c r="C14" i="140"/>
  <c r="E8" i="108"/>
  <c r="C64" i="106"/>
  <c r="C63" i="140"/>
  <c r="C108" i="135"/>
  <c r="C108" i="139"/>
  <c r="C109" i="105"/>
  <c r="C109" i="104"/>
  <c r="C14" i="107"/>
  <c r="C124" i="106"/>
  <c r="C122" i="140"/>
  <c r="C142" i="123"/>
  <c r="C140" i="141"/>
  <c r="C63" i="130"/>
  <c r="C67" i="107"/>
  <c r="C25" i="104"/>
  <c r="C46" i="107"/>
  <c r="C109" i="107"/>
  <c r="C22" i="106"/>
  <c r="C21" i="140"/>
  <c r="C128" i="123"/>
  <c r="C126" i="141"/>
  <c r="C147" i="130"/>
  <c r="C87" i="129"/>
  <c r="C48" i="104"/>
  <c r="C19" i="104"/>
  <c r="C16" i="104"/>
  <c r="C137" i="104"/>
  <c r="C133" i="104"/>
  <c r="C128" i="104"/>
  <c r="C127" i="132"/>
  <c r="C148" i="132"/>
  <c r="C15" i="123"/>
  <c r="C14" i="141"/>
  <c r="C14" i="134"/>
  <c r="C76" i="123"/>
  <c r="C75" i="141"/>
  <c r="C75" i="134"/>
  <c r="C14" i="135"/>
  <c r="C14" i="139"/>
  <c r="C12" i="109"/>
  <c r="C62" i="126"/>
  <c r="C136" i="107"/>
  <c r="C92" i="136"/>
  <c r="C125" i="136"/>
  <c r="C97" i="135"/>
  <c r="C97" i="139"/>
  <c r="C97" i="134"/>
  <c r="C98" i="105"/>
  <c r="C34" i="104"/>
  <c r="C127" i="130"/>
  <c r="C127" i="123"/>
  <c r="C125" i="141"/>
  <c r="C145" i="126"/>
  <c r="C7" i="135"/>
  <c r="C7" i="139"/>
  <c r="C29" i="105"/>
  <c r="C29" i="104"/>
  <c r="C57" i="107"/>
  <c r="C29" i="123"/>
  <c r="C28" i="141"/>
  <c r="C53" i="123"/>
  <c r="C52" i="141"/>
  <c r="C70" i="104"/>
  <c r="C65" i="104"/>
  <c r="C28" i="107"/>
  <c r="E6" i="108"/>
  <c r="C21" i="135"/>
  <c r="C21" i="139"/>
  <c r="C134" i="104"/>
  <c r="C84" i="104"/>
  <c r="C58" i="106"/>
  <c r="C57" i="140"/>
  <c r="C85" i="138"/>
  <c r="E24" i="108"/>
  <c r="E30" i="108"/>
  <c r="C138" i="104"/>
  <c r="C7" i="109"/>
  <c r="C93" i="105"/>
  <c r="C152" i="137"/>
  <c r="C6" i="109"/>
  <c r="E10" i="109"/>
  <c r="C92" i="135"/>
  <c r="C92" i="139"/>
  <c r="E28" i="109"/>
  <c r="E8" i="109"/>
  <c r="C41" i="134"/>
  <c r="E85" i="139"/>
  <c r="F85" i="139"/>
  <c r="F37" i="140"/>
  <c r="E139" i="140"/>
  <c r="E135" i="140"/>
  <c r="E146" i="140"/>
  <c r="D135" i="140"/>
  <c r="D146" i="140"/>
  <c r="D35" i="140"/>
  <c r="D62" i="140"/>
  <c r="E93" i="140"/>
  <c r="H29" i="24"/>
  <c r="E75" i="63"/>
  <c r="D29" i="24"/>
  <c r="G29" i="24"/>
  <c r="N29" i="24"/>
  <c r="J29" i="24"/>
  <c r="F29" i="24"/>
  <c r="E29" i="24"/>
  <c r="C94" i="106"/>
  <c r="C92" i="140"/>
  <c r="C92" i="134"/>
  <c r="C87" i="128"/>
  <c r="C46" i="105"/>
  <c r="C46" i="104"/>
  <c r="C72" i="135"/>
  <c r="C72" i="139"/>
  <c r="F93" i="140"/>
  <c r="F92" i="140"/>
  <c r="F125" i="140"/>
  <c r="E108" i="139"/>
  <c r="O15" i="24"/>
  <c r="O29" i="24"/>
  <c r="C73" i="104"/>
  <c r="C6" i="108"/>
  <c r="C108" i="134"/>
  <c r="C122" i="139"/>
  <c r="C132" i="123"/>
  <c r="C130" i="141"/>
  <c r="D38" i="139"/>
  <c r="C38" i="134"/>
  <c r="C127" i="128"/>
  <c r="C58" i="123"/>
  <c r="C57" i="141"/>
  <c r="E41" i="139"/>
  <c r="C63" i="127"/>
  <c r="C152" i="127"/>
  <c r="C53" i="106"/>
  <c r="C52" i="140"/>
  <c r="C40" i="134"/>
  <c r="D40" i="139"/>
  <c r="D40" i="134"/>
  <c r="E109" i="141"/>
  <c r="C110" i="134"/>
  <c r="C101" i="134"/>
  <c r="C96" i="134"/>
  <c r="E6" i="109"/>
  <c r="C8" i="106"/>
  <c r="C7" i="140"/>
  <c r="D108" i="141"/>
  <c r="D108" i="134"/>
  <c r="C140" i="139"/>
  <c r="D42" i="134"/>
  <c r="E42" i="141"/>
  <c r="F42" i="141"/>
  <c r="F42" i="134"/>
  <c r="C109" i="134"/>
  <c r="C104" i="134"/>
  <c r="C100" i="134"/>
  <c r="C93" i="134"/>
  <c r="E57" i="134"/>
  <c r="C138" i="134"/>
  <c r="C107" i="134"/>
  <c r="C103" i="134"/>
  <c r="E7" i="109"/>
  <c r="D78" i="140"/>
  <c r="D78" i="134"/>
  <c r="C78" i="134"/>
  <c r="C123" i="134"/>
  <c r="D57" i="139"/>
  <c r="D57" i="134"/>
  <c r="D85" i="139"/>
  <c r="D95" i="139"/>
  <c r="E95" i="139"/>
  <c r="D75" i="141"/>
  <c r="D85" i="141"/>
  <c r="D44" i="134"/>
  <c r="E44" i="141"/>
  <c r="E44" i="134"/>
  <c r="C137" i="134"/>
  <c r="D137" i="139"/>
  <c r="E137" i="139"/>
  <c r="C106" i="134"/>
  <c r="C102" i="134"/>
  <c r="D102" i="139"/>
  <c r="D102" i="134"/>
  <c r="C98" i="134"/>
  <c r="C94" i="134"/>
  <c r="D94" i="139"/>
  <c r="D45" i="134"/>
  <c r="E45" i="140"/>
  <c r="D93" i="139"/>
  <c r="D93" i="134"/>
  <c r="E75" i="141"/>
  <c r="E85" i="141"/>
  <c r="E93" i="139"/>
  <c r="F93" i="139"/>
  <c r="E139" i="139"/>
  <c r="C147" i="123"/>
  <c r="E45" i="134"/>
  <c r="F45" i="140"/>
  <c r="F45" i="134"/>
  <c r="E35" i="140"/>
  <c r="E62" i="140"/>
  <c r="E109" i="134"/>
  <c r="F109" i="141"/>
  <c r="F109" i="134"/>
  <c r="E108" i="141"/>
  <c r="E102" i="139"/>
  <c r="E102" i="134"/>
  <c r="F102" i="139"/>
  <c r="F102" i="134"/>
  <c r="E78" i="140"/>
  <c r="E75" i="140"/>
  <c r="E40" i="139"/>
  <c r="E40" i="134"/>
  <c r="F41" i="139"/>
  <c r="D94" i="134"/>
  <c r="E94" i="139"/>
  <c r="F94" i="139"/>
  <c r="F94" i="134"/>
  <c r="D140" i="139"/>
  <c r="E140" i="139"/>
  <c r="E18" i="109"/>
  <c r="E29" i="109"/>
  <c r="D38" i="134"/>
  <c r="E38" i="139"/>
  <c r="F38" i="139"/>
  <c r="D140" i="134"/>
  <c r="E94" i="134"/>
  <c r="F35" i="140"/>
  <c r="F62" i="140"/>
  <c r="F40" i="139"/>
  <c r="F40" i="134"/>
  <c r="E108" i="134"/>
  <c r="F108" i="141"/>
  <c r="F108" i="134"/>
  <c r="C145" i="141"/>
  <c r="C46" i="139"/>
  <c r="C11" i="108"/>
  <c r="D92" i="141"/>
  <c r="D125" i="141"/>
  <c r="D147" i="141"/>
  <c r="E93" i="141"/>
  <c r="D75" i="140"/>
  <c r="D75" i="134"/>
  <c r="D92" i="139"/>
  <c r="C88" i="130"/>
  <c r="C153" i="130"/>
  <c r="C54" i="134"/>
  <c r="C83" i="134"/>
  <c r="D37" i="139"/>
  <c r="E38" i="141"/>
  <c r="D135" i="141"/>
  <c r="D146" i="141"/>
  <c r="C62" i="131"/>
  <c r="C10" i="134"/>
  <c r="C77" i="134"/>
  <c r="C60" i="134"/>
  <c r="C42" i="104"/>
  <c r="C9" i="104"/>
  <c r="C75" i="107"/>
  <c r="C75" i="104"/>
  <c r="C22" i="134"/>
  <c r="C81" i="134"/>
  <c r="C73" i="134"/>
  <c r="C55" i="104"/>
  <c r="C50" i="104"/>
  <c r="C21" i="105"/>
  <c r="C56" i="134"/>
  <c r="C65" i="134"/>
  <c r="C70" i="134"/>
  <c r="C71" i="134"/>
  <c r="C124" i="134"/>
  <c r="C26" i="134"/>
  <c r="C69" i="134"/>
  <c r="C64" i="134"/>
  <c r="E59" i="134"/>
  <c r="F63" i="134"/>
  <c r="C56" i="104"/>
  <c r="C32" i="104"/>
  <c r="C76" i="134"/>
  <c r="C94" i="105"/>
  <c r="C94" i="104"/>
  <c r="C144" i="104"/>
  <c r="D59" i="134"/>
  <c r="E67" i="134"/>
  <c r="E37" i="139"/>
  <c r="D125" i="139"/>
  <c r="F38" i="141"/>
  <c r="F93" i="141"/>
  <c r="E92" i="141"/>
  <c r="E125" i="141"/>
  <c r="F92" i="141"/>
  <c r="F125" i="141"/>
  <c r="F37" i="139"/>
  <c r="C63" i="106"/>
  <c r="E86" i="140"/>
  <c r="C122" i="134"/>
  <c r="F38" i="134"/>
  <c r="E75" i="134"/>
  <c r="E85" i="140"/>
  <c r="E137" i="134"/>
  <c r="E135" i="139"/>
  <c r="F137" i="139"/>
  <c r="C153" i="128"/>
  <c r="E140" i="134"/>
  <c r="F140" i="139"/>
  <c r="F140" i="134"/>
  <c r="F93" i="134"/>
  <c r="F37" i="141"/>
  <c r="F37" i="134"/>
  <c r="E37" i="134"/>
  <c r="D152" i="141"/>
  <c r="C21" i="134"/>
  <c r="F151" i="140"/>
  <c r="F95" i="139"/>
  <c r="F95" i="134"/>
  <c r="E95" i="134"/>
  <c r="D85" i="140"/>
  <c r="D85" i="134"/>
  <c r="D37" i="134"/>
  <c r="E38" i="134"/>
  <c r="F78" i="140"/>
  <c r="E41" i="134"/>
  <c r="C88" i="127"/>
  <c r="C35" i="107"/>
  <c r="C148" i="130"/>
  <c r="C148" i="123"/>
  <c r="C147" i="141"/>
  <c r="C152" i="141"/>
  <c r="C98" i="104"/>
  <c r="C28" i="136"/>
  <c r="C29" i="135"/>
  <c r="C29" i="139"/>
  <c r="C29" i="134"/>
  <c r="C86" i="137"/>
  <c r="C63" i="107"/>
  <c r="C81" i="123"/>
  <c r="C80" i="141"/>
  <c r="C55" i="134"/>
  <c r="C33" i="134"/>
  <c r="C12" i="134"/>
  <c r="C125" i="126"/>
  <c r="C146" i="126"/>
  <c r="C63" i="132"/>
  <c r="C62" i="107"/>
  <c r="C152" i="107"/>
  <c r="C37" i="134"/>
  <c r="E92" i="139"/>
  <c r="F139" i="139"/>
  <c r="F44" i="141"/>
  <c r="F44" i="134"/>
  <c r="F139" i="140"/>
  <c r="F135" i="140"/>
  <c r="F146" i="140"/>
  <c r="D92" i="140"/>
  <c r="C7" i="134"/>
  <c r="C52" i="104"/>
  <c r="C119" i="134"/>
  <c r="C143" i="134"/>
  <c r="C81" i="106"/>
  <c r="C80" i="140"/>
  <c r="C80" i="134"/>
  <c r="C150" i="126"/>
  <c r="C152" i="129"/>
  <c r="E42" i="134"/>
  <c r="C95" i="134"/>
  <c r="C80" i="107"/>
  <c r="C80" i="104"/>
  <c r="C63" i="128"/>
  <c r="C147" i="128"/>
  <c r="C148" i="128"/>
  <c r="C52" i="135"/>
  <c r="C52" i="139"/>
  <c r="C52" i="134"/>
  <c r="C85" i="126"/>
  <c r="C151" i="126"/>
  <c r="M29" i="24"/>
  <c r="I18" i="133"/>
  <c r="C86" i="131"/>
  <c r="C123" i="105"/>
  <c r="C127" i="131"/>
  <c r="C32" i="134"/>
  <c r="D43" i="141"/>
  <c r="C43" i="134"/>
  <c r="E93" i="134"/>
  <c r="E78" i="134"/>
  <c r="D95" i="134"/>
  <c r="E92" i="140"/>
  <c r="E125" i="140"/>
  <c r="E147" i="140"/>
  <c r="E17" i="108"/>
  <c r="E31" i="108"/>
  <c r="C123" i="107"/>
  <c r="C9" i="108"/>
  <c r="C17" i="108"/>
  <c r="C93" i="107"/>
  <c r="C142" i="107"/>
  <c r="C142" i="106"/>
  <c r="C140" i="140"/>
  <c r="C140" i="134"/>
  <c r="C146" i="138"/>
  <c r="D41" i="134"/>
  <c r="C63" i="135"/>
  <c r="C63" i="105"/>
  <c r="F147" i="140"/>
  <c r="C125" i="135"/>
  <c r="C125" i="139"/>
  <c r="C126" i="105"/>
  <c r="C126" i="104"/>
  <c r="E139" i="141"/>
  <c r="E139" i="134"/>
  <c r="D135" i="139"/>
  <c r="C93" i="104"/>
  <c r="C87" i="132"/>
  <c r="C67" i="104"/>
  <c r="C127" i="104"/>
  <c r="C35" i="104"/>
  <c r="C58" i="134"/>
  <c r="C147" i="127"/>
  <c r="C148" i="127"/>
  <c r="C128" i="106"/>
  <c r="C126" i="140"/>
  <c r="C126" i="134"/>
  <c r="C72" i="104"/>
  <c r="D39" i="139"/>
  <c r="C39" i="134"/>
  <c r="C27" i="139"/>
  <c r="C27" i="134"/>
  <c r="C7" i="108"/>
  <c r="D137" i="134"/>
  <c r="C21" i="107"/>
  <c r="C21" i="104"/>
  <c r="C85" i="136"/>
  <c r="C152" i="130"/>
  <c r="C147" i="129"/>
  <c r="C148" i="129"/>
  <c r="C62" i="138"/>
  <c r="C130" i="135"/>
  <c r="C130" i="139"/>
  <c r="C130" i="134"/>
  <c r="C146" i="136"/>
  <c r="C131" i="105"/>
  <c r="C131" i="104"/>
  <c r="C147" i="137"/>
  <c r="C127" i="107"/>
  <c r="C139" i="134"/>
  <c r="C67" i="134"/>
  <c r="C104" i="104"/>
  <c r="C11" i="134"/>
  <c r="D122" i="134"/>
  <c r="C11" i="104"/>
  <c r="C7" i="104"/>
  <c r="F130" i="134"/>
  <c r="F59" i="134"/>
  <c r="D141" i="134"/>
  <c r="C113" i="134"/>
  <c r="C121" i="134"/>
  <c r="C15" i="104"/>
  <c r="C136" i="134"/>
  <c r="C22" i="104"/>
  <c r="C146" i="135"/>
  <c r="C146" i="139"/>
  <c r="C146" i="134"/>
  <c r="C147" i="105"/>
  <c r="E92" i="134"/>
  <c r="E125" i="139"/>
  <c r="C147" i="106"/>
  <c r="C145" i="140"/>
  <c r="C145" i="134"/>
  <c r="C153" i="137"/>
  <c r="C86" i="107"/>
  <c r="E33" i="108"/>
  <c r="E32" i="108"/>
  <c r="C35" i="108"/>
  <c r="C32" i="108"/>
  <c r="E43" i="141"/>
  <c r="D43" i="134"/>
  <c r="C86" i="126"/>
  <c r="C153" i="132"/>
  <c r="C87" i="123"/>
  <c r="C28" i="135"/>
  <c r="C62" i="136"/>
  <c r="C28" i="105"/>
  <c r="C28" i="104"/>
  <c r="F92" i="139"/>
  <c r="C63" i="139"/>
  <c r="C63" i="134"/>
  <c r="C27" i="108"/>
  <c r="C24" i="108"/>
  <c r="C30" i="108"/>
  <c r="C31" i="108"/>
  <c r="C148" i="131"/>
  <c r="C148" i="106"/>
  <c r="C147" i="140"/>
  <c r="C152" i="140"/>
  <c r="C127" i="106"/>
  <c r="C125" i="140"/>
  <c r="C125" i="134"/>
  <c r="C152" i="131"/>
  <c r="C88" i="128"/>
  <c r="C152" i="128"/>
  <c r="D92" i="134"/>
  <c r="D125" i="140"/>
  <c r="C153" i="129"/>
  <c r="D35" i="141"/>
  <c r="D62" i="141"/>
  <c r="E146" i="139"/>
  <c r="C153" i="127"/>
  <c r="C87" i="137"/>
  <c r="C86" i="138"/>
  <c r="C150" i="138"/>
  <c r="C88" i="132"/>
  <c r="C88" i="123"/>
  <c r="C152" i="132"/>
  <c r="C63" i="123"/>
  <c r="F75" i="140"/>
  <c r="F78" i="134"/>
  <c r="D39" i="134"/>
  <c r="E39" i="139"/>
  <c r="D35" i="139"/>
  <c r="C63" i="104"/>
  <c r="F137" i="134"/>
  <c r="F135" i="139"/>
  <c r="C86" i="105"/>
  <c r="C85" i="135"/>
  <c r="C152" i="136"/>
  <c r="D135" i="134"/>
  <c r="D146" i="139"/>
  <c r="C123" i="104"/>
  <c r="C147" i="107"/>
  <c r="C148" i="137"/>
  <c r="E135" i="141"/>
  <c r="E146" i="141"/>
  <c r="F139" i="141"/>
  <c r="F135" i="141"/>
  <c r="F146" i="141"/>
  <c r="C87" i="106"/>
  <c r="C87" i="131"/>
  <c r="D152" i="140"/>
  <c r="D86" i="140"/>
  <c r="E85" i="134"/>
  <c r="E152" i="140"/>
  <c r="C147" i="136"/>
  <c r="F139" i="134"/>
  <c r="E151" i="140"/>
  <c r="C62" i="140"/>
  <c r="C36" i="108"/>
  <c r="C33" i="108"/>
  <c r="E152" i="141"/>
  <c r="E147" i="141"/>
  <c r="C153" i="123"/>
  <c r="C86" i="141"/>
  <c r="C88" i="131"/>
  <c r="C153" i="131"/>
  <c r="C88" i="106"/>
  <c r="E39" i="134"/>
  <c r="F39" i="139"/>
  <c r="E35" i="139"/>
  <c r="D147" i="140"/>
  <c r="D151" i="140"/>
  <c r="D125" i="134"/>
  <c r="C153" i="106"/>
  <c r="C86" i="140"/>
  <c r="C87" i="107"/>
  <c r="F92" i="134"/>
  <c r="F125" i="139"/>
  <c r="F43" i="141"/>
  <c r="E43" i="134"/>
  <c r="E35" i="141"/>
  <c r="E62" i="141"/>
  <c r="E135" i="134"/>
  <c r="C147" i="104"/>
  <c r="C151" i="140"/>
  <c r="F152" i="141"/>
  <c r="F147" i="141"/>
  <c r="C85" i="139"/>
  <c r="C152" i="135"/>
  <c r="C147" i="135"/>
  <c r="C147" i="139"/>
  <c r="C147" i="134"/>
  <c r="C148" i="105"/>
  <c r="C148" i="104"/>
  <c r="C153" i="105"/>
  <c r="C86" i="104"/>
  <c r="C153" i="104"/>
  <c r="F75" i="134"/>
  <c r="F85" i="140"/>
  <c r="C151" i="136"/>
  <c r="C62" i="135"/>
  <c r="C86" i="136"/>
  <c r="C62" i="105"/>
  <c r="E125" i="134"/>
  <c r="E147" i="139"/>
  <c r="E147" i="134"/>
  <c r="C148" i="107"/>
  <c r="F146" i="139"/>
  <c r="F135" i="134"/>
  <c r="C152" i="123"/>
  <c r="C62" i="141"/>
  <c r="C151" i="141"/>
  <c r="E146" i="134"/>
  <c r="E152" i="134"/>
  <c r="E152" i="139"/>
  <c r="C9" i="109"/>
  <c r="C18" i="109"/>
  <c r="C28" i="139"/>
  <c r="C28" i="134"/>
  <c r="D151" i="141"/>
  <c r="D86" i="141"/>
  <c r="C152" i="106"/>
  <c r="D147" i="139"/>
  <c r="D146" i="134"/>
  <c r="D152" i="134"/>
  <c r="D152" i="139"/>
  <c r="D35" i="134"/>
  <c r="D62" i="139"/>
  <c r="C153" i="107"/>
  <c r="C29" i="109"/>
  <c r="E30" i="109"/>
  <c r="C30" i="109"/>
  <c r="C31" i="109"/>
  <c r="E31" i="109"/>
  <c r="F39" i="134"/>
  <c r="F35" i="139"/>
  <c r="C87" i="105"/>
  <c r="C87" i="104"/>
  <c r="C86" i="135"/>
  <c r="C86" i="139"/>
  <c r="C86" i="134"/>
  <c r="C151" i="135"/>
  <c r="C62" i="139"/>
  <c r="E151" i="141"/>
  <c r="E86" i="141"/>
  <c r="C152" i="105"/>
  <c r="C62" i="104"/>
  <c r="C152" i="104"/>
  <c r="D147" i="134"/>
  <c r="C85" i="134"/>
  <c r="C152" i="134"/>
  <c r="C152" i="139"/>
  <c r="F146" i="134"/>
  <c r="F152" i="139"/>
  <c r="F152" i="140"/>
  <c r="F85" i="134"/>
  <c r="F86" i="140"/>
  <c r="F43" i="134"/>
  <c r="F35" i="141"/>
  <c r="F62" i="141"/>
  <c r="D151" i="139"/>
  <c r="D86" i="139"/>
  <c r="D86" i="134"/>
  <c r="D62" i="134"/>
  <c r="D151" i="134"/>
  <c r="F147" i="139"/>
  <c r="F147" i="134"/>
  <c r="F125" i="134"/>
  <c r="E35" i="134"/>
  <c r="E62" i="139"/>
  <c r="E86" i="139"/>
  <c r="E86" i="134"/>
  <c r="E151" i="139"/>
  <c r="E62" i="134"/>
  <c r="E151" i="134"/>
  <c r="F62" i="139"/>
  <c r="F35" i="134"/>
  <c r="F152" i="134"/>
  <c r="F86" i="141"/>
  <c r="F151" i="141"/>
  <c r="C62" i="134"/>
  <c r="C151" i="134"/>
  <c r="C151" i="139"/>
  <c r="F151" i="139"/>
  <c r="F86" i="139"/>
  <c r="F86" i="134"/>
  <c r="F62" i="134"/>
  <c r="F151" i="134"/>
</calcChain>
</file>

<file path=xl/sharedStrings.xml><?xml version="1.0" encoding="utf-8"?>
<sst xmlns="http://schemas.openxmlformats.org/spreadsheetml/2006/main" count="6431" uniqueCount="606">
  <si>
    <t>Felhalmozási célú átvett pénzeszközök</t>
  </si>
  <si>
    <t>Beruházási (felhalmozási) kiadások előirányzata beruházásonként</t>
  </si>
  <si>
    <t>Felújítási kiadások előirányzata felújításonként</t>
  </si>
  <si>
    <t>Adatszolgáltatás 
az elismert tartozásállományról</t>
  </si>
  <si>
    <t>Felhalmozási bevételek</t>
  </si>
  <si>
    <t>Finanszírozási bevételek</t>
  </si>
  <si>
    <t xml:space="preserve"> Egyéb működési célú kiadások</t>
  </si>
  <si>
    <t>Kölcsön nyújtása</t>
  </si>
  <si>
    <t>Finanszírozási kiadások</t>
  </si>
  <si>
    <t>adatok forintban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</si>
  <si>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</si>
  <si>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</si>
  <si>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</si>
  <si>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</si>
  <si>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</si>
  <si>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</si>
  <si>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</si>
  <si>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</si>
  <si>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</si>
  <si>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</si>
  <si>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</si>
  <si>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</si>
  <si>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</si>
  <si>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</si>
  <si>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</si>
  <si>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</si>
  <si>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</si>
  <si>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</si>
  <si>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</si>
  <si>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</si>
  <si>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</si>
  <si>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</si>
  <si>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</si>
  <si>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</si>
  <si>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</si>
  <si>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</si>
  <si>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</si>
  <si>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</si>
  <si>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</si>
  <si>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</si>
  <si>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</si>
  <si>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</si>
  <si>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</si>
  <si>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</si>
  <si>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</si>
  <si>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Jogcím</t>
  </si>
  <si>
    <t>Összesen:</t>
  </si>
  <si>
    <t>Bevételek</t>
  </si>
  <si>
    <t>Helyi adók</t>
  </si>
  <si>
    <t>Kiadások</t>
  </si>
  <si>
    <t>Általános tartalék</t>
  </si>
  <si>
    <t>Céltartalék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</si>
  <si>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</si>
  <si>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</si>
  <si>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</si>
  <si>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</si>
  <si>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</si>
  <si>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</si>
  <si>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</si>
  <si>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</si>
  <si>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</si>
  <si>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</si>
  <si>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</si>
  <si>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</si>
  <si>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</si>
  <si>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</si>
  <si>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</si>
  <si>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</si>
  <si>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</si>
  <si>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</si>
  <si>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</si>
  <si>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</si>
  <si>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</si>
  <si>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</si>
  <si>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</si>
  <si>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</si>
  <si>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</si>
  <si>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</si>
  <si>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</si>
  <si>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</si>
  <si>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</si>
  <si>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</si>
  <si>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</si>
  <si>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</si>
  <si>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</si>
  <si>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</si>
  <si>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</si>
  <si>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</si>
  <si>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</si>
  <si>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</si>
  <si>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</si>
  <si>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</si>
  <si>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</si>
  <si>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</si>
  <si>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</si>
  <si>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</si>
  <si>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</si>
  <si>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</si>
  <si>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</si>
  <si>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</si>
  <si>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</si>
  <si>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</si>
  <si>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</si>
  <si>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</si>
  <si>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</si>
  <si>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</si>
  <si>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</si>
  <si>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</si>
  <si>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</si>
  <si>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</si>
  <si>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</si>
  <si>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</si>
  <si>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</si>
  <si>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</si>
  <si>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</si>
  <si>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</si>
  <si>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</si>
  <si>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</si>
  <si>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</si>
  <si>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</si>
  <si>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</si>
  <si>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</si>
  <si>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</si>
  <si>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</si>
  <si>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</si>
  <si>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</si>
  <si>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</si>
  <si>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</si>
  <si>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</si>
  <si>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</si>
  <si>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</si>
  <si>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</si>
  <si>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</si>
  <si>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</si>
  <si>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</si>
  <si>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</si>
  <si>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</si>
  <si>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</si>
  <si>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</si>
  <si>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</si>
  <si>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</si>
  <si>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</si>
  <si>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</si>
  <si>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</si>
  <si>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</si>
  <si>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</si>
  <si>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</si>
  <si>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</si>
  <si>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SAJÁT BEVÉTELEK ÖSSZESEN*</t>
  </si>
  <si>
    <t>Költségvetési szerv neve:</t>
  </si>
  <si>
    <t>Költségvetési szerv számlaszáma: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</si>
  <si>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</si>
  <si>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</si>
  <si>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</si>
  <si>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</si>
  <si>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</si>
  <si>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</si>
  <si>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</si>
  <si>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</si>
  <si>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</si>
  <si>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</si>
  <si>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</si>
  <si>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</si>
  <si>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</si>
  <si>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</si>
  <si>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</si>
  <si>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</si>
  <si>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</si>
  <si>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</si>
  <si>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</si>
  <si>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</si>
  <si>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</si>
  <si>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</si>
  <si>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</si>
  <si>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</si>
  <si>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</si>
  <si>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</si>
  <si>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</si>
  <si>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</si>
  <si>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</si>
  <si>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</si>
  <si>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</si>
  <si>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</si>
  <si>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</si>
  <si>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</si>
  <si>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</si>
  <si>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</si>
  <si>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</si>
  <si>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</si>
  <si>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</si>
  <si>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 xml:space="preserve">Info beszámítás 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</si>
  <si>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</si>
  <si>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</si>
  <si>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</si>
  <si>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</si>
  <si>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</si>
  <si>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</si>
  <si>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</si>
  <si>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</si>
  <si>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</si>
  <si>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</si>
  <si>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</si>
  <si>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</si>
  <si>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</si>
  <si>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</si>
  <si>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</si>
  <si>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</si>
  <si>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</si>
  <si>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</si>
  <si>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</si>
  <si>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</si>
  <si>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</si>
  <si>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</si>
  <si>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</si>
  <si>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</si>
  <si>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</si>
  <si>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</si>
  <si>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</si>
  <si>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</si>
  <si>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</si>
  <si>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</si>
  <si>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</si>
  <si>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</si>
  <si>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</si>
  <si>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</si>
  <si>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</si>
  <si>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</si>
  <si>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</si>
  <si>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</si>
  <si>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</si>
  <si>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</si>
  <si>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</si>
  <si>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</si>
  <si>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</si>
  <si>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</si>
  <si>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</si>
  <si>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</si>
  <si>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</si>
  <si>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</si>
  <si>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</si>
  <si>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</si>
  <si>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</si>
  <si>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</si>
  <si>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</si>
  <si>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</si>
  <si>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</si>
  <si>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</si>
  <si>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</si>
  <si>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</si>
  <si>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</si>
  <si>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</si>
  <si>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</si>
  <si>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</si>
  <si>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</si>
  <si>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</si>
  <si>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</si>
  <si>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</si>
  <si>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</si>
  <si>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</si>
  <si>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</si>
  <si>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</si>
  <si>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</si>
  <si>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</si>
  <si>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</si>
  <si>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</si>
  <si>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</si>
  <si>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</si>
  <si>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</si>
  <si>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</si>
  <si>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</si>
  <si>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</si>
  <si>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</si>
  <si>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</si>
  <si>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</si>
  <si>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</si>
  <si>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</si>
  <si>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</si>
  <si>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</si>
  <si>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</si>
  <si>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</si>
  <si>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</si>
  <si>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</si>
  <si>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</si>
  <si>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</si>
  <si>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</si>
  <si>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</si>
  <si>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</si>
  <si>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</si>
  <si>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</si>
  <si>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</si>
  <si>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</si>
  <si>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</si>
  <si>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</si>
  <si>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</si>
  <si>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</si>
  <si>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</si>
  <si>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</si>
  <si>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</si>
  <si>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</si>
  <si>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</si>
  <si>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</si>
  <si>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</si>
  <si>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</si>
  <si>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</si>
  <si>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</si>
  <si>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</si>
  <si>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</si>
  <si>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</si>
  <si>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</si>
  <si>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</si>
  <si>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</si>
  <si>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</si>
  <si>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</si>
  <si>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</si>
  <si>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</si>
  <si>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</si>
  <si>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</si>
  <si>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</si>
  <si>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</si>
  <si>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</si>
  <si>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</si>
  <si>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</si>
  <si>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</si>
  <si>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</si>
  <si>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</si>
  <si>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</si>
  <si>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</si>
  <si>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</si>
  <si>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</si>
  <si>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</si>
  <si>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</si>
  <si>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</si>
  <si>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</si>
  <si>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</si>
  <si>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</si>
  <si>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</si>
  <si>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</si>
  <si>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</si>
  <si>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</si>
  <si>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</si>
  <si>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</si>
  <si>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</si>
  <si>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</si>
  <si>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</si>
  <si>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</si>
  <si>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</si>
  <si>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</si>
  <si>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</si>
  <si>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</si>
  <si>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</si>
  <si>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</si>
  <si>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</si>
  <si>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</si>
  <si>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</si>
  <si>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</si>
  <si>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</si>
  <si>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</si>
  <si>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</si>
  <si>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</si>
  <si>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</si>
  <si>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4.-ből EU-s támogatás</t>
  </si>
  <si>
    <t>Költségvetési bevételek összesen (1.+2.+4.+5.+7.+…+12.)</t>
  </si>
  <si>
    <t>Költségvetési kiadások összesen (1.+...+12.)</t>
  </si>
  <si>
    <t>Hiány belső finanszírozásának bevételei (15.+…+18. )</t>
  </si>
  <si>
    <t>Likviditási célú hitelek törlesztése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</si>
  <si>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</si>
  <si>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</si>
  <si>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</si>
  <si>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</si>
  <si>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</si>
  <si>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</si>
  <si>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</si>
  <si>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>Felhalmozási célú támogatások államháztartáson belülről</t>
  </si>
  <si>
    <t>1.-ből EU-s támogatás</t>
  </si>
  <si>
    <t>1.-ből EU-s forrásból megvalósuló beruházás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</si>
  <si>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</si>
  <si>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</si>
  <si>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</si>
  <si>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</si>
  <si>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</si>
  <si>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</si>
  <si>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Pénzügyi lízing kiadásai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</si>
  <si>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</si>
  <si>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</si>
  <si>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</si>
  <si>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</si>
  <si>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Osztalék, a koncessziós díj és a hozambevétel</t>
  </si>
  <si>
    <t>Működési célú támogatások ÁH-on belül</t>
  </si>
  <si>
    <t>Felhalmozási célú támogatások ÁH-on belül</t>
  </si>
  <si>
    <t>Működési bevételek</t>
  </si>
  <si>
    <t>Jászboldogháza Önkormányzat saját bevételeinek részletezése az adósságot keletkeztető ügyletből származó tárgyévi fizetési kötelezettség megállapításához</t>
  </si>
  <si>
    <t>Jászboldogháza Községi Önkormányzat</t>
  </si>
  <si>
    <t>69500194-11026747</t>
  </si>
  <si>
    <t>JKHK</t>
  </si>
  <si>
    <t>tagdíj</t>
  </si>
  <si>
    <t>Jászsági Önkormányzatok Szövetsége</t>
  </si>
  <si>
    <t>Támogatás összege</t>
  </si>
  <si>
    <t>Támogatás teljesítési összege</t>
  </si>
  <si>
    <r>
      <t xml:space="preserve">   Működési költségvetés kiadásai </t>
    </r>
    <r>
      <rPr>
        <sz val="9"/>
        <rFont val="Times New Roman CE"/>
        <charset val="238"/>
      </rPr>
      <t>(1.1+…+1.5.)</t>
    </r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</si>
  <si>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</si>
  <si>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település üzemeltetési normatívák</t>
  </si>
  <si>
    <t xml:space="preserve"> - zöldterületkarbantartás</t>
  </si>
  <si>
    <t xml:space="preserve"> - közvilágítás</t>
  </si>
  <si>
    <t xml:space="preserve"> - köztemető fenntartása</t>
  </si>
  <si>
    <t xml:space="preserve"> - közutak, hidak fenntartása</t>
  </si>
  <si>
    <t xml:space="preserve"> - egyéb önkormányzati feladatok támogatása</t>
  </si>
  <si>
    <t xml:space="preserve"> - gyermekétkeztetés  üzemeltetés támogatása</t>
  </si>
  <si>
    <t xml:space="preserve"> - pénzbeni ellátásokhoz hozzájárulás</t>
  </si>
  <si>
    <t xml:space="preserve"> - gyermekjóléti szolgálat</t>
  </si>
  <si>
    <t xml:space="preserve"> - könyvtári és közművelődési feladatok támogatása</t>
  </si>
  <si>
    <t xml:space="preserve"> - lakott külterülettel kapcsolatos feladatok támogatása</t>
  </si>
  <si>
    <t xml:space="preserve"> - gyermekétkeztetés támogatása- dolgozói bértámogatás</t>
  </si>
  <si>
    <t>2.számú tájékoztató</t>
  </si>
  <si>
    <t>3.számú tájékoztató</t>
  </si>
  <si>
    <t>Központi irányítószervi támogatások folyósítása</t>
  </si>
  <si>
    <t xml:space="preserve"> - óvodapedagogusok bértámogatása</t>
  </si>
  <si>
    <t xml:space="preserve"> - óvoda működtetési támogatás</t>
  </si>
  <si>
    <t>Központi irányítószervi támogatás folyósítása</t>
  </si>
  <si>
    <t>7.5.</t>
  </si>
  <si>
    <t>Központi irányítószervi támogatás</t>
  </si>
  <si>
    <t>13.4.</t>
  </si>
  <si>
    <t xml:space="preserve">1.számú tájékoztató </t>
  </si>
  <si>
    <t>Jászboldogházi Mesevár Óvoda</t>
  </si>
  <si>
    <t>Jászboldogháza Konyha</t>
  </si>
  <si>
    <t xml:space="preserve"> 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</si>
  <si>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</si>
  <si>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</si>
  <si>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</si>
  <si>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</si>
  <si>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</si>
  <si>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</si>
  <si>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</si>
  <si>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</si>
  <si>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</si>
  <si>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</si>
  <si>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</si>
  <si>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</si>
  <si>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</si>
  <si>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</si>
  <si>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</si>
  <si>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</si>
  <si>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</si>
  <si>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</si>
  <si>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</si>
  <si>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</si>
  <si>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 xml:space="preserve"> Költségvetési maradvány igénybevétele 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</si>
  <si>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</si>
  <si>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</si>
  <si>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</si>
  <si>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</si>
  <si>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Összesen</t>
  </si>
  <si>
    <t>9=(4+5+6+7+8)</t>
  </si>
  <si>
    <t>Működési célú finanszírozási kiadások
(hiteltörlesztés, értékpapír vásárlás, stb.)</t>
  </si>
  <si>
    <t>"Szemünk Fénye" program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</si>
  <si>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</si>
  <si>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</si>
  <si>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</si>
  <si>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............................</t>
  </si>
  <si>
    <t>Egyéb (Pl.: garancia és kezességvállalás, stb.)</t>
  </si>
  <si>
    <t>Összesen (1+4+7+9+11)</t>
  </si>
  <si>
    <t>2019. évi előirányzat</t>
  </si>
  <si>
    <t>2020. évi előirányzat</t>
  </si>
  <si>
    <t xml:space="preserve"> - üdülőhelyi feladatok támogatása</t>
  </si>
  <si>
    <t>Boldogházi Gyermekekért Alapítvány</t>
  </si>
  <si>
    <t xml:space="preserve">Támogatás </t>
  </si>
  <si>
    <t>Jászboldogházi Polgárőrség</t>
  </si>
  <si>
    <t>Jászboldogházi Önkéntes Tűzoltóság</t>
  </si>
  <si>
    <t>Jászboldogházi Sport Egyesület</t>
  </si>
  <si>
    <t>Jászboldogháza Ezüstkor Egyesület</t>
  </si>
  <si>
    <t>Jászboldogházi Faluszépítők Egyesülete</t>
  </si>
  <si>
    <t>Csillavirág Énekkar</t>
  </si>
  <si>
    <t>Jászboldogházi Ifjúsági Egyesület</t>
  </si>
  <si>
    <t>2021. évi előirányzat</t>
  </si>
  <si>
    <t xml:space="preserve"> - polgármesteri illetmény támogatás</t>
  </si>
  <si>
    <t>Lekötött bankbetét</t>
  </si>
  <si>
    <t>Biztósítói kártérítés</t>
  </si>
  <si>
    <t>2022. évi előirányzat</t>
  </si>
  <si>
    <t>2022. 
után</t>
  </si>
  <si>
    <t>Rákóczi Szövetség</t>
  </si>
  <si>
    <t>Támogatás</t>
  </si>
  <si>
    <t>Bíztósítói kártérítés</t>
  </si>
  <si>
    <t>biztósítói kártérítés</t>
  </si>
  <si>
    <t>Kamat bevétel</t>
  </si>
  <si>
    <t>Kamatbevétel</t>
  </si>
  <si>
    <t>Éves eredeti kiadási előirányzat: 303.079.438 -  Ft</t>
  </si>
  <si>
    <t>30 napon túli elismert tartozásállomány összesen: 2.157.163 Ft</t>
  </si>
  <si>
    <t>Biztosítói kártérítés</t>
  </si>
  <si>
    <t>Felhasználás
2019. XII.31-ig</t>
  </si>
  <si>
    <t>Strand</t>
  </si>
  <si>
    <t xml:space="preserve"> - rendezvénysátor</t>
  </si>
  <si>
    <t>Kisházak+ eszköz</t>
  </si>
  <si>
    <t xml:space="preserve"> - 4 db asztal</t>
  </si>
  <si>
    <t xml:space="preserve"> - 24 db szék</t>
  </si>
  <si>
    <t xml:space="preserve"> - 4 db szekrény</t>
  </si>
  <si>
    <t xml:space="preserve"> - 48 db ágynemű szett</t>
  </si>
  <si>
    <t xml:space="preserve"> - 40 db napozóágy</t>
  </si>
  <si>
    <t xml:space="preserve"> - 1 db sütő</t>
  </si>
  <si>
    <t xml:space="preserve"> - 1 db medenceporszívó</t>
  </si>
  <si>
    <t xml:space="preserve"> - 1 db páraelszívó</t>
  </si>
  <si>
    <t xml:space="preserve"> - 1db ponyva medence fölé</t>
  </si>
  <si>
    <t xml:space="preserve"> - 24 db szivacs ágyakhoz</t>
  </si>
  <si>
    <t xml:space="preserve"> - 40 db szolár lámpa</t>
  </si>
  <si>
    <t xml:space="preserve"> - 12 db emeletes ágy</t>
  </si>
  <si>
    <t xml:space="preserve"> - 2 db kisház</t>
  </si>
  <si>
    <t>Orvosi eszköz</t>
  </si>
  <si>
    <t>2020. évi támogatás összesen</t>
  </si>
  <si>
    <t>Védőnő</t>
  </si>
  <si>
    <t xml:space="preserve"> - szekrény kartoték 10 fiók fa</t>
  </si>
  <si>
    <t xml:space="preserve"> - Szekrény fém műszer 1-1 ajtó</t>
  </si>
  <si>
    <t xml:space="preserve"> - Pólyázóasztal</t>
  </si>
  <si>
    <t xml:space="preserve"> - Mérleg padló</t>
  </si>
  <si>
    <t xml:space="preserve"> - Magasságmérő szalag</t>
  </si>
  <si>
    <t xml:space="preserve"> - Látásvizsgáló plexilap</t>
  </si>
  <si>
    <t xml:space="preserve"> - Mérleg baba és gyermek</t>
  </si>
  <si>
    <t xml:space="preserve"> - Hőmérő Visiofocus</t>
  </si>
  <si>
    <t xml:space="preserve"> - Szűrőaudióméter</t>
  </si>
  <si>
    <t xml:space="preserve"> - Látásvizsgáló tábla</t>
  </si>
  <si>
    <t xml:space="preserve"> - Paraván 1 részese egyedi 184*100 cm 2*2 görgővel</t>
  </si>
  <si>
    <t xml:space="preserve"> - Pelenkázóasztal 1 részes 61*74*86 cm fa fehér</t>
  </si>
  <si>
    <t xml:space="preserve"> - Pelenkázóasztal 2 részes 120*74*86 cm fa fehér</t>
  </si>
  <si>
    <t xml:space="preserve"> - Stefania program</t>
  </si>
  <si>
    <t>Háziorvos</t>
  </si>
  <si>
    <t xml:space="preserve"> - Vérnyomásmérő</t>
  </si>
  <si>
    <t xml:space="preserve"> - CRP Smart tester készülék</t>
  </si>
  <si>
    <t xml:space="preserve"> - Vércukormérő</t>
  </si>
  <si>
    <t xml:space="preserve"> - Látásvizsgáló könyv Ishibara</t>
  </si>
  <si>
    <t xml:space="preserve"> - Hangvilla</t>
  </si>
  <si>
    <t xml:space="preserve"> - Fonedoszkóp</t>
  </si>
  <si>
    <t xml:space="preserve"> - Gbenius SlimStar 8008 vezeték néküli billentyűzet+optikai egér</t>
  </si>
  <si>
    <t>APC PM5-GR 5xDIN túlfeszültségmérő</t>
  </si>
  <si>
    <t>Mikro Tik RB951 Ui-2nD router</t>
  </si>
  <si>
    <t>AOC M2470SWH monitor(  Full Hd, HDMI)</t>
  </si>
  <si>
    <t>Windows 10 Operácios rendszer</t>
  </si>
  <si>
    <t>Fujitsu P720T refurb PC</t>
  </si>
  <si>
    <t>Panasonic KX-TGC310PDB DECT telefon</t>
  </si>
  <si>
    <t>APC Back-UPS 50VA szünetmentes tápegység</t>
  </si>
  <si>
    <t>Belterülti utak (Szechenyi)</t>
  </si>
  <si>
    <t>2020. év utáni szükséglet
(6=2 - 4 - 5)</t>
  </si>
  <si>
    <t>Avant 755i Univerzális minrakodó</t>
  </si>
  <si>
    <t xml:space="preserve"> - terepsegway 5 db</t>
  </si>
  <si>
    <t>Kazánház felújítás</t>
  </si>
  <si>
    <t>Zetor Major 80 30 Km 4 WD Traktor</t>
  </si>
  <si>
    <t xml:space="preserve">
2020. év utáni szükséglet
</t>
  </si>
  <si>
    <t>Bölcsödei eszköz beszerzés</t>
  </si>
  <si>
    <t>Jászok Földje Turisztika Szövetség</t>
  </si>
  <si>
    <t>Országos Mentőszolgálati Alapítvány</t>
  </si>
  <si>
    <t>Bölcsöde létrehozása (Óvoda átalakítás)</t>
  </si>
  <si>
    <t>Jászboldogháza, 2020. január hó 1 nap</t>
  </si>
  <si>
    <r>
      <t xml:space="preserve">                      Jászboldogháza Községi Önkormányzat 2020. évi Költségvetés </t>
    </r>
    <r>
      <rPr>
        <b/>
        <i/>
        <sz val="12"/>
        <rFont val="Times New Roman CE"/>
        <charset val="238"/>
      </rPr>
      <t>Kötelező feladatainak mérlege</t>
    </r>
  </si>
  <si>
    <t>Piac építés</t>
  </si>
  <si>
    <t>Közmunka program:</t>
  </si>
  <si>
    <t xml:space="preserve">gödörfúró, tala fúró </t>
  </si>
  <si>
    <t>fűkasza és tartozékai</t>
  </si>
  <si>
    <t>Mobil WC</t>
  </si>
  <si>
    <t>Iroda asztal+ szék 8 db+ szekrény</t>
  </si>
  <si>
    <t>K I M U T A T Á S
a 2020. évben céljelleggel juttatott támogatásokról</t>
  </si>
  <si>
    <t>Előirányzat-felhasználási terv
2020. évre</t>
  </si>
  <si>
    <t xml:space="preserve">  Átvett tó felújítás</t>
  </si>
  <si>
    <t xml:space="preserve">   Közmunka program keretein belüli útfelújítás</t>
  </si>
  <si>
    <t>2020. előtti kifizetés</t>
  </si>
  <si>
    <t>2020. évi eredeti előirányzat</t>
  </si>
  <si>
    <t>2020. évi módosított előirányzat</t>
  </si>
  <si>
    <t>2020. évi teljesítés</t>
  </si>
  <si>
    <r>
      <t xml:space="preserve">Jászboldogháza Községi Önkormányzat 2020. évi Költségvetés </t>
    </r>
    <r>
      <rPr>
        <b/>
        <i/>
        <sz val="12"/>
        <rFont val="Times New Roman CE"/>
        <charset val="238"/>
      </rPr>
      <t xml:space="preserve">Állami </t>
    </r>
    <r>
      <rPr>
        <b/>
        <sz val="12"/>
        <rFont val="Times New Roman CE"/>
        <charset val="238"/>
      </rPr>
      <t xml:space="preserve">(Államigazgatási) </t>
    </r>
    <r>
      <rPr>
        <b/>
        <i/>
        <sz val="12"/>
        <rFont val="Times New Roman CE"/>
        <charset val="238"/>
      </rPr>
      <t>feladatainak mérlege</t>
    </r>
  </si>
  <si>
    <t>Jászboldogháza Községi Önkormányzat 2020. évi Költségvetés  Intézményi Állami (Államigazgatási) feladatok mérlege</t>
  </si>
  <si>
    <r>
      <t>Jászboldogháza Községi Önkormányzat 2020. évi Költségvetés  Intézményi</t>
    </r>
    <r>
      <rPr>
        <b/>
        <i/>
        <sz val="12"/>
        <rFont val="Times New Roman CE"/>
        <charset val="238"/>
      </rPr>
      <t xml:space="preserve"> Kötelező </t>
    </r>
    <r>
      <rPr>
        <b/>
        <sz val="12"/>
        <rFont val="Times New Roman CE"/>
        <charset val="238"/>
      </rPr>
      <t>feladatok mérlege</t>
    </r>
  </si>
  <si>
    <t>Jászboldogháza Községi Önkormányzat 2020. évi Költségvetés  Intézményi Önkéntes feladatok mérlege</t>
  </si>
  <si>
    <r>
      <t xml:space="preserve">Jászboldogháza Községi Önkormányzat 2020. évi </t>
    </r>
    <r>
      <rPr>
        <b/>
        <i/>
        <sz val="12"/>
        <rFont val="Times New Roman CE"/>
        <charset val="238"/>
      </rPr>
      <t>Költségvetésének  mérlege</t>
    </r>
  </si>
  <si>
    <t>Jászboldogháza Községi Önkormányzat 2020. évi Költségvetés Intézményi  Kötelező feladatok mérlege</t>
  </si>
  <si>
    <t>Jászboldogháza Községi Önkormányzat 2020. évi Költségvetés  Intézmény Öszevont mérlege</t>
  </si>
  <si>
    <t>Jászboldogháza Községi Önkormányzat 2020. évi Költségvetés  Intézmény Önkéntes feladatok mérlege</t>
  </si>
  <si>
    <t>2023. évi előirányzat</t>
  </si>
  <si>
    <t>13.3</t>
  </si>
  <si>
    <t>Jászboldogháza Községi Önkormányzat 2020. évi Költségvetésének Összevont mérlege</t>
  </si>
  <si>
    <t xml:space="preserve">                      Jászboldogháza Községi Önkormányzat 2020. évi Költségvetés Kötelező feladatainak mérlege</t>
  </si>
  <si>
    <t>Jászboldogháza Községi Önkormányzat 2020. évi Költségvetés Öszevont  Önként vállalt feladatainak mérlege</t>
  </si>
  <si>
    <t>Jászboldogháza Községi Önkormányzat 2020. évi Költségvetés Állami (Államigazgatási) feladatainak mérlege</t>
  </si>
  <si>
    <t xml:space="preserve"> - 2019.évi áthúzodó bérkompenzáció</t>
  </si>
  <si>
    <t>Központi írányítószervi támogatás</t>
  </si>
  <si>
    <t>Jászboldogháza Községi Önkormányzat 2020. évi Költségvetésének  mérlege,</t>
  </si>
  <si>
    <t>Jászboldogházai Mesevár Óvoda 2020. évi Költségvetésének  mérlege</t>
  </si>
  <si>
    <t>Jászboldogháza Konyha 2020. évi Költségvetésének  mérlege</t>
  </si>
  <si>
    <t>Központiírányítószervi támogatás</t>
  </si>
  <si>
    <t>Központi írányító szervi támogatás</t>
  </si>
  <si>
    <t>A 2020. évi általános működés és ágazati feladatok támogatásának alakulása jogcímenként-beszámítás után</t>
  </si>
  <si>
    <t>akácfa 60 db</t>
  </si>
  <si>
    <t>1.melléklet az 1/2020.(II.13.) önkormányzati rendelethez</t>
  </si>
  <si>
    <t>1.1.melléklet az 1/2020.(II.13.)  önkormányzati rendelethez</t>
  </si>
  <si>
    <t>1.2.melléklet 1/2020.(II.13.)  önkormányzati rendelethez</t>
  </si>
  <si>
    <t>1.3. melléklet az 1/2020.(II.13.) önkormányzati rendelethez</t>
  </si>
  <si>
    <t>1.A. melléklet az 1/2020.(II.13.) önkormányzati rendelethez</t>
  </si>
  <si>
    <t>1.1.A.melléklet az 1/2020.(II.13.) önkormányzati rendelethez</t>
  </si>
  <si>
    <t>1.2.A.melléklet az 1/2020.(II.13.) önkormányzati rendelethez</t>
  </si>
  <si>
    <t>1.3.A melléklet az 1/2020.(II.13.) önkormányzati rendelethez</t>
  </si>
  <si>
    <t>1/B.melléklet az 1/2020.(II.13.) önkormányzati rendelethez</t>
  </si>
  <si>
    <t>1/B/1. melléklet az 1/2020.(II.13.) önkormányzati rendelethez</t>
  </si>
  <si>
    <t>1/B/2. melléklet az 1/2020.(II.13.) önkormányzati rendelethez</t>
  </si>
  <si>
    <t>1/B/3. melléklet az 1/2020.(II.13.) önkormányzati rendelethez</t>
  </si>
  <si>
    <t>1/C. melléklet az 1/2020.(II.13.) önkormányzati rendelethez</t>
  </si>
  <si>
    <t>1/C/1. melléklet az 1/2020.(II.13.)  önkormányzati rendelethez</t>
  </si>
  <si>
    <t>1/C/2. melléklet az 1/2020.(II.13.) önkormányzati rendelethez</t>
  </si>
  <si>
    <t>1/C/3. melléklet az 1/2020.(II.13.) önkormányzati rendelethez</t>
  </si>
  <si>
    <t xml:space="preserve">2.1. melléklet az 1/2020.(II.13.) önkormányzati rendelethez     </t>
  </si>
  <si>
    <t xml:space="preserve">2.2. melléklet az 1/2020.(II.13.) önkormányzati rendelethez     </t>
  </si>
  <si>
    <t>6. sz. tájékoztató tábla az 1/2020.(II.13.) önkormányzati rendelethez</t>
  </si>
  <si>
    <r>
      <t xml:space="preserve">Jászboldogháza Községi Önkormányzat 2020. évi Költségvetés </t>
    </r>
    <r>
      <rPr>
        <b/>
        <i/>
        <sz val="12"/>
        <rFont val="Times New Roman CE"/>
        <charset val="238"/>
      </rPr>
      <t>Önként vállalt feladatainak mérlege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</si>
</sst>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74" formatCode="#,###"/>
    <numFmt numFmtId="175" formatCode="#"/>
    <numFmt numFmtId="176" formatCode="_-* #,##0\ _F_t_-;\-* #,##0\ _F_t_-;_-* &quot;-&quot;??\ _F_t_-;_-@_-"/>
  </numFmts>
  <fonts count="5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b/>
      <sz val="14"/>
      <color indexed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color indexed="10"/>
      <name val="Times New Roman CE"/>
      <charset val="238"/>
    </font>
    <font>
      <i/>
      <sz val="11"/>
      <name val="Times New Roman CE"/>
      <charset val="238"/>
    </font>
    <font>
      <sz val="10"/>
      <name val="Times New Roman CE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65" fontId="1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9" fillId="0" borderId="0"/>
    <xf numFmtId="0" fontId="9" fillId="0" borderId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9" fontId="46" fillId="0" borderId="0" applyFont="0" applyFill="0" applyBorder="0" applyAlignment="0" applyProtection="0"/>
  </cellStyleXfs>
  <cellXfs count="531">
    <xf numFmtId="0" fontId="0" fillId="0" borderId="0" xfId="0"/>
    <xf numFmtId="0" fontId="7" fillId="0" borderId="0" xfId="8" applyFont="1" applyFill="1" applyBorder="1" applyAlignment="1" applyProtection="1">
      <alignment horizontal="center" vertical="center" wrapText="1"/>
    </xf>
    <xf numFmtId="0" fontId="7" fillId="0" borderId="0" xfId="8" applyFont="1" applyFill="1" applyBorder="1" applyAlignment="1" applyProtection="1">
      <alignment vertical="center" wrapText="1"/>
    </xf>
    <xf numFmtId="0" fontId="16" fillId="0" borderId="1" xfId="8" applyFont="1" applyFill="1" applyBorder="1" applyAlignment="1" applyProtection="1">
      <alignment horizontal="left" vertical="center" wrapText="1" indent="1"/>
    </xf>
    <xf numFmtId="0" fontId="8" fillId="0" borderId="1" xfId="8" applyFont="1" applyFill="1" applyBorder="1" applyAlignment="1" applyProtection="1">
      <alignment horizontal="center" vertical="center" wrapText="1"/>
    </xf>
    <xf numFmtId="0" fontId="8" fillId="0" borderId="2" xfId="8" applyFont="1" applyFill="1" applyBorder="1" applyAlignment="1" applyProtection="1">
      <alignment horizontal="center" vertical="center" wrapText="1"/>
    </xf>
    <xf numFmtId="174" fontId="18" fillId="0" borderId="3" xfId="0" applyNumberFormat="1" applyFont="1" applyFill="1" applyBorder="1" applyAlignment="1" applyProtection="1">
      <alignment vertical="center" wrapText="1"/>
      <protection locked="0"/>
    </xf>
    <xf numFmtId="0" fontId="16" fillId="0" borderId="2" xfId="8" applyFont="1" applyFill="1" applyBorder="1" applyAlignment="1" applyProtection="1">
      <alignment vertical="center" wrapText="1"/>
    </xf>
    <xf numFmtId="0" fontId="25" fillId="0" borderId="3" xfId="0" applyFont="1" applyBorder="1" applyAlignment="1" applyProtection="1">
      <alignment horizontal="left" vertical="center" indent="1"/>
      <protection locked="0"/>
    </xf>
    <xf numFmtId="0" fontId="16" fillId="0" borderId="1" xfId="8" applyFont="1" applyFill="1" applyBorder="1" applyAlignment="1" applyProtection="1">
      <alignment horizontal="center" vertical="center" wrapText="1"/>
    </xf>
    <xf numFmtId="0" fontId="16" fillId="0" borderId="2" xfId="8" applyFont="1" applyFill="1" applyBorder="1" applyAlignment="1" applyProtection="1">
      <alignment horizontal="center" vertical="center" wrapText="1"/>
    </xf>
    <xf numFmtId="0" fontId="16" fillId="0" borderId="4" xfId="8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vertical="center" wrapText="1"/>
    </xf>
    <xf numFmtId="0" fontId="8" fillId="0" borderId="2" xfId="9" applyFont="1" applyFill="1" applyBorder="1" applyAlignment="1" applyProtection="1">
      <alignment horizontal="left" vertical="center" indent="1"/>
    </xf>
    <xf numFmtId="0" fontId="8" fillId="0" borderId="4" xfId="8" applyFont="1" applyFill="1" applyBorder="1" applyAlignment="1" applyProtection="1">
      <alignment horizontal="center" vertical="center" wrapText="1"/>
    </xf>
    <xf numFmtId="174" fontId="0" fillId="0" borderId="0" xfId="0" applyNumberFormat="1" applyFill="1" applyAlignment="1">
      <alignment vertical="center" wrapText="1"/>
    </xf>
    <xf numFmtId="174" fontId="0" fillId="0" borderId="0" xfId="0" applyNumberFormat="1" applyFill="1" applyAlignment="1">
      <alignment horizontal="center" vertical="center" wrapText="1"/>
    </xf>
    <xf numFmtId="174" fontId="4" fillId="0" borderId="0" xfId="0" applyNumberFormat="1" applyFont="1" applyFill="1" applyAlignment="1">
      <alignment horizontal="center" vertical="center" wrapText="1"/>
    </xf>
    <xf numFmtId="174" fontId="18" fillId="0" borderId="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4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74" fontId="8" fillId="0" borderId="4" xfId="0" applyNumberFormat="1" applyFont="1" applyFill="1" applyBorder="1" applyAlignment="1" applyProtection="1">
      <alignment horizontal="center" vertical="center" wrapText="1"/>
    </xf>
    <xf numFmtId="174" fontId="16" fillId="0" borderId="6" xfId="0" applyNumberFormat="1" applyFont="1" applyFill="1" applyBorder="1" applyAlignment="1" applyProtection="1">
      <alignment horizontal="center" vertical="center" wrapText="1"/>
    </xf>
    <xf numFmtId="174" fontId="16" fillId="0" borderId="7" xfId="0" applyNumberFormat="1" applyFont="1" applyFill="1" applyBorder="1" applyAlignment="1" applyProtection="1">
      <alignment horizontal="center" vertical="center" wrapText="1"/>
    </xf>
    <xf numFmtId="174" fontId="16" fillId="0" borderId="8" xfId="0" applyNumberFormat="1" applyFont="1" applyFill="1" applyBorder="1" applyAlignment="1" applyProtection="1">
      <alignment horizontal="center" vertical="center" wrapText="1"/>
    </xf>
    <xf numFmtId="174" fontId="0" fillId="0" borderId="0" xfId="0" applyNumberFormat="1" applyFill="1" applyAlignment="1" applyProtection="1">
      <alignment vertical="center" wrapText="1"/>
    </xf>
    <xf numFmtId="1" fontId="18" fillId="0" borderId="3" xfId="0" applyNumberFormat="1" applyFont="1" applyFill="1" applyBorder="1" applyAlignment="1" applyProtection="1">
      <alignment vertical="center" wrapText="1"/>
      <protection locked="0"/>
    </xf>
    <xf numFmtId="174" fontId="4" fillId="0" borderId="0" xfId="0" applyNumberFormat="1" applyFont="1" applyFill="1" applyAlignment="1">
      <alignment vertical="center" wrapText="1"/>
    </xf>
    <xf numFmtId="174" fontId="15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74" fontId="15" fillId="0" borderId="3" xfId="0" applyNumberFormat="1" applyFont="1" applyFill="1" applyBorder="1" applyAlignment="1" applyProtection="1">
      <alignment vertical="center" wrapText="1"/>
      <protection locked="0"/>
    </xf>
    <xf numFmtId="1" fontId="15" fillId="0" borderId="3" xfId="0" applyNumberFormat="1" applyFont="1" applyFill="1" applyBorder="1" applyAlignment="1" applyProtection="1">
      <alignment vertical="center" wrapText="1"/>
      <protection locked="0"/>
    </xf>
    <xf numFmtId="174" fontId="15" fillId="0" borderId="9" xfId="0" applyNumberFormat="1" applyFont="1" applyFill="1" applyBorder="1" applyAlignment="1" applyProtection="1">
      <alignment vertical="center" wrapText="1"/>
    </xf>
    <xf numFmtId="17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4" fontId="15" fillId="0" borderId="11" xfId="0" applyNumberFormat="1" applyFont="1" applyFill="1" applyBorder="1" applyAlignment="1" applyProtection="1">
      <alignment vertical="center" wrapText="1"/>
      <protection locked="0"/>
    </xf>
    <xf numFmtId="174" fontId="15" fillId="0" borderId="12" xfId="0" applyNumberFormat="1" applyFont="1" applyFill="1" applyBorder="1" applyAlignment="1" applyProtection="1">
      <alignment vertical="center" wrapText="1"/>
    </xf>
    <xf numFmtId="174" fontId="8" fillId="0" borderId="4" xfId="0" applyNumberFormat="1" applyFont="1" applyFill="1" applyBorder="1" applyAlignment="1" applyProtection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6" fillId="0" borderId="13" xfId="9" applyFont="1" applyFill="1" applyBorder="1" applyAlignment="1" applyProtection="1">
      <alignment horizontal="center" vertical="center" wrapText="1"/>
    </xf>
    <xf numFmtId="0" fontId="26" fillId="0" borderId="14" xfId="9" applyFont="1" applyFill="1" applyBorder="1" applyAlignment="1" applyProtection="1">
      <alignment horizontal="center" vertical="center"/>
    </xf>
    <xf numFmtId="0" fontId="26" fillId="0" borderId="15" xfId="9" applyFont="1" applyFill="1" applyBorder="1" applyAlignment="1" applyProtection="1">
      <alignment horizontal="center" vertical="center"/>
    </xf>
    <xf numFmtId="0" fontId="9" fillId="0" borderId="0" xfId="9" applyFill="1" applyProtection="1"/>
    <xf numFmtId="0" fontId="9" fillId="0" borderId="0" xfId="9" applyFill="1" applyProtection="1">
      <protection locked="0"/>
    </xf>
    <xf numFmtId="0" fontId="12" fillId="0" borderId="0" xfId="9" applyFont="1" applyFill="1" applyProtection="1"/>
    <xf numFmtId="0" fontId="29" fillId="0" borderId="0" xfId="9" applyFont="1" applyFill="1" applyProtection="1">
      <protection locked="0"/>
    </xf>
    <xf numFmtId="0" fontId="20" fillId="0" borderId="0" xfId="9" applyFont="1" applyFill="1" applyProtection="1">
      <protection locked="0"/>
    </xf>
    <xf numFmtId="0" fontId="22" fillId="0" borderId="16" xfId="0" applyFont="1" applyFill="1" applyBorder="1" applyAlignment="1" applyProtection="1">
      <alignment horizontal="left" vertical="center" wrapText="1"/>
      <protection locked="0"/>
    </xf>
    <xf numFmtId="174" fontId="8" fillId="2" borderId="2" xfId="0" applyNumberFormat="1" applyFont="1" applyFill="1" applyBorder="1" applyAlignment="1" applyProtection="1">
      <alignment vertical="center" wrapText="1"/>
    </xf>
    <xf numFmtId="0" fontId="2" fillId="0" borderId="0" xfId="8" applyFont="1" applyFill="1"/>
    <xf numFmtId="0" fontId="34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5" fillId="0" borderId="0" xfId="0" applyFont="1" applyFill="1"/>
    <xf numFmtId="174" fontId="25" fillId="0" borderId="17" xfId="0" applyNumberFormat="1" applyFont="1" applyFill="1" applyBorder="1" applyAlignment="1" applyProtection="1">
      <alignment vertical="center"/>
      <protection locked="0"/>
    </xf>
    <xf numFmtId="174" fontId="25" fillId="0" borderId="3" xfId="0" applyNumberFormat="1" applyFont="1" applyFill="1" applyBorder="1" applyAlignment="1" applyProtection="1">
      <alignment vertical="center"/>
      <protection locked="0"/>
    </xf>
    <xf numFmtId="174" fontId="25" fillId="0" borderId="1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25" fillId="0" borderId="1" xfId="8" applyFont="1" applyFill="1" applyBorder="1" applyAlignment="1" applyProtection="1">
      <alignment horizontal="center" vertical="center"/>
    </xf>
    <xf numFmtId="0" fontId="25" fillId="0" borderId="2" xfId="8" applyFont="1" applyFill="1" applyBorder="1" applyAlignment="1" applyProtection="1">
      <alignment horizontal="center" vertical="center"/>
    </xf>
    <xf numFmtId="0" fontId="25" fillId="0" borderId="4" xfId="8" applyFont="1" applyFill="1" applyBorder="1" applyAlignment="1" applyProtection="1">
      <alignment horizontal="center" vertical="center"/>
    </xf>
    <xf numFmtId="176" fontId="24" fillId="0" borderId="4" xfId="1" applyNumberFormat="1" applyFont="1" applyFill="1" applyBorder="1" applyProtection="1"/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4" xfId="0" applyFont="1" applyFill="1" applyBorder="1" applyAlignment="1" applyProtection="1">
      <alignment horizontal="center" vertical="center" wrapText="1"/>
    </xf>
    <xf numFmtId="174" fontId="0" fillId="0" borderId="0" xfId="0" applyNumberFormat="1" applyFill="1" applyAlignment="1" applyProtection="1">
      <alignment horizontal="center" vertical="center" wrapText="1"/>
    </xf>
    <xf numFmtId="174" fontId="8" fillId="0" borderId="1" xfId="0" applyNumberFormat="1" applyFont="1" applyFill="1" applyBorder="1" applyAlignment="1" applyProtection="1">
      <alignment horizontal="center" vertical="center" wrapText="1"/>
    </xf>
    <xf numFmtId="174" fontId="8" fillId="0" borderId="2" xfId="0" applyNumberFormat="1" applyFont="1" applyFill="1" applyBorder="1" applyAlignment="1" applyProtection="1">
      <alignment horizontal="center" vertical="center" wrapText="1"/>
    </xf>
    <xf numFmtId="174" fontId="8" fillId="0" borderId="1" xfId="0" applyNumberFormat="1" applyFont="1" applyFill="1" applyBorder="1" applyAlignment="1" applyProtection="1">
      <alignment horizontal="left" vertical="center" wrapText="1"/>
    </xf>
    <xf numFmtId="174" fontId="8" fillId="0" borderId="2" xfId="0" applyNumberFormat="1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25" fillId="0" borderId="17" xfId="0" applyFont="1" applyFill="1" applyBorder="1" applyAlignment="1" applyProtection="1">
      <alignment vertical="center" wrapText="1"/>
    </xf>
    <xf numFmtId="0" fontId="25" fillId="0" borderId="3" xfId="0" applyFont="1" applyFill="1" applyBorder="1" applyAlignment="1" applyProtection="1">
      <alignment vertical="center" wrapText="1"/>
    </xf>
    <xf numFmtId="0" fontId="0" fillId="0" borderId="0" xfId="0" applyProtection="1"/>
    <xf numFmtId="0" fontId="25" fillId="0" borderId="5" xfId="0" applyFont="1" applyBorder="1" applyAlignment="1" applyProtection="1">
      <alignment horizontal="right" vertical="center" indent="1"/>
    </xf>
    <xf numFmtId="174" fontId="12" fillId="3" borderId="18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35" fillId="0" borderId="0" xfId="0" applyFont="1" applyFill="1" applyProtection="1"/>
    <xf numFmtId="0" fontId="25" fillId="0" borderId="19" xfId="0" applyFont="1" applyFill="1" applyBorder="1" applyAlignment="1" applyProtection="1">
      <alignment horizontal="center" vertical="center"/>
    </xf>
    <xf numFmtId="174" fontId="24" fillId="0" borderId="20" xfId="0" applyNumberFormat="1" applyFont="1" applyFill="1" applyBorder="1" applyAlignment="1" applyProtection="1">
      <alignment vertical="center"/>
    </xf>
    <xf numFmtId="0" fontId="25" fillId="0" borderId="5" xfId="0" applyFont="1" applyFill="1" applyBorder="1" applyAlignment="1" applyProtection="1">
      <alignment horizontal="center" vertical="center"/>
    </xf>
    <xf numFmtId="174" fontId="24" fillId="0" borderId="9" xfId="0" applyNumberFormat="1" applyFont="1" applyFill="1" applyBorder="1" applyAlignment="1" applyProtection="1">
      <alignment vertical="center"/>
    </xf>
    <xf numFmtId="0" fontId="25" fillId="0" borderId="10" xfId="0" applyFont="1" applyFill="1" applyBorder="1" applyAlignment="1" applyProtection="1">
      <alignment horizontal="center" vertical="center"/>
    </xf>
    <xf numFmtId="0" fontId="25" fillId="0" borderId="11" xfId="0" applyFont="1" applyFill="1" applyBorder="1" applyAlignment="1" applyProtection="1">
      <alignment vertical="center" wrapText="1"/>
    </xf>
    <xf numFmtId="174" fontId="24" fillId="0" borderId="12" xfId="0" applyNumberFormat="1" applyFont="1" applyFill="1" applyBorder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 wrapText="1"/>
    </xf>
    <xf numFmtId="174" fontId="24" fillId="0" borderId="2" xfId="0" applyNumberFormat="1" applyFont="1" applyFill="1" applyBorder="1" applyAlignment="1" applyProtection="1">
      <alignment vertical="center"/>
    </xf>
    <xf numFmtId="174" fontId="24" fillId="0" borderId="4" xfId="0" applyNumberFormat="1" applyFont="1" applyFill="1" applyBorder="1" applyAlignment="1" applyProtection="1">
      <alignment vertical="center"/>
    </xf>
    <xf numFmtId="0" fontId="0" fillId="0" borderId="21" xfId="0" applyFill="1" applyBorder="1" applyProtection="1"/>
    <xf numFmtId="0" fontId="6" fillId="0" borderId="21" xfId="0" applyFont="1" applyFill="1" applyBorder="1" applyAlignment="1" applyProtection="1">
      <alignment horizontal="center"/>
    </xf>
    <xf numFmtId="0" fontId="35" fillId="0" borderId="0" xfId="0" applyFont="1" applyFill="1" applyProtection="1">
      <protection locked="0"/>
    </xf>
    <xf numFmtId="0" fontId="29" fillId="0" borderId="0" xfId="0" applyFont="1" applyFill="1" applyProtection="1">
      <protection locked="0"/>
    </xf>
    <xf numFmtId="0" fontId="8" fillId="0" borderId="2" xfId="9" applyFont="1" applyFill="1" applyBorder="1" applyAlignment="1" applyProtection="1">
      <alignment horizontal="left" indent="1"/>
    </xf>
    <xf numFmtId="0" fontId="21" fillId="0" borderId="13" xfId="0" applyFont="1" applyFill="1" applyBorder="1" applyAlignment="1" applyProtection="1">
      <alignment horizontal="center" vertical="center" wrapText="1"/>
    </xf>
    <xf numFmtId="174" fontId="16" fillId="0" borderId="4" xfId="8" applyNumberFormat="1" applyFont="1" applyFill="1" applyBorder="1" applyAlignment="1" applyProtection="1">
      <alignment horizontal="right" vertical="center" wrapText="1" indent="1"/>
    </xf>
    <xf numFmtId="174" fontId="7" fillId="0" borderId="0" xfId="8" applyNumberFormat="1" applyFont="1" applyFill="1" applyBorder="1" applyAlignment="1" applyProtection="1">
      <alignment horizontal="right" vertical="center" wrapText="1" indent="1"/>
    </xf>
    <xf numFmtId="0" fontId="6" fillId="0" borderId="22" xfId="0" applyFont="1" applyFill="1" applyBorder="1" applyAlignment="1" applyProtection="1">
      <alignment horizontal="right" vertical="center"/>
    </xf>
    <xf numFmtId="174" fontId="7" fillId="0" borderId="0" xfId="0" applyNumberFormat="1" applyFont="1" applyFill="1" applyAlignment="1" applyProtection="1">
      <alignment horizontal="centerContinuous" vertical="center" wrapText="1"/>
    </xf>
    <xf numFmtId="174" fontId="0" fillId="0" borderId="0" xfId="0" applyNumberFormat="1" applyFill="1" applyAlignment="1" applyProtection="1">
      <alignment horizontal="centerContinuous" vertical="center"/>
    </xf>
    <xf numFmtId="174" fontId="8" fillId="0" borderId="1" xfId="0" applyNumberFormat="1" applyFont="1" applyFill="1" applyBorder="1" applyAlignment="1" applyProtection="1">
      <alignment horizontal="centerContinuous" vertical="center" wrapText="1"/>
    </xf>
    <xf numFmtId="174" fontId="8" fillId="0" borderId="2" xfId="0" applyNumberFormat="1" applyFont="1" applyFill="1" applyBorder="1" applyAlignment="1" applyProtection="1">
      <alignment horizontal="centerContinuous" vertical="center" wrapText="1"/>
    </xf>
    <xf numFmtId="174" fontId="4" fillId="0" borderId="0" xfId="0" applyNumberFormat="1" applyFont="1" applyFill="1" applyAlignment="1" applyProtection="1">
      <alignment horizontal="center" vertical="center" wrapText="1"/>
    </xf>
    <xf numFmtId="174" fontId="24" fillId="0" borderId="18" xfId="0" applyNumberFormat="1" applyFont="1" applyFill="1" applyBorder="1" applyAlignment="1" applyProtection="1">
      <alignment horizontal="center" vertical="center" wrapText="1"/>
    </xf>
    <xf numFmtId="174" fontId="24" fillId="0" borderId="1" xfId="0" applyNumberFormat="1" applyFont="1" applyFill="1" applyBorder="1" applyAlignment="1" applyProtection="1">
      <alignment horizontal="center" vertical="center" wrapText="1"/>
    </xf>
    <xf numFmtId="174" fontId="24" fillId="0" borderId="2" xfId="0" applyNumberFormat="1" applyFont="1" applyFill="1" applyBorder="1" applyAlignment="1" applyProtection="1">
      <alignment horizontal="center" vertical="center" wrapText="1"/>
    </xf>
    <xf numFmtId="174" fontId="24" fillId="0" borderId="4" xfId="0" applyNumberFormat="1" applyFont="1" applyFill="1" applyBorder="1" applyAlignment="1" applyProtection="1">
      <alignment horizontal="center" vertical="center" wrapText="1"/>
    </xf>
    <xf numFmtId="174" fontId="24" fillId="0" borderId="0" xfId="0" applyNumberFormat="1" applyFont="1" applyFill="1" applyAlignment="1" applyProtection="1">
      <alignment horizontal="center" vertical="center" wrapText="1"/>
    </xf>
    <xf numFmtId="174" fontId="27" fillId="0" borderId="18" xfId="0" applyNumberFormat="1" applyFont="1" applyFill="1" applyBorder="1" applyAlignment="1" applyProtection="1">
      <alignment horizontal="left" vertical="center" wrapText="1" indent="1"/>
    </xf>
    <xf numFmtId="174" fontId="27" fillId="0" borderId="1" xfId="0" applyNumberFormat="1" applyFont="1" applyFill="1" applyBorder="1" applyAlignment="1" applyProtection="1">
      <alignment horizontal="left" vertical="center" wrapText="1" indent="1"/>
    </xf>
    <xf numFmtId="174" fontId="27" fillId="0" borderId="23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Alignment="1">
      <alignment horizontal="center" wrapText="1"/>
    </xf>
    <xf numFmtId="0" fontId="21" fillId="0" borderId="7" xfId="0" applyFont="1" applyBorder="1" applyAlignment="1" applyProtection="1">
      <alignment horizontal="left" vertical="center" wrapText="1" indent="1"/>
    </xf>
    <xf numFmtId="0" fontId="9" fillId="0" borderId="0" xfId="8" applyFont="1" applyFill="1" applyProtection="1"/>
    <xf numFmtId="0" fontId="9" fillId="0" borderId="0" xfId="8" applyFont="1" applyFill="1" applyAlignment="1" applyProtection="1">
      <alignment horizontal="right" vertical="center" indent="1"/>
    </xf>
    <xf numFmtId="0" fontId="8" fillId="0" borderId="15" xfId="8" applyFont="1" applyFill="1" applyBorder="1" applyAlignment="1" applyProtection="1">
      <alignment horizontal="center" vertical="center" wrapText="1"/>
    </xf>
    <xf numFmtId="0" fontId="18" fillId="0" borderId="18" xfId="8" applyFont="1" applyFill="1" applyBorder="1"/>
    <xf numFmtId="0" fontId="2" fillId="0" borderId="18" xfId="8" applyFont="1" applyFill="1" applyBorder="1"/>
    <xf numFmtId="0" fontId="25" fillId="0" borderId="24" xfId="0" applyFont="1" applyBorder="1" applyAlignment="1" applyProtection="1">
      <alignment horizontal="left" vertical="center" indent="1"/>
      <protection locked="0"/>
    </xf>
    <xf numFmtId="3" fontId="27" fillId="0" borderId="23" xfId="0" applyNumberFormat="1" applyFont="1" applyFill="1" applyBorder="1" applyAlignment="1" applyProtection="1">
      <alignment horizontal="right" vertical="center" indent="1"/>
    </xf>
    <xf numFmtId="0" fontId="9" fillId="0" borderId="0" xfId="8" applyFill="1" applyAlignment="1">
      <alignment horizontal="right"/>
    </xf>
    <xf numFmtId="0" fontId="9" fillId="0" borderId="0" xfId="8" applyFill="1" applyProtection="1"/>
    <xf numFmtId="0" fontId="16" fillId="0" borderId="13" xfId="8" applyFont="1" applyFill="1" applyBorder="1" applyAlignment="1" applyProtection="1">
      <alignment horizontal="center" vertical="center" wrapText="1"/>
    </xf>
    <xf numFmtId="0" fontId="16" fillId="0" borderId="14" xfId="8" applyFont="1" applyFill="1" applyBorder="1" applyAlignment="1" applyProtection="1">
      <alignment horizontal="center" vertical="center" wrapText="1"/>
    </xf>
    <xf numFmtId="0" fontId="16" fillId="0" borderId="15" xfId="8" applyFont="1" applyFill="1" applyBorder="1" applyAlignment="1" applyProtection="1">
      <alignment horizontal="center" vertical="center" wrapText="1"/>
    </xf>
    <xf numFmtId="0" fontId="18" fillId="0" borderId="0" xfId="8" applyFont="1" applyFill="1" applyProtection="1"/>
    <xf numFmtId="0" fontId="12" fillId="0" borderId="0" xfId="8" applyFont="1" applyFill="1" applyProtection="1"/>
    <xf numFmtId="0" fontId="9" fillId="0" borderId="0" xfId="8" applyFill="1" applyAlignment="1" applyProtection="1"/>
    <xf numFmtId="174" fontId="21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0" xfId="8" applyFill="1" applyBorder="1" applyProtection="1"/>
    <xf numFmtId="174" fontId="8" fillId="0" borderId="4" xfId="0" applyNumberFormat="1" applyFont="1" applyFill="1" applyBorder="1" applyAlignment="1" applyProtection="1">
      <alignment horizontal="centerContinuous" vertical="center" wrapText="1"/>
    </xf>
    <xf numFmtId="0" fontId="9" fillId="0" borderId="3" xfId="0" applyFont="1" applyBorder="1" applyAlignment="1" applyProtection="1">
      <alignment horizontal="left" vertical="center" inden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right" vertical="center" indent="1"/>
    </xf>
    <xf numFmtId="0" fontId="9" fillId="0" borderId="17" xfId="0" applyFont="1" applyBorder="1" applyAlignment="1" applyProtection="1">
      <alignment horizontal="left" vertical="center" indent="1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 wrapText="1"/>
    </xf>
    <xf numFmtId="0" fontId="27" fillId="0" borderId="2" xfId="0" applyFont="1" applyBorder="1" applyAlignment="1" applyProtection="1">
      <alignment horizontal="center" vertical="center"/>
    </xf>
    <xf numFmtId="0" fontId="27" fillId="0" borderId="4" xfId="0" applyFont="1" applyBorder="1" applyAlignment="1" applyProtection="1">
      <alignment horizontal="center" vertical="center" wrapText="1"/>
    </xf>
    <xf numFmtId="3" fontId="9" fillId="0" borderId="26" xfId="0" applyNumberFormat="1" applyFont="1" applyBorder="1" applyAlignment="1" applyProtection="1">
      <alignment horizontal="center" vertical="center"/>
      <protection locked="0"/>
    </xf>
    <xf numFmtId="3" fontId="9" fillId="0" borderId="24" xfId="0" applyNumberFormat="1" applyFont="1" applyBorder="1" applyAlignment="1" applyProtection="1">
      <alignment horizontal="center" vertical="center"/>
      <protection locked="0"/>
    </xf>
    <xf numFmtId="3" fontId="35" fillId="0" borderId="27" xfId="0" applyNumberFormat="1" applyFont="1" applyBorder="1" applyAlignment="1" applyProtection="1">
      <alignment horizontal="right" vertical="center" indent="1"/>
      <protection locked="0"/>
    </xf>
    <xf numFmtId="3" fontId="35" fillId="0" borderId="28" xfId="0" applyNumberFormat="1" applyFont="1" applyBorder="1" applyAlignment="1" applyProtection="1">
      <alignment horizontal="right" vertical="center" indent="1"/>
      <protection locked="0"/>
    </xf>
    <xf numFmtId="3" fontId="9" fillId="0" borderId="28" xfId="0" applyNumberFormat="1" applyFont="1" applyBorder="1" applyAlignment="1" applyProtection="1">
      <alignment horizontal="right" vertical="center" indent="1"/>
      <protection locked="0"/>
    </xf>
    <xf numFmtId="0" fontId="9" fillId="0" borderId="3" xfId="0" applyFont="1" applyBorder="1" applyAlignment="1" applyProtection="1">
      <alignment horizontal="left" vertical="center" wrapText="1" indent="1"/>
      <protection locked="0"/>
    </xf>
    <xf numFmtId="0" fontId="8" fillId="0" borderId="1" xfId="8" applyFont="1" applyFill="1" applyBorder="1" applyAlignment="1" applyProtection="1">
      <alignment horizontal="left" vertical="center" wrapText="1" indent="1"/>
    </xf>
    <xf numFmtId="0" fontId="8" fillId="0" borderId="2" xfId="8" applyFont="1" applyFill="1" applyBorder="1" applyAlignment="1" applyProtection="1">
      <alignment horizontal="left" vertical="center" wrapText="1" indent="1"/>
    </xf>
    <xf numFmtId="174" fontId="8" fillId="0" borderId="4" xfId="8" applyNumberFormat="1" applyFont="1" applyFill="1" applyBorder="1" applyAlignment="1" applyProtection="1">
      <alignment horizontal="right" vertical="center" wrapText="1" indent="1"/>
    </xf>
    <xf numFmtId="0" fontId="15" fillId="0" borderId="0" xfId="8" applyFont="1" applyFill="1" applyProtection="1"/>
    <xf numFmtId="49" fontId="15" fillId="0" borderId="19" xfId="8" applyNumberFormat="1" applyFont="1" applyFill="1" applyBorder="1" applyAlignment="1" applyProtection="1">
      <alignment horizontal="left" vertical="center" wrapText="1" indent="1"/>
    </xf>
    <xf numFmtId="0" fontId="33" fillId="0" borderId="17" xfId="0" applyFont="1" applyBorder="1" applyAlignment="1" applyProtection="1">
      <alignment horizontal="left" wrapText="1" indent="1"/>
    </xf>
    <xf numFmtId="174" fontId="15" fillId="0" borderId="20" xfId="8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5" xfId="8" applyNumberFormat="1" applyFont="1" applyFill="1" applyBorder="1" applyAlignment="1" applyProtection="1">
      <alignment horizontal="left" vertical="center" wrapText="1" indent="1"/>
    </xf>
    <xf numFmtId="0" fontId="33" fillId="0" borderId="3" xfId="0" applyFont="1" applyBorder="1" applyAlignment="1" applyProtection="1">
      <alignment horizontal="left" wrapText="1" indent="1"/>
    </xf>
    <xf numFmtId="174" fontId="15" fillId="0" borderId="9" xfId="8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0" xfId="8" applyNumberFormat="1" applyFont="1" applyFill="1" applyBorder="1" applyAlignment="1" applyProtection="1">
      <alignment horizontal="left" vertical="center" wrapText="1" indent="1"/>
    </xf>
    <xf numFmtId="0" fontId="33" fillId="0" borderId="11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174" fontId="15" fillId="0" borderId="12" xfId="8" applyNumberFormat="1" applyFont="1" applyFill="1" applyBorder="1" applyAlignment="1" applyProtection="1">
      <alignment horizontal="right" vertical="center" wrapText="1" indent="1"/>
      <protection locked="0"/>
    </xf>
    <xf numFmtId="174" fontId="26" fillId="0" borderId="4" xfId="8" applyNumberFormat="1" applyFont="1" applyFill="1" applyBorder="1" applyAlignment="1" applyProtection="1">
      <alignment horizontal="right" vertical="center" wrapText="1" indent="1"/>
    </xf>
    <xf numFmtId="174" fontId="15" fillId="0" borderId="20" xfId="8" applyNumberFormat="1" applyFont="1" applyFill="1" applyBorder="1" applyAlignment="1" applyProtection="1">
      <alignment horizontal="right" vertical="center" wrapText="1" indent="1"/>
    </xf>
    <xf numFmtId="174" fontId="32" fillId="0" borderId="9" xfId="8" applyNumberFormat="1" applyFont="1" applyFill="1" applyBorder="1" applyAlignment="1" applyProtection="1">
      <alignment horizontal="right" vertical="center" wrapText="1" indent="1"/>
      <protection locked="0"/>
    </xf>
    <xf numFmtId="174" fontId="32" fillId="0" borderId="12" xfId="8" applyNumberFormat="1" applyFont="1" applyFill="1" applyBorder="1" applyAlignment="1" applyProtection="1">
      <alignment horizontal="right" vertical="center" wrapText="1" indent="1"/>
      <protection locked="0"/>
    </xf>
    <xf numFmtId="174" fontId="32" fillId="0" borderId="20" xfId="8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" xfId="0" applyFont="1" applyBorder="1" applyAlignment="1" applyProtection="1">
      <alignment wrapText="1"/>
    </xf>
    <xf numFmtId="0" fontId="33" fillId="0" borderId="11" xfId="0" applyFont="1" applyBorder="1" applyAlignment="1" applyProtection="1">
      <alignment wrapText="1"/>
    </xf>
    <xf numFmtId="0" fontId="33" fillId="0" borderId="19" xfId="0" applyFont="1" applyBorder="1" applyAlignment="1" applyProtection="1">
      <alignment wrapText="1"/>
    </xf>
    <xf numFmtId="0" fontId="33" fillId="0" borderId="5" xfId="0" applyFont="1" applyBorder="1" applyAlignment="1" applyProtection="1">
      <alignment wrapText="1"/>
    </xf>
    <xf numFmtId="0" fontId="33" fillId="0" borderId="10" xfId="0" applyFont="1" applyBorder="1" applyAlignment="1" applyProtection="1">
      <alignment wrapText="1"/>
    </xf>
    <xf numFmtId="174" fontId="8" fillId="0" borderId="4" xfId="8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" xfId="0" applyFont="1" applyBorder="1" applyAlignment="1" applyProtection="1">
      <alignment wrapText="1"/>
    </xf>
    <xf numFmtId="0" fontId="21" fillId="0" borderId="6" xfId="0" applyFont="1" applyBorder="1" applyAlignment="1" applyProtection="1">
      <alignment wrapText="1"/>
    </xf>
    <xf numFmtId="0" fontId="21" fillId="0" borderId="7" xfId="0" applyFont="1" applyBorder="1" applyAlignment="1" applyProtection="1">
      <alignment wrapText="1"/>
    </xf>
    <xf numFmtId="0" fontId="8" fillId="0" borderId="13" xfId="8" applyFont="1" applyFill="1" applyBorder="1" applyAlignment="1" applyProtection="1">
      <alignment horizontal="left" vertical="center" wrapText="1" indent="1"/>
    </xf>
    <xf numFmtId="0" fontId="8" fillId="0" borderId="14" xfId="8" applyFont="1" applyFill="1" applyBorder="1" applyAlignment="1" applyProtection="1">
      <alignment vertical="center" wrapText="1"/>
    </xf>
    <xf numFmtId="174" fontId="8" fillId="0" borderId="15" xfId="8" applyNumberFormat="1" applyFont="1" applyFill="1" applyBorder="1" applyAlignment="1" applyProtection="1">
      <alignment horizontal="right" vertical="center" wrapText="1" indent="1"/>
    </xf>
    <xf numFmtId="0" fontId="32" fillId="0" borderId="0" xfId="8" applyFont="1" applyFill="1" applyProtection="1"/>
    <xf numFmtId="49" fontId="15" fillId="0" borderId="29" xfId="8" applyNumberFormat="1" applyFont="1" applyFill="1" applyBorder="1" applyAlignment="1" applyProtection="1">
      <alignment horizontal="left" vertical="center" wrapText="1" indent="1"/>
    </xf>
    <xf numFmtId="0" fontId="15" fillId="0" borderId="30" xfId="8" applyFont="1" applyFill="1" applyBorder="1" applyAlignment="1" applyProtection="1">
      <alignment horizontal="left" vertical="center" wrapText="1" indent="1"/>
    </xf>
    <xf numFmtId="174" fontId="15" fillId="0" borderId="31" xfId="8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8" applyFont="1" applyFill="1" applyBorder="1" applyAlignment="1" applyProtection="1">
      <alignment horizontal="left" vertical="center" wrapText="1" indent="1"/>
    </xf>
    <xf numFmtId="0" fontId="15" fillId="0" borderId="32" xfId="8" applyFont="1" applyFill="1" applyBorder="1" applyAlignment="1" applyProtection="1">
      <alignment horizontal="left" vertical="center" wrapText="1" indent="1"/>
    </xf>
    <xf numFmtId="0" fontId="15" fillId="0" borderId="0" xfId="8" applyFont="1" applyFill="1" applyBorder="1" applyAlignment="1" applyProtection="1">
      <alignment horizontal="left" vertical="center" wrapText="1" indent="1"/>
    </xf>
    <xf numFmtId="0" fontId="15" fillId="0" borderId="3" xfId="8" applyFont="1" applyFill="1" applyBorder="1" applyAlignment="1" applyProtection="1">
      <alignment horizontal="left" indent="6"/>
    </xf>
    <xf numFmtId="0" fontId="15" fillId="0" borderId="3" xfId="8" applyFont="1" applyFill="1" applyBorder="1" applyAlignment="1" applyProtection="1">
      <alignment horizontal="left" vertical="center" wrapText="1" indent="6"/>
    </xf>
    <xf numFmtId="49" fontId="15" fillId="0" borderId="33" xfId="8" applyNumberFormat="1" applyFont="1" applyFill="1" applyBorder="1" applyAlignment="1" applyProtection="1">
      <alignment horizontal="left" vertical="center" wrapText="1" indent="1"/>
    </xf>
    <xf numFmtId="0" fontId="15" fillId="0" borderId="11" xfId="8" applyFont="1" applyFill="1" applyBorder="1" applyAlignment="1" applyProtection="1">
      <alignment horizontal="left" vertical="center" wrapText="1" indent="6"/>
    </xf>
    <xf numFmtId="49" fontId="15" fillId="0" borderId="34" xfId="8" applyNumberFormat="1" applyFont="1" applyFill="1" applyBorder="1" applyAlignment="1" applyProtection="1">
      <alignment horizontal="left" vertical="center" wrapText="1" indent="1"/>
    </xf>
    <xf numFmtId="0" fontId="15" fillId="0" borderId="35" xfId="8" applyFont="1" applyFill="1" applyBorder="1" applyAlignment="1" applyProtection="1">
      <alignment horizontal="left" vertical="center" wrapText="1" indent="6"/>
    </xf>
    <xf numFmtId="174" fontId="15" fillId="0" borderId="36" xfId="8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8" applyFont="1" applyFill="1" applyBorder="1" applyAlignment="1" applyProtection="1">
      <alignment vertical="center" wrapText="1"/>
    </xf>
    <xf numFmtId="0" fontId="15" fillId="0" borderId="11" xfId="8" applyFont="1" applyFill="1" applyBorder="1" applyAlignment="1" applyProtection="1">
      <alignment horizontal="left" vertical="center" wrapText="1" indent="1"/>
    </xf>
    <xf numFmtId="174" fontId="15" fillId="0" borderId="37" xfId="8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1" xfId="0" applyFont="1" applyBorder="1" applyAlignment="1" applyProtection="1">
      <alignment horizontal="left" vertical="center" wrapText="1" indent="1"/>
    </xf>
    <xf numFmtId="0" fontId="33" fillId="0" borderId="3" xfId="0" applyFont="1" applyBorder="1" applyAlignment="1" applyProtection="1">
      <alignment horizontal="left" vertical="center" wrapText="1" indent="1"/>
    </xf>
    <xf numFmtId="0" fontId="15" fillId="0" borderId="17" xfId="8" applyFont="1" applyFill="1" applyBorder="1" applyAlignment="1" applyProtection="1">
      <alignment horizontal="left" vertical="center" wrapText="1" indent="6"/>
    </xf>
    <xf numFmtId="174" fontId="15" fillId="0" borderId="38" xfId="8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" xfId="8" applyFont="1" applyFill="1" applyBorder="1" applyAlignment="1" applyProtection="1">
      <alignment horizontal="left" vertical="center" wrapText="1" indent="1"/>
    </xf>
    <xf numFmtId="0" fontId="15" fillId="0" borderId="17" xfId="8" applyFont="1" applyFill="1" applyBorder="1" applyAlignment="1" applyProtection="1">
      <alignment horizontal="left" vertical="center" wrapText="1" indent="1"/>
    </xf>
    <xf numFmtId="0" fontId="15" fillId="0" borderId="25" xfId="8" applyFont="1" applyFill="1" applyBorder="1" applyAlignment="1" applyProtection="1">
      <alignment horizontal="left" vertical="center" wrapText="1" indent="1"/>
    </xf>
    <xf numFmtId="174" fontId="21" fillId="0" borderId="4" xfId="0" applyNumberFormat="1" applyFont="1" applyBorder="1" applyAlignment="1" applyProtection="1">
      <alignment horizontal="right" vertical="center" wrapText="1" indent="1"/>
    </xf>
    <xf numFmtId="0" fontId="40" fillId="0" borderId="0" xfId="8" applyFont="1" applyFill="1" applyProtection="1"/>
    <xf numFmtId="0" fontId="26" fillId="0" borderId="0" xfId="8" applyFont="1" applyFill="1" applyProtection="1"/>
    <xf numFmtId="0" fontId="21" fillId="0" borderId="6" xfId="0" applyFont="1" applyBorder="1" applyAlignment="1" applyProtection="1">
      <alignment horizontal="left" vertical="center" wrapText="1" indent="1"/>
    </xf>
    <xf numFmtId="0" fontId="32" fillId="0" borderId="0" xfId="8" applyFont="1" applyFill="1" applyAlignment="1" applyProtection="1">
      <alignment horizontal="right" vertical="center" indent="1"/>
    </xf>
    <xf numFmtId="0" fontId="32" fillId="0" borderId="0" xfId="8" applyFont="1" applyFill="1" applyBorder="1" applyProtection="1"/>
    <xf numFmtId="0" fontId="8" fillId="0" borderId="13" xfId="8" applyFont="1" applyFill="1" applyBorder="1" applyAlignment="1" applyProtection="1">
      <alignment horizontal="center" vertical="center" wrapText="1"/>
    </xf>
    <xf numFmtId="0" fontId="8" fillId="0" borderId="14" xfId="8" applyFont="1" applyFill="1" applyBorder="1" applyAlignment="1" applyProtection="1">
      <alignment horizontal="center" vertical="center" wrapText="1"/>
    </xf>
    <xf numFmtId="174" fontId="35" fillId="0" borderId="39" xfId="0" applyNumberFormat="1" applyFont="1" applyFill="1" applyBorder="1" applyAlignment="1" applyProtection="1">
      <alignment horizontal="left" vertical="center" wrapText="1" indent="1"/>
    </xf>
    <xf numFmtId="174" fontId="35" fillId="0" borderId="19" xfId="0" applyNumberFormat="1" applyFont="1" applyFill="1" applyBorder="1" applyAlignment="1" applyProtection="1">
      <alignment horizontal="left" vertical="center" wrapText="1" indent="1"/>
    </xf>
    <xf numFmtId="174" fontId="3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74" fontId="3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74" fontId="35" fillId="0" borderId="0" xfId="0" applyNumberFormat="1" applyFont="1" applyFill="1" applyAlignment="1" applyProtection="1">
      <alignment vertical="center" wrapText="1"/>
    </xf>
    <xf numFmtId="174" fontId="35" fillId="0" borderId="28" xfId="0" applyNumberFormat="1" applyFont="1" applyFill="1" applyBorder="1" applyAlignment="1" applyProtection="1">
      <alignment horizontal="left" vertical="center" wrapText="1" indent="1"/>
    </xf>
    <xf numFmtId="174" fontId="35" fillId="0" borderId="5" xfId="0" applyNumberFormat="1" applyFont="1" applyFill="1" applyBorder="1" applyAlignment="1" applyProtection="1">
      <alignment horizontal="left" vertical="center" wrapText="1" indent="1"/>
    </xf>
    <xf numFmtId="174" fontId="3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4" fontId="3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74" fontId="35" fillId="0" borderId="40" xfId="0" applyNumberFormat="1" applyFont="1" applyFill="1" applyBorder="1" applyAlignment="1" applyProtection="1">
      <alignment horizontal="left" vertical="center" wrapText="1" indent="1"/>
    </xf>
    <xf numFmtId="174" fontId="3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74" fontId="35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74" fontId="3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4" fontId="3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4" fontId="3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74" fontId="3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74" fontId="29" fillId="0" borderId="18" xfId="0" applyNumberFormat="1" applyFont="1" applyFill="1" applyBorder="1" applyAlignment="1" applyProtection="1">
      <alignment horizontal="left" vertical="center" wrapText="1" indent="1"/>
    </xf>
    <xf numFmtId="174" fontId="29" fillId="0" borderId="1" xfId="0" applyNumberFormat="1" applyFont="1" applyFill="1" applyBorder="1" applyAlignment="1" applyProtection="1">
      <alignment horizontal="left" vertical="center" wrapText="1" indent="1"/>
    </xf>
    <xf numFmtId="174" fontId="29" fillId="0" borderId="2" xfId="0" applyNumberFormat="1" applyFont="1" applyFill="1" applyBorder="1" applyAlignment="1" applyProtection="1">
      <alignment horizontal="right" vertical="center" wrapText="1" indent="1"/>
    </xf>
    <xf numFmtId="174" fontId="29" fillId="0" borderId="4" xfId="0" applyNumberFormat="1" applyFont="1" applyFill="1" applyBorder="1" applyAlignment="1" applyProtection="1">
      <alignment horizontal="right" vertical="center" wrapText="1" indent="1"/>
    </xf>
    <xf numFmtId="174" fontId="35" fillId="0" borderId="41" xfId="0" applyNumberFormat="1" applyFont="1" applyFill="1" applyBorder="1" applyAlignment="1" applyProtection="1">
      <alignment horizontal="left" vertical="center" wrapText="1" indent="1"/>
    </xf>
    <xf numFmtId="174" fontId="35" fillId="0" borderId="33" xfId="0" applyNumberFormat="1" applyFont="1" applyFill="1" applyBorder="1" applyAlignment="1" applyProtection="1">
      <alignment horizontal="left" vertical="center" wrapText="1" indent="1"/>
    </xf>
    <xf numFmtId="174" fontId="41" fillId="0" borderId="25" xfId="0" applyNumberFormat="1" applyFont="1" applyFill="1" applyBorder="1" applyAlignment="1" applyProtection="1">
      <alignment horizontal="right" vertical="center" wrapText="1" indent="1"/>
    </xf>
    <xf numFmtId="174" fontId="3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74" fontId="41" fillId="0" borderId="3" xfId="0" applyNumberFormat="1" applyFont="1" applyFill="1" applyBorder="1" applyAlignment="1" applyProtection="1">
      <alignment horizontal="right" vertical="center" wrapText="1" indent="1"/>
    </xf>
    <xf numFmtId="174" fontId="3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74" fontId="35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174" fontId="3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74" fontId="41" fillId="0" borderId="33" xfId="0" applyNumberFormat="1" applyFont="1" applyFill="1" applyBorder="1" applyAlignment="1" applyProtection="1">
      <alignment horizontal="left" vertical="center" wrapText="1" indent="1"/>
    </xf>
    <xf numFmtId="174" fontId="41" fillId="0" borderId="17" xfId="0" applyNumberFormat="1" applyFont="1" applyFill="1" applyBorder="1" applyAlignment="1" applyProtection="1">
      <alignment horizontal="right" vertical="center" wrapText="1" indent="1"/>
    </xf>
    <xf numFmtId="174" fontId="35" fillId="0" borderId="5" xfId="0" applyNumberFormat="1" applyFont="1" applyFill="1" applyBorder="1" applyAlignment="1" applyProtection="1">
      <alignment horizontal="left" vertical="center" wrapText="1" indent="2"/>
    </xf>
    <xf numFmtId="174" fontId="35" fillId="0" borderId="3" xfId="0" applyNumberFormat="1" applyFont="1" applyFill="1" applyBorder="1" applyAlignment="1" applyProtection="1">
      <alignment horizontal="left" vertical="center" wrapText="1" indent="2"/>
    </xf>
    <xf numFmtId="174" fontId="41" fillId="0" borderId="3" xfId="0" applyNumberFormat="1" applyFont="1" applyFill="1" applyBorder="1" applyAlignment="1" applyProtection="1">
      <alignment horizontal="left" vertical="center" wrapText="1" indent="1"/>
    </xf>
    <xf numFmtId="174" fontId="35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74" fontId="35" fillId="0" borderId="19" xfId="0" applyNumberFormat="1" applyFont="1" applyFill="1" applyBorder="1" applyAlignment="1" applyProtection="1">
      <alignment horizontal="left" vertical="center" wrapText="1" indent="2"/>
    </xf>
    <xf numFmtId="174" fontId="35" fillId="0" borderId="10" xfId="0" applyNumberFormat="1" applyFont="1" applyFill="1" applyBorder="1" applyAlignment="1" applyProtection="1">
      <alignment horizontal="left" vertical="center" wrapText="1" indent="2"/>
    </xf>
    <xf numFmtId="0" fontId="1" fillId="0" borderId="29" xfId="8" applyFont="1" applyFill="1" applyBorder="1" applyAlignment="1" applyProtection="1">
      <alignment horizontal="center" vertical="center"/>
    </xf>
    <xf numFmtId="176" fontId="1" fillId="0" borderId="44" xfId="1" applyNumberFormat="1" applyFont="1" applyFill="1" applyBorder="1" applyProtection="1">
      <protection locked="0"/>
    </xf>
    <xf numFmtId="0" fontId="12" fillId="0" borderId="30" xfId="8" applyFont="1" applyFill="1" applyBorder="1"/>
    <xf numFmtId="0" fontId="12" fillId="0" borderId="0" xfId="8" applyFont="1" applyFill="1"/>
    <xf numFmtId="0" fontId="13" fillId="0" borderId="5" xfId="8" applyFont="1" applyFill="1" applyBorder="1" applyAlignment="1" applyProtection="1">
      <alignment horizontal="center" vertical="center"/>
    </xf>
    <xf numFmtId="0" fontId="38" fillId="0" borderId="3" xfId="0" applyFont="1" applyBorder="1" applyAlignment="1">
      <alignment horizontal="justify" wrapText="1"/>
    </xf>
    <xf numFmtId="176" fontId="42" fillId="0" borderId="45" xfId="1" applyNumberFormat="1" applyFont="1" applyFill="1" applyBorder="1" applyProtection="1">
      <protection locked="0"/>
    </xf>
    <xf numFmtId="0" fontId="12" fillId="0" borderId="3" xfId="8" applyFont="1" applyFill="1" applyBorder="1"/>
    <xf numFmtId="0" fontId="38" fillId="0" borderId="3" xfId="0" applyFont="1" applyBorder="1" applyAlignment="1">
      <alignment wrapText="1"/>
    </xf>
    <xf numFmtId="0" fontId="13" fillId="0" borderId="10" xfId="8" applyFont="1" applyFill="1" applyBorder="1" applyAlignment="1" applyProtection="1">
      <alignment horizontal="center" vertical="center"/>
    </xf>
    <xf numFmtId="176" fontId="42" fillId="0" borderId="46" xfId="1" applyNumberFormat="1" applyFont="1" applyFill="1" applyBorder="1" applyProtection="1">
      <protection locked="0"/>
    </xf>
    <xf numFmtId="0" fontId="38" fillId="0" borderId="35" xfId="0" applyFont="1" applyBorder="1" applyAlignment="1">
      <alignment wrapText="1"/>
    </xf>
    <xf numFmtId="0" fontId="12" fillId="0" borderId="35" xfId="8" applyFont="1" applyFill="1" applyBorder="1"/>
    <xf numFmtId="0" fontId="26" fillId="0" borderId="29" xfId="8" applyFont="1" applyFill="1" applyBorder="1" applyAlignment="1" applyProtection="1">
      <alignment horizontal="center" vertical="center" wrapText="1"/>
    </xf>
    <xf numFmtId="0" fontId="26" fillId="0" borderId="30" xfId="8" applyFont="1" applyFill="1" applyBorder="1" applyAlignment="1" applyProtection="1">
      <alignment horizontal="center" vertical="center" wrapText="1"/>
    </xf>
    <xf numFmtId="0" fontId="26" fillId="0" borderId="15" xfId="8" applyFont="1" applyFill="1" applyBorder="1" applyAlignment="1" applyProtection="1">
      <alignment horizontal="center" vertical="center" wrapText="1"/>
    </xf>
    <xf numFmtId="0" fontId="32" fillId="0" borderId="0" xfId="8" applyFont="1" applyFill="1"/>
    <xf numFmtId="174" fontId="12" fillId="0" borderId="0" xfId="0" applyNumberFormat="1" applyFont="1" applyFill="1" applyAlignment="1">
      <alignment vertical="center" wrapText="1"/>
    </xf>
    <xf numFmtId="0" fontId="15" fillId="0" borderId="1" xfId="9" applyFont="1" applyFill="1" applyBorder="1" applyAlignment="1" applyProtection="1">
      <alignment horizontal="left" vertical="center" indent="1"/>
    </xf>
    <xf numFmtId="0" fontId="15" fillId="0" borderId="0" xfId="9" applyFont="1" applyFill="1" applyAlignment="1" applyProtection="1">
      <alignment vertical="center"/>
    </xf>
    <xf numFmtId="0" fontId="15" fillId="0" borderId="33" xfId="9" applyFont="1" applyFill="1" applyBorder="1" applyAlignment="1" applyProtection="1">
      <alignment horizontal="left" vertical="center" indent="1"/>
    </xf>
    <xf numFmtId="0" fontId="15" fillId="0" borderId="25" xfId="9" applyFont="1" applyFill="1" applyBorder="1" applyAlignment="1" applyProtection="1">
      <alignment horizontal="left" vertical="center" wrapText="1" indent="1"/>
    </xf>
    <xf numFmtId="174" fontId="15" fillId="0" borderId="25" xfId="9" applyNumberFormat="1" applyFont="1" applyFill="1" applyBorder="1" applyAlignment="1" applyProtection="1">
      <alignment vertical="center"/>
      <protection locked="0"/>
    </xf>
    <xf numFmtId="0" fontId="15" fillId="0" borderId="5" xfId="9" applyFont="1" applyFill="1" applyBorder="1" applyAlignment="1" applyProtection="1">
      <alignment horizontal="left" vertical="center" indent="1"/>
    </xf>
    <xf numFmtId="0" fontId="15" fillId="0" borderId="3" xfId="9" applyFont="1" applyFill="1" applyBorder="1" applyAlignment="1" applyProtection="1">
      <alignment horizontal="left" vertical="center" wrapText="1" indent="1"/>
    </xf>
    <xf numFmtId="174" fontId="15" fillId="0" borderId="3" xfId="9" applyNumberFormat="1" applyFont="1" applyFill="1" applyBorder="1" applyAlignment="1" applyProtection="1">
      <alignment vertical="center"/>
      <protection locked="0"/>
    </xf>
    <xf numFmtId="174" fontId="15" fillId="0" borderId="9" xfId="9" applyNumberFormat="1" applyFont="1" applyFill="1" applyBorder="1" applyAlignment="1" applyProtection="1">
      <alignment vertical="center"/>
    </xf>
    <xf numFmtId="0" fontId="15" fillId="0" borderId="0" xfId="9" applyFont="1" applyFill="1" applyAlignment="1" applyProtection="1">
      <alignment vertical="center"/>
      <protection locked="0"/>
    </xf>
    <xf numFmtId="0" fontId="15" fillId="0" borderId="17" xfId="9" applyFont="1" applyFill="1" applyBorder="1" applyAlignment="1" applyProtection="1">
      <alignment horizontal="left" vertical="center" wrapText="1" indent="1"/>
    </xf>
    <xf numFmtId="174" fontId="15" fillId="0" borderId="17" xfId="9" applyNumberFormat="1" applyFont="1" applyFill="1" applyBorder="1" applyAlignment="1" applyProtection="1">
      <alignment vertical="center"/>
      <protection locked="0"/>
    </xf>
    <xf numFmtId="174" fontId="15" fillId="0" borderId="20" xfId="9" applyNumberFormat="1" applyFont="1" applyFill="1" applyBorder="1" applyAlignment="1" applyProtection="1">
      <alignment vertical="center"/>
    </xf>
    <xf numFmtId="0" fontId="15" fillId="0" borderId="3" xfId="9" applyFont="1" applyFill="1" applyBorder="1" applyAlignment="1" applyProtection="1">
      <alignment horizontal="left" vertical="center" indent="1"/>
    </xf>
    <xf numFmtId="174" fontId="8" fillId="0" borderId="2" xfId="9" applyNumberFormat="1" applyFont="1" applyFill="1" applyBorder="1" applyAlignment="1" applyProtection="1">
      <alignment vertical="center"/>
    </xf>
    <xf numFmtId="174" fontId="8" fillId="0" borderId="4" xfId="9" applyNumberFormat="1" applyFont="1" applyFill="1" applyBorder="1" applyAlignment="1" applyProtection="1">
      <alignment vertical="center"/>
    </xf>
    <xf numFmtId="0" fontId="15" fillId="0" borderId="17" xfId="9" applyFont="1" applyFill="1" applyBorder="1" applyAlignment="1" applyProtection="1">
      <alignment horizontal="left" vertical="center" indent="1"/>
    </xf>
    <xf numFmtId="174" fontId="8" fillId="0" borderId="2" xfId="9" applyNumberFormat="1" applyFont="1" applyFill="1" applyBorder="1" applyProtection="1"/>
    <xf numFmtId="174" fontId="8" fillId="0" borderId="4" xfId="9" applyNumberFormat="1" applyFont="1" applyFill="1" applyBorder="1" applyProtection="1"/>
    <xf numFmtId="0" fontId="15" fillId="0" borderId="0" xfId="9" applyFont="1" applyFill="1" applyProtection="1">
      <protection locked="0"/>
    </xf>
    <xf numFmtId="0" fontId="22" fillId="0" borderId="47" xfId="0" applyFont="1" applyFill="1" applyBorder="1" applyAlignment="1" applyProtection="1">
      <alignment horizontal="left" vertical="center" wrapText="1"/>
      <protection locked="0"/>
    </xf>
    <xf numFmtId="0" fontId="22" fillId="0" borderId="48" xfId="0" applyFont="1" applyFill="1" applyBorder="1" applyAlignment="1" applyProtection="1">
      <alignment horizontal="left" vertical="center" wrapText="1"/>
      <protection locked="0"/>
    </xf>
    <xf numFmtId="0" fontId="9" fillId="0" borderId="0" xfId="9" applyFont="1" applyFill="1" applyProtection="1"/>
    <xf numFmtId="0" fontId="39" fillId="0" borderId="0" xfId="0" applyFont="1" applyFill="1" applyBorder="1" applyAlignment="1" applyProtection="1">
      <alignment horizontal="left" vertical="center"/>
    </xf>
    <xf numFmtId="0" fontId="8" fillId="0" borderId="6" xfId="8" applyFont="1" applyFill="1" applyBorder="1" applyAlignment="1" applyProtection="1">
      <alignment horizontal="left" vertical="center" wrapText="1" indent="1"/>
    </xf>
    <xf numFmtId="0" fontId="26" fillId="0" borderId="7" xfId="8" applyFont="1" applyFill="1" applyBorder="1" applyAlignment="1" applyProtection="1">
      <alignment horizontal="left" vertical="center" wrapText="1" indent="1"/>
    </xf>
    <xf numFmtId="49" fontId="15" fillId="0" borderId="17" xfId="8" applyNumberFormat="1" applyFont="1" applyFill="1" applyBorder="1" applyAlignment="1" applyProtection="1">
      <alignment horizontal="left" vertical="center" wrapText="1" indent="1"/>
    </xf>
    <xf numFmtId="49" fontId="15" fillId="0" borderId="3" xfId="8" applyNumberFormat="1" applyFont="1" applyFill="1" applyBorder="1" applyAlignment="1" applyProtection="1">
      <alignment horizontal="left" vertical="center" wrapText="1" indent="1"/>
    </xf>
    <xf numFmtId="174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174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174" fontId="12" fillId="0" borderId="9" xfId="0" applyNumberFormat="1" applyFont="1" applyFill="1" applyBorder="1" applyAlignment="1" applyProtection="1">
      <alignment horizontal="center" vertical="center" wrapText="1"/>
    </xf>
    <xf numFmtId="1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174" fontId="16" fillId="0" borderId="4" xfId="0" applyNumberFormat="1" applyFont="1" applyFill="1" applyBorder="1" applyAlignment="1" applyProtection="1">
      <alignment horizontal="center" vertical="center" wrapText="1"/>
    </xf>
    <xf numFmtId="0" fontId="21" fillId="0" borderId="15" xfId="0" applyFont="1" applyFill="1" applyBorder="1" applyAlignment="1" applyProtection="1">
      <alignment horizontal="center" vertical="center" wrapText="1"/>
    </xf>
    <xf numFmtId="174" fontId="22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/>
    </xf>
    <xf numFmtId="0" fontId="43" fillId="0" borderId="0" xfId="0" applyFont="1" applyFill="1" applyBorder="1" applyAlignment="1" applyProtection="1">
      <alignment horizontal="center"/>
    </xf>
    <xf numFmtId="0" fontId="27" fillId="0" borderId="0" xfId="0" applyFont="1" applyAlignment="1"/>
    <xf numFmtId="0" fontId="27" fillId="0" borderId="0" xfId="0" applyFont="1" applyAlignment="1">
      <alignment horizontal="center"/>
    </xf>
    <xf numFmtId="0" fontId="1" fillId="0" borderId="30" xfId="8" applyFont="1" applyFill="1" applyBorder="1" applyProtection="1"/>
    <xf numFmtId="0" fontId="12" fillId="0" borderId="31" xfId="8" applyFont="1" applyFill="1" applyBorder="1"/>
    <xf numFmtId="0" fontId="12" fillId="0" borderId="9" xfId="8" applyFont="1" applyFill="1" applyBorder="1"/>
    <xf numFmtId="0" fontId="13" fillId="0" borderId="34" xfId="8" applyFont="1" applyFill="1" applyBorder="1" applyAlignment="1" applyProtection="1">
      <alignment horizontal="center" vertical="center"/>
    </xf>
    <xf numFmtId="176" fontId="42" fillId="0" borderId="50" xfId="1" applyNumberFormat="1" applyFont="1" applyFill="1" applyBorder="1" applyProtection="1">
      <protection locked="0"/>
    </xf>
    <xf numFmtId="0" fontId="12" fillId="0" borderId="36" xfId="8" applyFont="1" applyFill="1" applyBorder="1"/>
    <xf numFmtId="174" fontId="15" fillId="0" borderId="0" xfId="9" applyNumberFormat="1" applyFont="1" applyFill="1" applyAlignment="1" applyProtection="1">
      <alignment vertical="center"/>
      <protection locked="0"/>
    </xf>
    <xf numFmtId="0" fontId="0" fillId="0" borderId="0" xfId="0" applyFill="1" applyAlignment="1">
      <alignment horizontal="center" vertical="center" wrapText="1"/>
    </xf>
    <xf numFmtId="0" fontId="44" fillId="0" borderId="0" xfId="0" applyFont="1" applyAlignment="1">
      <alignment horizontal="center" wrapText="1"/>
    </xf>
    <xf numFmtId="0" fontId="0" fillId="0" borderId="0" xfId="0" applyFill="1" applyAlignment="1">
      <alignment vertical="center" wrapText="1"/>
    </xf>
    <xf numFmtId="174" fontId="45" fillId="0" borderId="0" xfId="0" applyNumberFormat="1" applyFont="1" applyFill="1" applyAlignment="1">
      <alignment horizontal="center" vertical="center" wrapText="1"/>
    </xf>
    <xf numFmtId="174" fontId="45" fillId="0" borderId="0" xfId="0" applyNumberFormat="1" applyFont="1" applyFill="1" applyAlignment="1">
      <alignment vertical="center" wrapText="1"/>
    </xf>
    <xf numFmtId="174" fontId="6" fillId="0" borderId="0" xfId="0" applyNumberFormat="1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2" fillId="0" borderId="51" xfId="0" applyFont="1" applyFill="1" applyBorder="1" applyAlignment="1" applyProtection="1">
      <alignment horizontal="left" vertical="center" wrapText="1" indent="1"/>
    </xf>
    <xf numFmtId="174" fontId="25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7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5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 applyProtection="1">
      <alignment horizontal="left" vertical="center" wrapText="1" indent="1"/>
    </xf>
    <xf numFmtId="174" fontId="2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74" fontId="2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32" xfId="0" applyFont="1" applyFill="1" applyBorder="1" applyAlignment="1" applyProtection="1">
      <alignment horizontal="left" vertical="center" wrapText="1" indent="8"/>
    </xf>
    <xf numFmtId="0" fontId="25" fillId="0" borderId="17" xfId="0" applyFont="1" applyFill="1" applyBorder="1" applyAlignment="1" applyProtection="1">
      <alignment vertical="center" wrapText="1"/>
      <protection locked="0"/>
    </xf>
    <xf numFmtId="17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" xfId="0" applyFont="1" applyFill="1" applyBorder="1" applyAlignment="1" applyProtection="1">
      <alignment vertical="center" wrapText="1"/>
      <protection locked="0"/>
    </xf>
    <xf numFmtId="0" fontId="25" fillId="0" borderId="10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 applyProtection="1">
      <alignment vertical="center" wrapText="1"/>
      <protection locked="0"/>
    </xf>
    <xf numFmtId="174" fontId="2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74" fontId="25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 applyProtection="1">
      <alignment vertical="center" wrapText="1"/>
    </xf>
    <xf numFmtId="174" fontId="24" fillId="0" borderId="7" xfId="0" applyNumberFormat="1" applyFont="1" applyFill="1" applyBorder="1" applyAlignment="1" applyProtection="1">
      <alignment vertical="center" wrapText="1"/>
    </xf>
    <xf numFmtId="174" fontId="24" fillId="0" borderId="8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174" fontId="0" fillId="0" borderId="3" xfId="0" applyNumberFormat="1" applyFill="1" applyBorder="1" applyAlignment="1">
      <alignment vertical="center" wrapText="1"/>
    </xf>
    <xf numFmtId="174" fontId="32" fillId="0" borderId="5" xfId="0" applyNumberFormat="1" applyFont="1" applyFill="1" applyBorder="1" applyAlignment="1" applyProtection="1">
      <alignment horizontal="left" vertical="center" wrapText="1" indent="1"/>
    </xf>
    <xf numFmtId="174" fontId="5" fillId="0" borderId="0" xfId="0" applyNumberFormat="1" applyFont="1" applyFill="1" applyAlignment="1">
      <alignment vertical="center"/>
    </xf>
    <xf numFmtId="174" fontId="8" fillId="0" borderId="52" xfId="0" applyNumberFormat="1" applyFont="1" applyFill="1" applyBorder="1" applyAlignment="1" applyProtection="1">
      <alignment horizontal="center" vertical="center"/>
    </xf>
    <xf numFmtId="174" fontId="8" fillId="0" borderId="36" xfId="0" applyNumberFormat="1" applyFont="1" applyFill="1" applyBorder="1" applyAlignment="1" applyProtection="1">
      <alignment horizontal="center" vertical="center" wrapText="1"/>
    </xf>
    <xf numFmtId="174" fontId="5" fillId="0" borderId="0" xfId="0" applyNumberFormat="1" applyFont="1" applyFill="1" applyAlignment="1">
      <alignment horizontal="center" vertical="center"/>
    </xf>
    <xf numFmtId="174" fontId="16" fillId="0" borderId="53" xfId="0" applyNumberFormat="1" applyFont="1" applyFill="1" applyBorder="1" applyAlignment="1" applyProtection="1">
      <alignment horizontal="center" vertical="center" wrapText="1"/>
    </xf>
    <xf numFmtId="174" fontId="16" fillId="0" borderId="18" xfId="0" applyNumberFormat="1" applyFont="1" applyFill="1" applyBorder="1" applyAlignment="1" applyProtection="1">
      <alignment horizontal="center" vertical="center" wrapText="1"/>
    </xf>
    <xf numFmtId="174" fontId="16" fillId="0" borderId="54" xfId="0" applyNumberFormat="1" applyFont="1" applyFill="1" applyBorder="1" applyAlignment="1" applyProtection="1">
      <alignment horizontal="center" vertical="center" wrapText="1"/>
    </xf>
    <xf numFmtId="174" fontId="16" fillId="0" borderId="41" xfId="0" applyNumberFormat="1" applyFont="1" applyFill="1" applyBorder="1" applyAlignment="1" applyProtection="1">
      <alignment horizontal="center" vertical="center" wrapText="1"/>
    </xf>
    <xf numFmtId="174" fontId="5" fillId="0" borderId="0" xfId="0" applyNumberFormat="1" applyFont="1" applyFill="1" applyAlignment="1">
      <alignment horizontal="center" vertical="center" wrapText="1"/>
    </xf>
    <xf numFmtId="174" fontId="16" fillId="0" borderId="1" xfId="0" applyNumberFormat="1" applyFont="1" applyFill="1" applyBorder="1" applyAlignment="1" applyProtection="1">
      <alignment horizontal="center" vertical="center" wrapText="1"/>
    </xf>
    <xf numFmtId="174" fontId="16" fillId="0" borderId="18" xfId="0" applyNumberFormat="1" applyFont="1" applyFill="1" applyBorder="1" applyAlignment="1" applyProtection="1">
      <alignment horizontal="left" vertical="center" wrapText="1" indent="1"/>
    </xf>
    <xf numFmtId="174" fontId="18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74" fontId="18" fillId="0" borderId="18" xfId="0" applyNumberFormat="1" applyFont="1" applyFill="1" applyBorder="1" applyAlignment="1" applyProtection="1">
      <alignment vertical="center" wrapText="1"/>
      <protection locked="0"/>
    </xf>
    <xf numFmtId="174" fontId="18" fillId="0" borderId="1" xfId="0" applyNumberFormat="1" applyFont="1" applyFill="1" applyBorder="1" applyAlignment="1" applyProtection="1">
      <alignment vertical="center" wrapText="1"/>
      <protection locked="0"/>
    </xf>
    <xf numFmtId="174" fontId="18" fillId="0" borderId="2" xfId="0" applyNumberFormat="1" applyFont="1" applyFill="1" applyBorder="1" applyAlignment="1" applyProtection="1">
      <alignment vertical="center" wrapText="1"/>
      <protection locked="0"/>
    </xf>
    <xf numFmtId="174" fontId="18" fillId="0" borderId="4" xfId="0" applyNumberFormat="1" applyFont="1" applyFill="1" applyBorder="1" applyAlignment="1" applyProtection="1">
      <alignment vertical="center" wrapText="1"/>
      <protection locked="0"/>
    </xf>
    <xf numFmtId="174" fontId="18" fillId="0" borderId="18" xfId="0" applyNumberFormat="1" applyFont="1" applyFill="1" applyBorder="1" applyAlignment="1" applyProtection="1">
      <alignment vertical="center" wrapText="1"/>
    </xf>
    <xf numFmtId="174" fontId="16" fillId="0" borderId="5" xfId="0" applyNumberFormat="1" applyFont="1" applyFill="1" applyBorder="1" applyAlignment="1" applyProtection="1">
      <alignment horizontal="center" vertical="center" wrapText="1"/>
    </xf>
    <xf numFmtId="174" fontId="18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75" fontId="12" fillId="0" borderId="3" xfId="0" applyNumberFormat="1" applyFont="1" applyFill="1" applyBorder="1" applyAlignment="1" applyProtection="1">
      <alignment horizontal="left" vertical="center" wrapText="1" indent="2"/>
      <protection locked="0"/>
    </xf>
    <xf numFmtId="174" fontId="18" fillId="0" borderId="28" xfId="0" applyNumberFormat="1" applyFont="1" applyFill="1" applyBorder="1" applyAlignment="1" applyProtection="1">
      <alignment vertical="center" wrapText="1"/>
      <protection locked="0"/>
    </xf>
    <xf numFmtId="174" fontId="18" fillId="0" borderId="5" xfId="0" applyNumberFormat="1" applyFont="1" applyFill="1" applyBorder="1" applyAlignment="1" applyProtection="1">
      <alignment vertical="center" wrapText="1"/>
      <protection locked="0"/>
    </xf>
    <xf numFmtId="174" fontId="18" fillId="0" borderId="9" xfId="0" applyNumberFormat="1" applyFont="1" applyFill="1" applyBorder="1" applyAlignment="1" applyProtection="1">
      <alignment vertical="center" wrapText="1"/>
      <protection locked="0"/>
    </xf>
    <xf numFmtId="174" fontId="18" fillId="0" borderId="28" xfId="0" applyNumberFormat="1" applyFont="1" applyFill="1" applyBorder="1" applyAlignment="1" applyProtection="1">
      <alignment vertical="center" wrapText="1"/>
    </xf>
    <xf numFmtId="174" fontId="0" fillId="0" borderId="0" xfId="0" applyNumberFormat="1" applyFill="1" applyAlignment="1" applyProtection="1">
      <alignment vertical="center" wrapText="1"/>
      <protection locked="0"/>
    </xf>
    <xf numFmtId="174" fontId="12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74" fontId="16" fillId="0" borderId="10" xfId="0" applyNumberFormat="1" applyFont="1" applyFill="1" applyBorder="1" applyAlignment="1" applyProtection="1">
      <alignment horizontal="center" vertical="center" wrapText="1"/>
    </xf>
    <xf numFmtId="174" fontId="18" fillId="0" borderId="55" xfId="0" applyNumberFormat="1" applyFont="1" applyFill="1" applyBorder="1" applyAlignment="1" applyProtection="1">
      <alignment horizontal="left" vertical="center" wrapText="1" indent="1"/>
      <protection locked="0"/>
    </xf>
    <xf numFmtId="175" fontId="12" fillId="0" borderId="11" xfId="0" applyNumberFormat="1" applyFont="1" applyFill="1" applyBorder="1" applyAlignment="1" applyProtection="1">
      <alignment horizontal="left" vertical="center" wrapText="1" indent="2"/>
      <protection locked="0"/>
    </xf>
    <xf numFmtId="174" fontId="18" fillId="0" borderId="55" xfId="0" applyNumberFormat="1" applyFont="1" applyFill="1" applyBorder="1" applyAlignment="1" applyProtection="1">
      <alignment vertical="center" wrapText="1"/>
      <protection locked="0"/>
    </xf>
    <xf numFmtId="174" fontId="18" fillId="0" borderId="10" xfId="0" applyNumberFormat="1" applyFont="1" applyFill="1" applyBorder="1" applyAlignment="1" applyProtection="1">
      <alignment vertical="center" wrapText="1"/>
      <protection locked="0"/>
    </xf>
    <xf numFmtId="174" fontId="18" fillId="0" borderId="11" xfId="0" applyNumberFormat="1" applyFont="1" applyFill="1" applyBorder="1" applyAlignment="1" applyProtection="1">
      <alignment vertical="center" wrapText="1"/>
      <protection locked="0"/>
    </xf>
    <xf numFmtId="174" fontId="18" fillId="0" borderId="12" xfId="0" applyNumberFormat="1" applyFont="1" applyFill="1" applyBorder="1" applyAlignment="1" applyProtection="1">
      <alignment vertical="center" wrapText="1"/>
      <protection locked="0"/>
    </xf>
    <xf numFmtId="174" fontId="18" fillId="0" borderId="55" xfId="0" applyNumberFormat="1" applyFont="1" applyFill="1" applyBorder="1" applyAlignment="1" applyProtection="1">
      <alignment vertical="center" wrapText="1"/>
    </xf>
    <xf numFmtId="174" fontId="24" fillId="0" borderId="18" xfId="0" applyNumberFormat="1" applyFont="1" applyFill="1" applyBorder="1" applyAlignment="1" applyProtection="1">
      <alignment horizontal="left" vertical="center" wrapText="1" indent="1"/>
    </xf>
    <xf numFmtId="174" fontId="16" fillId="0" borderId="33" xfId="0" applyNumberFormat="1" applyFont="1" applyFill="1" applyBorder="1" applyAlignment="1" applyProtection="1">
      <alignment horizontal="center" vertical="center" wrapText="1"/>
    </xf>
    <xf numFmtId="174" fontId="18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175" fontId="12" fillId="0" borderId="43" xfId="0" applyNumberFormat="1" applyFont="1" applyFill="1" applyBorder="1" applyAlignment="1" applyProtection="1">
      <alignment horizontal="left" vertical="center" wrapText="1" indent="2"/>
      <protection locked="0"/>
    </xf>
    <xf numFmtId="174" fontId="18" fillId="0" borderId="41" xfId="0" applyNumberFormat="1" applyFont="1" applyFill="1" applyBorder="1" applyAlignment="1" applyProtection="1">
      <alignment vertical="center" wrapText="1"/>
      <protection locked="0"/>
    </xf>
    <xf numFmtId="174" fontId="18" fillId="0" borderId="33" xfId="0" applyNumberFormat="1" applyFont="1" applyFill="1" applyBorder="1" applyAlignment="1" applyProtection="1">
      <alignment vertical="center" wrapText="1"/>
      <protection locked="0"/>
    </xf>
    <xf numFmtId="174" fontId="18" fillId="0" borderId="25" xfId="0" applyNumberFormat="1" applyFont="1" applyFill="1" applyBorder="1" applyAlignment="1" applyProtection="1">
      <alignment vertical="center" wrapText="1"/>
      <protection locked="0"/>
    </xf>
    <xf numFmtId="174" fontId="18" fillId="0" borderId="42" xfId="0" applyNumberFormat="1" applyFont="1" applyFill="1" applyBorder="1" applyAlignment="1" applyProtection="1">
      <alignment vertical="center" wrapText="1"/>
      <protection locked="0"/>
    </xf>
    <xf numFmtId="174" fontId="18" fillId="0" borderId="41" xfId="0" applyNumberFormat="1" applyFont="1" applyFill="1" applyBorder="1" applyAlignment="1" applyProtection="1">
      <alignment vertical="center" wrapText="1"/>
    </xf>
    <xf numFmtId="174" fontId="12" fillId="2" borderId="54" xfId="0" applyNumberFormat="1" applyFont="1" applyFill="1" applyBorder="1" applyAlignment="1" applyProtection="1">
      <alignment horizontal="left" vertical="center" wrapText="1" indent="2"/>
    </xf>
    <xf numFmtId="174" fontId="18" fillId="0" borderId="1" xfId="0" applyNumberFormat="1" applyFont="1" applyFill="1" applyBorder="1" applyAlignment="1" applyProtection="1">
      <alignment vertical="center" wrapText="1"/>
    </xf>
    <xf numFmtId="174" fontId="18" fillId="0" borderId="2" xfId="0" applyNumberFormat="1" applyFont="1" applyFill="1" applyBorder="1" applyAlignment="1" applyProtection="1">
      <alignment vertical="center" wrapText="1"/>
    </xf>
    <xf numFmtId="174" fontId="18" fillId="0" borderId="4" xfId="0" applyNumberFormat="1" applyFont="1" applyFill="1" applyBorder="1" applyAlignment="1" applyProtection="1">
      <alignment vertical="center" wrapText="1"/>
    </xf>
    <xf numFmtId="0" fontId="6" fillId="0" borderId="22" xfId="0" applyFont="1" applyFill="1" applyBorder="1" applyAlignment="1" applyProtection="1">
      <alignment horizontal="right" vertical="center" shrinkToFit="1"/>
    </xf>
    <xf numFmtId="174" fontId="9" fillId="0" borderId="0" xfId="8" applyNumberFormat="1" applyFont="1" applyFill="1" applyAlignment="1" applyProtection="1">
      <alignment horizontal="right" vertical="center" indent="1"/>
    </xf>
    <xf numFmtId="164" fontId="22" fillId="0" borderId="49" xfId="0" applyNumberFormat="1" applyFont="1" applyFill="1" applyBorder="1" applyAlignment="1" applyProtection="1">
      <alignment horizontal="center" vertical="center" wrapText="1"/>
      <protection locked="0"/>
    </xf>
    <xf numFmtId="164" fontId="38" fillId="0" borderId="49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4" xfId="0" applyNumberFormat="1" applyFont="1" applyFill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left" vertical="center" indent="1"/>
      <protection locked="0"/>
    </xf>
    <xf numFmtId="164" fontId="9" fillId="0" borderId="24" xfId="0" applyNumberFormat="1" applyFont="1" applyBorder="1" applyAlignment="1" applyProtection="1">
      <alignment horizontal="right" vertical="center" indent="1"/>
      <protection locked="0"/>
    </xf>
    <xf numFmtId="164" fontId="9" fillId="0" borderId="24" xfId="0" applyNumberFormat="1" applyFont="1" applyBorder="1" applyAlignment="1" applyProtection="1">
      <alignment horizontal="left" vertical="center" indent="1"/>
      <protection locked="0"/>
    </xf>
    <xf numFmtId="3" fontId="9" fillId="0" borderId="18" xfId="0" applyNumberFormat="1" applyFont="1" applyBorder="1" applyAlignment="1" applyProtection="1">
      <alignment horizontal="left" vertical="center" indent="1"/>
      <protection locked="0"/>
    </xf>
    <xf numFmtId="3" fontId="0" fillId="0" borderId="0" xfId="0" applyNumberFormat="1"/>
    <xf numFmtId="164" fontId="0" fillId="0" borderId="0" xfId="0" applyNumberFormat="1"/>
    <xf numFmtId="3" fontId="48" fillId="0" borderId="3" xfId="7" applyNumberFormat="1" applyFont="1" applyFill="1" applyBorder="1" applyAlignment="1" applyProtection="1">
      <alignment vertical="center"/>
    </xf>
    <xf numFmtId="3" fontId="47" fillId="0" borderId="3" xfId="7" applyNumberFormat="1" applyFont="1" applyFill="1" applyBorder="1" applyAlignment="1" applyProtection="1">
      <alignment vertical="center"/>
    </xf>
    <xf numFmtId="174" fontId="32" fillId="0" borderId="4" xfId="8" applyNumberFormat="1" applyFont="1" applyFill="1" applyBorder="1" applyAlignment="1" applyProtection="1">
      <alignment horizontal="right" vertical="center" wrapText="1" indent="1"/>
    </xf>
    <xf numFmtId="164" fontId="9" fillId="0" borderId="24" xfId="0" applyNumberFormat="1" applyFont="1" applyBorder="1" applyAlignment="1" applyProtection="1">
      <alignment horizontal="center" vertical="center"/>
      <protection locked="0"/>
    </xf>
    <xf numFmtId="3" fontId="3" fillId="0" borderId="3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horizontal="center"/>
    </xf>
    <xf numFmtId="17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ill="1"/>
    <xf numFmtId="174" fontId="3" fillId="0" borderId="5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25" xfId="0" applyFont="1" applyFill="1" applyBorder="1" applyAlignment="1" applyProtection="1">
      <alignment horizontal="left" vertical="center" indent="1"/>
      <protection locked="0"/>
    </xf>
    <xf numFmtId="3" fontId="9" fillId="0" borderId="37" xfId="0" applyNumberFormat="1" applyFont="1" applyBorder="1" applyAlignment="1" applyProtection="1">
      <alignment horizontal="right" vertical="center" indent="1"/>
      <protection locked="0"/>
    </xf>
    <xf numFmtId="164" fontId="9" fillId="0" borderId="3" xfId="0" applyNumberFormat="1" applyFont="1" applyFill="1" applyBorder="1" applyAlignment="1" applyProtection="1">
      <alignment horizontal="right" vertical="center" indent="1"/>
      <protection locked="0"/>
    </xf>
    <xf numFmtId="3" fontId="35" fillId="0" borderId="3" xfId="0" applyNumberFormat="1" applyFont="1" applyFill="1" applyBorder="1" applyAlignment="1" applyProtection="1">
      <alignment vertical="center" wrapText="1"/>
      <protection locked="0"/>
    </xf>
    <xf numFmtId="1" fontId="35" fillId="0" borderId="3" xfId="0" applyNumberFormat="1" applyFont="1" applyFill="1" applyBorder="1" applyAlignment="1" applyProtection="1">
      <alignment vertical="center" wrapText="1"/>
      <protection locked="0"/>
    </xf>
    <xf numFmtId="174" fontId="35" fillId="0" borderId="3" xfId="0" applyNumberFormat="1" applyFont="1" applyFill="1" applyBorder="1" applyAlignment="1" applyProtection="1">
      <alignment vertical="center" wrapText="1"/>
      <protection locked="0"/>
    </xf>
    <xf numFmtId="174" fontId="35" fillId="0" borderId="0" xfId="0" applyNumberFormat="1" applyFont="1" applyFill="1" applyAlignment="1">
      <alignment vertical="center" wrapText="1"/>
    </xf>
    <xf numFmtId="174" fontId="35" fillId="0" borderId="3" xfId="0" applyNumberFormat="1" applyFont="1" applyFill="1" applyBorder="1" applyAlignment="1">
      <alignment vertical="center" wrapText="1"/>
    </xf>
    <xf numFmtId="174" fontId="0" fillId="0" borderId="3" xfId="0" applyNumberFormat="1" applyFill="1" applyBorder="1" applyAlignment="1">
      <alignment horizontal="left" vertical="center" wrapText="1"/>
    </xf>
    <xf numFmtId="174" fontId="26" fillId="0" borderId="31" xfId="8" applyNumberFormat="1" applyFont="1" applyFill="1" applyBorder="1" applyAlignment="1" applyProtection="1">
      <alignment horizontal="right" vertical="center" wrapText="1" indent="1"/>
      <protection locked="0"/>
    </xf>
    <xf numFmtId="174" fontId="15" fillId="0" borderId="3" xfId="8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54" xfId="0" applyFont="1" applyBorder="1" applyAlignment="1" applyProtection="1">
      <alignment horizontal="left" vertical="center" wrapText="1" indent="1"/>
    </xf>
    <xf numFmtId="174" fontId="15" fillId="0" borderId="11" xfId="8" applyNumberFormat="1" applyFont="1" applyFill="1" applyBorder="1" applyAlignment="1" applyProtection="1">
      <alignment horizontal="right" vertical="center" wrapText="1" indent="1"/>
      <protection locked="0"/>
    </xf>
    <xf numFmtId="174" fontId="15" fillId="0" borderId="17" xfId="8" applyNumberFormat="1" applyFont="1" applyFill="1" applyBorder="1" applyAlignment="1" applyProtection="1">
      <alignment horizontal="right" vertical="center" wrapText="1" indent="1"/>
      <protection locked="0"/>
    </xf>
    <xf numFmtId="174" fontId="15" fillId="0" borderId="18" xfId="8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4" xfId="8" applyFont="1" applyFill="1" applyBorder="1" applyAlignment="1" applyProtection="1">
      <alignment horizontal="left" vertical="center" wrapText="1" indent="1"/>
    </xf>
    <xf numFmtId="174" fontId="15" fillId="0" borderId="27" xfId="8" applyNumberFormat="1" applyFont="1" applyFill="1" applyBorder="1" applyAlignment="1" applyProtection="1">
      <alignment horizontal="right" vertical="center" wrapText="1" indent="1"/>
      <protection locked="0"/>
    </xf>
    <xf numFmtId="174" fontId="15" fillId="0" borderId="56" xfId="8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54" xfId="0" applyFont="1" applyBorder="1" applyAlignment="1" applyProtection="1">
      <alignment wrapText="1"/>
    </xf>
    <xf numFmtId="0" fontId="21" fillId="0" borderId="57" xfId="0" applyFont="1" applyBorder="1" applyAlignment="1" applyProtection="1">
      <alignment wrapText="1"/>
    </xf>
    <xf numFmtId="174" fontId="15" fillId="0" borderId="58" xfId="8" applyNumberFormat="1" applyFont="1" applyFill="1" applyBorder="1" applyAlignment="1" applyProtection="1">
      <alignment horizontal="right" vertical="center" wrapText="1" indent="1"/>
      <protection locked="0"/>
    </xf>
    <xf numFmtId="174" fontId="15" fillId="0" borderId="59" xfId="8" applyNumberFormat="1" applyFont="1" applyFill="1" applyBorder="1" applyAlignment="1" applyProtection="1">
      <alignment horizontal="right" vertical="center" wrapText="1" indent="1"/>
      <protection locked="0"/>
    </xf>
    <xf numFmtId="174" fontId="32" fillId="0" borderId="0" xfId="8" applyNumberFormat="1" applyFont="1" applyFill="1" applyProtection="1"/>
    <xf numFmtId="174" fontId="8" fillId="0" borderId="42" xfId="8" applyNumberFormat="1" applyFont="1" applyFill="1" applyBorder="1" applyAlignment="1" applyProtection="1">
      <alignment horizontal="right" vertical="center" wrapText="1" indent="1"/>
    </xf>
    <xf numFmtId="0" fontId="32" fillId="0" borderId="3" xfId="8" applyFont="1" applyFill="1" applyBorder="1" applyProtection="1"/>
    <xf numFmtId="0" fontId="21" fillId="0" borderId="57" xfId="0" applyFont="1" applyBorder="1" applyAlignment="1" applyProtection="1">
      <alignment horizontal="left" vertical="center" wrapText="1" indent="1"/>
    </xf>
    <xf numFmtId="174" fontId="8" fillId="0" borderId="18" xfId="8" applyNumberFormat="1" applyFont="1" applyFill="1" applyBorder="1" applyAlignment="1" applyProtection="1">
      <alignment horizontal="right" vertical="center" wrapText="1" indent="1"/>
    </xf>
    <xf numFmtId="174" fontId="15" fillId="0" borderId="3" xfId="9" applyNumberFormat="1" applyFont="1" applyBorder="1" applyAlignment="1" applyProtection="1">
      <alignment vertical="center"/>
      <protection locked="0"/>
    </xf>
    <xf numFmtId="174" fontId="15" fillId="0" borderId="42" xfId="9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/>
    </xf>
    <xf numFmtId="174" fontId="9" fillId="0" borderId="3" xfId="0" applyNumberFormat="1" applyFont="1" applyFill="1" applyBorder="1" applyAlignment="1">
      <alignment vertical="center" wrapText="1"/>
    </xf>
    <xf numFmtId="174" fontId="8" fillId="0" borderId="18" xfId="0" applyNumberFormat="1" applyFont="1" applyFill="1" applyBorder="1" applyAlignment="1" applyProtection="1">
      <alignment horizontal="center" vertical="center" wrapText="1"/>
    </xf>
    <xf numFmtId="3" fontId="3" fillId="0" borderId="11" xfId="0" applyNumberFormat="1" applyFont="1" applyFill="1" applyBorder="1" applyAlignment="1" applyProtection="1">
      <alignment vertical="center" wrapText="1"/>
      <protection locked="0"/>
    </xf>
    <xf numFmtId="1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174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47" fillId="0" borderId="11" xfId="7" applyNumberFormat="1" applyFont="1" applyFill="1" applyBorder="1" applyAlignment="1" applyProtection="1">
      <alignment vertical="center"/>
    </xf>
    <xf numFmtId="174" fontId="8" fillId="0" borderId="18" xfId="0" applyNumberFormat="1" applyFont="1" applyFill="1" applyBorder="1" applyAlignment="1" applyProtection="1">
      <alignment horizontal="left" vertical="center" wrapText="1"/>
    </xf>
    <xf numFmtId="174" fontId="16" fillId="2" borderId="18" xfId="0" applyNumberFormat="1" applyFont="1" applyFill="1" applyBorder="1" applyAlignment="1" applyProtection="1">
      <alignment horizontal="center" vertical="center" wrapText="1"/>
    </xf>
    <xf numFmtId="0" fontId="47" fillId="0" borderId="5" xfId="7" applyFont="1" applyFill="1" applyBorder="1" applyAlignment="1" applyProtection="1">
      <alignment vertical="center" wrapText="1"/>
    </xf>
    <xf numFmtId="0" fontId="47" fillId="0" borderId="10" xfId="7" applyFont="1" applyFill="1" applyBorder="1" applyAlignment="1" applyProtection="1">
      <alignment vertical="center" wrapText="1"/>
    </xf>
    <xf numFmtId="174" fontId="12" fillId="0" borderId="12" xfId="0" applyNumberFormat="1" applyFont="1" applyFill="1" applyBorder="1" applyAlignment="1" applyProtection="1">
      <alignment horizontal="center" vertical="center" wrapText="1"/>
    </xf>
    <xf numFmtId="0" fontId="47" fillId="0" borderId="19" xfId="7" applyFont="1" applyFill="1" applyBorder="1" applyAlignment="1" applyProtection="1">
      <alignment vertical="center" wrapText="1"/>
    </xf>
    <xf numFmtId="3" fontId="47" fillId="0" borderId="17" xfId="7" applyNumberFormat="1" applyFont="1" applyFill="1" applyBorder="1" applyAlignment="1" applyProtection="1">
      <alignment vertical="center"/>
    </xf>
    <xf numFmtId="174" fontId="12" fillId="0" borderId="20" xfId="0" applyNumberFormat="1" applyFont="1" applyFill="1" applyBorder="1" applyAlignment="1" applyProtection="1">
      <alignment horizontal="center" vertical="center" wrapText="1"/>
    </xf>
    <xf numFmtId="3" fontId="3" fillId="0" borderId="17" xfId="0" applyNumberFormat="1" applyFont="1" applyFill="1" applyBorder="1" applyAlignment="1" applyProtection="1">
      <alignment vertical="center" wrapText="1"/>
      <protection locked="0"/>
    </xf>
    <xf numFmtId="1" fontId="18" fillId="0" borderId="17" xfId="0" applyNumberFormat="1" applyFont="1" applyFill="1" applyBorder="1" applyAlignment="1" applyProtection="1">
      <alignment horizontal="center" vertical="center" wrapText="1"/>
      <protection locked="0"/>
    </xf>
    <xf numFmtId="174" fontId="18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29" xfId="7" applyFont="1" applyFill="1" applyBorder="1" applyAlignment="1" applyProtection="1">
      <alignment vertical="center" wrapText="1"/>
    </xf>
    <xf numFmtId="3" fontId="47" fillId="0" borderId="30" xfId="7" applyNumberFormat="1" applyFont="1" applyFill="1" applyBorder="1" applyAlignment="1" applyProtection="1">
      <alignment vertical="center"/>
    </xf>
    <xf numFmtId="1" fontId="12" fillId="0" borderId="30" xfId="0" applyNumberFormat="1" applyFont="1" applyFill="1" applyBorder="1" applyAlignment="1" applyProtection="1">
      <alignment horizontal="center" vertical="center" wrapText="1"/>
      <protection locked="0"/>
    </xf>
    <xf numFmtId="174" fontId="12" fillId="0" borderId="30" xfId="0" applyNumberFormat="1" applyFont="1" applyFill="1" applyBorder="1" applyAlignment="1" applyProtection="1">
      <alignment horizontal="center" vertical="center" wrapText="1"/>
      <protection locked="0"/>
    </xf>
    <xf numFmtId="174" fontId="12" fillId="0" borderId="31" xfId="0" applyNumberFormat="1" applyFont="1" applyFill="1" applyBorder="1" applyAlignment="1" applyProtection="1">
      <alignment horizontal="center" vertical="center" wrapText="1"/>
    </xf>
    <xf numFmtId="174" fontId="16" fillId="0" borderId="34" xfId="0" applyNumberFormat="1" applyFont="1" applyFill="1" applyBorder="1" applyAlignment="1" applyProtection="1">
      <alignment horizontal="center" vertical="center" wrapText="1"/>
    </xf>
    <xf numFmtId="174" fontId="16" fillId="0" borderId="35" xfId="0" applyNumberFormat="1" applyFont="1" applyFill="1" applyBorder="1" applyAlignment="1" applyProtection="1">
      <alignment horizontal="center" vertical="center" wrapText="1"/>
    </xf>
    <xf numFmtId="174" fontId="16" fillId="0" borderId="36" xfId="0" applyNumberFormat="1" applyFont="1" applyFill="1" applyBorder="1" applyAlignment="1" applyProtection="1">
      <alignment horizontal="center" vertical="center" wrapText="1"/>
    </xf>
    <xf numFmtId="3" fontId="3" fillId="0" borderId="30" xfId="0" applyNumberFormat="1" applyFont="1" applyFill="1" applyBorder="1" applyAlignment="1" applyProtection="1">
      <alignment vertical="center" wrapText="1"/>
      <protection locked="0"/>
    </xf>
    <xf numFmtId="1" fontId="18" fillId="0" borderId="30" xfId="0" applyNumberFormat="1" applyFont="1" applyFill="1" applyBorder="1" applyAlignment="1" applyProtection="1">
      <alignment horizontal="center" vertical="center" wrapText="1"/>
      <protection locked="0"/>
    </xf>
    <xf numFmtId="174" fontId="18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4" xfId="7" applyFont="1" applyFill="1" applyBorder="1" applyAlignment="1" applyProtection="1">
      <alignment vertical="center" wrapText="1"/>
    </xf>
    <xf numFmtId="3" fontId="3" fillId="0" borderId="35" xfId="0" applyNumberFormat="1" applyFont="1" applyFill="1" applyBorder="1" applyAlignment="1" applyProtection="1">
      <alignment vertical="center" wrapText="1"/>
      <protection locked="0"/>
    </xf>
    <xf numFmtId="1" fontId="18" fillId="0" borderId="35" xfId="0" applyNumberFormat="1" applyFont="1" applyFill="1" applyBorder="1" applyAlignment="1" applyProtection="1">
      <alignment horizontal="center" vertical="center" wrapText="1"/>
      <protection locked="0"/>
    </xf>
    <xf numFmtId="174" fontId="18" fillId="0" borderId="35" xfId="0" applyNumberFormat="1" applyFont="1" applyFill="1" applyBorder="1" applyAlignment="1" applyProtection="1">
      <alignment horizontal="center" vertical="center" wrapText="1"/>
      <protection locked="0"/>
    </xf>
    <xf numFmtId="3" fontId="47" fillId="0" borderId="35" xfId="7" applyNumberFormat="1" applyFont="1" applyFill="1" applyBorder="1" applyAlignment="1" applyProtection="1">
      <alignment vertical="center"/>
    </xf>
    <xf numFmtId="174" fontId="12" fillId="0" borderId="36" xfId="0" applyNumberFormat="1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174" fontId="6" fillId="0" borderId="0" xfId="0" applyNumberFormat="1" applyFont="1" applyFill="1" applyAlignment="1" applyProtection="1">
      <alignment horizontal="right"/>
      <protection locked="0"/>
    </xf>
    <xf numFmtId="174" fontId="0" fillId="0" borderId="3" xfId="0" applyNumberFormat="1" applyFill="1" applyBorder="1" applyAlignment="1">
      <alignment horizontal="center" vertical="center" wrapText="1"/>
    </xf>
    <xf numFmtId="0" fontId="26" fillId="0" borderId="0" xfId="8" applyFont="1" applyFill="1" applyAlignment="1" applyProtection="1">
      <alignment horizontal="center"/>
    </xf>
    <xf numFmtId="174" fontId="30" fillId="0" borderId="22" xfId="8" applyNumberFormat="1" applyFont="1" applyFill="1" applyBorder="1" applyAlignment="1" applyProtection="1">
      <alignment horizontal="left" vertical="center"/>
    </xf>
    <xf numFmtId="0" fontId="9" fillId="0" borderId="0" xfId="8" applyFont="1" applyFill="1" applyAlignment="1">
      <alignment horizontal="right"/>
    </xf>
    <xf numFmtId="0" fontId="0" fillId="0" borderId="0" xfId="0" applyAlignment="1">
      <alignment horizontal="right"/>
    </xf>
    <xf numFmtId="174" fontId="7" fillId="0" borderId="0" xfId="8" applyNumberFormat="1" applyFont="1" applyFill="1" applyBorder="1" applyAlignment="1" applyProtection="1">
      <alignment horizontal="center" vertical="center"/>
    </xf>
    <xf numFmtId="174" fontId="30" fillId="0" borderId="22" xfId="8" applyNumberFormat="1" applyFont="1" applyFill="1" applyBorder="1" applyAlignment="1" applyProtection="1">
      <alignment horizontal="left"/>
    </xf>
    <xf numFmtId="0" fontId="20" fillId="0" borderId="0" xfId="8" applyFont="1" applyFill="1" applyAlignment="1">
      <alignment horizontal="center"/>
    </xf>
    <xf numFmtId="0" fontId="20" fillId="0" borderId="0" xfId="8" applyFont="1" applyFill="1" applyAlignment="1" applyProtection="1">
      <alignment horizontal="center"/>
    </xf>
    <xf numFmtId="0" fontId="20" fillId="0" borderId="0" xfId="8" applyFont="1" applyFill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8" applyFont="1" applyFill="1" applyAlignment="1">
      <alignment horizontal="center"/>
    </xf>
    <xf numFmtId="174" fontId="14" fillId="0" borderId="0" xfId="0" applyNumberFormat="1" applyFont="1" applyFill="1" applyAlignment="1" applyProtection="1">
      <alignment horizontal="center" textRotation="180" wrapText="1"/>
    </xf>
    <xf numFmtId="174" fontId="26" fillId="0" borderId="58" xfId="0" applyNumberFormat="1" applyFont="1" applyFill="1" applyBorder="1" applyAlignment="1" applyProtection="1">
      <alignment horizontal="center" vertical="center" wrapText="1"/>
    </xf>
    <xf numFmtId="174" fontId="26" fillId="0" borderId="59" xfId="0" applyNumberFormat="1" applyFont="1" applyFill="1" applyBorder="1" applyAlignment="1" applyProtection="1">
      <alignment horizontal="center" vertical="center" wrapText="1"/>
    </xf>
    <xf numFmtId="174" fontId="37" fillId="0" borderId="60" xfId="0" applyNumberFormat="1" applyFont="1" applyFill="1" applyBorder="1" applyAlignment="1" applyProtection="1">
      <alignment horizontal="center" vertical="center" wrapText="1"/>
    </xf>
    <xf numFmtId="174" fontId="26" fillId="0" borderId="27" xfId="0" applyNumberFormat="1" applyFont="1" applyFill="1" applyBorder="1" applyAlignment="1" applyProtection="1">
      <alignment horizontal="center" vertical="center" wrapText="1"/>
    </xf>
    <xf numFmtId="174" fontId="26" fillId="0" borderId="56" xfId="0" applyNumberFormat="1" applyFont="1" applyFill="1" applyBorder="1" applyAlignment="1" applyProtection="1">
      <alignment horizontal="center" vertical="center" wrapText="1"/>
    </xf>
    <xf numFmtId="0" fontId="26" fillId="0" borderId="1" xfId="8" applyFont="1" applyFill="1" applyBorder="1" applyAlignment="1" applyProtection="1">
      <alignment horizontal="left"/>
    </xf>
    <xf numFmtId="0" fontId="26" fillId="0" borderId="2" xfId="8" applyFont="1" applyFill="1" applyBorder="1" applyAlignment="1" applyProtection="1">
      <alignment horizontal="left"/>
    </xf>
    <xf numFmtId="0" fontId="18" fillId="0" borderId="60" xfId="8" applyFont="1" applyFill="1" applyBorder="1" applyAlignment="1">
      <alignment horizontal="justify" vertical="center" wrapText="1"/>
    </xf>
    <xf numFmtId="174" fontId="5" fillId="0" borderId="0" xfId="8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9" fillId="0" borderId="22" xfId="0" applyFont="1" applyFill="1" applyBorder="1" applyAlignment="1" applyProtection="1">
      <alignment horizontal="right"/>
    </xf>
    <xf numFmtId="0" fontId="0" fillId="0" borderId="22" xfId="0" applyBorder="1" applyAlignment="1">
      <alignment horizontal="right"/>
    </xf>
    <xf numFmtId="174" fontId="2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20" fillId="0" borderId="0" xfId="0" applyFont="1" applyFill="1" applyAlignment="1">
      <alignment horizontal="center" wrapText="1"/>
    </xf>
    <xf numFmtId="0" fontId="20" fillId="0" borderId="0" xfId="0" applyFont="1" applyAlignment="1">
      <alignment horizontal="center" wrapText="1"/>
    </xf>
    <xf numFmtId="0" fontId="30" fillId="0" borderId="0" xfId="0" applyFont="1" applyAlignment="1" applyProtection="1">
      <alignment horizontal="right"/>
    </xf>
    <xf numFmtId="0" fontId="26" fillId="0" borderId="53" xfId="0" applyFont="1" applyBorder="1" applyAlignment="1" applyProtection="1">
      <alignment horizontal="left" vertical="center" indent="2"/>
    </xf>
    <xf numFmtId="0" fontId="26" fillId="0" borderId="61" xfId="0" applyFont="1" applyBorder="1" applyAlignment="1" applyProtection="1">
      <alignment horizontal="left" vertical="center" indent="2"/>
    </xf>
    <xf numFmtId="0" fontId="17" fillId="0" borderId="54" xfId="9" applyFont="1" applyFill="1" applyBorder="1" applyAlignment="1" applyProtection="1">
      <alignment horizontal="left" vertical="center" indent="1"/>
    </xf>
    <xf numFmtId="0" fontId="17" fillId="0" borderId="62" xfId="9" applyFont="1" applyFill="1" applyBorder="1" applyAlignment="1" applyProtection="1">
      <alignment horizontal="left" vertical="center" indent="1"/>
    </xf>
    <xf numFmtId="0" fontId="17" fillId="0" borderId="23" xfId="9" applyFont="1" applyFill="1" applyBorder="1" applyAlignment="1" applyProtection="1">
      <alignment horizontal="left" vertical="center" indent="1"/>
    </xf>
    <xf numFmtId="0" fontId="20" fillId="0" borderId="0" xfId="9" applyFont="1" applyFill="1" applyAlignment="1" applyProtection="1">
      <alignment horizontal="center" wrapText="1"/>
    </xf>
    <xf numFmtId="0" fontId="20" fillId="0" borderId="0" xfId="9" applyFont="1" applyFill="1" applyAlignment="1" applyProtection="1">
      <alignment horizontal="center"/>
    </xf>
    <xf numFmtId="174" fontId="6" fillId="0" borderId="22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 applyProtection="1">
      <alignment horizontal="center" vertical="center"/>
    </xf>
    <xf numFmtId="0" fontId="25" fillId="0" borderId="60" xfId="0" applyFont="1" applyFill="1" applyBorder="1" applyAlignment="1">
      <alignment horizontal="justify" vertical="center" wrapText="1"/>
    </xf>
    <xf numFmtId="0" fontId="44" fillId="0" borderId="0" xfId="0" applyFont="1" applyAlignment="1">
      <alignment horizontal="center" wrapText="1"/>
    </xf>
    <xf numFmtId="174" fontId="8" fillId="0" borderId="53" xfId="0" applyNumberFormat="1" applyFont="1" applyFill="1" applyBorder="1" applyAlignment="1" applyProtection="1">
      <alignment horizontal="left" vertical="center" wrapText="1" indent="2"/>
    </xf>
    <xf numFmtId="174" fontId="8" fillId="0" borderId="23" xfId="0" applyNumberFormat="1" applyFont="1" applyFill="1" applyBorder="1" applyAlignment="1" applyProtection="1">
      <alignment horizontal="left" vertical="center" wrapText="1" indent="2"/>
    </xf>
    <xf numFmtId="174" fontId="8" fillId="0" borderId="58" xfId="0" applyNumberFormat="1" applyFont="1" applyFill="1" applyBorder="1" applyAlignment="1" applyProtection="1">
      <alignment horizontal="center" vertical="center" wrapText="1"/>
    </xf>
    <xf numFmtId="174" fontId="8" fillId="0" borderId="59" xfId="0" applyNumberFormat="1" applyFont="1" applyFill="1" applyBorder="1" applyAlignment="1" applyProtection="1">
      <alignment horizontal="center" vertical="center" wrapText="1"/>
    </xf>
    <xf numFmtId="174" fontId="8" fillId="0" borderId="58" xfId="0" applyNumberFormat="1" applyFont="1" applyFill="1" applyBorder="1" applyAlignment="1" applyProtection="1">
      <alignment horizontal="center" vertical="center"/>
    </xf>
    <xf numFmtId="174" fontId="8" fillId="0" borderId="59" xfId="0" applyNumberFormat="1" applyFont="1" applyFill="1" applyBorder="1" applyAlignment="1" applyProtection="1">
      <alignment horizontal="center" vertical="center"/>
    </xf>
    <xf numFmtId="174" fontId="8" fillId="0" borderId="63" xfId="0" applyNumberFormat="1" applyFont="1" applyFill="1" applyBorder="1" applyAlignment="1" applyProtection="1">
      <alignment horizontal="center" vertical="center"/>
    </xf>
    <xf numFmtId="174" fontId="8" fillId="0" borderId="44" xfId="0" applyNumberFormat="1" applyFont="1" applyFill="1" applyBorder="1" applyAlignment="1" applyProtection="1">
      <alignment horizontal="center" vertical="center"/>
    </xf>
    <xf numFmtId="174" fontId="8" fillId="0" borderId="64" xfId="0" applyNumberFormat="1" applyFont="1" applyFill="1" applyBorder="1" applyAlignment="1" applyProtection="1">
      <alignment horizontal="center" vertical="center"/>
    </xf>
  </cellXfs>
  <cellStyles count="15">
    <cellStyle name="Ezres" xfId="1" builtinId="3"/>
    <cellStyle name="Ezres 2" xfId="2"/>
    <cellStyle name="Ezres 3" xfId="3"/>
    <cellStyle name="Hiperhivatkozás" xfId="4"/>
    <cellStyle name="Hivatkozás 2" xfId="5"/>
    <cellStyle name="Már látott hiperhivatkozás" xfId="6"/>
    <cellStyle name="Normál" xfId="0" builtinId="0"/>
    <cellStyle name="Normál 2" xfId="7"/>
    <cellStyle name="Normál_KVRENMUNKA" xfId="8"/>
    <cellStyle name="Normál_SEGEDLETEK" xfId="9"/>
    <cellStyle name="Pénznem 2" xfId="10"/>
    <cellStyle name="Pénznem 2 2" xfId="11"/>
    <cellStyle name="Pénznem 3" xfId="12"/>
    <cellStyle name="Pénznem 4" xfId="13"/>
    <cellStyle name="Százalék 2" xfId="14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53"/>
  <sheetViews>
    <sheetView zoomScaleNormal="100" workbookViewId="0">
      <selection activeCell="B26" sqref="B26"/>
    </sheetView>
  </sheetViews>
  <sheetFormatPr defaultColWidth="9.33203125" defaultRowHeight="15.6" x14ac:dyDescent="0.3"/>
  <cols>
    <col min="1" max="1" width="9.44140625" style="117" customWidth="1"/>
    <col min="2" max="2" width="79.6640625" style="117" customWidth="1"/>
    <col min="3" max="3" width="31.109375" style="118" customWidth="1"/>
    <col min="4" max="4" width="10.109375" style="125" bestFit="1" customWidth="1"/>
    <col min="5" max="16384" width="9.33203125" style="125"/>
  </cols>
  <sheetData>
    <row r="1" spans="1:6" ht="14.25" customHeight="1" x14ac:dyDescent="0.3">
      <c r="A1" s="482" t="s">
        <v>586</v>
      </c>
      <c r="B1" s="483"/>
      <c r="C1" s="483"/>
      <c r="D1" s="124"/>
      <c r="E1" s="124"/>
      <c r="F1" s="124"/>
    </row>
    <row r="2" spans="1:6" ht="14.25" customHeight="1" x14ac:dyDescent="0.3">
      <c r="A2" s="486" t="s">
        <v>573</v>
      </c>
      <c r="B2" s="486"/>
      <c r="C2" s="486"/>
      <c r="D2" s="304"/>
      <c r="E2" s="304"/>
      <c r="F2" s="304"/>
    </row>
    <row r="3" spans="1:6" ht="15.9" customHeight="1" x14ac:dyDescent="0.3">
      <c r="A3" s="484" t="s">
        <v>10</v>
      </c>
      <c r="B3" s="484"/>
      <c r="C3" s="484"/>
    </row>
    <row r="4" spans="1:6" ht="15.9" customHeight="1" thickBot="1" x14ac:dyDescent="0.35">
      <c r="A4" s="481" t="s">
        <v>112</v>
      </c>
      <c r="B4" s="481"/>
      <c r="C4" s="101" t="s">
        <v>9</v>
      </c>
    </row>
    <row r="5" spans="1:6" ht="23.4" thickBot="1" x14ac:dyDescent="0.35">
      <c r="A5" s="4" t="s">
        <v>59</v>
      </c>
      <c r="B5" s="5" t="s">
        <v>12</v>
      </c>
      <c r="C5" s="14" t="s">
        <v>461</v>
      </c>
    </row>
    <row r="6" spans="1:6" s="129" customFormat="1" ht="11.25" customHeight="1" thickBot="1" x14ac:dyDescent="0.25">
      <c r="A6" s="126">
        <v>1</v>
      </c>
      <c r="B6" s="127">
        <v>2</v>
      </c>
      <c r="C6" s="128">
        <v>3</v>
      </c>
    </row>
    <row r="7" spans="1:6" s="152" customFormat="1" ht="12" customHeight="1" thickBot="1" x14ac:dyDescent="0.3">
      <c r="A7" s="149" t="s">
        <v>13</v>
      </c>
      <c r="B7" s="150" t="s">
        <v>191</v>
      </c>
      <c r="C7" s="151">
        <f>'1.sz.mell.'!C8+'1.sz.mell.'!C9+'1.sz.mell.'!C10+'1.sz.mell.'!C11</f>
        <v>81179254</v>
      </c>
    </row>
    <row r="8" spans="1:6" s="152" customFormat="1" ht="12" customHeight="1" thickBot="1" x14ac:dyDescent="0.3">
      <c r="A8" s="153" t="s">
        <v>84</v>
      </c>
      <c r="B8" s="154" t="s">
        <v>192</v>
      </c>
      <c r="C8" s="151">
        <f>'1.1.sz.mell.'!C8+'1.2.sz.mell.'!C8</f>
        <v>22698535</v>
      </c>
    </row>
    <row r="9" spans="1:6" s="152" customFormat="1" ht="12" customHeight="1" thickBot="1" x14ac:dyDescent="0.3">
      <c r="A9" s="156" t="s">
        <v>85</v>
      </c>
      <c r="B9" s="157" t="s">
        <v>193</v>
      </c>
      <c r="C9" s="151">
        <f>'1.1.sz.mell.'!C9+'1.2.sz.mell.'!C9</f>
        <v>31457830</v>
      </c>
    </row>
    <row r="10" spans="1:6" s="152" customFormat="1" ht="12" customHeight="1" thickBot="1" x14ac:dyDescent="0.3">
      <c r="A10" s="156" t="s">
        <v>86</v>
      </c>
      <c r="B10" s="157" t="s">
        <v>194</v>
      </c>
      <c r="C10" s="151">
        <f>'1.1.sz.mell.'!C10+'1.2.sz.mell.'!C10</f>
        <v>24922460</v>
      </c>
    </row>
    <row r="11" spans="1:6" s="152" customFormat="1" ht="12" customHeight="1" thickBot="1" x14ac:dyDescent="0.3">
      <c r="A11" s="156" t="s">
        <v>87</v>
      </c>
      <c r="B11" s="157" t="s">
        <v>195</v>
      </c>
      <c r="C11" s="151">
        <f>'1.1.sz.mell.'!C11+'1.2.sz.mell.'!C11</f>
        <v>2100429</v>
      </c>
    </row>
    <row r="12" spans="1:6" s="152" customFormat="1" ht="12" customHeight="1" thickBot="1" x14ac:dyDescent="0.3">
      <c r="A12" s="156" t="s">
        <v>109</v>
      </c>
      <c r="B12" s="157" t="s">
        <v>196</v>
      </c>
      <c r="C12" s="151">
        <f>'1.1.sz.mell.'!C12+'1.2.sz.mell.'!C12</f>
        <v>0</v>
      </c>
    </row>
    <row r="13" spans="1:6" s="152" customFormat="1" ht="12" customHeight="1" thickBot="1" x14ac:dyDescent="0.3">
      <c r="A13" s="159" t="s">
        <v>88</v>
      </c>
      <c r="B13" s="160" t="s">
        <v>197</v>
      </c>
      <c r="C13" s="151">
        <f>'1.1.sz.mell.'!C13+'1.2.sz.mell.'!C13</f>
        <v>0</v>
      </c>
    </row>
    <row r="14" spans="1:6" s="152" customFormat="1" ht="12" customHeight="1" thickBot="1" x14ac:dyDescent="0.3">
      <c r="A14" s="149" t="s">
        <v>14</v>
      </c>
      <c r="B14" s="161" t="s">
        <v>198</v>
      </c>
      <c r="C14" s="151">
        <f>'1.1.sz.mell.'!C14+'1.2.sz.mell.'!C14</f>
        <v>39593067</v>
      </c>
    </row>
    <row r="15" spans="1:6" s="152" customFormat="1" ht="12" customHeight="1" thickBot="1" x14ac:dyDescent="0.3">
      <c r="A15" s="153" t="s">
        <v>90</v>
      </c>
      <c r="B15" s="154" t="s">
        <v>199</v>
      </c>
      <c r="C15" s="151">
        <f>'1.1.sz.mell.'!C15+'1.2.sz.mell.'!C15</f>
        <v>0</v>
      </c>
    </row>
    <row r="16" spans="1:6" s="152" customFormat="1" ht="12" customHeight="1" thickBot="1" x14ac:dyDescent="0.3">
      <c r="A16" s="156" t="s">
        <v>91</v>
      </c>
      <c r="B16" s="157" t="s">
        <v>200</v>
      </c>
      <c r="C16" s="151">
        <f>'1.1.sz.mell.'!C16+'1.2.sz.mell.'!C16</f>
        <v>0</v>
      </c>
    </row>
    <row r="17" spans="1:3" s="152" customFormat="1" ht="12" customHeight="1" thickBot="1" x14ac:dyDescent="0.3">
      <c r="A17" s="156" t="s">
        <v>92</v>
      </c>
      <c r="B17" s="157" t="s">
        <v>201</v>
      </c>
      <c r="C17" s="151">
        <f>'1.1.sz.mell.'!C17+'1.2.sz.mell.'!C17</f>
        <v>0</v>
      </c>
    </row>
    <row r="18" spans="1:3" s="152" customFormat="1" ht="12" customHeight="1" thickBot="1" x14ac:dyDescent="0.3">
      <c r="A18" s="156" t="s">
        <v>93</v>
      </c>
      <c r="B18" s="157" t="s">
        <v>202</v>
      </c>
      <c r="C18" s="151">
        <f>'1.1.sz.mell.'!C18+'1.2.sz.mell.'!C18</f>
        <v>0</v>
      </c>
    </row>
    <row r="19" spans="1:3" s="152" customFormat="1" ht="12" customHeight="1" thickBot="1" x14ac:dyDescent="0.3">
      <c r="A19" s="156" t="s">
        <v>94</v>
      </c>
      <c r="B19" s="157" t="s">
        <v>203</v>
      </c>
      <c r="C19" s="151">
        <f>'1.1.sz.mell.'!C19+'1.2.sz.mell.'!C19</f>
        <v>39593067</v>
      </c>
    </row>
    <row r="20" spans="1:3" s="152" customFormat="1" ht="12" customHeight="1" thickBot="1" x14ac:dyDescent="0.3">
      <c r="A20" s="159" t="s">
        <v>103</v>
      </c>
      <c r="B20" s="160" t="s">
        <v>204</v>
      </c>
      <c r="C20" s="151">
        <f>'1.1.sz.mell.'!C20+'1.2.sz.mell.'!C20</f>
        <v>0</v>
      </c>
    </row>
    <row r="21" spans="1:3" s="152" customFormat="1" ht="12" customHeight="1" thickBot="1" x14ac:dyDescent="0.3">
      <c r="A21" s="149" t="s">
        <v>15</v>
      </c>
      <c r="B21" s="150" t="s">
        <v>205</v>
      </c>
      <c r="C21" s="151">
        <f>'1.1.sz.mell.'!C21+'1.2.sz.mell.'!C21</f>
        <v>86749212</v>
      </c>
    </row>
    <row r="22" spans="1:3" s="152" customFormat="1" ht="12" customHeight="1" thickBot="1" x14ac:dyDescent="0.3">
      <c r="A22" s="153" t="s">
        <v>73</v>
      </c>
      <c r="B22" s="154" t="s">
        <v>206</v>
      </c>
      <c r="C22" s="151">
        <f>'1.1.sz.mell.'!C22+'1.2.sz.mell.'!C22</f>
        <v>45663473</v>
      </c>
    </row>
    <row r="23" spans="1:3" s="152" customFormat="1" ht="12" customHeight="1" thickBot="1" x14ac:dyDescent="0.3">
      <c r="A23" s="156" t="s">
        <v>74</v>
      </c>
      <c r="B23" s="157" t="s">
        <v>207</v>
      </c>
      <c r="C23" s="151">
        <f>'1.1.sz.mell.'!C23+'1.2.sz.mell.'!C23</f>
        <v>0</v>
      </c>
    </row>
    <row r="24" spans="1:3" s="152" customFormat="1" ht="12" customHeight="1" thickBot="1" x14ac:dyDescent="0.3">
      <c r="A24" s="156" t="s">
        <v>75</v>
      </c>
      <c r="B24" s="157" t="s">
        <v>208</v>
      </c>
      <c r="C24" s="151">
        <f>'1.1.sz.mell.'!C24+'1.2.sz.mell.'!C24</f>
        <v>0</v>
      </c>
    </row>
    <row r="25" spans="1:3" s="152" customFormat="1" ht="12" customHeight="1" thickBot="1" x14ac:dyDescent="0.3">
      <c r="A25" s="156" t="s">
        <v>76</v>
      </c>
      <c r="B25" s="157" t="s">
        <v>209</v>
      </c>
      <c r="C25" s="151">
        <f>'1.1.sz.mell.'!C25+'1.2.sz.mell.'!C25</f>
        <v>0</v>
      </c>
    </row>
    <row r="26" spans="1:3" s="152" customFormat="1" ht="12" customHeight="1" thickBot="1" x14ac:dyDescent="0.3">
      <c r="A26" s="156" t="s">
        <v>121</v>
      </c>
      <c r="B26" s="157" t="s">
        <v>210</v>
      </c>
      <c r="C26" s="151">
        <f>'1.1.sz.mell.'!C26+'1.2.sz.mell.'!C26</f>
        <v>0</v>
      </c>
    </row>
    <row r="27" spans="1:3" s="152" customFormat="1" ht="12" customHeight="1" thickBot="1" x14ac:dyDescent="0.3">
      <c r="A27" s="159" t="s">
        <v>122</v>
      </c>
      <c r="B27" s="160" t="s">
        <v>211</v>
      </c>
      <c r="C27" s="151">
        <f>'1.1.sz.mell.'!C27+'1.2.sz.mell.'!C27</f>
        <v>41085739</v>
      </c>
    </row>
    <row r="28" spans="1:3" s="152" customFormat="1" ht="12" customHeight="1" thickBot="1" x14ac:dyDescent="0.3">
      <c r="A28" s="149" t="s">
        <v>123</v>
      </c>
      <c r="B28" s="150" t="s">
        <v>212</v>
      </c>
      <c r="C28" s="151">
        <f>'1.1.sz.mell.'!C28+'1.2.sz.mell.'!C28</f>
        <v>34000000</v>
      </c>
    </row>
    <row r="29" spans="1:3" s="152" customFormat="1" ht="12" customHeight="1" thickBot="1" x14ac:dyDescent="0.3">
      <c r="A29" s="153" t="s">
        <v>213</v>
      </c>
      <c r="B29" s="154" t="s">
        <v>214</v>
      </c>
      <c r="C29" s="151">
        <f>'1.1.sz.mell.'!C29+'1.2.sz.mell.'!C29</f>
        <v>29400000</v>
      </c>
    </row>
    <row r="30" spans="1:3" s="152" customFormat="1" ht="12" customHeight="1" thickBot="1" x14ac:dyDescent="0.3">
      <c r="A30" s="156" t="s">
        <v>215</v>
      </c>
      <c r="B30" s="157" t="s">
        <v>216</v>
      </c>
      <c r="C30" s="151">
        <f>'1.1.sz.mell.'!C30+'1.2.sz.mell.'!C30</f>
        <v>4400000</v>
      </c>
    </row>
    <row r="31" spans="1:3" s="152" customFormat="1" ht="12" customHeight="1" thickBot="1" x14ac:dyDescent="0.3">
      <c r="A31" s="156" t="s">
        <v>217</v>
      </c>
      <c r="B31" s="157" t="s">
        <v>218</v>
      </c>
      <c r="C31" s="151">
        <f>'1.1.sz.mell.'!C31+'1.2.sz.mell.'!C31</f>
        <v>25000000</v>
      </c>
    </row>
    <row r="32" spans="1:3" s="152" customFormat="1" ht="12" customHeight="1" thickBot="1" x14ac:dyDescent="0.3">
      <c r="A32" s="156" t="s">
        <v>219</v>
      </c>
      <c r="B32" s="157" t="s">
        <v>220</v>
      </c>
      <c r="C32" s="151">
        <f>'1.1.sz.mell.'!C32+'1.2.sz.mell.'!C32</f>
        <v>4400000</v>
      </c>
    </row>
    <row r="33" spans="1:3" s="152" customFormat="1" ht="12" customHeight="1" thickBot="1" x14ac:dyDescent="0.3">
      <c r="A33" s="156" t="s">
        <v>221</v>
      </c>
      <c r="B33" s="157" t="s">
        <v>222</v>
      </c>
      <c r="C33" s="151">
        <f>'1.1.sz.mell.'!C33+'1.2.sz.mell.'!C33</f>
        <v>0</v>
      </c>
    </row>
    <row r="34" spans="1:3" s="152" customFormat="1" ht="12" customHeight="1" thickBot="1" x14ac:dyDescent="0.3">
      <c r="A34" s="159" t="s">
        <v>223</v>
      </c>
      <c r="B34" s="160" t="s">
        <v>224</v>
      </c>
      <c r="C34" s="151">
        <f>'1.1.sz.mell.'!C34+'1.2.sz.mell.'!C34</f>
        <v>200000</v>
      </c>
    </row>
    <row r="35" spans="1:3" s="152" customFormat="1" ht="12" customHeight="1" thickBot="1" x14ac:dyDescent="0.3">
      <c r="A35" s="149" t="s">
        <v>17</v>
      </c>
      <c r="B35" s="150" t="s">
        <v>225</v>
      </c>
      <c r="C35" s="151">
        <f>'1.1.sz.mell.'!C35+'1.2.sz.mell.'!C35</f>
        <v>42765046</v>
      </c>
    </row>
    <row r="36" spans="1:3" s="152" customFormat="1" ht="12" customHeight="1" thickBot="1" x14ac:dyDescent="0.3">
      <c r="A36" s="153" t="s">
        <v>77</v>
      </c>
      <c r="B36" s="154" t="s">
        <v>226</v>
      </c>
      <c r="C36" s="151">
        <f>'1.1.sz.mell.'!C36+'1.2.sz.mell.'!C36</f>
        <v>320000</v>
      </c>
    </row>
    <row r="37" spans="1:3" s="152" customFormat="1" ht="12" customHeight="1" thickBot="1" x14ac:dyDescent="0.3">
      <c r="A37" s="156" t="s">
        <v>78</v>
      </c>
      <c r="B37" s="157" t="s">
        <v>227</v>
      </c>
      <c r="C37" s="151">
        <f>'1.1.sz.mell.'!C37+'1.2.sz.mell.'!C37</f>
        <v>13107304</v>
      </c>
    </row>
    <row r="38" spans="1:3" s="152" customFormat="1" ht="12" customHeight="1" thickBot="1" x14ac:dyDescent="0.3">
      <c r="A38" s="156" t="s">
        <v>79</v>
      </c>
      <c r="B38" s="157" t="s">
        <v>228</v>
      </c>
      <c r="C38" s="151">
        <f>'1.1.sz.mell.'!C38+'1.2.sz.mell.'!C38</f>
        <v>5273704</v>
      </c>
    </row>
    <row r="39" spans="1:3" s="152" customFormat="1" ht="12" customHeight="1" thickBot="1" x14ac:dyDescent="0.3">
      <c r="A39" s="156" t="s">
        <v>125</v>
      </c>
      <c r="B39" s="157" t="s">
        <v>229</v>
      </c>
      <c r="C39" s="151">
        <f>'1.1.sz.mell.'!C39+'1.2.sz.mell.'!C39</f>
        <v>300000</v>
      </c>
    </row>
    <row r="40" spans="1:3" s="152" customFormat="1" ht="12" customHeight="1" thickBot="1" x14ac:dyDescent="0.3">
      <c r="A40" s="156" t="s">
        <v>126</v>
      </c>
      <c r="B40" s="157" t="s">
        <v>230</v>
      </c>
      <c r="C40" s="151">
        <f>'1.1.sz.mell.'!C40+'1.2.sz.mell.'!C40</f>
        <v>3985233</v>
      </c>
    </row>
    <row r="41" spans="1:3" s="152" customFormat="1" ht="12" customHeight="1" thickBot="1" x14ac:dyDescent="0.3">
      <c r="A41" s="156" t="s">
        <v>127</v>
      </c>
      <c r="B41" s="157" t="s">
        <v>231</v>
      </c>
      <c r="C41" s="151">
        <f>'1.1.sz.mell.'!C41+'1.2.sz.mell.'!C41</f>
        <v>7028304</v>
      </c>
    </row>
    <row r="42" spans="1:3" s="152" customFormat="1" ht="12" customHeight="1" thickBot="1" x14ac:dyDescent="0.3">
      <c r="A42" s="156" t="s">
        <v>128</v>
      </c>
      <c r="B42" s="157" t="s">
        <v>232</v>
      </c>
      <c r="C42" s="151">
        <f>'1.1.sz.mell.'!C42+'1.2.sz.mell.'!C42</f>
        <v>12712000</v>
      </c>
    </row>
    <row r="43" spans="1:3" s="152" customFormat="1" ht="12" customHeight="1" thickBot="1" x14ac:dyDescent="0.3">
      <c r="A43" s="156" t="s">
        <v>129</v>
      </c>
      <c r="B43" s="157" t="s">
        <v>480</v>
      </c>
      <c r="C43" s="151">
        <f>'1.1.sz.mell.'!C43+'1.2.sz.mell.'!C43</f>
        <v>0</v>
      </c>
    </row>
    <row r="44" spans="1:3" s="152" customFormat="1" ht="12" customHeight="1" thickBot="1" x14ac:dyDescent="0.3">
      <c r="A44" s="156" t="s">
        <v>234</v>
      </c>
      <c r="B44" s="157" t="s">
        <v>482</v>
      </c>
      <c r="C44" s="151">
        <f>'1.1.sz.mell.'!C44+'1.2.sz.mell.'!C44</f>
        <v>3500</v>
      </c>
    </row>
    <row r="45" spans="1:3" s="152" customFormat="1" ht="12" customHeight="1" thickBot="1" x14ac:dyDescent="0.3">
      <c r="A45" s="159" t="s">
        <v>236</v>
      </c>
      <c r="B45" s="160" t="s">
        <v>237</v>
      </c>
      <c r="C45" s="151">
        <f>'1.1.sz.mell.'!C45+'1.2.sz.mell.'!C45</f>
        <v>35001</v>
      </c>
    </row>
    <row r="46" spans="1:3" s="152" customFormat="1" ht="12" customHeight="1" thickBot="1" x14ac:dyDescent="0.3">
      <c r="A46" s="149" t="s">
        <v>18</v>
      </c>
      <c r="B46" s="150" t="s">
        <v>238</v>
      </c>
      <c r="C46" s="151">
        <f>'1.1.sz.mell.'!C46+'1.2.sz.mell.'!C46</f>
        <v>1102363</v>
      </c>
    </row>
    <row r="47" spans="1:3" s="152" customFormat="1" ht="12" customHeight="1" thickBot="1" x14ac:dyDescent="0.3">
      <c r="A47" s="153" t="s">
        <v>80</v>
      </c>
      <c r="B47" s="154" t="s">
        <v>239</v>
      </c>
      <c r="C47" s="151">
        <f>'1.1.sz.mell.'!C47+'1.2.sz.mell.'!C47</f>
        <v>0</v>
      </c>
    </row>
    <row r="48" spans="1:3" s="152" customFormat="1" ht="12" customHeight="1" thickBot="1" x14ac:dyDescent="0.3">
      <c r="A48" s="156" t="s">
        <v>81</v>
      </c>
      <c r="B48" s="157" t="s">
        <v>240</v>
      </c>
      <c r="C48" s="151">
        <f>'1.1.sz.mell.'!C48+'1.2.sz.mell.'!C48</f>
        <v>0</v>
      </c>
    </row>
    <row r="49" spans="1:3" s="152" customFormat="1" ht="12" customHeight="1" thickBot="1" x14ac:dyDescent="0.3">
      <c r="A49" s="156" t="s">
        <v>241</v>
      </c>
      <c r="B49" s="157" t="s">
        <v>242</v>
      </c>
      <c r="C49" s="151">
        <f>'1.1.sz.mell.'!C49+'1.2.sz.mell.'!C49</f>
        <v>1102363</v>
      </c>
    </row>
    <row r="50" spans="1:3" s="152" customFormat="1" ht="12" customHeight="1" thickBot="1" x14ac:dyDescent="0.3">
      <c r="A50" s="156" t="s">
        <v>243</v>
      </c>
      <c r="B50" s="157" t="s">
        <v>244</v>
      </c>
      <c r="C50" s="151">
        <f>'1.1.sz.mell.'!C50+'1.2.sz.mell.'!C50</f>
        <v>0</v>
      </c>
    </row>
    <row r="51" spans="1:3" s="152" customFormat="1" ht="12" customHeight="1" thickBot="1" x14ac:dyDescent="0.3">
      <c r="A51" s="159" t="s">
        <v>245</v>
      </c>
      <c r="B51" s="160" t="s">
        <v>246</v>
      </c>
      <c r="C51" s="151">
        <f>'1.1.sz.mell.'!C51+'1.2.sz.mell.'!C51</f>
        <v>0</v>
      </c>
    </row>
    <row r="52" spans="1:3" s="152" customFormat="1" ht="12" customHeight="1" thickBot="1" x14ac:dyDescent="0.3">
      <c r="A52" s="149" t="s">
        <v>130</v>
      </c>
      <c r="B52" s="150" t="s">
        <v>247</v>
      </c>
      <c r="C52" s="151">
        <f>'1.1.sz.mell.'!C52+'1.2.sz.mell.'!C52</f>
        <v>240000</v>
      </c>
    </row>
    <row r="53" spans="1:3" s="152" customFormat="1" ht="12" customHeight="1" thickBot="1" x14ac:dyDescent="0.3">
      <c r="A53" s="153" t="s">
        <v>82</v>
      </c>
      <c r="B53" s="154" t="s">
        <v>248</v>
      </c>
      <c r="C53" s="151">
        <f>'1.1.sz.mell.'!C53+'1.2.sz.mell.'!C53</f>
        <v>0</v>
      </c>
    </row>
    <row r="54" spans="1:3" s="152" customFormat="1" ht="12" customHeight="1" thickBot="1" x14ac:dyDescent="0.3">
      <c r="A54" s="156" t="s">
        <v>83</v>
      </c>
      <c r="B54" s="157" t="s">
        <v>249</v>
      </c>
      <c r="C54" s="151">
        <f>'1.1.sz.mell.'!C54+'1.2.sz.mell.'!C54</f>
        <v>0</v>
      </c>
    </row>
    <row r="55" spans="1:3" s="152" customFormat="1" ht="12" customHeight="1" thickBot="1" x14ac:dyDescent="0.3">
      <c r="A55" s="156" t="s">
        <v>250</v>
      </c>
      <c r="B55" s="157" t="s">
        <v>251</v>
      </c>
      <c r="C55" s="151">
        <f>'1.1.sz.mell.'!C55+'1.2.sz.mell.'!C55</f>
        <v>240000</v>
      </c>
    </row>
    <row r="56" spans="1:3" s="152" customFormat="1" ht="12" customHeight="1" thickBot="1" x14ac:dyDescent="0.3">
      <c r="A56" s="159" t="s">
        <v>252</v>
      </c>
      <c r="B56" s="160" t="s">
        <v>253</v>
      </c>
      <c r="C56" s="151">
        <f>'1.1.sz.mell.'!C56+'1.2.sz.mell.'!C56</f>
        <v>0</v>
      </c>
    </row>
    <row r="57" spans="1:3" s="152" customFormat="1" ht="12" customHeight="1" thickBot="1" x14ac:dyDescent="0.3">
      <c r="A57" s="149" t="s">
        <v>20</v>
      </c>
      <c r="B57" s="161" t="s">
        <v>254</v>
      </c>
      <c r="C57" s="151">
        <f>'1.1.sz.mell.'!C57+'1.2.sz.mell.'!C57</f>
        <v>507100</v>
      </c>
    </row>
    <row r="58" spans="1:3" s="152" customFormat="1" ht="12" customHeight="1" thickBot="1" x14ac:dyDescent="0.3">
      <c r="A58" s="153" t="s">
        <v>131</v>
      </c>
      <c r="B58" s="154" t="s">
        <v>255</v>
      </c>
      <c r="C58" s="151">
        <f>'1.1.sz.mell.'!C58+'1.2.sz.mell.'!C58</f>
        <v>0</v>
      </c>
    </row>
    <row r="59" spans="1:3" s="152" customFormat="1" ht="12" customHeight="1" thickBot="1" x14ac:dyDescent="0.3">
      <c r="A59" s="156" t="s">
        <v>132</v>
      </c>
      <c r="B59" s="157" t="s">
        <v>256</v>
      </c>
      <c r="C59" s="151">
        <f>'1.1.sz.mell.'!C59+'1.2.sz.mell.'!C59</f>
        <v>507100</v>
      </c>
    </row>
    <row r="60" spans="1:3" s="152" customFormat="1" ht="12" customHeight="1" thickBot="1" x14ac:dyDescent="0.3">
      <c r="A60" s="156" t="s">
        <v>167</v>
      </c>
      <c r="B60" s="157" t="s">
        <v>257</v>
      </c>
      <c r="C60" s="151">
        <f>'1.1.sz.mell.'!C60+'1.2.sz.mell.'!C60</f>
        <v>0</v>
      </c>
    </row>
    <row r="61" spans="1:3" s="152" customFormat="1" ht="12" customHeight="1" thickBot="1" x14ac:dyDescent="0.3">
      <c r="A61" s="159" t="s">
        <v>258</v>
      </c>
      <c r="B61" s="160" t="s">
        <v>259</v>
      </c>
      <c r="C61" s="151">
        <f>'1.1.sz.mell.'!C61+'1.2.sz.mell.'!C61</f>
        <v>0</v>
      </c>
    </row>
    <row r="62" spans="1:3" s="152" customFormat="1" ht="12" customHeight="1" thickBot="1" x14ac:dyDescent="0.3">
      <c r="A62" s="149" t="s">
        <v>21</v>
      </c>
      <c r="B62" s="150" t="s">
        <v>260</v>
      </c>
      <c r="C62" s="151">
        <f>'1.1.sz.mell.'!C62+'1.2.sz.mell.'!C62</f>
        <v>286136042</v>
      </c>
    </row>
    <row r="63" spans="1:3" s="152" customFormat="1" ht="12" customHeight="1" thickBot="1" x14ac:dyDescent="0.3">
      <c r="A63" s="168" t="s">
        <v>261</v>
      </c>
      <c r="B63" s="161" t="s">
        <v>262</v>
      </c>
      <c r="C63" s="151">
        <f>'1.1.sz.mell.'!C63+'1.2.sz.mell.'!C63</f>
        <v>43666300</v>
      </c>
    </row>
    <row r="64" spans="1:3" s="152" customFormat="1" ht="12" customHeight="1" thickBot="1" x14ac:dyDescent="0.3">
      <c r="A64" s="153" t="s">
        <v>263</v>
      </c>
      <c r="B64" s="154" t="s">
        <v>264</v>
      </c>
      <c r="C64" s="151">
        <f>'1.1.sz.mell.'!C64+'1.2.sz.mell.'!C64</f>
        <v>0</v>
      </c>
    </row>
    <row r="65" spans="1:3" s="152" customFormat="1" ht="12" customHeight="1" thickBot="1" x14ac:dyDescent="0.3">
      <c r="A65" s="156" t="s">
        <v>265</v>
      </c>
      <c r="B65" s="157" t="s">
        <v>266</v>
      </c>
      <c r="C65" s="151">
        <f>'1.1.sz.mell.'!C65+'1.2.sz.mell.'!C65</f>
        <v>0</v>
      </c>
    </row>
    <row r="66" spans="1:3" s="152" customFormat="1" ht="12" customHeight="1" thickBot="1" x14ac:dyDescent="0.3">
      <c r="A66" s="159" t="s">
        <v>267</v>
      </c>
      <c r="B66" s="169" t="s">
        <v>268</v>
      </c>
      <c r="C66" s="151">
        <f>'1.1.sz.mell.'!C66+'1.2.sz.mell.'!C66</f>
        <v>43666300</v>
      </c>
    </row>
    <row r="67" spans="1:3" s="152" customFormat="1" ht="12" customHeight="1" thickBot="1" x14ac:dyDescent="0.3">
      <c r="A67" s="168" t="s">
        <v>269</v>
      </c>
      <c r="B67" s="161" t="s">
        <v>270</v>
      </c>
      <c r="C67" s="151">
        <f>'1.1.sz.mell.'!C67+'1.2.sz.mell.'!C67</f>
        <v>0</v>
      </c>
    </row>
    <row r="68" spans="1:3" s="152" customFormat="1" ht="12" customHeight="1" thickBot="1" x14ac:dyDescent="0.3">
      <c r="A68" s="153" t="s">
        <v>110</v>
      </c>
      <c r="B68" s="154" t="s">
        <v>271</v>
      </c>
      <c r="C68" s="151">
        <f>'1.1.sz.mell.'!C68+'1.2.sz.mell.'!C68</f>
        <v>0</v>
      </c>
    </row>
    <row r="69" spans="1:3" s="152" customFormat="1" ht="12" customHeight="1" thickBot="1" x14ac:dyDescent="0.3">
      <c r="A69" s="156" t="s">
        <v>111</v>
      </c>
      <c r="B69" s="157" t="s">
        <v>272</v>
      </c>
      <c r="C69" s="151">
        <f>'1.1.sz.mell.'!C69+'1.2.sz.mell.'!C69</f>
        <v>0</v>
      </c>
    </row>
    <row r="70" spans="1:3" s="152" customFormat="1" ht="12" customHeight="1" thickBot="1" x14ac:dyDescent="0.3">
      <c r="A70" s="156" t="s">
        <v>273</v>
      </c>
      <c r="B70" s="157" t="s">
        <v>274</v>
      </c>
      <c r="C70" s="151">
        <f>'1.1.sz.mell.'!C70+'1.2.sz.mell.'!C70</f>
        <v>0</v>
      </c>
    </row>
    <row r="71" spans="1:3" s="152" customFormat="1" ht="12" customHeight="1" thickBot="1" x14ac:dyDescent="0.3">
      <c r="A71" s="159" t="s">
        <v>275</v>
      </c>
      <c r="B71" s="160"/>
      <c r="C71" s="151">
        <f>'1.1.sz.mell.'!C71+'1.2.sz.mell.'!C71</f>
        <v>0</v>
      </c>
    </row>
    <row r="72" spans="1:3" s="152" customFormat="1" ht="12" customHeight="1" thickBot="1" x14ac:dyDescent="0.3">
      <c r="A72" s="168" t="s">
        <v>277</v>
      </c>
      <c r="B72" s="161" t="s">
        <v>278</v>
      </c>
      <c r="C72" s="151">
        <f>'1.1.sz.mell.'!C72+'1.2.sz.mell.'!C72</f>
        <v>78687486</v>
      </c>
    </row>
    <row r="73" spans="1:3" s="152" customFormat="1" ht="12" customHeight="1" thickBot="1" x14ac:dyDescent="0.3">
      <c r="A73" s="153" t="s">
        <v>279</v>
      </c>
      <c r="B73" s="154" t="s">
        <v>280</v>
      </c>
      <c r="C73" s="151">
        <f>'1.1.sz.mell.'!C73+'1.2.sz.mell.'!C73</f>
        <v>78687486</v>
      </c>
    </row>
    <row r="74" spans="1:3" s="152" customFormat="1" ht="12" customHeight="1" thickBot="1" x14ac:dyDescent="0.3">
      <c r="A74" s="159" t="s">
        <v>281</v>
      </c>
      <c r="B74" s="160" t="s">
        <v>282</v>
      </c>
      <c r="C74" s="151">
        <f>'1.1.sz.mell.'!C74+'1.2.sz.mell.'!C74</f>
        <v>0</v>
      </c>
    </row>
    <row r="75" spans="1:3" s="152" customFormat="1" ht="12" customHeight="1" thickBot="1" x14ac:dyDescent="0.3">
      <c r="A75" s="168" t="s">
        <v>283</v>
      </c>
      <c r="B75" s="161" t="s">
        <v>284</v>
      </c>
      <c r="C75" s="151">
        <f>'1.1.sz.mell.'!C75+'1.2.sz.mell.'!C75</f>
        <v>53947324</v>
      </c>
    </row>
    <row r="76" spans="1:3" s="152" customFormat="1" ht="12" customHeight="1" thickBot="1" x14ac:dyDescent="0.3">
      <c r="A76" s="153" t="s">
        <v>285</v>
      </c>
      <c r="B76" s="154" t="s">
        <v>286</v>
      </c>
      <c r="C76" s="151">
        <f>'1.1.sz.mell.'!C76+'1.2.sz.mell.'!C76</f>
        <v>0</v>
      </c>
    </row>
    <row r="77" spans="1:3" s="152" customFormat="1" ht="12" customHeight="1" thickBot="1" x14ac:dyDescent="0.3">
      <c r="A77" s="156" t="s">
        <v>287</v>
      </c>
      <c r="B77" s="157" t="s">
        <v>288</v>
      </c>
      <c r="C77" s="151">
        <f>'1.1.sz.mell.'!C77+'1.2.sz.mell.'!C77</f>
        <v>0</v>
      </c>
    </row>
    <row r="78" spans="1:3" s="152" customFormat="1" ht="12" customHeight="1" thickBot="1" x14ac:dyDescent="0.3">
      <c r="A78" s="159" t="s">
        <v>289</v>
      </c>
      <c r="B78" s="160" t="s">
        <v>419</v>
      </c>
      <c r="C78" s="151">
        <f>'1.1.sz.mell.'!C78+'1.2.sz.mell.'!C141</f>
        <v>51318666</v>
      </c>
    </row>
    <row r="79" spans="1:3" s="152" customFormat="1" ht="12" customHeight="1" thickBot="1" x14ac:dyDescent="0.3">
      <c r="A79" s="159" t="s">
        <v>420</v>
      </c>
      <c r="B79" s="160" t="s">
        <v>290</v>
      </c>
      <c r="C79" s="151">
        <f>'1.1.sz.mell.'!C79+'1.2.sz.mell.'!C79</f>
        <v>2628658</v>
      </c>
    </row>
    <row r="80" spans="1:3" s="152" customFormat="1" ht="12" customHeight="1" thickBot="1" x14ac:dyDescent="0.3">
      <c r="A80" s="168" t="s">
        <v>291</v>
      </c>
      <c r="B80" s="161" t="s">
        <v>292</v>
      </c>
      <c r="C80" s="151">
        <f>'1.1.sz.mell.'!C80+'1.2.sz.mell.'!C80</f>
        <v>0</v>
      </c>
    </row>
    <row r="81" spans="1:3" s="152" customFormat="1" ht="12" customHeight="1" thickBot="1" x14ac:dyDescent="0.3">
      <c r="A81" s="170" t="s">
        <v>293</v>
      </c>
      <c r="B81" s="154" t="s">
        <v>294</v>
      </c>
      <c r="C81" s="151">
        <f>'1.1.sz.mell.'!C81+'1.2.sz.mell.'!C81</f>
        <v>0</v>
      </c>
    </row>
    <row r="82" spans="1:3" s="152" customFormat="1" ht="12" customHeight="1" thickBot="1" x14ac:dyDescent="0.3">
      <c r="A82" s="171" t="s">
        <v>295</v>
      </c>
      <c r="B82" s="157" t="s">
        <v>296</v>
      </c>
      <c r="C82" s="151">
        <f>'1.1.sz.mell.'!C82+'1.2.sz.mell.'!C82</f>
        <v>0</v>
      </c>
    </row>
    <row r="83" spans="1:3" s="152" customFormat="1" ht="12" customHeight="1" thickBot="1" x14ac:dyDescent="0.3">
      <c r="A83" s="171" t="s">
        <v>297</v>
      </c>
      <c r="B83" s="157" t="s">
        <v>298</v>
      </c>
      <c r="C83" s="151">
        <f>'1.1.sz.mell.'!C83+'1.2.sz.mell.'!C83</f>
        <v>0</v>
      </c>
    </row>
    <row r="84" spans="1:3" s="152" customFormat="1" ht="12" customHeight="1" thickBot="1" x14ac:dyDescent="0.3">
      <c r="A84" s="172" t="s">
        <v>299</v>
      </c>
      <c r="B84" s="160" t="s">
        <v>300</v>
      </c>
      <c r="C84" s="151">
        <f>'1.1.sz.mell.'!C84+'1.2.sz.mell.'!C84</f>
        <v>0</v>
      </c>
    </row>
    <row r="85" spans="1:3" s="152" customFormat="1" ht="13.5" customHeight="1" thickBot="1" x14ac:dyDescent="0.3">
      <c r="A85" s="168" t="s">
        <v>301</v>
      </c>
      <c r="B85" s="161" t="s">
        <v>302</v>
      </c>
      <c r="C85" s="151">
        <f>'1.1.sz.mell.'!C85+'1.2.sz.mell.'!C85</f>
        <v>0</v>
      </c>
    </row>
    <row r="86" spans="1:3" s="152" customFormat="1" ht="15.75" customHeight="1" thickBot="1" x14ac:dyDescent="0.3">
      <c r="A86" s="168" t="s">
        <v>303</v>
      </c>
      <c r="B86" s="174" t="s">
        <v>304</v>
      </c>
      <c r="C86" s="151">
        <f>'1.1.sz.mell.'!C86+'1.2.sz.mell.'!C86</f>
        <v>176301110</v>
      </c>
    </row>
    <row r="87" spans="1:3" s="152" customFormat="1" ht="16.5" customHeight="1" thickBot="1" x14ac:dyDescent="0.3">
      <c r="A87" s="175" t="s">
        <v>305</v>
      </c>
      <c r="B87" s="176" t="s">
        <v>306</v>
      </c>
      <c r="C87" s="151">
        <f>'1.1.sz.mell.'!C87+'1.2.sz.mell.'!C87</f>
        <v>462437152</v>
      </c>
    </row>
    <row r="88" spans="1:3" s="130" customFormat="1" ht="83.25" customHeight="1" x14ac:dyDescent="0.25">
      <c r="A88" s="1"/>
      <c r="B88" s="2"/>
      <c r="C88" s="100"/>
    </row>
    <row r="89" spans="1:3" ht="16.5" customHeight="1" x14ac:dyDescent="0.3">
      <c r="A89" s="484" t="s">
        <v>41</v>
      </c>
      <c r="B89" s="484"/>
      <c r="C89" s="484"/>
    </row>
    <row r="90" spans="1:3" s="131" customFormat="1" ht="16.5" customHeight="1" thickBot="1" x14ac:dyDescent="0.35">
      <c r="A90" s="485" t="s">
        <v>113</v>
      </c>
      <c r="B90" s="485"/>
      <c r="C90" s="101" t="s">
        <v>9</v>
      </c>
    </row>
    <row r="91" spans="1:3" ht="38.1" customHeight="1" thickBot="1" x14ac:dyDescent="0.35">
      <c r="A91" s="4" t="s">
        <v>59</v>
      </c>
      <c r="B91" s="5" t="s">
        <v>42</v>
      </c>
      <c r="C91" s="14" t="s">
        <v>461</v>
      </c>
    </row>
    <row r="92" spans="1:3" s="129" customFormat="1" ht="12" customHeight="1" thickBot="1" x14ac:dyDescent="0.25">
      <c r="A92" s="9">
        <v>1</v>
      </c>
      <c r="B92" s="10">
        <v>2</v>
      </c>
      <c r="C92" s="11">
        <v>3</v>
      </c>
    </row>
    <row r="93" spans="1:3" s="180" customFormat="1" ht="12" customHeight="1" thickBot="1" x14ac:dyDescent="0.3">
      <c r="A93" s="177" t="s">
        <v>13</v>
      </c>
      <c r="B93" s="178" t="s">
        <v>398</v>
      </c>
      <c r="C93" s="179">
        <f>'1.A.sz.mell. (2)'!C92+'1.B.sz.mell.'!C94+'1.C.sz.mell.'!C94</f>
        <v>181953754</v>
      </c>
    </row>
    <row r="94" spans="1:3" s="180" customFormat="1" ht="12" customHeight="1" thickBot="1" x14ac:dyDescent="0.3">
      <c r="A94" s="181" t="s">
        <v>84</v>
      </c>
      <c r="B94" s="182" t="s">
        <v>43</v>
      </c>
      <c r="C94" s="179">
        <f>'1.1.sz.mell.'!C94+'1.2.sz.mell.'!C94</f>
        <v>80606336</v>
      </c>
    </row>
    <row r="95" spans="1:3" s="180" customFormat="1" ht="12" customHeight="1" thickBot="1" x14ac:dyDescent="0.3">
      <c r="A95" s="156" t="s">
        <v>85</v>
      </c>
      <c r="B95" s="184" t="s">
        <v>133</v>
      </c>
      <c r="C95" s="179">
        <f>'1.1.sz.mell.'!C95+'1.2.sz.mell.'!C95</f>
        <v>11727140</v>
      </c>
    </row>
    <row r="96" spans="1:3" s="180" customFormat="1" ht="12" customHeight="1" thickBot="1" x14ac:dyDescent="0.3">
      <c r="A96" s="156" t="s">
        <v>86</v>
      </c>
      <c r="B96" s="184" t="s">
        <v>108</v>
      </c>
      <c r="C96" s="179">
        <f>'1.1.sz.mell.'!C96+'1.2.sz.mell.'!C96</f>
        <v>72250897</v>
      </c>
    </row>
    <row r="97" spans="1:3" s="180" customFormat="1" ht="12" customHeight="1" thickBot="1" x14ac:dyDescent="0.3">
      <c r="A97" s="156" t="s">
        <v>87</v>
      </c>
      <c r="B97" s="185" t="s">
        <v>134</v>
      </c>
      <c r="C97" s="179">
        <f>'1.1.sz.mell.'!C97+'1.2.sz.mell.'!C97</f>
        <v>7620000</v>
      </c>
    </row>
    <row r="98" spans="1:3" s="180" customFormat="1" ht="12" customHeight="1" thickBot="1" x14ac:dyDescent="0.3">
      <c r="A98" s="156" t="s">
        <v>98</v>
      </c>
      <c r="B98" s="186" t="s">
        <v>135</v>
      </c>
      <c r="C98" s="179">
        <f>'1.1.sz.mell.'!C98+'1.2.sz.mell.'!C98</f>
        <v>9749381</v>
      </c>
    </row>
    <row r="99" spans="1:3" s="180" customFormat="1" ht="12" customHeight="1" thickBot="1" x14ac:dyDescent="0.3">
      <c r="A99" s="156" t="s">
        <v>88</v>
      </c>
      <c r="B99" s="184" t="s">
        <v>307</v>
      </c>
      <c r="C99" s="179">
        <f>'1.1.sz.mell.'!C99+'1.2.sz.mell.'!C99</f>
        <v>0</v>
      </c>
    </row>
    <row r="100" spans="1:3" s="180" customFormat="1" ht="12" customHeight="1" thickBot="1" x14ac:dyDescent="0.3">
      <c r="A100" s="156" t="s">
        <v>89</v>
      </c>
      <c r="B100" s="187" t="s">
        <v>308</v>
      </c>
      <c r="C100" s="179">
        <f>'1.1.sz.mell.'!C100+'1.2.sz.mell.'!C100</f>
        <v>0</v>
      </c>
    </row>
    <row r="101" spans="1:3" s="180" customFormat="1" ht="12" customHeight="1" thickBot="1" x14ac:dyDescent="0.3">
      <c r="A101" s="156" t="s">
        <v>99</v>
      </c>
      <c r="B101" s="188" t="s">
        <v>309</v>
      </c>
      <c r="C101" s="179">
        <f>'1.1.sz.mell.'!C101+'1.2.sz.mell.'!C101</f>
        <v>0</v>
      </c>
    </row>
    <row r="102" spans="1:3" s="180" customFormat="1" ht="12" customHeight="1" thickBot="1" x14ac:dyDescent="0.3">
      <c r="A102" s="156" t="s">
        <v>100</v>
      </c>
      <c r="B102" s="188" t="s">
        <v>310</v>
      </c>
      <c r="C102" s="179">
        <f>'1.1.sz.mell.'!C102+'1.2.sz.mell.'!C102</f>
        <v>0</v>
      </c>
    </row>
    <row r="103" spans="1:3" s="180" customFormat="1" ht="12" customHeight="1" thickBot="1" x14ac:dyDescent="0.3">
      <c r="A103" s="156" t="s">
        <v>101</v>
      </c>
      <c r="B103" s="187" t="s">
        <v>311</v>
      </c>
      <c r="C103" s="179">
        <f>'1.1.sz.mell.'!C103+'1.2.sz.mell.'!C103</f>
        <v>4917657</v>
      </c>
    </row>
    <row r="104" spans="1:3" s="180" customFormat="1" ht="12" customHeight="1" thickBot="1" x14ac:dyDescent="0.3">
      <c r="A104" s="156" t="s">
        <v>102</v>
      </c>
      <c r="B104" s="187" t="s">
        <v>312</v>
      </c>
      <c r="C104" s="179">
        <f>'1.1.sz.mell.'!C104+'1.2.sz.mell.'!C104</f>
        <v>0</v>
      </c>
    </row>
    <row r="105" spans="1:3" s="180" customFormat="1" ht="12" customHeight="1" thickBot="1" x14ac:dyDescent="0.3">
      <c r="A105" s="156" t="s">
        <v>104</v>
      </c>
      <c r="B105" s="188" t="s">
        <v>313</v>
      </c>
      <c r="C105" s="179">
        <f>'1.1.sz.mell.'!C105+'1.2.sz.mell.'!C105</f>
        <v>0</v>
      </c>
    </row>
    <row r="106" spans="1:3" s="180" customFormat="1" ht="12" customHeight="1" thickBot="1" x14ac:dyDescent="0.3">
      <c r="A106" s="189" t="s">
        <v>136</v>
      </c>
      <c r="B106" s="190" t="s">
        <v>314</v>
      </c>
      <c r="C106" s="179">
        <f>'1.1.sz.mell.'!C106+'1.2.sz.mell.'!C106</f>
        <v>0</v>
      </c>
    </row>
    <row r="107" spans="1:3" s="180" customFormat="1" ht="12" customHeight="1" thickBot="1" x14ac:dyDescent="0.3">
      <c r="A107" s="156" t="s">
        <v>315</v>
      </c>
      <c r="B107" s="190" t="s">
        <v>316</v>
      </c>
      <c r="C107" s="179">
        <f>'1.1.sz.mell.'!C107+'1.2.sz.mell.'!C107</f>
        <v>0</v>
      </c>
    </row>
    <row r="108" spans="1:3" s="180" customFormat="1" ht="12" customHeight="1" thickBot="1" x14ac:dyDescent="0.3">
      <c r="A108" s="191" t="s">
        <v>317</v>
      </c>
      <c r="B108" s="192" t="s">
        <v>318</v>
      </c>
      <c r="C108" s="179">
        <f>'1.1.sz.mell.'!C108+'1.2.sz.mell.'!C108</f>
        <v>4831724</v>
      </c>
    </row>
    <row r="109" spans="1:3" s="180" customFormat="1" ht="12" customHeight="1" thickBot="1" x14ac:dyDescent="0.3">
      <c r="A109" s="149" t="s">
        <v>14</v>
      </c>
      <c r="B109" s="194" t="s">
        <v>399</v>
      </c>
      <c r="C109" s="179">
        <f>'1.1.sz.mell.'!C109+'1.2.sz.mell.'!C109</f>
        <v>151233292</v>
      </c>
    </row>
    <row r="110" spans="1:3" s="180" customFormat="1" ht="12" customHeight="1" thickBot="1" x14ac:dyDescent="0.3">
      <c r="A110" s="153" t="s">
        <v>90</v>
      </c>
      <c r="B110" s="184" t="s">
        <v>166</v>
      </c>
      <c r="C110" s="179">
        <f>'1.1.sz.mell.'!C110+'1.2.sz.mell.'!C110</f>
        <v>91541215</v>
      </c>
    </row>
    <row r="111" spans="1:3" s="180" customFormat="1" ht="12" customHeight="1" thickBot="1" x14ac:dyDescent="0.3">
      <c r="A111" s="153" t="s">
        <v>91</v>
      </c>
      <c r="B111" s="195" t="s">
        <v>319</v>
      </c>
      <c r="C111" s="179">
        <f>'1.1.sz.mell.'!C111+'1.2.sz.mell.'!C111</f>
        <v>75090531</v>
      </c>
    </row>
    <row r="112" spans="1:3" s="180" customFormat="1" ht="12" customHeight="1" thickBot="1" x14ac:dyDescent="0.3">
      <c r="A112" s="153" t="s">
        <v>92</v>
      </c>
      <c r="B112" s="195" t="s">
        <v>137</v>
      </c>
      <c r="C112" s="179">
        <f>'1.1.sz.mell.'!C112+'1.2.sz.mell.'!C112</f>
        <v>59692077</v>
      </c>
    </row>
    <row r="113" spans="1:3" s="180" customFormat="1" ht="12" customHeight="1" thickBot="1" x14ac:dyDescent="0.3">
      <c r="A113" s="153" t="s">
        <v>93</v>
      </c>
      <c r="B113" s="195" t="s">
        <v>320</v>
      </c>
      <c r="C113" s="179">
        <f>'1.1.sz.mell.'!C113+'1.2.sz.mell.'!C113</f>
        <v>35989248</v>
      </c>
    </row>
    <row r="114" spans="1:3" s="180" customFormat="1" ht="12" customHeight="1" thickBot="1" x14ac:dyDescent="0.3">
      <c r="A114" s="153" t="s">
        <v>94</v>
      </c>
      <c r="B114" s="197" t="s">
        <v>168</v>
      </c>
      <c r="C114" s="179">
        <f>'1.1.sz.mell.'!C114+'1.2.sz.mell.'!C114</f>
        <v>0</v>
      </c>
    </row>
    <row r="115" spans="1:3" s="180" customFormat="1" ht="12" customHeight="1" thickBot="1" x14ac:dyDescent="0.3">
      <c r="A115" s="153" t="s">
        <v>103</v>
      </c>
      <c r="B115" s="198" t="s">
        <v>321</v>
      </c>
      <c r="C115" s="179">
        <f>'1.1.sz.mell.'!C115+'1.2.sz.mell.'!C115</f>
        <v>0</v>
      </c>
    </row>
    <row r="116" spans="1:3" s="180" customFormat="1" ht="12" customHeight="1" thickBot="1" x14ac:dyDescent="0.3">
      <c r="A116" s="153" t="s">
        <v>105</v>
      </c>
      <c r="B116" s="199" t="s">
        <v>322</v>
      </c>
      <c r="C116" s="179">
        <f>'1.1.sz.mell.'!C116+'1.2.sz.mell.'!C116</f>
        <v>0</v>
      </c>
    </row>
    <row r="117" spans="1:3" s="180" customFormat="1" ht="12.6" thickBot="1" x14ac:dyDescent="0.3">
      <c r="A117" s="153" t="s">
        <v>138</v>
      </c>
      <c r="B117" s="188" t="s">
        <v>310</v>
      </c>
      <c r="C117" s="179">
        <f>'1.1.sz.mell.'!C117+'1.2.sz.mell.'!C117</f>
        <v>0</v>
      </c>
    </row>
    <row r="118" spans="1:3" s="180" customFormat="1" ht="12" customHeight="1" thickBot="1" x14ac:dyDescent="0.3">
      <c r="A118" s="153" t="s">
        <v>139</v>
      </c>
      <c r="B118" s="188" t="s">
        <v>323</v>
      </c>
      <c r="C118" s="179">
        <f>'1.1.sz.mell.'!C118+'1.2.sz.mell.'!C118</f>
        <v>0</v>
      </c>
    </row>
    <row r="119" spans="1:3" s="180" customFormat="1" ht="12" customHeight="1" thickBot="1" x14ac:dyDescent="0.3">
      <c r="A119" s="153" t="s">
        <v>140</v>
      </c>
      <c r="B119" s="188" t="s">
        <v>324</v>
      </c>
      <c r="C119" s="179">
        <f>'1.1.sz.mell.'!C119+'1.2.sz.mell.'!C119</f>
        <v>0</v>
      </c>
    </row>
    <row r="120" spans="1:3" s="180" customFormat="1" ht="12" customHeight="1" thickBot="1" x14ac:dyDescent="0.3">
      <c r="A120" s="153" t="s">
        <v>325</v>
      </c>
      <c r="B120" s="188" t="s">
        <v>313</v>
      </c>
      <c r="C120" s="179">
        <f>'1.1.sz.mell.'!C120+'1.2.sz.mell.'!C120</f>
        <v>0</v>
      </c>
    </row>
    <row r="121" spans="1:3" s="180" customFormat="1" ht="12" customHeight="1" thickBot="1" x14ac:dyDescent="0.3">
      <c r="A121" s="153" t="s">
        <v>326</v>
      </c>
      <c r="B121" s="188" t="s">
        <v>327</v>
      </c>
      <c r="C121" s="179">
        <f>'1.1.sz.mell.'!C121+'1.2.sz.mell.'!C121</f>
        <v>0</v>
      </c>
    </row>
    <row r="122" spans="1:3" s="180" customFormat="1" ht="12.6" thickBot="1" x14ac:dyDescent="0.3">
      <c r="A122" s="189" t="s">
        <v>328</v>
      </c>
      <c r="B122" s="188" t="s">
        <v>329</v>
      </c>
      <c r="C122" s="179">
        <f>'1.1.sz.mell.'!C122+'1.2.sz.mell.'!C122</f>
        <v>0</v>
      </c>
    </row>
    <row r="123" spans="1:3" s="180" customFormat="1" ht="12" customHeight="1" thickBot="1" x14ac:dyDescent="0.3">
      <c r="A123" s="149" t="s">
        <v>15</v>
      </c>
      <c r="B123" s="201" t="s">
        <v>330</v>
      </c>
      <c r="C123" s="179">
        <f>'1.1.sz.mell.'!C123+'1.2.sz.mell.'!C123</f>
        <v>28389313</v>
      </c>
    </row>
    <row r="124" spans="1:3" s="180" customFormat="1" ht="12" customHeight="1" thickBot="1" x14ac:dyDescent="0.3">
      <c r="A124" s="153" t="s">
        <v>73</v>
      </c>
      <c r="B124" s="202" t="s">
        <v>50</v>
      </c>
      <c r="C124" s="179">
        <f>'1.1.sz.mell.'!C124+'1.2.sz.mell.'!C124</f>
        <v>7977257</v>
      </c>
    </row>
    <row r="125" spans="1:3" s="180" customFormat="1" ht="12" customHeight="1" thickBot="1" x14ac:dyDescent="0.3">
      <c r="A125" s="159" t="s">
        <v>74</v>
      </c>
      <c r="B125" s="195" t="s">
        <v>51</v>
      </c>
      <c r="C125" s="179">
        <f>'1.1.sz.mell.'!C125+'1.2.sz.mell.'!C125</f>
        <v>20412056</v>
      </c>
    </row>
    <row r="126" spans="1:3" s="180" customFormat="1" ht="12" customHeight="1" thickBot="1" x14ac:dyDescent="0.3">
      <c r="A126" s="149" t="s">
        <v>16</v>
      </c>
      <c r="B126" s="201" t="s">
        <v>331</v>
      </c>
      <c r="C126" s="179">
        <f>'1.1.sz.mell.'!C126+'1.2.sz.mell.'!C126</f>
        <v>361576359</v>
      </c>
    </row>
    <row r="127" spans="1:3" s="180" customFormat="1" ht="12" customHeight="1" thickBot="1" x14ac:dyDescent="0.3">
      <c r="A127" s="149" t="s">
        <v>17</v>
      </c>
      <c r="B127" s="201" t="s">
        <v>332</v>
      </c>
      <c r="C127" s="179">
        <f>'1.1.sz.mell.'!C127+'1.2.sz.mell.'!C127</f>
        <v>43666300</v>
      </c>
    </row>
    <row r="128" spans="1:3" s="180" customFormat="1" ht="12" customHeight="1" thickBot="1" x14ac:dyDescent="0.3">
      <c r="A128" s="153" t="s">
        <v>77</v>
      </c>
      <c r="B128" s="202" t="s">
        <v>333</v>
      </c>
      <c r="C128" s="179">
        <f>'1.1.sz.mell.'!C128+'1.2.sz.mell.'!C128</f>
        <v>0</v>
      </c>
    </row>
    <row r="129" spans="1:3" s="180" customFormat="1" ht="12" customHeight="1" thickBot="1" x14ac:dyDescent="0.3">
      <c r="A129" s="153" t="s">
        <v>78</v>
      </c>
      <c r="B129" s="202" t="s">
        <v>334</v>
      </c>
      <c r="C129" s="179">
        <f>'1.1.sz.mell.'!C129+'1.2.sz.mell.'!C129</f>
        <v>0</v>
      </c>
    </row>
    <row r="130" spans="1:3" s="180" customFormat="1" ht="12" customHeight="1" thickBot="1" x14ac:dyDescent="0.3">
      <c r="A130" s="189" t="s">
        <v>79</v>
      </c>
      <c r="B130" s="203" t="s">
        <v>335</v>
      </c>
      <c r="C130" s="179">
        <f>'1.1.sz.mell.'!C130+'1.2.sz.mell.'!C130</f>
        <v>43666300</v>
      </c>
    </row>
    <row r="131" spans="1:3" s="180" customFormat="1" ht="12" customHeight="1" thickBot="1" x14ac:dyDescent="0.3">
      <c r="A131" s="149" t="s">
        <v>18</v>
      </c>
      <c r="B131" s="201" t="s">
        <v>336</v>
      </c>
      <c r="C131" s="179">
        <f>'1.1.sz.mell.'!C131+'1.2.sz.mell.'!C131</f>
        <v>0</v>
      </c>
    </row>
    <row r="132" spans="1:3" s="180" customFormat="1" ht="12" customHeight="1" thickBot="1" x14ac:dyDescent="0.3">
      <c r="A132" s="153" t="s">
        <v>80</v>
      </c>
      <c r="B132" s="202" t="s">
        <v>337</v>
      </c>
      <c r="C132" s="179">
        <f>'1.1.sz.mell.'!C132+'1.2.sz.mell.'!C132</f>
        <v>0</v>
      </c>
    </row>
    <row r="133" spans="1:3" s="180" customFormat="1" ht="12" customHeight="1" thickBot="1" x14ac:dyDescent="0.3">
      <c r="A133" s="153" t="s">
        <v>81</v>
      </c>
      <c r="B133" s="202" t="s">
        <v>338</v>
      </c>
      <c r="C133" s="179">
        <f>'1.1.sz.mell.'!C133+'1.2.sz.mell.'!C133</f>
        <v>0</v>
      </c>
    </row>
    <row r="134" spans="1:3" s="180" customFormat="1" ht="12" customHeight="1" thickBot="1" x14ac:dyDescent="0.3">
      <c r="A134" s="153" t="s">
        <v>241</v>
      </c>
      <c r="B134" s="202" t="s">
        <v>339</v>
      </c>
      <c r="C134" s="179">
        <f>'1.1.sz.mell.'!C134+'1.2.sz.mell.'!C134</f>
        <v>0</v>
      </c>
    </row>
    <row r="135" spans="1:3" s="180" customFormat="1" ht="12" customHeight="1" thickBot="1" x14ac:dyDescent="0.3">
      <c r="A135" s="189" t="s">
        <v>243</v>
      </c>
      <c r="B135" s="203" t="s">
        <v>340</v>
      </c>
      <c r="C135" s="179">
        <f>'1.1.sz.mell.'!C135+'1.2.sz.mell.'!C135</f>
        <v>0</v>
      </c>
    </row>
    <row r="136" spans="1:3" s="180" customFormat="1" ht="12" customHeight="1" thickBot="1" x14ac:dyDescent="0.3">
      <c r="A136" s="149" t="s">
        <v>19</v>
      </c>
      <c r="B136" s="201" t="s">
        <v>341</v>
      </c>
      <c r="C136" s="179">
        <f>'1.1.sz.mell.'!C136+'1.2.sz.mell.'!C136</f>
        <v>57194493</v>
      </c>
    </row>
    <row r="137" spans="1:3" s="180" customFormat="1" ht="12" customHeight="1" thickBot="1" x14ac:dyDescent="0.3">
      <c r="A137" s="153" t="s">
        <v>82</v>
      </c>
      <c r="B137" s="202" t="s">
        <v>342</v>
      </c>
      <c r="C137" s="179">
        <f>'1.1.sz.mell.'!C137+'1.2.sz.mell.'!C137</f>
        <v>0</v>
      </c>
    </row>
    <row r="138" spans="1:3" s="180" customFormat="1" ht="12" customHeight="1" thickBot="1" x14ac:dyDescent="0.3">
      <c r="A138" s="153" t="s">
        <v>83</v>
      </c>
      <c r="B138" s="202" t="s">
        <v>343</v>
      </c>
      <c r="C138" s="179">
        <f>'1.1.sz.mell.'!C138+'1.2.sz.mell.'!C138</f>
        <v>3247169</v>
      </c>
    </row>
    <row r="139" spans="1:3" s="180" customFormat="1" ht="12" customHeight="1" thickBot="1" x14ac:dyDescent="0.3">
      <c r="A139" s="153" t="s">
        <v>250</v>
      </c>
      <c r="B139" s="202" t="s">
        <v>344</v>
      </c>
      <c r="C139" s="179">
        <f>'1.1.sz.mell.'!C139+'1.2.sz.mell.'!C139</f>
        <v>2628658</v>
      </c>
    </row>
    <row r="140" spans="1:3" s="180" customFormat="1" ht="12" customHeight="1" x14ac:dyDescent="0.25">
      <c r="A140" s="153" t="s">
        <v>252</v>
      </c>
      <c r="B140" s="184" t="s">
        <v>417</v>
      </c>
      <c r="C140" s="179">
        <f>'1.1.sz.mell.'!C141+'1.2.sz.mell.'!C141</f>
        <v>51318666</v>
      </c>
    </row>
    <row r="141" spans="1:3" s="180" customFormat="1" ht="12" customHeight="1" thickBot="1" x14ac:dyDescent="0.3">
      <c r="A141" s="189" t="s">
        <v>418</v>
      </c>
      <c r="B141" s="203" t="s">
        <v>474</v>
      </c>
      <c r="C141" s="437"/>
    </row>
    <row r="142" spans="1:3" s="180" customFormat="1" ht="12" customHeight="1" thickBot="1" x14ac:dyDescent="0.3">
      <c r="A142" s="149" t="s">
        <v>20</v>
      </c>
      <c r="B142" s="201" t="s">
        <v>346</v>
      </c>
      <c r="C142" s="436">
        <f>'1.1.sz.mell.'!C142+'1.2.sz.mell.'!C143</f>
        <v>0</v>
      </c>
    </row>
    <row r="143" spans="1:3" s="180" customFormat="1" ht="12" customHeight="1" thickBot="1" x14ac:dyDescent="0.3">
      <c r="A143" s="153" t="s">
        <v>131</v>
      </c>
      <c r="B143" s="202" t="s">
        <v>347</v>
      </c>
      <c r="C143" s="179">
        <f>'1.1.sz.mell.'!C143+'1.2.sz.mell.'!C144</f>
        <v>0</v>
      </c>
    </row>
    <row r="144" spans="1:3" s="180" customFormat="1" ht="12" customHeight="1" thickBot="1" x14ac:dyDescent="0.3">
      <c r="A144" s="153" t="s">
        <v>132</v>
      </c>
      <c r="B144" s="202" t="s">
        <v>348</v>
      </c>
      <c r="C144" s="179">
        <f>'1.1.sz.mell.'!C144+'1.2.sz.mell.'!C145</f>
        <v>0</v>
      </c>
    </row>
    <row r="145" spans="1:9" s="180" customFormat="1" ht="12" customHeight="1" thickBot="1" x14ac:dyDescent="0.3">
      <c r="A145" s="153" t="s">
        <v>167</v>
      </c>
      <c r="B145" s="202" t="s">
        <v>349</v>
      </c>
      <c r="C145" s="179">
        <f>'1.1.sz.mell.'!C145+'1.2.sz.mell.'!C146</f>
        <v>0</v>
      </c>
    </row>
    <row r="146" spans="1:9" s="180" customFormat="1" ht="12" customHeight="1" thickBot="1" x14ac:dyDescent="0.3">
      <c r="A146" s="153" t="s">
        <v>258</v>
      </c>
      <c r="B146" s="202" t="s">
        <v>350</v>
      </c>
      <c r="C146" s="179"/>
    </row>
    <row r="147" spans="1:9" s="180" customFormat="1" ht="15" customHeight="1" thickBot="1" x14ac:dyDescent="0.3">
      <c r="A147" s="149" t="s">
        <v>21</v>
      </c>
      <c r="B147" s="201" t="s">
        <v>351</v>
      </c>
      <c r="C147" s="179">
        <f>'1.1.sz.mell.'!C147+'1.2.sz.mell.'!C147</f>
        <v>100860793</v>
      </c>
      <c r="D147" s="435"/>
      <c r="F147" s="205"/>
      <c r="G147" s="206"/>
      <c r="H147" s="206"/>
      <c r="I147" s="206"/>
    </row>
    <row r="148" spans="1:9" s="152" customFormat="1" ht="12.9" customHeight="1" thickBot="1" x14ac:dyDescent="0.3">
      <c r="A148" s="207" t="s">
        <v>22</v>
      </c>
      <c r="B148" s="438" t="s">
        <v>352</v>
      </c>
      <c r="C148" s="439">
        <f>'1.1.sz.mell.'!C148+'1.2.sz.mell.'!C148</f>
        <v>462437152</v>
      </c>
    </row>
    <row r="149" spans="1:9" s="180" customFormat="1" ht="7.5" customHeight="1" x14ac:dyDescent="0.25">
      <c r="C149" s="208"/>
    </row>
    <row r="150" spans="1:9" s="180" customFormat="1" ht="12" x14ac:dyDescent="0.25">
      <c r="A150" s="480" t="s">
        <v>353</v>
      </c>
      <c r="B150" s="480"/>
      <c r="C150" s="480"/>
    </row>
    <row r="151" spans="1:9" s="180" customFormat="1" ht="15" customHeight="1" thickBot="1" x14ac:dyDescent="0.3">
      <c r="A151" s="481" t="s">
        <v>114</v>
      </c>
      <c r="B151" s="481"/>
      <c r="C151" s="101" t="s">
        <v>9</v>
      </c>
    </row>
    <row r="152" spans="1:9" s="180" customFormat="1" ht="26.25" customHeight="1" thickBot="1" x14ac:dyDescent="0.3">
      <c r="A152" s="149">
        <v>1</v>
      </c>
      <c r="B152" s="194" t="s">
        <v>354</v>
      </c>
      <c r="C152" s="151">
        <f>C62-C126</f>
        <v>-75440317</v>
      </c>
      <c r="D152" s="209"/>
    </row>
    <row r="153" spans="1:9" s="180" customFormat="1" ht="27.75" customHeight="1" thickBot="1" x14ac:dyDescent="0.3">
      <c r="A153" s="149" t="s">
        <v>14</v>
      </c>
      <c r="B153" s="194" t="s">
        <v>355</v>
      </c>
      <c r="C153" s="151">
        <f>C86-C147</f>
        <v>75440317</v>
      </c>
    </row>
  </sheetData>
  <mergeCells count="8">
    <mergeCell ref="A150:C150"/>
    <mergeCell ref="A151:B151"/>
    <mergeCell ref="A1:C1"/>
    <mergeCell ref="A3:C3"/>
    <mergeCell ref="A4:B4"/>
    <mergeCell ref="A89:C89"/>
    <mergeCell ref="A90:B90"/>
    <mergeCell ref="A2:C2"/>
  </mergeCells>
  <phoneticPr fontId="25" type="noConversion"/>
  <pageMargins left="0.78740157480314965" right="0.78740157480314965" top="0.19685039370078741" bottom="0.38" header="0.15748031496062992" footer="0.27559055118110237"/>
  <pageSetup paperSize="9" scale="74" fitToWidth="3" fitToHeight="2" orientation="portrait" horizontalDpi="300" verticalDpi="300" r:id="rId1"/>
  <headerFooter alignWithMargins="0"/>
  <rowBreaks count="1" manualBreakCount="1">
    <brk id="8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53"/>
  <sheetViews>
    <sheetView zoomScaleNormal="100" workbookViewId="0">
      <selection activeCell="B13" sqref="B13"/>
    </sheetView>
  </sheetViews>
  <sheetFormatPr defaultColWidth="9.33203125" defaultRowHeight="15.6" x14ac:dyDescent="0.3"/>
  <cols>
    <col min="1" max="1" width="9.44140625" style="117" customWidth="1"/>
    <col min="2" max="2" width="91.44140625" style="117" customWidth="1"/>
    <col min="3" max="3" width="30.77734375" style="118" customWidth="1"/>
    <col min="4" max="4" width="9" style="125" customWidth="1"/>
    <col min="5" max="16384" width="9.33203125" style="125"/>
  </cols>
  <sheetData>
    <row r="1" spans="1:6" x14ac:dyDescent="0.3">
      <c r="A1" s="482" t="s">
        <v>595</v>
      </c>
      <c r="B1" s="483"/>
      <c r="C1" s="483"/>
      <c r="D1" s="124"/>
      <c r="E1" s="124"/>
      <c r="F1" s="124"/>
    </row>
    <row r="2" spans="1:6" ht="16.2" x14ac:dyDescent="0.35">
      <c r="A2" s="486" t="s">
        <v>565</v>
      </c>
      <c r="B2" s="490"/>
      <c r="C2" s="490"/>
      <c r="D2" s="490"/>
      <c r="E2" s="490"/>
      <c r="F2" s="490"/>
    </row>
    <row r="3" spans="1:6" ht="15.75" customHeight="1" x14ac:dyDescent="0.3">
      <c r="A3" s="491" t="s">
        <v>422</v>
      </c>
      <c r="B3" s="491"/>
      <c r="C3" s="491"/>
      <c r="D3" s="305"/>
      <c r="E3" s="305"/>
      <c r="F3" s="305"/>
    </row>
    <row r="4" spans="1:6" ht="15.9" customHeight="1" x14ac:dyDescent="0.3">
      <c r="A4" s="484" t="s">
        <v>10</v>
      </c>
      <c r="B4" s="484"/>
      <c r="C4" s="484"/>
    </row>
    <row r="5" spans="1:6" ht="15.9" customHeight="1" thickBot="1" x14ac:dyDescent="0.35">
      <c r="A5" s="481" t="s">
        <v>112</v>
      </c>
      <c r="B5" s="481"/>
      <c r="C5" s="101" t="s">
        <v>9</v>
      </c>
    </row>
    <row r="6" spans="1:6" ht="38.1" customHeight="1" thickBot="1" x14ac:dyDescent="0.35">
      <c r="A6" s="4" t="s">
        <v>59</v>
      </c>
      <c r="B6" s="5" t="s">
        <v>12</v>
      </c>
      <c r="C6" s="14" t="s">
        <v>461</v>
      </c>
    </row>
    <row r="7" spans="1:6" s="152" customFormat="1" ht="12" customHeight="1" thickBot="1" x14ac:dyDescent="0.3">
      <c r="A7" s="210">
        <v>1</v>
      </c>
      <c r="B7" s="150" t="s">
        <v>191</v>
      </c>
      <c r="C7" s="151">
        <f>+C8+C9+C10+C11+C12+C13</f>
        <v>0</v>
      </c>
    </row>
    <row r="8" spans="1:6" s="152" customFormat="1" ht="12" customHeight="1" thickBot="1" x14ac:dyDescent="0.3">
      <c r="A8" s="149" t="s">
        <v>13</v>
      </c>
      <c r="B8" s="154" t="s">
        <v>192</v>
      </c>
      <c r="C8" s="155"/>
    </row>
    <row r="9" spans="1:6" s="152" customFormat="1" ht="12" customHeight="1" x14ac:dyDescent="0.25">
      <c r="A9" s="153" t="s">
        <v>84</v>
      </c>
      <c r="B9" s="157" t="s">
        <v>193</v>
      </c>
      <c r="C9" s="158"/>
    </row>
    <row r="10" spans="1:6" s="152" customFormat="1" ht="12" customHeight="1" x14ac:dyDescent="0.25">
      <c r="A10" s="156" t="s">
        <v>85</v>
      </c>
      <c r="B10" s="157" t="s">
        <v>194</v>
      </c>
      <c r="C10" s="158"/>
    </row>
    <row r="11" spans="1:6" s="152" customFormat="1" ht="12" customHeight="1" x14ac:dyDescent="0.25">
      <c r="A11" s="156" t="s">
        <v>86</v>
      </c>
      <c r="B11" s="157" t="s">
        <v>195</v>
      </c>
      <c r="C11" s="158"/>
    </row>
    <row r="12" spans="1:6" s="152" customFormat="1" ht="12" customHeight="1" x14ac:dyDescent="0.25">
      <c r="A12" s="156" t="s">
        <v>87</v>
      </c>
      <c r="B12" s="157" t="s">
        <v>196</v>
      </c>
      <c r="C12" s="158"/>
    </row>
    <row r="13" spans="1:6" s="152" customFormat="1" ht="12" customHeight="1" thickBot="1" x14ac:dyDescent="0.3">
      <c r="A13" s="156" t="s">
        <v>109</v>
      </c>
      <c r="B13" s="160" t="s">
        <v>197</v>
      </c>
      <c r="C13" s="158"/>
    </row>
    <row r="14" spans="1:6" s="152" customFormat="1" ht="12" customHeight="1" thickBot="1" x14ac:dyDescent="0.3">
      <c r="A14" s="159" t="s">
        <v>88</v>
      </c>
      <c r="B14" s="161" t="s">
        <v>198</v>
      </c>
      <c r="C14" s="151">
        <f>+C15+C16+C17+C18+C19</f>
        <v>0</v>
      </c>
    </row>
    <row r="15" spans="1:6" s="152" customFormat="1" ht="12" customHeight="1" thickBot="1" x14ac:dyDescent="0.3">
      <c r="A15" s="149" t="s">
        <v>14</v>
      </c>
      <c r="B15" s="154" t="s">
        <v>199</v>
      </c>
      <c r="C15" s="155"/>
    </row>
    <row r="16" spans="1:6" s="152" customFormat="1" ht="12" customHeight="1" x14ac:dyDescent="0.25">
      <c r="A16" s="153" t="s">
        <v>90</v>
      </c>
      <c r="B16" s="157" t="s">
        <v>200</v>
      </c>
      <c r="C16" s="158"/>
    </row>
    <row r="17" spans="1:3" s="152" customFormat="1" ht="12" customHeight="1" x14ac:dyDescent="0.25">
      <c r="A17" s="156" t="s">
        <v>91</v>
      </c>
      <c r="B17" s="157" t="s">
        <v>201</v>
      </c>
      <c r="C17" s="158"/>
    </row>
    <row r="18" spans="1:3" s="152" customFormat="1" ht="12" customHeight="1" x14ac:dyDescent="0.25">
      <c r="A18" s="156" t="s">
        <v>92</v>
      </c>
      <c r="B18" s="157" t="s">
        <v>202</v>
      </c>
      <c r="C18" s="158"/>
    </row>
    <row r="19" spans="1:3" s="152" customFormat="1" ht="12" customHeight="1" x14ac:dyDescent="0.25">
      <c r="A19" s="156" t="s">
        <v>93</v>
      </c>
      <c r="B19" s="157" t="s">
        <v>203</v>
      </c>
      <c r="C19" s="158"/>
    </row>
    <row r="20" spans="1:3" s="152" customFormat="1" ht="12" customHeight="1" thickBot="1" x14ac:dyDescent="0.3">
      <c r="A20" s="156" t="s">
        <v>94</v>
      </c>
      <c r="B20" s="160" t="s">
        <v>204</v>
      </c>
      <c r="C20" s="162"/>
    </row>
    <row r="21" spans="1:3" s="152" customFormat="1" ht="12" customHeight="1" thickBot="1" x14ac:dyDescent="0.3">
      <c r="A21" s="159" t="s">
        <v>103</v>
      </c>
      <c r="B21" s="150" t="s">
        <v>205</v>
      </c>
      <c r="C21" s="151">
        <f>+C22+C23+C24+C25+C26</f>
        <v>0</v>
      </c>
    </row>
    <row r="22" spans="1:3" s="152" customFormat="1" ht="12" customHeight="1" thickBot="1" x14ac:dyDescent="0.3">
      <c r="A22" s="149" t="s">
        <v>15</v>
      </c>
      <c r="B22" s="154" t="s">
        <v>206</v>
      </c>
      <c r="C22" s="155"/>
    </row>
    <row r="23" spans="1:3" s="152" customFormat="1" ht="12" customHeight="1" x14ac:dyDescent="0.25">
      <c r="A23" s="153" t="s">
        <v>73</v>
      </c>
      <c r="B23" s="157" t="s">
        <v>207</v>
      </c>
      <c r="C23" s="158"/>
    </row>
    <row r="24" spans="1:3" s="152" customFormat="1" ht="12" customHeight="1" x14ac:dyDescent="0.25">
      <c r="A24" s="156" t="s">
        <v>74</v>
      </c>
      <c r="B24" s="157" t="s">
        <v>208</v>
      </c>
      <c r="C24" s="158"/>
    </row>
    <row r="25" spans="1:3" s="152" customFormat="1" ht="12" customHeight="1" x14ac:dyDescent="0.25">
      <c r="A25" s="156" t="s">
        <v>75</v>
      </c>
      <c r="B25" s="157" t="s">
        <v>209</v>
      </c>
      <c r="C25" s="158"/>
    </row>
    <row r="26" spans="1:3" s="152" customFormat="1" ht="12" customHeight="1" x14ac:dyDescent="0.25">
      <c r="A26" s="156" t="s">
        <v>76</v>
      </c>
      <c r="B26" s="157" t="s">
        <v>210</v>
      </c>
      <c r="C26" s="158"/>
    </row>
    <row r="27" spans="1:3" s="152" customFormat="1" ht="12" customHeight="1" thickBot="1" x14ac:dyDescent="0.3">
      <c r="A27" s="156" t="s">
        <v>121</v>
      </c>
      <c r="B27" s="160" t="s">
        <v>211</v>
      </c>
      <c r="C27" s="162"/>
    </row>
    <row r="28" spans="1:3" s="152" customFormat="1" ht="12" customHeight="1" thickBot="1" x14ac:dyDescent="0.3">
      <c r="A28" s="159" t="s">
        <v>122</v>
      </c>
      <c r="B28" s="150" t="s">
        <v>212</v>
      </c>
      <c r="C28" s="163">
        <f>+C29+C32+C33+C34</f>
        <v>0</v>
      </c>
    </row>
    <row r="29" spans="1:3" s="152" customFormat="1" ht="12" customHeight="1" thickBot="1" x14ac:dyDescent="0.3">
      <c r="A29" s="149" t="s">
        <v>123</v>
      </c>
      <c r="B29" s="154" t="s">
        <v>214</v>
      </c>
      <c r="C29" s="164">
        <f>+C30+C31</f>
        <v>0</v>
      </c>
    </row>
    <row r="30" spans="1:3" s="152" customFormat="1" ht="12" customHeight="1" x14ac:dyDescent="0.25">
      <c r="A30" s="153" t="s">
        <v>213</v>
      </c>
      <c r="B30" s="157" t="s">
        <v>216</v>
      </c>
      <c r="C30" s="158"/>
    </row>
    <row r="31" spans="1:3" s="152" customFormat="1" ht="12" customHeight="1" x14ac:dyDescent="0.25">
      <c r="A31" s="156" t="s">
        <v>215</v>
      </c>
      <c r="B31" s="157" t="s">
        <v>218</v>
      </c>
      <c r="C31" s="158"/>
    </row>
    <row r="32" spans="1:3" s="152" customFormat="1" ht="12" customHeight="1" x14ac:dyDescent="0.25">
      <c r="A32" s="156" t="s">
        <v>217</v>
      </c>
      <c r="B32" s="157" t="s">
        <v>220</v>
      </c>
      <c r="C32" s="158"/>
    </row>
    <row r="33" spans="1:3" s="152" customFormat="1" ht="12" customHeight="1" x14ac:dyDescent="0.25">
      <c r="A33" s="156" t="s">
        <v>219</v>
      </c>
      <c r="B33" s="157" t="s">
        <v>222</v>
      </c>
      <c r="C33" s="158"/>
    </row>
    <row r="34" spans="1:3" s="152" customFormat="1" ht="12" customHeight="1" thickBot="1" x14ac:dyDescent="0.3">
      <c r="A34" s="156" t="s">
        <v>221</v>
      </c>
      <c r="B34" s="160" t="s">
        <v>224</v>
      </c>
      <c r="C34" s="162"/>
    </row>
    <row r="35" spans="1:3" s="152" customFormat="1" ht="12" customHeight="1" thickBot="1" x14ac:dyDescent="0.3">
      <c r="A35" s="159" t="s">
        <v>223</v>
      </c>
      <c r="B35" s="150" t="s">
        <v>225</v>
      </c>
      <c r="C35" s="151">
        <f>SUM(C36:C45)</f>
        <v>10000</v>
      </c>
    </row>
    <row r="36" spans="1:3" s="152" customFormat="1" ht="12" customHeight="1" thickBot="1" x14ac:dyDescent="0.3">
      <c r="A36" s="149" t="s">
        <v>17</v>
      </c>
      <c r="B36" s="154" t="s">
        <v>226</v>
      </c>
      <c r="C36" s="155"/>
    </row>
    <row r="37" spans="1:3" s="152" customFormat="1" ht="12" customHeight="1" x14ac:dyDescent="0.25">
      <c r="A37" s="153" t="s">
        <v>77</v>
      </c>
      <c r="B37" s="157" t="s">
        <v>227</v>
      </c>
      <c r="C37" s="158"/>
    </row>
    <row r="38" spans="1:3" s="152" customFormat="1" ht="12" customHeight="1" x14ac:dyDescent="0.25">
      <c r="A38" s="156" t="s">
        <v>78</v>
      </c>
      <c r="B38" s="157" t="s">
        <v>228</v>
      </c>
      <c r="C38" s="158"/>
    </row>
    <row r="39" spans="1:3" s="152" customFormat="1" ht="12" customHeight="1" x14ac:dyDescent="0.25">
      <c r="A39" s="156" t="s">
        <v>79</v>
      </c>
      <c r="B39" s="157" t="s">
        <v>229</v>
      </c>
      <c r="C39" s="158"/>
    </row>
    <row r="40" spans="1:3" s="152" customFormat="1" ht="12" customHeight="1" x14ac:dyDescent="0.25">
      <c r="A40" s="156" t="s">
        <v>125</v>
      </c>
      <c r="B40" s="157" t="s">
        <v>230</v>
      </c>
      <c r="C40" s="158"/>
    </row>
    <row r="41" spans="1:3" s="152" customFormat="1" ht="12" customHeight="1" x14ac:dyDescent="0.25">
      <c r="A41" s="156" t="s">
        <v>126</v>
      </c>
      <c r="B41" s="157" t="s">
        <v>231</v>
      </c>
      <c r="C41" s="158"/>
    </row>
    <row r="42" spans="1:3" s="152" customFormat="1" ht="12" customHeight="1" x14ac:dyDescent="0.25">
      <c r="A42" s="156" t="s">
        <v>127</v>
      </c>
      <c r="B42" s="157" t="s">
        <v>232</v>
      </c>
      <c r="C42" s="158"/>
    </row>
    <row r="43" spans="1:3" s="152" customFormat="1" ht="12" customHeight="1" x14ac:dyDescent="0.25">
      <c r="A43" s="156" t="s">
        <v>128</v>
      </c>
      <c r="B43" s="157" t="s">
        <v>233</v>
      </c>
      <c r="C43" s="158"/>
    </row>
    <row r="44" spans="1:3" s="152" customFormat="1" ht="12" customHeight="1" x14ac:dyDescent="0.25">
      <c r="A44" s="156" t="s">
        <v>129</v>
      </c>
      <c r="B44" s="157" t="s">
        <v>235</v>
      </c>
      <c r="C44" s="165"/>
    </row>
    <row r="45" spans="1:3" s="152" customFormat="1" ht="12" customHeight="1" thickBot="1" x14ac:dyDescent="0.3">
      <c r="A45" s="156" t="s">
        <v>234</v>
      </c>
      <c r="B45" s="160" t="s">
        <v>237</v>
      </c>
      <c r="C45" s="166">
        <v>10000</v>
      </c>
    </row>
    <row r="46" spans="1:3" s="152" customFormat="1" ht="12" customHeight="1" thickBot="1" x14ac:dyDescent="0.3">
      <c r="A46" s="159" t="s">
        <v>236</v>
      </c>
      <c r="B46" s="150" t="s">
        <v>238</v>
      </c>
      <c r="C46" s="151">
        <f>SUM(C47:C51)</f>
        <v>0</v>
      </c>
    </row>
    <row r="47" spans="1:3" s="152" customFormat="1" ht="12" customHeight="1" thickBot="1" x14ac:dyDescent="0.3">
      <c r="A47" s="149" t="s">
        <v>18</v>
      </c>
      <c r="B47" s="154" t="s">
        <v>239</v>
      </c>
      <c r="C47" s="167"/>
    </row>
    <row r="48" spans="1:3" s="152" customFormat="1" ht="12" customHeight="1" x14ac:dyDescent="0.25">
      <c r="A48" s="153" t="s">
        <v>80</v>
      </c>
      <c r="B48" s="157" t="s">
        <v>240</v>
      </c>
      <c r="C48" s="165"/>
    </row>
    <row r="49" spans="1:3" s="152" customFormat="1" ht="12" customHeight="1" x14ac:dyDescent="0.25">
      <c r="A49" s="156" t="s">
        <v>81</v>
      </c>
      <c r="B49" s="157" t="s">
        <v>242</v>
      </c>
      <c r="C49" s="165"/>
    </row>
    <row r="50" spans="1:3" s="152" customFormat="1" ht="12" customHeight="1" x14ac:dyDescent="0.25">
      <c r="A50" s="156" t="s">
        <v>241</v>
      </c>
      <c r="B50" s="157" t="s">
        <v>244</v>
      </c>
      <c r="C50" s="165"/>
    </row>
    <row r="51" spans="1:3" s="152" customFormat="1" ht="12" customHeight="1" thickBot="1" x14ac:dyDescent="0.3">
      <c r="A51" s="156" t="s">
        <v>243</v>
      </c>
      <c r="B51" s="160" t="s">
        <v>246</v>
      </c>
      <c r="C51" s="166"/>
    </row>
    <row r="52" spans="1:3" s="152" customFormat="1" ht="12" customHeight="1" thickBot="1" x14ac:dyDescent="0.3">
      <c r="A52" s="159" t="s">
        <v>245</v>
      </c>
      <c r="B52" s="150" t="s">
        <v>247</v>
      </c>
      <c r="C52" s="151">
        <f>SUM(C53:C55)</f>
        <v>0</v>
      </c>
    </row>
    <row r="53" spans="1:3" s="152" customFormat="1" ht="12" customHeight="1" thickBot="1" x14ac:dyDescent="0.3">
      <c r="A53" s="149" t="s">
        <v>130</v>
      </c>
      <c r="B53" s="154" t="s">
        <v>248</v>
      </c>
      <c r="C53" s="155"/>
    </row>
    <row r="54" spans="1:3" s="152" customFormat="1" ht="12" customHeight="1" x14ac:dyDescent="0.25">
      <c r="A54" s="153" t="s">
        <v>82</v>
      </c>
      <c r="B54" s="157" t="s">
        <v>249</v>
      </c>
      <c r="C54" s="158"/>
    </row>
    <row r="55" spans="1:3" s="152" customFormat="1" ht="12" customHeight="1" x14ac:dyDescent="0.25">
      <c r="A55" s="156" t="s">
        <v>83</v>
      </c>
      <c r="B55" s="157" t="s">
        <v>251</v>
      </c>
      <c r="C55" s="158"/>
    </row>
    <row r="56" spans="1:3" s="152" customFormat="1" ht="12" customHeight="1" thickBot="1" x14ac:dyDescent="0.3">
      <c r="A56" s="156" t="s">
        <v>250</v>
      </c>
      <c r="B56" s="160" t="s">
        <v>253</v>
      </c>
      <c r="C56" s="162"/>
    </row>
    <row r="57" spans="1:3" s="152" customFormat="1" ht="12" customHeight="1" thickBot="1" x14ac:dyDescent="0.3">
      <c r="A57" s="159" t="s">
        <v>252</v>
      </c>
      <c r="B57" s="161" t="s">
        <v>254</v>
      </c>
      <c r="C57" s="151">
        <f>SUM(C58:C60)</f>
        <v>0</v>
      </c>
    </row>
    <row r="58" spans="1:3" s="152" customFormat="1" ht="12" customHeight="1" thickBot="1" x14ac:dyDescent="0.3">
      <c r="A58" s="149" t="s">
        <v>20</v>
      </c>
      <c r="B58" s="154" t="s">
        <v>255</v>
      </c>
      <c r="C58" s="165"/>
    </row>
    <row r="59" spans="1:3" s="152" customFormat="1" ht="12" customHeight="1" x14ac:dyDescent="0.25">
      <c r="A59" s="153" t="s">
        <v>131</v>
      </c>
      <c r="B59" s="157" t="s">
        <v>256</v>
      </c>
      <c r="C59" s="165"/>
    </row>
    <row r="60" spans="1:3" s="152" customFormat="1" ht="12" customHeight="1" x14ac:dyDescent="0.25">
      <c r="A60" s="156" t="s">
        <v>132</v>
      </c>
      <c r="B60" s="157" t="s">
        <v>257</v>
      </c>
      <c r="C60" s="165"/>
    </row>
    <row r="61" spans="1:3" s="152" customFormat="1" ht="12" customHeight="1" thickBot="1" x14ac:dyDescent="0.3">
      <c r="A61" s="156" t="s">
        <v>167</v>
      </c>
      <c r="B61" s="160" t="s">
        <v>259</v>
      </c>
      <c r="C61" s="165"/>
    </row>
    <row r="62" spans="1:3" s="152" customFormat="1" ht="12" customHeight="1" thickBot="1" x14ac:dyDescent="0.3">
      <c r="A62" s="159" t="s">
        <v>258</v>
      </c>
      <c r="B62" s="150" t="s">
        <v>260</v>
      </c>
      <c r="C62" s="163">
        <f>+C7+C14+C21+C28+C35+C46+C52+C57</f>
        <v>10000</v>
      </c>
    </row>
    <row r="63" spans="1:3" s="152" customFormat="1" ht="12" customHeight="1" thickBot="1" x14ac:dyDescent="0.3">
      <c r="A63" s="149" t="s">
        <v>21</v>
      </c>
      <c r="B63" s="161" t="s">
        <v>262</v>
      </c>
      <c r="C63" s="151">
        <f>SUM(C64:C66)</f>
        <v>0</v>
      </c>
    </row>
    <row r="64" spans="1:3" s="152" customFormat="1" ht="12" customHeight="1" thickBot="1" x14ac:dyDescent="0.3">
      <c r="A64" s="168" t="s">
        <v>261</v>
      </c>
      <c r="B64" s="154" t="s">
        <v>264</v>
      </c>
      <c r="C64" s="165"/>
    </row>
    <row r="65" spans="1:3" s="152" customFormat="1" ht="12" customHeight="1" x14ac:dyDescent="0.25">
      <c r="A65" s="153" t="s">
        <v>263</v>
      </c>
      <c r="B65" s="157" t="s">
        <v>266</v>
      </c>
      <c r="C65" s="165"/>
    </row>
    <row r="66" spans="1:3" s="152" customFormat="1" ht="12" customHeight="1" thickBot="1" x14ac:dyDescent="0.3">
      <c r="A66" s="156" t="s">
        <v>265</v>
      </c>
      <c r="B66" s="169" t="s">
        <v>268</v>
      </c>
      <c r="C66" s="165"/>
    </row>
    <row r="67" spans="1:3" s="152" customFormat="1" ht="12" customHeight="1" thickBot="1" x14ac:dyDescent="0.3">
      <c r="A67" s="159" t="s">
        <v>267</v>
      </c>
      <c r="B67" s="161" t="s">
        <v>270</v>
      </c>
      <c r="C67" s="151">
        <f>SUM(C68:C71)</f>
        <v>0</v>
      </c>
    </row>
    <row r="68" spans="1:3" s="152" customFormat="1" ht="12" customHeight="1" thickBot="1" x14ac:dyDescent="0.3">
      <c r="A68" s="168" t="s">
        <v>269</v>
      </c>
      <c r="B68" s="154" t="s">
        <v>271</v>
      </c>
      <c r="C68" s="165"/>
    </row>
    <row r="69" spans="1:3" s="152" customFormat="1" ht="12" customHeight="1" x14ac:dyDescent="0.25">
      <c r="A69" s="153" t="s">
        <v>110</v>
      </c>
      <c r="B69" s="157" t="s">
        <v>272</v>
      </c>
      <c r="C69" s="165"/>
    </row>
    <row r="70" spans="1:3" s="152" customFormat="1" ht="12" customHeight="1" x14ac:dyDescent="0.25">
      <c r="A70" s="156" t="s">
        <v>111</v>
      </c>
      <c r="B70" s="157" t="s">
        <v>274</v>
      </c>
      <c r="C70" s="165"/>
    </row>
    <row r="71" spans="1:3" s="152" customFormat="1" ht="12" customHeight="1" thickBot="1" x14ac:dyDescent="0.3">
      <c r="A71" s="156" t="s">
        <v>273</v>
      </c>
      <c r="B71" s="160" t="s">
        <v>276</v>
      </c>
      <c r="C71" s="165"/>
    </row>
    <row r="72" spans="1:3" s="152" customFormat="1" ht="12" customHeight="1" thickBot="1" x14ac:dyDescent="0.3">
      <c r="A72" s="159" t="s">
        <v>275</v>
      </c>
      <c r="B72" s="161" t="s">
        <v>278</v>
      </c>
      <c r="C72" s="151">
        <f>SUM(C73:C74)</f>
        <v>2471</v>
      </c>
    </row>
    <row r="73" spans="1:3" s="152" customFormat="1" ht="12" customHeight="1" thickBot="1" x14ac:dyDescent="0.3">
      <c r="A73" s="168" t="s">
        <v>277</v>
      </c>
      <c r="B73" s="154" t="s">
        <v>280</v>
      </c>
      <c r="C73" s="165">
        <v>2471</v>
      </c>
    </row>
    <row r="74" spans="1:3" s="152" customFormat="1" ht="12" customHeight="1" thickBot="1" x14ac:dyDescent="0.3">
      <c r="A74" s="153" t="s">
        <v>279</v>
      </c>
      <c r="B74" s="160" t="s">
        <v>282</v>
      </c>
      <c r="C74" s="165"/>
    </row>
    <row r="75" spans="1:3" s="152" customFormat="1" ht="12" customHeight="1" thickBot="1" x14ac:dyDescent="0.3">
      <c r="A75" s="159" t="s">
        <v>281</v>
      </c>
      <c r="B75" s="161" t="s">
        <v>284</v>
      </c>
      <c r="C75" s="151">
        <f>SUM(C76:C79)</f>
        <v>31457830</v>
      </c>
    </row>
    <row r="76" spans="1:3" s="152" customFormat="1" ht="12" customHeight="1" thickBot="1" x14ac:dyDescent="0.3">
      <c r="A76" s="168" t="s">
        <v>283</v>
      </c>
      <c r="B76" s="154" t="s">
        <v>286</v>
      </c>
      <c r="C76" s="165"/>
    </row>
    <row r="77" spans="1:3" s="152" customFormat="1" ht="12" customHeight="1" x14ac:dyDescent="0.25">
      <c r="A77" s="153" t="s">
        <v>285</v>
      </c>
      <c r="B77" s="157" t="s">
        <v>288</v>
      </c>
      <c r="C77" s="165"/>
    </row>
    <row r="78" spans="1:3" s="152" customFormat="1" ht="12" customHeight="1" x14ac:dyDescent="0.25">
      <c r="A78" s="156" t="s">
        <v>287</v>
      </c>
      <c r="B78" s="160" t="s">
        <v>419</v>
      </c>
      <c r="C78" s="165">
        <v>31457830</v>
      </c>
    </row>
    <row r="79" spans="1:3" s="152" customFormat="1" ht="12" customHeight="1" thickBot="1" x14ac:dyDescent="0.3">
      <c r="A79" s="153" t="s">
        <v>289</v>
      </c>
      <c r="B79" s="160" t="s">
        <v>290</v>
      </c>
      <c r="C79" s="165"/>
    </row>
    <row r="80" spans="1:3" s="152" customFormat="1" ht="12" customHeight="1" thickBot="1" x14ac:dyDescent="0.3">
      <c r="A80" s="159" t="s">
        <v>420</v>
      </c>
      <c r="B80" s="161" t="s">
        <v>292</v>
      </c>
      <c r="C80" s="151">
        <f>SUM(C81:C84)</f>
        <v>0</v>
      </c>
    </row>
    <row r="81" spans="1:3" s="152" customFormat="1" ht="12" customHeight="1" thickBot="1" x14ac:dyDescent="0.3">
      <c r="A81" s="168" t="s">
        <v>291</v>
      </c>
      <c r="B81" s="154" t="s">
        <v>294</v>
      </c>
      <c r="C81" s="165"/>
    </row>
    <row r="82" spans="1:3" s="152" customFormat="1" ht="12" customHeight="1" x14ac:dyDescent="0.25">
      <c r="A82" s="170" t="s">
        <v>293</v>
      </c>
      <c r="B82" s="157" t="s">
        <v>296</v>
      </c>
      <c r="C82" s="165"/>
    </row>
    <row r="83" spans="1:3" s="152" customFormat="1" ht="12" customHeight="1" x14ac:dyDescent="0.25">
      <c r="A83" s="171" t="s">
        <v>295</v>
      </c>
      <c r="B83" s="157" t="s">
        <v>298</v>
      </c>
      <c r="C83" s="165"/>
    </row>
    <row r="84" spans="1:3" s="152" customFormat="1" ht="12" customHeight="1" thickBot="1" x14ac:dyDescent="0.3">
      <c r="A84" s="171" t="s">
        <v>297</v>
      </c>
      <c r="B84" s="160" t="s">
        <v>300</v>
      </c>
      <c r="C84" s="165"/>
    </row>
    <row r="85" spans="1:3" s="152" customFormat="1" ht="12" customHeight="1" thickBot="1" x14ac:dyDescent="0.3">
      <c r="A85" s="172" t="s">
        <v>299</v>
      </c>
      <c r="B85" s="161" t="s">
        <v>302</v>
      </c>
      <c r="C85" s="173"/>
    </row>
    <row r="86" spans="1:3" s="152" customFormat="1" ht="13.5" customHeight="1" thickBot="1" x14ac:dyDescent="0.3">
      <c r="A86" s="168" t="s">
        <v>301</v>
      </c>
      <c r="B86" s="174" t="s">
        <v>304</v>
      </c>
      <c r="C86" s="163">
        <f>+C63+C67+C72+C75+C80+C85</f>
        <v>31460301</v>
      </c>
    </row>
    <row r="87" spans="1:3" s="152" customFormat="1" ht="15.75" customHeight="1" thickBot="1" x14ac:dyDescent="0.3">
      <c r="A87" s="168" t="s">
        <v>303</v>
      </c>
      <c r="B87" s="176" t="s">
        <v>306</v>
      </c>
      <c r="C87" s="163">
        <f>+C62+C86</f>
        <v>31470301</v>
      </c>
    </row>
    <row r="88" spans="1:3" s="152" customFormat="1" ht="16.5" customHeight="1" thickBot="1" x14ac:dyDescent="0.3">
      <c r="A88" s="175" t="s">
        <v>305</v>
      </c>
      <c r="B88" s="176" t="s">
        <v>306</v>
      </c>
      <c r="C88" s="163">
        <f>+C63+C87</f>
        <v>31470301</v>
      </c>
    </row>
    <row r="89" spans="1:3" s="130" customFormat="1" ht="78.75" customHeight="1" x14ac:dyDescent="0.25">
      <c r="A89" s="1"/>
      <c r="B89" s="2"/>
      <c r="C89" s="100"/>
    </row>
    <row r="90" spans="1:3" ht="16.5" customHeight="1" x14ac:dyDescent="0.3">
      <c r="A90" s="484" t="s">
        <v>41</v>
      </c>
      <c r="B90" s="484"/>
      <c r="C90" s="484"/>
    </row>
    <row r="91" spans="1:3" s="131" customFormat="1" ht="16.5" customHeight="1" thickBot="1" x14ac:dyDescent="0.35">
      <c r="A91" s="485" t="s">
        <v>113</v>
      </c>
      <c r="B91" s="485"/>
      <c r="C91" s="101" t="s">
        <v>9</v>
      </c>
    </row>
    <row r="92" spans="1:3" ht="38.1" customHeight="1" thickBot="1" x14ac:dyDescent="0.35">
      <c r="A92" s="4" t="s">
        <v>59</v>
      </c>
      <c r="B92" s="5" t="s">
        <v>42</v>
      </c>
      <c r="C92" s="14" t="s">
        <v>461</v>
      </c>
    </row>
    <row r="93" spans="1:3" s="152" customFormat="1" ht="12" customHeight="1" thickBot="1" x14ac:dyDescent="0.3">
      <c r="A93" s="4">
        <v>1</v>
      </c>
      <c r="B93" s="5">
        <v>2</v>
      </c>
      <c r="C93" s="14">
        <v>3</v>
      </c>
    </row>
    <row r="94" spans="1:3" s="180" customFormat="1" ht="12" customHeight="1" thickBot="1" x14ac:dyDescent="0.3">
      <c r="A94" s="177" t="s">
        <v>13</v>
      </c>
      <c r="B94" s="178" t="s">
        <v>398</v>
      </c>
      <c r="C94" s="179">
        <f>SUM(C95:C99)</f>
        <v>28930582</v>
      </c>
    </row>
    <row r="95" spans="1:3" s="180" customFormat="1" ht="12" customHeight="1" x14ac:dyDescent="0.25">
      <c r="A95" s="181" t="s">
        <v>84</v>
      </c>
      <c r="B95" s="182" t="s">
        <v>43</v>
      </c>
      <c r="C95" s="183">
        <f>21388816+842000</f>
        <v>22230816</v>
      </c>
    </row>
    <row r="96" spans="1:3" s="180" customFormat="1" ht="12" customHeight="1" x14ac:dyDescent="0.25">
      <c r="A96" s="156" t="s">
        <v>85</v>
      </c>
      <c r="B96" s="184" t="s">
        <v>133</v>
      </c>
      <c r="C96" s="158">
        <v>3890393</v>
      </c>
    </row>
    <row r="97" spans="1:3" s="180" customFormat="1" ht="12" customHeight="1" x14ac:dyDescent="0.25">
      <c r="A97" s="156" t="s">
        <v>86</v>
      </c>
      <c r="B97" s="184" t="s">
        <v>108</v>
      </c>
      <c r="C97" s="162">
        <v>2809373</v>
      </c>
    </row>
    <row r="98" spans="1:3" s="180" customFormat="1" ht="12" customHeight="1" x14ac:dyDescent="0.25">
      <c r="A98" s="156" t="s">
        <v>87</v>
      </c>
      <c r="B98" s="185" t="s">
        <v>134</v>
      </c>
      <c r="C98" s="162"/>
    </row>
    <row r="99" spans="1:3" s="180" customFormat="1" ht="12" customHeight="1" x14ac:dyDescent="0.25">
      <c r="A99" s="156" t="s">
        <v>98</v>
      </c>
      <c r="B99" s="186" t="s">
        <v>135</v>
      </c>
      <c r="C99" s="162"/>
    </row>
    <row r="100" spans="1:3" s="180" customFormat="1" ht="12" customHeight="1" x14ac:dyDescent="0.25">
      <c r="A100" s="156" t="s">
        <v>88</v>
      </c>
      <c r="B100" s="184" t="s">
        <v>307</v>
      </c>
      <c r="C100" s="162"/>
    </row>
    <row r="101" spans="1:3" s="180" customFormat="1" ht="12" customHeight="1" x14ac:dyDescent="0.25">
      <c r="A101" s="156" t="s">
        <v>89</v>
      </c>
      <c r="B101" s="187" t="s">
        <v>308</v>
      </c>
      <c r="C101" s="162"/>
    </row>
    <row r="102" spans="1:3" s="180" customFormat="1" ht="12" customHeight="1" x14ac:dyDescent="0.25">
      <c r="A102" s="156" t="s">
        <v>99</v>
      </c>
      <c r="B102" s="188" t="s">
        <v>309</v>
      </c>
      <c r="C102" s="162"/>
    </row>
    <row r="103" spans="1:3" s="180" customFormat="1" ht="12" customHeight="1" x14ac:dyDescent="0.25">
      <c r="A103" s="156" t="s">
        <v>100</v>
      </c>
      <c r="B103" s="188" t="s">
        <v>310</v>
      </c>
      <c r="C103" s="162"/>
    </row>
    <row r="104" spans="1:3" s="180" customFormat="1" ht="12" customHeight="1" x14ac:dyDescent="0.25">
      <c r="A104" s="156" t="s">
        <v>101</v>
      </c>
      <c r="B104" s="187" t="s">
        <v>311</v>
      </c>
      <c r="C104" s="162"/>
    </row>
    <row r="105" spans="1:3" s="180" customFormat="1" ht="12" customHeight="1" x14ac:dyDescent="0.25">
      <c r="A105" s="156" t="s">
        <v>102</v>
      </c>
      <c r="B105" s="187" t="s">
        <v>312</v>
      </c>
      <c r="C105" s="162"/>
    </row>
    <row r="106" spans="1:3" s="180" customFormat="1" ht="12" customHeight="1" x14ac:dyDescent="0.25">
      <c r="A106" s="156" t="s">
        <v>104</v>
      </c>
      <c r="B106" s="188" t="s">
        <v>313</v>
      </c>
      <c r="C106" s="162"/>
    </row>
    <row r="107" spans="1:3" s="180" customFormat="1" ht="12" customHeight="1" x14ac:dyDescent="0.25">
      <c r="A107" s="189" t="s">
        <v>136</v>
      </c>
      <c r="B107" s="190" t="s">
        <v>314</v>
      </c>
      <c r="C107" s="162"/>
    </row>
    <row r="108" spans="1:3" s="180" customFormat="1" ht="12" customHeight="1" x14ac:dyDescent="0.25">
      <c r="A108" s="156" t="s">
        <v>315</v>
      </c>
      <c r="B108" s="190" t="s">
        <v>316</v>
      </c>
      <c r="C108" s="162"/>
    </row>
    <row r="109" spans="1:3" s="180" customFormat="1" ht="12" customHeight="1" thickBot="1" x14ac:dyDescent="0.3">
      <c r="A109" s="191" t="s">
        <v>317</v>
      </c>
      <c r="B109" s="192" t="s">
        <v>318</v>
      </c>
      <c r="C109" s="193"/>
    </row>
    <row r="110" spans="1:3" s="180" customFormat="1" ht="12" customHeight="1" thickBot="1" x14ac:dyDescent="0.3">
      <c r="A110" s="149" t="s">
        <v>14</v>
      </c>
      <c r="B110" s="194" t="s">
        <v>399</v>
      </c>
      <c r="C110" s="151">
        <f>+C111+C113+C115</f>
        <v>2539719</v>
      </c>
    </row>
    <row r="111" spans="1:3" s="180" customFormat="1" ht="12" customHeight="1" x14ac:dyDescent="0.25">
      <c r="A111" s="153" t="s">
        <v>90</v>
      </c>
      <c r="B111" s="184" t="s">
        <v>166</v>
      </c>
      <c r="C111" s="155">
        <v>2539719</v>
      </c>
    </row>
    <row r="112" spans="1:3" s="180" customFormat="1" ht="12" customHeight="1" x14ac:dyDescent="0.25">
      <c r="A112" s="153" t="s">
        <v>91</v>
      </c>
      <c r="B112" s="195" t="s">
        <v>319</v>
      </c>
      <c r="C112" s="155"/>
    </row>
    <row r="113" spans="1:3" s="180" customFormat="1" ht="12" customHeight="1" x14ac:dyDescent="0.25">
      <c r="A113" s="153" t="s">
        <v>92</v>
      </c>
      <c r="B113" s="195" t="s">
        <v>137</v>
      </c>
      <c r="C113" s="158"/>
    </row>
    <row r="114" spans="1:3" s="180" customFormat="1" ht="12" customHeight="1" x14ac:dyDescent="0.25">
      <c r="A114" s="153" t="s">
        <v>93</v>
      </c>
      <c r="B114" s="195" t="s">
        <v>320</v>
      </c>
      <c r="C114" s="196"/>
    </row>
    <row r="115" spans="1:3" s="180" customFormat="1" ht="12" customHeight="1" x14ac:dyDescent="0.25">
      <c r="A115" s="153" t="s">
        <v>94</v>
      </c>
      <c r="B115" s="197" t="s">
        <v>168</v>
      </c>
      <c r="C115" s="196"/>
    </row>
    <row r="116" spans="1:3" s="180" customFormat="1" ht="12" customHeight="1" x14ac:dyDescent="0.25">
      <c r="A116" s="153" t="s">
        <v>103</v>
      </c>
      <c r="B116" s="198" t="s">
        <v>321</v>
      </c>
      <c r="C116" s="196"/>
    </row>
    <row r="117" spans="1:3" s="180" customFormat="1" ht="12" customHeight="1" x14ac:dyDescent="0.25">
      <c r="A117" s="153" t="s">
        <v>105</v>
      </c>
      <c r="B117" s="199" t="s">
        <v>322</v>
      </c>
      <c r="C117" s="196"/>
    </row>
    <row r="118" spans="1:3" s="180" customFormat="1" ht="12" x14ac:dyDescent="0.25">
      <c r="A118" s="153" t="s">
        <v>138</v>
      </c>
      <c r="B118" s="188" t="s">
        <v>310</v>
      </c>
      <c r="C118" s="196"/>
    </row>
    <row r="119" spans="1:3" s="180" customFormat="1" ht="12" customHeight="1" x14ac:dyDescent="0.25">
      <c r="A119" s="153" t="s">
        <v>139</v>
      </c>
      <c r="B119" s="188" t="s">
        <v>323</v>
      </c>
      <c r="C119" s="196"/>
    </row>
    <row r="120" spans="1:3" s="180" customFormat="1" ht="12" customHeight="1" x14ac:dyDescent="0.25">
      <c r="A120" s="153" t="s">
        <v>140</v>
      </c>
      <c r="B120" s="188" t="s">
        <v>324</v>
      </c>
      <c r="C120" s="196"/>
    </row>
    <row r="121" spans="1:3" s="180" customFormat="1" ht="12" customHeight="1" x14ac:dyDescent="0.25">
      <c r="A121" s="153" t="s">
        <v>325</v>
      </c>
      <c r="B121" s="188" t="s">
        <v>313</v>
      </c>
      <c r="C121" s="196"/>
    </row>
    <row r="122" spans="1:3" s="180" customFormat="1" ht="12" customHeight="1" x14ac:dyDescent="0.25">
      <c r="A122" s="153" t="s">
        <v>326</v>
      </c>
      <c r="B122" s="188" t="s">
        <v>327</v>
      </c>
      <c r="C122" s="196"/>
    </row>
    <row r="123" spans="1:3" s="180" customFormat="1" ht="12.6" thickBot="1" x14ac:dyDescent="0.3">
      <c r="A123" s="189" t="s">
        <v>328</v>
      </c>
      <c r="B123" s="188" t="s">
        <v>329</v>
      </c>
      <c r="C123" s="200"/>
    </row>
    <row r="124" spans="1:3" s="180" customFormat="1" ht="12" customHeight="1" thickBot="1" x14ac:dyDescent="0.3">
      <c r="A124" s="149" t="s">
        <v>15</v>
      </c>
      <c r="B124" s="201" t="s">
        <v>330</v>
      </c>
      <c r="C124" s="151">
        <f>+C125+C126</f>
        <v>0</v>
      </c>
    </row>
    <row r="125" spans="1:3" s="180" customFormat="1" ht="12" customHeight="1" x14ac:dyDescent="0.25">
      <c r="A125" s="153" t="s">
        <v>73</v>
      </c>
      <c r="B125" s="202" t="s">
        <v>50</v>
      </c>
      <c r="C125" s="155"/>
    </row>
    <row r="126" spans="1:3" s="180" customFormat="1" ht="12" customHeight="1" thickBot="1" x14ac:dyDescent="0.3">
      <c r="A126" s="159" t="s">
        <v>74</v>
      </c>
      <c r="B126" s="195" t="s">
        <v>51</v>
      </c>
      <c r="C126" s="162"/>
    </row>
    <row r="127" spans="1:3" s="180" customFormat="1" ht="12" customHeight="1" thickBot="1" x14ac:dyDescent="0.3">
      <c r="A127" s="149" t="s">
        <v>16</v>
      </c>
      <c r="B127" s="201" t="s">
        <v>331</v>
      </c>
      <c r="C127" s="151">
        <f>+C94+C110+C124</f>
        <v>31470301</v>
      </c>
    </row>
    <row r="128" spans="1:3" s="180" customFormat="1" ht="12" customHeight="1" thickBot="1" x14ac:dyDescent="0.3">
      <c r="A128" s="149" t="s">
        <v>17</v>
      </c>
      <c r="B128" s="201" t="s">
        <v>332</v>
      </c>
      <c r="C128" s="151">
        <f>+C129+C130+C131</f>
        <v>0</v>
      </c>
    </row>
    <row r="129" spans="1:3" s="180" customFormat="1" ht="12" customHeight="1" x14ac:dyDescent="0.25">
      <c r="A129" s="153" t="s">
        <v>77</v>
      </c>
      <c r="B129" s="202" t="s">
        <v>333</v>
      </c>
      <c r="C129" s="196"/>
    </row>
    <row r="130" spans="1:3" s="180" customFormat="1" ht="12" customHeight="1" x14ac:dyDescent="0.25">
      <c r="A130" s="153" t="s">
        <v>78</v>
      </c>
      <c r="B130" s="202" t="s">
        <v>334</v>
      </c>
      <c r="C130" s="196"/>
    </row>
    <row r="131" spans="1:3" s="180" customFormat="1" ht="12" customHeight="1" thickBot="1" x14ac:dyDescent="0.3">
      <c r="A131" s="189" t="s">
        <v>79</v>
      </c>
      <c r="B131" s="203" t="s">
        <v>335</v>
      </c>
      <c r="C131" s="196"/>
    </row>
    <row r="132" spans="1:3" s="180" customFormat="1" ht="12" customHeight="1" thickBot="1" x14ac:dyDescent="0.3">
      <c r="A132" s="149" t="s">
        <v>18</v>
      </c>
      <c r="B132" s="201" t="s">
        <v>336</v>
      </c>
      <c r="C132" s="151">
        <f>+C133+C134+C135+C136</f>
        <v>0</v>
      </c>
    </row>
    <row r="133" spans="1:3" s="180" customFormat="1" ht="12" customHeight="1" x14ac:dyDescent="0.25">
      <c r="A133" s="153" t="s">
        <v>80</v>
      </c>
      <c r="B133" s="202" t="s">
        <v>337</v>
      </c>
      <c r="C133" s="196"/>
    </row>
    <row r="134" spans="1:3" s="180" customFormat="1" ht="12" customHeight="1" x14ac:dyDescent="0.25">
      <c r="A134" s="153" t="s">
        <v>81</v>
      </c>
      <c r="B134" s="202" t="s">
        <v>338</v>
      </c>
      <c r="C134" s="196"/>
    </row>
    <row r="135" spans="1:3" s="180" customFormat="1" ht="12" customHeight="1" x14ac:dyDescent="0.25">
      <c r="A135" s="153" t="s">
        <v>241</v>
      </c>
      <c r="B135" s="202" t="s">
        <v>339</v>
      </c>
      <c r="C135" s="196"/>
    </row>
    <row r="136" spans="1:3" s="180" customFormat="1" ht="12" customHeight="1" thickBot="1" x14ac:dyDescent="0.3">
      <c r="A136" s="189" t="s">
        <v>243</v>
      </c>
      <c r="B136" s="203" t="s">
        <v>340</v>
      </c>
      <c r="C136" s="196"/>
    </row>
    <row r="137" spans="1:3" s="180" customFormat="1" ht="12" customHeight="1" thickBot="1" x14ac:dyDescent="0.3">
      <c r="A137" s="149" t="s">
        <v>19</v>
      </c>
      <c r="B137" s="201" t="s">
        <v>341</v>
      </c>
      <c r="C137" s="163">
        <f>+C138+C139+C140+C141</f>
        <v>0</v>
      </c>
    </row>
    <row r="138" spans="1:3" s="180" customFormat="1" ht="12" customHeight="1" x14ac:dyDescent="0.25">
      <c r="A138" s="153" t="s">
        <v>82</v>
      </c>
      <c r="B138" s="202" t="s">
        <v>342</v>
      </c>
      <c r="C138" s="196"/>
    </row>
    <row r="139" spans="1:3" s="180" customFormat="1" ht="12" customHeight="1" x14ac:dyDescent="0.25">
      <c r="A139" s="153" t="s">
        <v>83</v>
      </c>
      <c r="B139" s="202" t="s">
        <v>343</v>
      </c>
      <c r="C139" s="196"/>
    </row>
    <row r="140" spans="1:3" s="180" customFormat="1" ht="12" customHeight="1" x14ac:dyDescent="0.25">
      <c r="A140" s="153" t="s">
        <v>250</v>
      </c>
      <c r="B140" s="202" t="s">
        <v>344</v>
      </c>
      <c r="C140" s="196"/>
    </row>
    <row r="141" spans="1:3" s="180" customFormat="1" ht="12" customHeight="1" thickBot="1" x14ac:dyDescent="0.3">
      <c r="A141" s="189" t="s">
        <v>252</v>
      </c>
      <c r="B141" s="203" t="s">
        <v>345</v>
      </c>
      <c r="C141" s="196"/>
    </row>
    <row r="142" spans="1:3" s="180" customFormat="1" ht="12" customHeight="1" thickBot="1" x14ac:dyDescent="0.3">
      <c r="A142" s="149" t="s">
        <v>20</v>
      </c>
      <c r="B142" s="201" t="s">
        <v>346</v>
      </c>
      <c r="C142" s="204">
        <f>+C143+C144+C145+C146</f>
        <v>0</v>
      </c>
    </row>
    <row r="143" spans="1:3" s="180" customFormat="1" ht="12" customHeight="1" x14ac:dyDescent="0.25">
      <c r="A143" s="153" t="s">
        <v>131</v>
      </c>
      <c r="B143" s="202" t="s">
        <v>347</v>
      </c>
      <c r="C143" s="196"/>
    </row>
    <row r="144" spans="1:3" s="180" customFormat="1" ht="12" customHeight="1" x14ac:dyDescent="0.25">
      <c r="A144" s="153" t="s">
        <v>132</v>
      </c>
      <c r="B144" s="202" t="s">
        <v>348</v>
      </c>
      <c r="C144" s="196"/>
    </row>
    <row r="145" spans="1:9" s="180" customFormat="1" ht="12" customHeight="1" x14ac:dyDescent="0.25">
      <c r="A145" s="153" t="s">
        <v>167</v>
      </c>
      <c r="B145" s="202" t="s">
        <v>349</v>
      </c>
      <c r="C145" s="196"/>
    </row>
    <row r="146" spans="1:9" s="180" customFormat="1" ht="12" customHeight="1" thickBot="1" x14ac:dyDescent="0.3">
      <c r="A146" s="153" t="s">
        <v>258</v>
      </c>
      <c r="B146" s="202" t="s">
        <v>350</v>
      </c>
      <c r="C146" s="196"/>
    </row>
    <row r="147" spans="1:9" s="180" customFormat="1" ht="15" customHeight="1" thickBot="1" x14ac:dyDescent="0.3">
      <c r="A147" s="149" t="s">
        <v>21</v>
      </c>
      <c r="B147" s="201" t="s">
        <v>351</v>
      </c>
      <c r="C147" s="132">
        <f>+C128+C132+C137+C142</f>
        <v>0</v>
      </c>
      <c r="F147" s="205"/>
      <c r="G147" s="206"/>
      <c r="H147" s="206"/>
      <c r="I147" s="206"/>
    </row>
    <row r="148" spans="1:9" s="152" customFormat="1" ht="12.9" customHeight="1" thickBot="1" x14ac:dyDescent="0.3">
      <c r="A148" s="207" t="s">
        <v>22</v>
      </c>
      <c r="B148" s="116" t="s">
        <v>352</v>
      </c>
      <c r="C148" s="132">
        <f>+C127+C147</f>
        <v>31470301</v>
      </c>
    </row>
    <row r="149" spans="1:9" ht="7.5" customHeight="1" x14ac:dyDescent="0.3"/>
    <row r="150" spans="1:9" x14ac:dyDescent="0.3">
      <c r="A150" s="487" t="s">
        <v>353</v>
      </c>
      <c r="B150" s="487"/>
      <c r="C150" s="487"/>
    </row>
    <row r="151" spans="1:9" ht="15" customHeight="1" thickBot="1" x14ac:dyDescent="0.35">
      <c r="A151" s="481" t="s">
        <v>114</v>
      </c>
      <c r="B151" s="481"/>
      <c r="C151" s="101" t="s">
        <v>9</v>
      </c>
    </row>
    <row r="152" spans="1:9" ht="13.5" customHeight="1" thickBot="1" x14ac:dyDescent="0.35">
      <c r="A152" s="3">
        <v>1</v>
      </c>
      <c r="B152" s="7" t="s">
        <v>354</v>
      </c>
      <c r="C152" s="99">
        <f>+C63-C127</f>
        <v>-31470301</v>
      </c>
      <c r="D152" s="133"/>
    </row>
    <row r="153" spans="1:9" ht="27.75" customHeight="1" thickBot="1" x14ac:dyDescent="0.35">
      <c r="A153" s="3" t="s">
        <v>14</v>
      </c>
      <c r="B153" s="7" t="s">
        <v>355</v>
      </c>
      <c r="C153" s="99">
        <f>+C87-C147</f>
        <v>31470301</v>
      </c>
    </row>
  </sheetData>
  <mergeCells count="9">
    <mergeCell ref="A150:C150"/>
    <mergeCell ref="A151:B151"/>
    <mergeCell ref="A1:C1"/>
    <mergeCell ref="A2:F2"/>
    <mergeCell ref="A4:C4"/>
    <mergeCell ref="A5:B5"/>
    <mergeCell ref="A90:C90"/>
    <mergeCell ref="A91:B91"/>
    <mergeCell ref="A3:C3"/>
  </mergeCells>
  <phoneticPr fontId="25" type="noConversion"/>
  <pageMargins left="0.75" right="0.75" top="0.66" bottom="1" header="0.5" footer="0.5"/>
  <pageSetup paperSize="9" scale="64" fitToWidth="3" fitToHeight="2" orientation="portrait" horizontalDpi="300" verticalDpi="300" r:id="rId1"/>
  <headerFooter alignWithMargins="0"/>
  <rowBreaks count="1" manualBreakCount="1">
    <brk id="8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53"/>
  <sheetViews>
    <sheetView zoomScaleNormal="100" workbookViewId="0">
      <selection sqref="A1:C1"/>
    </sheetView>
  </sheetViews>
  <sheetFormatPr defaultColWidth="9.33203125" defaultRowHeight="15.6" x14ac:dyDescent="0.3"/>
  <cols>
    <col min="1" max="1" width="9.44140625" style="117" customWidth="1"/>
    <col min="2" max="2" width="91.44140625" style="117" customWidth="1"/>
    <col min="3" max="3" width="30.77734375" style="118" customWidth="1"/>
    <col min="4" max="4" width="9" style="125" customWidth="1"/>
    <col min="5" max="16384" width="9.33203125" style="125"/>
  </cols>
  <sheetData>
    <row r="1" spans="1:6" x14ac:dyDescent="0.3">
      <c r="A1" s="482" t="s">
        <v>596</v>
      </c>
      <c r="B1" s="483"/>
      <c r="C1" s="483"/>
      <c r="D1" s="124"/>
      <c r="E1" s="124"/>
      <c r="F1" s="124"/>
    </row>
    <row r="2" spans="1:6" x14ac:dyDescent="0.3">
      <c r="A2" s="486" t="s">
        <v>566</v>
      </c>
      <c r="B2" s="490"/>
      <c r="C2" s="490"/>
      <c r="D2" s="490"/>
      <c r="E2" s="490"/>
      <c r="F2" s="490"/>
    </row>
    <row r="3" spans="1:6" ht="15.75" customHeight="1" x14ac:dyDescent="0.3">
      <c r="A3" s="491" t="s">
        <v>422</v>
      </c>
      <c r="B3" s="491"/>
      <c r="C3" s="491"/>
      <c r="D3" s="305"/>
      <c r="E3" s="305"/>
      <c r="F3" s="305"/>
    </row>
    <row r="4" spans="1:6" ht="15.9" customHeight="1" x14ac:dyDescent="0.3">
      <c r="A4" s="484" t="s">
        <v>10</v>
      </c>
      <c r="B4" s="484"/>
      <c r="C4" s="484"/>
    </row>
    <row r="5" spans="1:6" ht="15.9" customHeight="1" thickBot="1" x14ac:dyDescent="0.35">
      <c r="A5" s="481" t="s">
        <v>112</v>
      </c>
      <c r="B5" s="481"/>
      <c r="C5" s="101" t="s">
        <v>9</v>
      </c>
    </row>
    <row r="6" spans="1:6" ht="38.1" customHeight="1" thickBot="1" x14ac:dyDescent="0.35">
      <c r="A6" s="4" t="s">
        <v>59</v>
      </c>
      <c r="B6" s="5" t="s">
        <v>12</v>
      </c>
      <c r="C6" s="14" t="s">
        <v>461</v>
      </c>
    </row>
    <row r="7" spans="1:6" s="152" customFormat="1" ht="12" customHeight="1" thickBot="1" x14ac:dyDescent="0.3">
      <c r="A7" s="210">
        <v>1</v>
      </c>
      <c r="B7" s="211">
        <v>2</v>
      </c>
      <c r="C7" s="119">
        <v>3</v>
      </c>
    </row>
    <row r="8" spans="1:6" s="152" customFormat="1" ht="12" customHeight="1" thickBot="1" x14ac:dyDescent="0.3">
      <c r="A8" s="149" t="s">
        <v>13</v>
      </c>
      <c r="B8" s="150" t="s">
        <v>191</v>
      </c>
      <c r="C8" s="151">
        <f>+C9+C10+C11+C12+C13+C14</f>
        <v>0</v>
      </c>
    </row>
    <row r="9" spans="1:6" s="152" customFormat="1" ht="12" customHeight="1" x14ac:dyDescent="0.25">
      <c r="A9" s="153" t="s">
        <v>84</v>
      </c>
      <c r="B9" s="154" t="s">
        <v>192</v>
      </c>
      <c r="C9" s="155"/>
    </row>
    <row r="10" spans="1:6" s="152" customFormat="1" ht="12" customHeight="1" x14ac:dyDescent="0.25">
      <c r="A10" s="156" t="s">
        <v>85</v>
      </c>
      <c r="B10" s="157" t="s">
        <v>193</v>
      </c>
      <c r="C10" s="158"/>
    </row>
    <row r="11" spans="1:6" s="152" customFormat="1" ht="12" customHeight="1" x14ac:dyDescent="0.25">
      <c r="A11" s="156" t="s">
        <v>86</v>
      </c>
      <c r="B11" s="157" t="s">
        <v>194</v>
      </c>
      <c r="C11" s="158"/>
    </row>
    <row r="12" spans="1:6" s="152" customFormat="1" ht="12" customHeight="1" x14ac:dyDescent="0.25">
      <c r="A12" s="156" t="s">
        <v>87</v>
      </c>
      <c r="B12" s="157" t="s">
        <v>195</v>
      </c>
      <c r="C12" s="158"/>
    </row>
    <row r="13" spans="1:6" s="152" customFormat="1" ht="12" customHeight="1" x14ac:dyDescent="0.25">
      <c r="A13" s="156" t="s">
        <v>109</v>
      </c>
      <c r="B13" s="157" t="s">
        <v>196</v>
      </c>
      <c r="C13" s="158"/>
    </row>
    <row r="14" spans="1:6" s="152" customFormat="1" ht="12" customHeight="1" thickBot="1" x14ac:dyDescent="0.3">
      <c r="A14" s="159" t="s">
        <v>88</v>
      </c>
      <c r="B14" s="160" t="s">
        <v>197</v>
      </c>
      <c r="C14" s="158"/>
    </row>
    <row r="15" spans="1:6" s="152" customFormat="1" ht="12" customHeight="1" thickBot="1" x14ac:dyDescent="0.3">
      <c r="A15" s="149" t="s">
        <v>14</v>
      </c>
      <c r="B15" s="161" t="s">
        <v>198</v>
      </c>
      <c r="C15" s="151">
        <f>+C16+C17+C18+C19+C20</f>
        <v>0</v>
      </c>
    </row>
    <row r="16" spans="1:6" s="152" customFormat="1" ht="12" customHeight="1" x14ac:dyDescent="0.25">
      <c r="A16" s="153" t="s">
        <v>90</v>
      </c>
      <c r="B16" s="154" t="s">
        <v>199</v>
      </c>
      <c r="C16" s="155"/>
    </row>
    <row r="17" spans="1:3" s="152" customFormat="1" ht="12" customHeight="1" x14ac:dyDescent="0.25">
      <c r="A17" s="156" t="s">
        <v>91</v>
      </c>
      <c r="B17" s="157" t="s">
        <v>200</v>
      </c>
      <c r="C17" s="158"/>
    </row>
    <row r="18" spans="1:3" s="152" customFormat="1" ht="12" customHeight="1" x14ac:dyDescent="0.25">
      <c r="A18" s="156" t="s">
        <v>92</v>
      </c>
      <c r="B18" s="157" t="s">
        <v>201</v>
      </c>
      <c r="C18" s="158"/>
    </row>
    <row r="19" spans="1:3" s="152" customFormat="1" ht="12" customHeight="1" x14ac:dyDescent="0.25">
      <c r="A19" s="156" t="s">
        <v>93</v>
      </c>
      <c r="B19" s="157" t="s">
        <v>202</v>
      </c>
      <c r="C19" s="158"/>
    </row>
    <row r="20" spans="1:3" s="152" customFormat="1" ht="12" customHeight="1" x14ac:dyDescent="0.25">
      <c r="A20" s="156" t="s">
        <v>94</v>
      </c>
      <c r="B20" s="157" t="s">
        <v>203</v>
      </c>
      <c r="C20" s="158"/>
    </row>
    <row r="21" spans="1:3" s="152" customFormat="1" ht="12" customHeight="1" thickBot="1" x14ac:dyDescent="0.3">
      <c r="A21" s="159" t="s">
        <v>103</v>
      </c>
      <c r="B21" s="160" t="s">
        <v>204</v>
      </c>
      <c r="C21" s="162"/>
    </row>
    <row r="22" spans="1:3" s="152" customFormat="1" ht="12" customHeight="1" thickBot="1" x14ac:dyDescent="0.3">
      <c r="A22" s="149" t="s">
        <v>15</v>
      </c>
      <c r="B22" s="150" t="s">
        <v>205</v>
      </c>
      <c r="C22" s="151">
        <f>+C23+C24+C25+C26+C27</f>
        <v>0</v>
      </c>
    </row>
    <row r="23" spans="1:3" s="152" customFormat="1" ht="12" customHeight="1" x14ac:dyDescent="0.25">
      <c r="A23" s="153" t="s">
        <v>73</v>
      </c>
      <c r="B23" s="154" t="s">
        <v>206</v>
      </c>
      <c r="C23" s="155"/>
    </row>
    <row r="24" spans="1:3" s="152" customFormat="1" ht="12" customHeight="1" x14ac:dyDescent="0.25">
      <c r="A24" s="156" t="s">
        <v>74</v>
      </c>
      <c r="B24" s="157" t="s">
        <v>207</v>
      </c>
      <c r="C24" s="158"/>
    </row>
    <row r="25" spans="1:3" s="152" customFormat="1" ht="12" customHeight="1" x14ac:dyDescent="0.25">
      <c r="A25" s="156" t="s">
        <v>75</v>
      </c>
      <c r="B25" s="157" t="s">
        <v>208</v>
      </c>
      <c r="C25" s="158"/>
    </row>
    <row r="26" spans="1:3" s="152" customFormat="1" ht="12" customHeight="1" x14ac:dyDescent="0.25">
      <c r="A26" s="156" t="s">
        <v>76</v>
      </c>
      <c r="B26" s="157" t="s">
        <v>209</v>
      </c>
      <c r="C26" s="158"/>
    </row>
    <row r="27" spans="1:3" s="152" customFormat="1" ht="12" customHeight="1" x14ac:dyDescent="0.25">
      <c r="A27" s="156" t="s">
        <v>121</v>
      </c>
      <c r="B27" s="157" t="s">
        <v>210</v>
      </c>
      <c r="C27" s="158"/>
    </row>
    <row r="28" spans="1:3" s="152" customFormat="1" ht="12" customHeight="1" thickBot="1" x14ac:dyDescent="0.3">
      <c r="A28" s="159" t="s">
        <v>122</v>
      </c>
      <c r="B28" s="160" t="s">
        <v>211</v>
      </c>
      <c r="C28" s="162"/>
    </row>
    <row r="29" spans="1:3" s="152" customFormat="1" ht="12" customHeight="1" thickBot="1" x14ac:dyDescent="0.3">
      <c r="A29" s="149" t="s">
        <v>123</v>
      </c>
      <c r="B29" s="150" t="s">
        <v>212</v>
      </c>
      <c r="C29" s="163">
        <f>+C30+C33+C34+C35</f>
        <v>0</v>
      </c>
    </row>
    <row r="30" spans="1:3" s="152" customFormat="1" ht="12" customHeight="1" x14ac:dyDescent="0.25">
      <c r="A30" s="153" t="s">
        <v>213</v>
      </c>
      <c r="B30" s="154" t="s">
        <v>214</v>
      </c>
      <c r="C30" s="164">
        <f>+C31+C32</f>
        <v>0</v>
      </c>
    </row>
    <row r="31" spans="1:3" s="152" customFormat="1" ht="12" customHeight="1" x14ac:dyDescent="0.25">
      <c r="A31" s="156" t="s">
        <v>215</v>
      </c>
      <c r="B31" s="157" t="s">
        <v>216</v>
      </c>
      <c r="C31" s="158"/>
    </row>
    <row r="32" spans="1:3" s="152" customFormat="1" ht="12" customHeight="1" x14ac:dyDescent="0.25">
      <c r="A32" s="156" t="s">
        <v>217</v>
      </c>
      <c r="B32" s="157" t="s">
        <v>218</v>
      </c>
      <c r="C32" s="158"/>
    </row>
    <row r="33" spans="1:3" s="152" customFormat="1" ht="12" customHeight="1" x14ac:dyDescent="0.25">
      <c r="A33" s="156" t="s">
        <v>219</v>
      </c>
      <c r="B33" s="157" t="s">
        <v>220</v>
      </c>
      <c r="C33" s="158"/>
    </row>
    <row r="34" spans="1:3" s="152" customFormat="1" ht="12" customHeight="1" x14ac:dyDescent="0.25">
      <c r="A34" s="156" t="s">
        <v>221</v>
      </c>
      <c r="B34" s="157" t="s">
        <v>222</v>
      </c>
      <c r="C34" s="158"/>
    </row>
    <row r="35" spans="1:3" s="152" customFormat="1" ht="12" customHeight="1" thickBot="1" x14ac:dyDescent="0.3">
      <c r="A35" s="159" t="s">
        <v>223</v>
      </c>
      <c r="B35" s="160" t="s">
        <v>224</v>
      </c>
      <c r="C35" s="162"/>
    </row>
    <row r="36" spans="1:3" s="152" customFormat="1" ht="12" customHeight="1" thickBot="1" x14ac:dyDescent="0.3">
      <c r="A36" s="149" t="s">
        <v>17</v>
      </c>
      <c r="B36" s="150" t="s">
        <v>225</v>
      </c>
      <c r="C36" s="151">
        <f>SUM(C37:C46)</f>
        <v>0</v>
      </c>
    </row>
    <row r="37" spans="1:3" s="152" customFormat="1" ht="12" customHeight="1" x14ac:dyDescent="0.25">
      <c r="A37" s="153" t="s">
        <v>77</v>
      </c>
      <c r="B37" s="154" t="s">
        <v>226</v>
      </c>
      <c r="C37" s="155"/>
    </row>
    <row r="38" spans="1:3" s="152" customFormat="1" ht="12" customHeight="1" x14ac:dyDescent="0.25">
      <c r="A38" s="156" t="s">
        <v>78</v>
      </c>
      <c r="B38" s="157" t="s">
        <v>227</v>
      </c>
      <c r="C38" s="158"/>
    </row>
    <row r="39" spans="1:3" s="152" customFormat="1" ht="12" customHeight="1" x14ac:dyDescent="0.25">
      <c r="A39" s="156" t="s">
        <v>79</v>
      </c>
      <c r="B39" s="157" t="s">
        <v>228</v>
      </c>
      <c r="C39" s="158"/>
    </row>
    <row r="40" spans="1:3" s="152" customFormat="1" ht="12" customHeight="1" x14ac:dyDescent="0.25">
      <c r="A40" s="156" t="s">
        <v>125</v>
      </c>
      <c r="B40" s="157" t="s">
        <v>229</v>
      </c>
      <c r="C40" s="158"/>
    </row>
    <row r="41" spans="1:3" s="152" customFormat="1" ht="12" customHeight="1" x14ac:dyDescent="0.25">
      <c r="A41" s="156" t="s">
        <v>126</v>
      </c>
      <c r="B41" s="157" t="s">
        <v>230</v>
      </c>
      <c r="C41" s="158"/>
    </row>
    <row r="42" spans="1:3" s="152" customFormat="1" ht="12" customHeight="1" x14ac:dyDescent="0.25">
      <c r="A42" s="156" t="s">
        <v>127</v>
      </c>
      <c r="B42" s="157" t="s">
        <v>231</v>
      </c>
      <c r="C42" s="158"/>
    </row>
    <row r="43" spans="1:3" s="152" customFormat="1" ht="12" customHeight="1" x14ac:dyDescent="0.25">
      <c r="A43" s="156" t="s">
        <v>128</v>
      </c>
      <c r="B43" s="157" t="s">
        <v>232</v>
      </c>
      <c r="C43" s="158"/>
    </row>
    <row r="44" spans="1:3" s="152" customFormat="1" ht="12" customHeight="1" x14ac:dyDescent="0.25">
      <c r="A44" s="156" t="s">
        <v>129</v>
      </c>
      <c r="B44" s="157" t="s">
        <v>233</v>
      </c>
      <c r="C44" s="158"/>
    </row>
    <row r="45" spans="1:3" s="152" customFormat="1" ht="12" customHeight="1" x14ac:dyDescent="0.25">
      <c r="A45" s="156" t="s">
        <v>234</v>
      </c>
      <c r="B45" s="157" t="s">
        <v>235</v>
      </c>
      <c r="C45" s="165"/>
    </row>
    <row r="46" spans="1:3" s="152" customFormat="1" ht="12" customHeight="1" thickBot="1" x14ac:dyDescent="0.3">
      <c r="A46" s="159" t="s">
        <v>236</v>
      </c>
      <c r="B46" s="160" t="s">
        <v>237</v>
      </c>
      <c r="C46" s="166"/>
    </row>
    <row r="47" spans="1:3" s="152" customFormat="1" ht="12" customHeight="1" thickBot="1" x14ac:dyDescent="0.3">
      <c r="A47" s="149" t="s">
        <v>18</v>
      </c>
      <c r="B47" s="150" t="s">
        <v>238</v>
      </c>
      <c r="C47" s="151">
        <f>SUM(C48:C52)</f>
        <v>0</v>
      </c>
    </row>
    <row r="48" spans="1:3" s="152" customFormat="1" ht="12" customHeight="1" x14ac:dyDescent="0.25">
      <c r="A48" s="153" t="s">
        <v>80</v>
      </c>
      <c r="B48" s="154" t="s">
        <v>239</v>
      </c>
      <c r="C48" s="167"/>
    </row>
    <row r="49" spans="1:3" s="152" customFormat="1" ht="12" customHeight="1" x14ac:dyDescent="0.25">
      <c r="A49" s="156" t="s">
        <v>81</v>
      </c>
      <c r="B49" s="157" t="s">
        <v>240</v>
      </c>
      <c r="C49" s="165"/>
    </row>
    <row r="50" spans="1:3" s="152" customFormat="1" ht="12" customHeight="1" x14ac:dyDescent="0.25">
      <c r="A50" s="156" t="s">
        <v>241</v>
      </c>
      <c r="B50" s="157" t="s">
        <v>242</v>
      </c>
      <c r="C50" s="165"/>
    </row>
    <row r="51" spans="1:3" s="152" customFormat="1" ht="12" customHeight="1" x14ac:dyDescent="0.25">
      <c r="A51" s="156" t="s">
        <v>243</v>
      </c>
      <c r="B51" s="157" t="s">
        <v>244</v>
      </c>
      <c r="C51" s="165"/>
    </row>
    <row r="52" spans="1:3" s="152" customFormat="1" ht="12" customHeight="1" thickBot="1" x14ac:dyDescent="0.3">
      <c r="A52" s="159" t="s">
        <v>245</v>
      </c>
      <c r="B52" s="160" t="s">
        <v>246</v>
      </c>
      <c r="C52" s="166"/>
    </row>
    <row r="53" spans="1:3" s="152" customFormat="1" ht="12" customHeight="1" thickBot="1" x14ac:dyDescent="0.3">
      <c r="A53" s="149" t="s">
        <v>130</v>
      </c>
      <c r="B53" s="150" t="s">
        <v>247</v>
      </c>
      <c r="C53" s="151">
        <f>SUM(C54:C56)</f>
        <v>0</v>
      </c>
    </row>
    <row r="54" spans="1:3" s="152" customFormat="1" ht="12" customHeight="1" x14ac:dyDescent="0.25">
      <c r="A54" s="153" t="s">
        <v>82</v>
      </c>
      <c r="B54" s="154" t="s">
        <v>248</v>
      </c>
      <c r="C54" s="155"/>
    </row>
    <row r="55" spans="1:3" s="152" customFormat="1" ht="12" customHeight="1" x14ac:dyDescent="0.25">
      <c r="A55" s="156" t="s">
        <v>83</v>
      </c>
      <c r="B55" s="157" t="s">
        <v>249</v>
      </c>
      <c r="C55" s="158"/>
    </row>
    <row r="56" spans="1:3" s="152" customFormat="1" ht="12" customHeight="1" x14ac:dyDescent="0.25">
      <c r="A56" s="156" t="s">
        <v>250</v>
      </c>
      <c r="B56" s="157" t="s">
        <v>251</v>
      </c>
      <c r="C56" s="158"/>
    </row>
    <row r="57" spans="1:3" s="152" customFormat="1" ht="12" customHeight="1" thickBot="1" x14ac:dyDescent="0.3">
      <c r="A57" s="159" t="s">
        <v>252</v>
      </c>
      <c r="B57" s="160" t="s">
        <v>253</v>
      </c>
      <c r="C57" s="162"/>
    </row>
    <row r="58" spans="1:3" s="152" customFormat="1" ht="12" customHeight="1" thickBot="1" x14ac:dyDescent="0.3">
      <c r="A58" s="149" t="s">
        <v>20</v>
      </c>
      <c r="B58" s="161" t="s">
        <v>254</v>
      </c>
      <c r="C58" s="151">
        <f>SUM(C59:C61)</f>
        <v>0</v>
      </c>
    </row>
    <row r="59" spans="1:3" s="152" customFormat="1" ht="12" customHeight="1" x14ac:dyDescent="0.25">
      <c r="A59" s="153" t="s">
        <v>131</v>
      </c>
      <c r="B59" s="154" t="s">
        <v>255</v>
      </c>
      <c r="C59" s="165"/>
    </row>
    <row r="60" spans="1:3" s="152" customFormat="1" ht="12" customHeight="1" x14ac:dyDescent="0.25">
      <c r="A60" s="156" t="s">
        <v>132</v>
      </c>
      <c r="B60" s="157" t="s">
        <v>256</v>
      </c>
      <c r="C60" s="165"/>
    </row>
    <row r="61" spans="1:3" s="152" customFormat="1" ht="12" customHeight="1" x14ac:dyDescent="0.25">
      <c r="A61" s="156" t="s">
        <v>167</v>
      </c>
      <c r="B61" s="157" t="s">
        <v>257</v>
      </c>
      <c r="C61" s="165"/>
    </row>
    <row r="62" spans="1:3" s="152" customFormat="1" ht="12" customHeight="1" thickBot="1" x14ac:dyDescent="0.3">
      <c r="A62" s="159" t="s">
        <v>258</v>
      </c>
      <c r="B62" s="160" t="s">
        <v>259</v>
      </c>
      <c r="C62" s="165"/>
    </row>
    <row r="63" spans="1:3" s="152" customFormat="1" ht="12" customHeight="1" thickBot="1" x14ac:dyDescent="0.3">
      <c r="A63" s="149" t="s">
        <v>21</v>
      </c>
      <c r="B63" s="150" t="s">
        <v>260</v>
      </c>
      <c r="C63" s="163">
        <f>+C8+C15+C22+C29+C36+C47+C53+C58</f>
        <v>0</v>
      </c>
    </row>
    <row r="64" spans="1:3" s="152" customFormat="1" ht="12" customHeight="1" thickBot="1" x14ac:dyDescent="0.3">
      <c r="A64" s="168" t="s">
        <v>261</v>
      </c>
      <c r="B64" s="161" t="s">
        <v>262</v>
      </c>
      <c r="C64" s="151">
        <f>SUM(C65:C67)</f>
        <v>0</v>
      </c>
    </row>
    <row r="65" spans="1:3" s="152" customFormat="1" ht="12" customHeight="1" x14ac:dyDescent="0.25">
      <c r="A65" s="153" t="s">
        <v>263</v>
      </c>
      <c r="B65" s="154" t="s">
        <v>264</v>
      </c>
      <c r="C65" s="165"/>
    </row>
    <row r="66" spans="1:3" s="152" customFormat="1" ht="12" customHeight="1" x14ac:dyDescent="0.25">
      <c r="A66" s="156" t="s">
        <v>265</v>
      </c>
      <c r="B66" s="157" t="s">
        <v>266</v>
      </c>
      <c r="C66" s="165"/>
    </row>
    <row r="67" spans="1:3" s="152" customFormat="1" ht="12" customHeight="1" thickBot="1" x14ac:dyDescent="0.3">
      <c r="A67" s="159" t="s">
        <v>267</v>
      </c>
      <c r="B67" s="169" t="s">
        <v>268</v>
      </c>
      <c r="C67" s="165"/>
    </row>
    <row r="68" spans="1:3" s="152" customFormat="1" ht="12" customHeight="1" thickBot="1" x14ac:dyDescent="0.3">
      <c r="A68" s="168" t="s">
        <v>269</v>
      </c>
      <c r="B68" s="161" t="s">
        <v>270</v>
      </c>
      <c r="C68" s="151">
        <f>SUM(C69:C72)</f>
        <v>0</v>
      </c>
    </row>
    <row r="69" spans="1:3" s="152" customFormat="1" ht="12" customHeight="1" x14ac:dyDescent="0.25">
      <c r="A69" s="153" t="s">
        <v>110</v>
      </c>
      <c r="B69" s="154" t="s">
        <v>271</v>
      </c>
      <c r="C69" s="165"/>
    </row>
    <row r="70" spans="1:3" s="152" customFormat="1" ht="12" customHeight="1" x14ac:dyDescent="0.25">
      <c r="A70" s="156" t="s">
        <v>111</v>
      </c>
      <c r="B70" s="157" t="s">
        <v>272</v>
      </c>
      <c r="C70" s="165"/>
    </row>
    <row r="71" spans="1:3" s="152" customFormat="1" ht="12" customHeight="1" x14ac:dyDescent="0.25">
      <c r="A71" s="156" t="s">
        <v>273</v>
      </c>
      <c r="B71" s="157" t="s">
        <v>274</v>
      </c>
      <c r="C71" s="165"/>
    </row>
    <row r="72" spans="1:3" s="152" customFormat="1" ht="12" customHeight="1" thickBot="1" x14ac:dyDescent="0.3">
      <c r="A72" s="159" t="s">
        <v>275</v>
      </c>
      <c r="B72" s="160" t="s">
        <v>276</v>
      </c>
      <c r="C72" s="165"/>
    </row>
    <row r="73" spans="1:3" s="152" customFormat="1" ht="12" customHeight="1" thickBot="1" x14ac:dyDescent="0.3">
      <c r="A73" s="168" t="s">
        <v>277</v>
      </c>
      <c r="B73" s="161" t="s">
        <v>278</v>
      </c>
      <c r="C73" s="151">
        <f>SUM(C74:C75)</f>
        <v>0</v>
      </c>
    </row>
    <row r="74" spans="1:3" s="152" customFormat="1" ht="12" customHeight="1" x14ac:dyDescent="0.25">
      <c r="A74" s="153" t="s">
        <v>279</v>
      </c>
      <c r="B74" s="154" t="s">
        <v>280</v>
      </c>
      <c r="C74" s="165"/>
    </row>
    <row r="75" spans="1:3" s="152" customFormat="1" ht="12" customHeight="1" thickBot="1" x14ac:dyDescent="0.3">
      <c r="A75" s="159" t="s">
        <v>281</v>
      </c>
      <c r="B75" s="160" t="s">
        <v>282</v>
      </c>
      <c r="C75" s="165"/>
    </row>
    <row r="76" spans="1:3" s="152" customFormat="1" ht="12" customHeight="1" thickBot="1" x14ac:dyDescent="0.3">
      <c r="A76" s="168" t="s">
        <v>283</v>
      </c>
      <c r="B76" s="161" t="s">
        <v>284</v>
      </c>
      <c r="C76" s="151">
        <f>SUM(C77:C80)</f>
        <v>0</v>
      </c>
    </row>
    <row r="77" spans="1:3" s="152" customFormat="1" ht="12" customHeight="1" x14ac:dyDescent="0.25">
      <c r="A77" s="153" t="s">
        <v>285</v>
      </c>
      <c r="B77" s="154" t="s">
        <v>286</v>
      </c>
      <c r="C77" s="165"/>
    </row>
    <row r="78" spans="1:3" s="152" customFormat="1" ht="12" customHeight="1" x14ac:dyDescent="0.25">
      <c r="A78" s="156" t="s">
        <v>287</v>
      </c>
      <c r="B78" s="157" t="s">
        <v>288</v>
      </c>
      <c r="C78" s="165"/>
    </row>
    <row r="79" spans="1:3" s="152" customFormat="1" ht="12" customHeight="1" x14ac:dyDescent="0.25">
      <c r="A79" s="153" t="s">
        <v>289</v>
      </c>
      <c r="B79" s="160" t="s">
        <v>419</v>
      </c>
      <c r="C79" s="165"/>
    </row>
    <row r="80" spans="1:3" s="152" customFormat="1" ht="12" customHeight="1" thickBot="1" x14ac:dyDescent="0.3">
      <c r="A80" s="159" t="s">
        <v>420</v>
      </c>
      <c r="B80" s="160" t="s">
        <v>290</v>
      </c>
      <c r="C80" s="165"/>
    </row>
    <row r="81" spans="1:3" s="152" customFormat="1" ht="12" customHeight="1" thickBot="1" x14ac:dyDescent="0.3">
      <c r="A81" s="168" t="s">
        <v>291</v>
      </c>
      <c r="B81" s="161" t="s">
        <v>292</v>
      </c>
      <c r="C81" s="151">
        <f>SUM(C82:C85)</f>
        <v>0</v>
      </c>
    </row>
    <row r="82" spans="1:3" s="152" customFormat="1" ht="12" customHeight="1" x14ac:dyDescent="0.25">
      <c r="A82" s="170" t="s">
        <v>293</v>
      </c>
      <c r="B82" s="154" t="s">
        <v>294</v>
      </c>
      <c r="C82" s="165"/>
    </row>
    <row r="83" spans="1:3" s="152" customFormat="1" ht="12" customHeight="1" x14ac:dyDescent="0.25">
      <c r="A83" s="171" t="s">
        <v>295</v>
      </c>
      <c r="B83" s="157" t="s">
        <v>296</v>
      </c>
      <c r="C83" s="165"/>
    </row>
    <row r="84" spans="1:3" s="152" customFormat="1" ht="12" customHeight="1" x14ac:dyDescent="0.25">
      <c r="A84" s="171" t="s">
        <v>297</v>
      </c>
      <c r="B84" s="157" t="s">
        <v>298</v>
      </c>
      <c r="C84" s="165"/>
    </row>
    <row r="85" spans="1:3" s="152" customFormat="1" ht="12" customHeight="1" thickBot="1" x14ac:dyDescent="0.3">
      <c r="A85" s="172" t="s">
        <v>299</v>
      </c>
      <c r="B85" s="160" t="s">
        <v>300</v>
      </c>
      <c r="C85" s="165"/>
    </row>
    <row r="86" spans="1:3" s="152" customFormat="1" ht="13.5" customHeight="1" thickBot="1" x14ac:dyDescent="0.3">
      <c r="A86" s="168" t="s">
        <v>301</v>
      </c>
      <c r="B86" s="161" t="s">
        <v>302</v>
      </c>
      <c r="C86" s="173"/>
    </row>
    <row r="87" spans="1:3" s="152" customFormat="1" ht="15.75" customHeight="1" thickBot="1" x14ac:dyDescent="0.3">
      <c r="A87" s="168" t="s">
        <v>303</v>
      </c>
      <c r="B87" s="174" t="s">
        <v>304</v>
      </c>
      <c r="C87" s="163">
        <f>+C64+C68+C73+C76+C81+C86</f>
        <v>0</v>
      </c>
    </row>
    <row r="88" spans="1:3" s="152" customFormat="1" ht="16.5" customHeight="1" thickBot="1" x14ac:dyDescent="0.3">
      <c r="A88" s="175" t="s">
        <v>305</v>
      </c>
      <c r="B88" s="176" t="s">
        <v>306</v>
      </c>
      <c r="C88" s="163">
        <f>+C63+C87</f>
        <v>0</v>
      </c>
    </row>
    <row r="89" spans="1:3" s="130" customFormat="1" ht="78.75" customHeight="1" x14ac:dyDescent="0.25">
      <c r="A89" s="1"/>
      <c r="B89" s="2"/>
      <c r="C89" s="100"/>
    </row>
    <row r="90" spans="1:3" ht="16.5" customHeight="1" x14ac:dyDescent="0.3">
      <c r="A90" s="484" t="s">
        <v>41</v>
      </c>
      <c r="B90" s="484"/>
      <c r="C90" s="484"/>
    </row>
    <row r="91" spans="1:3" s="131" customFormat="1" ht="16.5" customHeight="1" thickBot="1" x14ac:dyDescent="0.35">
      <c r="A91" s="485" t="s">
        <v>113</v>
      </c>
      <c r="B91" s="485"/>
      <c r="C91" s="101" t="s">
        <v>9</v>
      </c>
    </row>
    <row r="92" spans="1:3" ht="38.1" customHeight="1" thickBot="1" x14ac:dyDescent="0.35">
      <c r="A92" s="4" t="s">
        <v>59</v>
      </c>
      <c r="B92" s="5" t="s">
        <v>42</v>
      </c>
      <c r="C92" s="14" t="s">
        <v>461</v>
      </c>
    </row>
    <row r="93" spans="1:3" s="152" customFormat="1" ht="12" customHeight="1" thickBot="1" x14ac:dyDescent="0.3">
      <c r="A93" s="4">
        <v>1</v>
      </c>
      <c r="B93" s="5">
        <v>2</v>
      </c>
      <c r="C93" s="14">
        <v>3</v>
      </c>
    </row>
    <row r="94" spans="1:3" s="180" customFormat="1" ht="12" customHeight="1" thickBot="1" x14ac:dyDescent="0.3">
      <c r="A94" s="177" t="s">
        <v>13</v>
      </c>
      <c r="B94" s="178" t="s">
        <v>398</v>
      </c>
      <c r="C94" s="179">
        <f>SUM(C95:C99)</f>
        <v>0</v>
      </c>
    </row>
    <row r="95" spans="1:3" s="180" customFormat="1" ht="12" customHeight="1" x14ac:dyDescent="0.25">
      <c r="A95" s="181" t="s">
        <v>84</v>
      </c>
      <c r="B95" s="182" t="s">
        <v>43</v>
      </c>
      <c r="C95" s="183"/>
    </row>
    <row r="96" spans="1:3" s="180" customFormat="1" ht="12" customHeight="1" x14ac:dyDescent="0.25">
      <c r="A96" s="156" t="s">
        <v>85</v>
      </c>
      <c r="B96" s="184" t="s">
        <v>133</v>
      </c>
      <c r="C96" s="158"/>
    </row>
    <row r="97" spans="1:3" s="180" customFormat="1" ht="12" customHeight="1" x14ac:dyDescent="0.25">
      <c r="A97" s="156" t="s">
        <v>86</v>
      </c>
      <c r="B97" s="184" t="s">
        <v>108</v>
      </c>
      <c r="C97" s="162"/>
    </row>
    <row r="98" spans="1:3" s="180" customFormat="1" ht="12" customHeight="1" x14ac:dyDescent="0.25">
      <c r="A98" s="156" t="s">
        <v>87</v>
      </c>
      <c r="B98" s="185" t="s">
        <v>134</v>
      </c>
      <c r="C98" s="162"/>
    </row>
    <row r="99" spans="1:3" s="180" customFormat="1" ht="12" customHeight="1" x14ac:dyDescent="0.25">
      <c r="A99" s="156" t="s">
        <v>98</v>
      </c>
      <c r="B99" s="186" t="s">
        <v>135</v>
      </c>
      <c r="C99" s="162"/>
    </row>
    <row r="100" spans="1:3" s="180" customFormat="1" ht="12" customHeight="1" x14ac:dyDescent="0.25">
      <c r="A100" s="156" t="s">
        <v>88</v>
      </c>
      <c r="B100" s="184" t="s">
        <v>307</v>
      </c>
      <c r="C100" s="162"/>
    </row>
    <row r="101" spans="1:3" s="180" customFormat="1" ht="12" customHeight="1" x14ac:dyDescent="0.25">
      <c r="A101" s="156" t="s">
        <v>89</v>
      </c>
      <c r="B101" s="187" t="s">
        <v>308</v>
      </c>
      <c r="C101" s="162"/>
    </row>
    <row r="102" spans="1:3" s="180" customFormat="1" ht="12" customHeight="1" x14ac:dyDescent="0.25">
      <c r="A102" s="156" t="s">
        <v>99</v>
      </c>
      <c r="B102" s="188" t="s">
        <v>309</v>
      </c>
      <c r="C102" s="162"/>
    </row>
    <row r="103" spans="1:3" s="180" customFormat="1" ht="12" customHeight="1" x14ac:dyDescent="0.25">
      <c r="A103" s="156" t="s">
        <v>100</v>
      </c>
      <c r="B103" s="188" t="s">
        <v>310</v>
      </c>
      <c r="C103" s="162"/>
    </row>
    <row r="104" spans="1:3" s="180" customFormat="1" ht="12" customHeight="1" x14ac:dyDescent="0.25">
      <c r="A104" s="156" t="s">
        <v>101</v>
      </c>
      <c r="B104" s="187" t="s">
        <v>311</v>
      </c>
      <c r="C104" s="162"/>
    </row>
    <row r="105" spans="1:3" s="180" customFormat="1" ht="12" customHeight="1" x14ac:dyDescent="0.25">
      <c r="A105" s="156" t="s">
        <v>102</v>
      </c>
      <c r="B105" s="187" t="s">
        <v>312</v>
      </c>
      <c r="C105" s="162"/>
    </row>
    <row r="106" spans="1:3" s="180" customFormat="1" ht="12" customHeight="1" x14ac:dyDescent="0.25">
      <c r="A106" s="156" t="s">
        <v>104</v>
      </c>
      <c r="B106" s="188" t="s">
        <v>313</v>
      </c>
      <c r="C106" s="162"/>
    </row>
    <row r="107" spans="1:3" s="180" customFormat="1" ht="12" customHeight="1" x14ac:dyDescent="0.25">
      <c r="A107" s="189" t="s">
        <v>136</v>
      </c>
      <c r="B107" s="190" t="s">
        <v>314</v>
      </c>
      <c r="C107" s="162"/>
    </row>
    <row r="108" spans="1:3" s="180" customFormat="1" ht="12" customHeight="1" x14ac:dyDescent="0.25">
      <c r="A108" s="156" t="s">
        <v>315</v>
      </c>
      <c r="B108" s="190" t="s">
        <v>316</v>
      </c>
      <c r="C108" s="162"/>
    </row>
    <row r="109" spans="1:3" s="180" customFormat="1" ht="12" customHeight="1" thickBot="1" x14ac:dyDescent="0.3">
      <c r="A109" s="191" t="s">
        <v>317</v>
      </c>
      <c r="B109" s="192" t="s">
        <v>318</v>
      </c>
      <c r="C109" s="193"/>
    </row>
    <row r="110" spans="1:3" s="180" customFormat="1" ht="12" customHeight="1" thickBot="1" x14ac:dyDescent="0.3">
      <c r="A110" s="149" t="s">
        <v>14</v>
      </c>
      <c r="B110" s="194" t="s">
        <v>399</v>
      </c>
      <c r="C110" s="151">
        <f>+C111+C113+C115</f>
        <v>0</v>
      </c>
    </row>
    <row r="111" spans="1:3" s="180" customFormat="1" ht="12" customHeight="1" x14ac:dyDescent="0.25">
      <c r="A111" s="153" t="s">
        <v>90</v>
      </c>
      <c r="B111" s="184" t="s">
        <v>166</v>
      </c>
      <c r="C111" s="155"/>
    </row>
    <row r="112" spans="1:3" s="180" customFormat="1" ht="12" customHeight="1" x14ac:dyDescent="0.25">
      <c r="A112" s="153" t="s">
        <v>91</v>
      </c>
      <c r="B112" s="195" t="s">
        <v>319</v>
      </c>
      <c r="C112" s="155"/>
    </row>
    <row r="113" spans="1:3" s="180" customFormat="1" ht="12" customHeight="1" x14ac:dyDescent="0.25">
      <c r="A113" s="153" t="s">
        <v>92</v>
      </c>
      <c r="B113" s="195" t="s">
        <v>137</v>
      </c>
      <c r="C113" s="158"/>
    </row>
    <row r="114" spans="1:3" s="180" customFormat="1" ht="12" customHeight="1" x14ac:dyDescent="0.25">
      <c r="A114" s="153" t="s">
        <v>93</v>
      </c>
      <c r="B114" s="195" t="s">
        <v>320</v>
      </c>
      <c r="C114" s="196"/>
    </row>
    <row r="115" spans="1:3" s="180" customFormat="1" ht="12" customHeight="1" x14ac:dyDescent="0.25">
      <c r="A115" s="153" t="s">
        <v>94</v>
      </c>
      <c r="B115" s="197" t="s">
        <v>168</v>
      </c>
      <c r="C115" s="196"/>
    </row>
    <row r="116" spans="1:3" s="180" customFormat="1" ht="12" customHeight="1" x14ac:dyDescent="0.25">
      <c r="A116" s="153" t="s">
        <v>103</v>
      </c>
      <c r="B116" s="198" t="s">
        <v>321</v>
      </c>
      <c r="C116" s="196"/>
    </row>
    <row r="117" spans="1:3" s="180" customFormat="1" ht="12" customHeight="1" x14ac:dyDescent="0.25">
      <c r="A117" s="153" t="s">
        <v>105</v>
      </c>
      <c r="B117" s="199" t="s">
        <v>322</v>
      </c>
      <c r="C117" s="196"/>
    </row>
    <row r="118" spans="1:3" s="180" customFormat="1" ht="12" x14ac:dyDescent="0.25">
      <c r="A118" s="153" t="s">
        <v>138</v>
      </c>
      <c r="B118" s="188" t="s">
        <v>310</v>
      </c>
      <c r="C118" s="196"/>
    </row>
    <row r="119" spans="1:3" s="180" customFormat="1" ht="12" customHeight="1" x14ac:dyDescent="0.25">
      <c r="A119" s="153" t="s">
        <v>139</v>
      </c>
      <c r="B119" s="188" t="s">
        <v>323</v>
      </c>
      <c r="C119" s="196"/>
    </row>
    <row r="120" spans="1:3" s="180" customFormat="1" ht="12" customHeight="1" x14ac:dyDescent="0.25">
      <c r="A120" s="153" t="s">
        <v>140</v>
      </c>
      <c r="B120" s="188" t="s">
        <v>324</v>
      </c>
      <c r="C120" s="196"/>
    </row>
    <row r="121" spans="1:3" s="180" customFormat="1" ht="12" customHeight="1" x14ac:dyDescent="0.25">
      <c r="A121" s="153" t="s">
        <v>325</v>
      </c>
      <c r="B121" s="188" t="s">
        <v>313</v>
      </c>
      <c r="C121" s="196"/>
    </row>
    <row r="122" spans="1:3" s="180" customFormat="1" ht="12" customHeight="1" x14ac:dyDescent="0.25">
      <c r="A122" s="153" t="s">
        <v>326</v>
      </c>
      <c r="B122" s="188" t="s">
        <v>327</v>
      </c>
      <c r="C122" s="196"/>
    </row>
    <row r="123" spans="1:3" s="180" customFormat="1" ht="12.6" thickBot="1" x14ac:dyDescent="0.3">
      <c r="A123" s="189" t="s">
        <v>328</v>
      </c>
      <c r="B123" s="188" t="s">
        <v>329</v>
      </c>
      <c r="C123" s="200"/>
    </row>
    <row r="124" spans="1:3" s="180" customFormat="1" ht="12" customHeight="1" thickBot="1" x14ac:dyDescent="0.3">
      <c r="A124" s="149" t="s">
        <v>15</v>
      </c>
      <c r="B124" s="201" t="s">
        <v>330</v>
      </c>
      <c r="C124" s="151">
        <f>+C125+C126</f>
        <v>0</v>
      </c>
    </row>
    <row r="125" spans="1:3" s="180" customFormat="1" ht="12" customHeight="1" x14ac:dyDescent="0.25">
      <c r="A125" s="153" t="s">
        <v>73</v>
      </c>
      <c r="B125" s="202" t="s">
        <v>50</v>
      </c>
      <c r="C125" s="155"/>
    </row>
    <row r="126" spans="1:3" s="180" customFormat="1" ht="12" customHeight="1" thickBot="1" x14ac:dyDescent="0.3">
      <c r="A126" s="159" t="s">
        <v>74</v>
      </c>
      <c r="B126" s="195" t="s">
        <v>51</v>
      </c>
      <c r="C126" s="162"/>
    </row>
    <row r="127" spans="1:3" s="180" customFormat="1" ht="12" customHeight="1" thickBot="1" x14ac:dyDescent="0.3">
      <c r="A127" s="149" t="s">
        <v>16</v>
      </c>
      <c r="B127" s="201" t="s">
        <v>331</v>
      </c>
      <c r="C127" s="151">
        <f>+C94+C110+C124</f>
        <v>0</v>
      </c>
    </row>
    <row r="128" spans="1:3" s="180" customFormat="1" ht="12" customHeight="1" thickBot="1" x14ac:dyDescent="0.3">
      <c r="A128" s="149" t="s">
        <v>17</v>
      </c>
      <c r="B128" s="201" t="s">
        <v>332</v>
      </c>
      <c r="C128" s="151">
        <f>+C129+C130+C131</f>
        <v>0</v>
      </c>
    </row>
    <row r="129" spans="1:3" s="180" customFormat="1" ht="12" customHeight="1" x14ac:dyDescent="0.25">
      <c r="A129" s="153" t="s">
        <v>77</v>
      </c>
      <c r="B129" s="202" t="s">
        <v>333</v>
      </c>
      <c r="C129" s="196"/>
    </row>
    <row r="130" spans="1:3" s="180" customFormat="1" ht="12" customHeight="1" x14ac:dyDescent="0.25">
      <c r="A130" s="153" t="s">
        <v>78</v>
      </c>
      <c r="B130" s="202" t="s">
        <v>334</v>
      </c>
      <c r="C130" s="196"/>
    </row>
    <row r="131" spans="1:3" s="180" customFormat="1" ht="12" customHeight="1" thickBot="1" x14ac:dyDescent="0.3">
      <c r="A131" s="189" t="s">
        <v>79</v>
      </c>
      <c r="B131" s="203" t="s">
        <v>335</v>
      </c>
      <c r="C131" s="196"/>
    </row>
    <row r="132" spans="1:3" s="180" customFormat="1" ht="12" customHeight="1" thickBot="1" x14ac:dyDescent="0.3">
      <c r="A132" s="149" t="s">
        <v>18</v>
      </c>
      <c r="B132" s="201" t="s">
        <v>336</v>
      </c>
      <c r="C132" s="151">
        <f>+C133+C134+C135+C136</f>
        <v>0</v>
      </c>
    </row>
    <row r="133" spans="1:3" s="180" customFormat="1" ht="12" customHeight="1" x14ac:dyDescent="0.25">
      <c r="A133" s="153" t="s">
        <v>80</v>
      </c>
      <c r="B133" s="202" t="s">
        <v>337</v>
      </c>
      <c r="C133" s="196"/>
    </row>
    <row r="134" spans="1:3" s="180" customFormat="1" ht="12" customHeight="1" x14ac:dyDescent="0.25">
      <c r="A134" s="153" t="s">
        <v>81</v>
      </c>
      <c r="B134" s="202" t="s">
        <v>338</v>
      </c>
      <c r="C134" s="196"/>
    </row>
    <row r="135" spans="1:3" s="180" customFormat="1" ht="12" customHeight="1" x14ac:dyDescent="0.25">
      <c r="A135" s="153" t="s">
        <v>241</v>
      </c>
      <c r="B135" s="202" t="s">
        <v>339</v>
      </c>
      <c r="C135" s="196"/>
    </row>
    <row r="136" spans="1:3" s="180" customFormat="1" ht="12" customHeight="1" thickBot="1" x14ac:dyDescent="0.3">
      <c r="A136" s="189" t="s">
        <v>243</v>
      </c>
      <c r="B136" s="203" t="s">
        <v>340</v>
      </c>
      <c r="C136" s="196"/>
    </row>
    <row r="137" spans="1:3" s="180" customFormat="1" ht="12" customHeight="1" thickBot="1" x14ac:dyDescent="0.3">
      <c r="A137" s="149" t="s">
        <v>19</v>
      </c>
      <c r="B137" s="201" t="s">
        <v>341</v>
      </c>
      <c r="C137" s="163">
        <f>+C138+C139+C140+C141</f>
        <v>0</v>
      </c>
    </row>
    <row r="138" spans="1:3" s="180" customFormat="1" ht="12" customHeight="1" x14ac:dyDescent="0.25">
      <c r="A138" s="153" t="s">
        <v>82</v>
      </c>
      <c r="B138" s="202" t="s">
        <v>342</v>
      </c>
      <c r="C138" s="196"/>
    </row>
    <row r="139" spans="1:3" s="180" customFormat="1" ht="12" customHeight="1" x14ac:dyDescent="0.25">
      <c r="A139" s="153" t="s">
        <v>83</v>
      </c>
      <c r="B139" s="202" t="s">
        <v>343</v>
      </c>
      <c r="C139" s="196"/>
    </row>
    <row r="140" spans="1:3" s="180" customFormat="1" ht="12" customHeight="1" x14ac:dyDescent="0.25">
      <c r="A140" s="153" t="s">
        <v>250</v>
      </c>
      <c r="B140" s="202" t="s">
        <v>344</v>
      </c>
      <c r="C140" s="196"/>
    </row>
    <row r="141" spans="1:3" s="180" customFormat="1" ht="12" customHeight="1" thickBot="1" x14ac:dyDescent="0.3">
      <c r="A141" s="189" t="s">
        <v>252</v>
      </c>
      <c r="B141" s="203" t="s">
        <v>345</v>
      </c>
      <c r="C141" s="196"/>
    </row>
    <row r="142" spans="1:3" s="180" customFormat="1" ht="12" customHeight="1" thickBot="1" x14ac:dyDescent="0.3">
      <c r="A142" s="149" t="s">
        <v>20</v>
      </c>
      <c r="B142" s="201" t="s">
        <v>346</v>
      </c>
      <c r="C142" s="204">
        <f>+C143+C144+C145+C146</f>
        <v>0</v>
      </c>
    </row>
    <row r="143" spans="1:3" s="180" customFormat="1" ht="12" customHeight="1" x14ac:dyDescent="0.25">
      <c r="A143" s="153" t="s">
        <v>131</v>
      </c>
      <c r="B143" s="202" t="s">
        <v>347</v>
      </c>
      <c r="C143" s="196"/>
    </row>
    <row r="144" spans="1:3" s="180" customFormat="1" ht="12" customHeight="1" x14ac:dyDescent="0.25">
      <c r="A144" s="153" t="s">
        <v>132</v>
      </c>
      <c r="B144" s="202" t="s">
        <v>348</v>
      </c>
      <c r="C144" s="196"/>
    </row>
    <row r="145" spans="1:9" s="180" customFormat="1" ht="12" customHeight="1" x14ac:dyDescent="0.25">
      <c r="A145" s="153" t="s">
        <v>167</v>
      </c>
      <c r="B145" s="202" t="s">
        <v>349</v>
      </c>
      <c r="C145" s="196"/>
    </row>
    <row r="146" spans="1:9" s="180" customFormat="1" ht="12" customHeight="1" thickBot="1" x14ac:dyDescent="0.3">
      <c r="A146" s="153" t="s">
        <v>258</v>
      </c>
      <c r="B146" s="202" t="s">
        <v>350</v>
      </c>
      <c r="C146" s="196"/>
    </row>
    <row r="147" spans="1:9" s="180" customFormat="1" ht="15" customHeight="1" thickBot="1" x14ac:dyDescent="0.3">
      <c r="A147" s="149" t="s">
        <v>21</v>
      </c>
      <c r="B147" s="201" t="s">
        <v>351</v>
      </c>
      <c r="C147" s="132">
        <f>+C128+C132+C137+C142</f>
        <v>0</v>
      </c>
      <c r="F147" s="205"/>
      <c r="G147" s="206"/>
      <c r="H147" s="206"/>
      <c r="I147" s="206"/>
    </row>
    <row r="148" spans="1:9" s="152" customFormat="1" ht="12.9" customHeight="1" thickBot="1" x14ac:dyDescent="0.3">
      <c r="A148" s="207" t="s">
        <v>22</v>
      </c>
      <c r="B148" s="116" t="s">
        <v>352</v>
      </c>
      <c r="C148" s="132">
        <f>+C127+C147</f>
        <v>0</v>
      </c>
    </row>
    <row r="149" spans="1:9" ht="7.5" customHeight="1" x14ac:dyDescent="0.3"/>
    <row r="150" spans="1:9" x14ac:dyDescent="0.3">
      <c r="A150" s="487" t="s">
        <v>353</v>
      </c>
      <c r="B150" s="487"/>
      <c r="C150" s="487"/>
    </row>
    <row r="151" spans="1:9" ht="15" customHeight="1" thickBot="1" x14ac:dyDescent="0.35">
      <c r="A151" s="481" t="s">
        <v>114</v>
      </c>
      <c r="B151" s="481"/>
      <c r="C151" s="101" t="s">
        <v>9</v>
      </c>
    </row>
    <row r="152" spans="1:9" ht="13.5" customHeight="1" thickBot="1" x14ac:dyDescent="0.35">
      <c r="A152" s="3">
        <v>1</v>
      </c>
      <c r="B152" s="7" t="s">
        <v>354</v>
      </c>
      <c r="C152" s="99">
        <f>+C63-C127</f>
        <v>0</v>
      </c>
      <c r="D152" s="133"/>
    </row>
    <row r="153" spans="1:9" ht="27.75" customHeight="1" thickBot="1" x14ac:dyDescent="0.35">
      <c r="A153" s="3" t="s">
        <v>14</v>
      </c>
      <c r="B153" s="7" t="s">
        <v>355</v>
      </c>
      <c r="C153" s="99">
        <f>+C87-C147</f>
        <v>0</v>
      </c>
    </row>
  </sheetData>
  <mergeCells count="9">
    <mergeCell ref="A150:C150"/>
    <mergeCell ref="A151:B151"/>
    <mergeCell ref="A1:C1"/>
    <mergeCell ref="A2:F2"/>
    <mergeCell ref="A4:C4"/>
    <mergeCell ref="A5:B5"/>
    <mergeCell ref="A90:C90"/>
    <mergeCell ref="A91:B91"/>
    <mergeCell ref="A3:C3"/>
  </mergeCells>
  <phoneticPr fontId="25" type="noConversion"/>
  <pageMargins left="0.75" right="0.75" top="0.66" bottom="1" header="0.5" footer="0.5"/>
  <pageSetup paperSize="9" scale="64" fitToWidth="3" fitToHeight="2" orientation="portrait" horizontalDpi="300" verticalDpi="300" r:id="rId1"/>
  <headerFooter alignWithMargins="0"/>
  <rowBreaks count="1" manualBreakCount="1">
    <brk id="8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53"/>
  <sheetViews>
    <sheetView zoomScaleNormal="100" workbookViewId="0">
      <selection activeCell="B22" sqref="B22"/>
    </sheetView>
  </sheetViews>
  <sheetFormatPr defaultColWidth="9.33203125" defaultRowHeight="15.6" x14ac:dyDescent="0.3"/>
  <cols>
    <col min="1" max="1" width="9.44140625" style="117" customWidth="1"/>
    <col min="2" max="2" width="91.44140625" style="117" customWidth="1"/>
    <col min="3" max="3" width="30.77734375" style="118" customWidth="1"/>
    <col min="4" max="4" width="9" style="125" customWidth="1"/>
    <col min="5" max="16384" width="9.33203125" style="125"/>
  </cols>
  <sheetData>
    <row r="1" spans="1:6" x14ac:dyDescent="0.3">
      <c r="A1" s="482" t="s">
        <v>597</v>
      </c>
      <c r="B1" s="483"/>
      <c r="C1" s="483"/>
      <c r="D1" s="124"/>
      <c r="E1" s="124"/>
      <c r="F1" s="124"/>
    </row>
    <row r="2" spans="1:6" x14ac:dyDescent="0.3">
      <c r="A2" s="486" t="s">
        <v>564</v>
      </c>
      <c r="B2" s="490"/>
      <c r="C2" s="490"/>
      <c r="D2" s="490"/>
      <c r="E2" s="490"/>
      <c r="F2" s="490"/>
    </row>
    <row r="3" spans="1:6" ht="15.75" customHeight="1" x14ac:dyDescent="0.3">
      <c r="A3" s="491" t="s">
        <v>422</v>
      </c>
      <c r="B3" s="491"/>
      <c r="C3" s="491"/>
      <c r="D3" s="305"/>
      <c r="E3" s="305"/>
      <c r="F3" s="305"/>
    </row>
    <row r="4" spans="1:6" ht="15.9" customHeight="1" x14ac:dyDescent="0.3">
      <c r="A4" s="484" t="s">
        <v>10</v>
      </c>
      <c r="B4" s="484"/>
      <c r="C4" s="484"/>
    </row>
    <row r="5" spans="1:6" ht="15.9" customHeight="1" thickBot="1" x14ac:dyDescent="0.35">
      <c r="A5" s="481" t="s">
        <v>112</v>
      </c>
      <c r="B5" s="481"/>
      <c r="C5" s="101" t="s">
        <v>9</v>
      </c>
    </row>
    <row r="6" spans="1:6" ht="38.1" customHeight="1" thickBot="1" x14ac:dyDescent="0.35">
      <c r="A6" s="4" t="s">
        <v>59</v>
      </c>
      <c r="B6" s="5" t="s">
        <v>12</v>
      </c>
      <c r="C6" s="14" t="s">
        <v>461</v>
      </c>
    </row>
    <row r="7" spans="1:6" s="152" customFormat="1" ht="12" customHeight="1" thickBot="1" x14ac:dyDescent="0.3">
      <c r="A7" s="210">
        <v>1</v>
      </c>
      <c r="B7" s="211">
        <v>2</v>
      </c>
      <c r="C7" s="119">
        <v>3</v>
      </c>
    </row>
    <row r="8" spans="1:6" s="152" customFormat="1" ht="12" customHeight="1" thickBot="1" x14ac:dyDescent="0.3">
      <c r="A8" s="149" t="s">
        <v>13</v>
      </c>
      <c r="B8" s="150" t="s">
        <v>191</v>
      </c>
      <c r="C8" s="151">
        <f>+C9+C10+C11+C12+C13+C14</f>
        <v>0</v>
      </c>
    </row>
    <row r="9" spans="1:6" s="152" customFormat="1" ht="12" customHeight="1" x14ac:dyDescent="0.25">
      <c r="A9" s="153" t="s">
        <v>84</v>
      </c>
      <c r="B9" s="154" t="s">
        <v>192</v>
      </c>
      <c r="C9" s="155"/>
    </row>
    <row r="10" spans="1:6" s="152" customFormat="1" ht="12" customHeight="1" x14ac:dyDescent="0.25">
      <c r="A10" s="156" t="s">
        <v>85</v>
      </c>
      <c r="B10" s="157" t="s">
        <v>193</v>
      </c>
      <c r="C10" s="158"/>
    </row>
    <row r="11" spans="1:6" s="152" customFormat="1" ht="12" customHeight="1" x14ac:dyDescent="0.25">
      <c r="A11" s="156" t="s">
        <v>86</v>
      </c>
      <c r="B11" s="157" t="s">
        <v>194</v>
      </c>
      <c r="C11" s="158"/>
    </row>
    <row r="12" spans="1:6" s="152" customFormat="1" ht="12" customHeight="1" x14ac:dyDescent="0.25">
      <c r="A12" s="156" t="s">
        <v>87</v>
      </c>
      <c r="B12" s="157" t="s">
        <v>195</v>
      </c>
      <c r="C12" s="158"/>
    </row>
    <row r="13" spans="1:6" s="152" customFormat="1" ht="12" customHeight="1" x14ac:dyDescent="0.25">
      <c r="A13" s="156" t="s">
        <v>109</v>
      </c>
      <c r="B13" s="157" t="s">
        <v>196</v>
      </c>
      <c r="C13" s="158"/>
    </row>
    <row r="14" spans="1:6" s="152" customFormat="1" ht="12" customHeight="1" thickBot="1" x14ac:dyDescent="0.3">
      <c r="A14" s="159" t="s">
        <v>88</v>
      </c>
      <c r="B14" s="160" t="s">
        <v>197</v>
      </c>
      <c r="C14" s="158"/>
    </row>
    <row r="15" spans="1:6" s="152" customFormat="1" ht="12" customHeight="1" thickBot="1" x14ac:dyDescent="0.3">
      <c r="A15" s="149" t="s">
        <v>14</v>
      </c>
      <c r="B15" s="161" t="s">
        <v>198</v>
      </c>
      <c r="C15" s="151">
        <f>+C16+C17+C18+C19+C20</f>
        <v>0</v>
      </c>
    </row>
    <row r="16" spans="1:6" s="152" customFormat="1" ht="12" customHeight="1" x14ac:dyDescent="0.25">
      <c r="A16" s="153" t="s">
        <v>90</v>
      </c>
      <c r="B16" s="154" t="s">
        <v>199</v>
      </c>
      <c r="C16" s="155"/>
    </row>
    <row r="17" spans="1:3" s="152" customFormat="1" ht="12" customHeight="1" x14ac:dyDescent="0.25">
      <c r="A17" s="156" t="s">
        <v>91</v>
      </c>
      <c r="B17" s="157" t="s">
        <v>200</v>
      </c>
      <c r="C17" s="158"/>
    </row>
    <row r="18" spans="1:3" s="152" customFormat="1" ht="12" customHeight="1" x14ac:dyDescent="0.25">
      <c r="A18" s="156" t="s">
        <v>92</v>
      </c>
      <c r="B18" s="157" t="s">
        <v>201</v>
      </c>
      <c r="C18" s="158"/>
    </row>
    <row r="19" spans="1:3" s="152" customFormat="1" ht="12" customHeight="1" x14ac:dyDescent="0.25">
      <c r="A19" s="156" t="s">
        <v>93</v>
      </c>
      <c r="B19" s="157" t="s">
        <v>202</v>
      </c>
      <c r="C19" s="158"/>
    </row>
    <row r="20" spans="1:3" s="152" customFormat="1" ht="12" customHeight="1" x14ac:dyDescent="0.25">
      <c r="A20" s="156" t="s">
        <v>94</v>
      </c>
      <c r="B20" s="157" t="s">
        <v>203</v>
      </c>
      <c r="C20" s="158"/>
    </row>
    <row r="21" spans="1:3" s="152" customFormat="1" ht="12" customHeight="1" thickBot="1" x14ac:dyDescent="0.3">
      <c r="A21" s="159" t="s">
        <v>103</v>
      </c>
      <c r="B21" s="160" t="s">
        <v>204</v>
      </c>
      <c r="C21" s="162"/>
    </row>
    <row r="22" spans="1:3" s="152" customFormat="1" ht="12" customHeight="1" thickBot="1" x14ac:dyDescent="0.3">
      <c r="A22" s="149" t="s">
        <v>15</v>
      </c>
      <c r="B22" s="150" t="s">
        <v>205</v>
      </c>
      <c r="C22" s="151">
        <f>+C23+C24+C25+C26+C27</f>
        <v>0</v>
      </c>
    </row>
    <row r="23" spans="1:3" s="152" customFormat="1" ht="12" customHeight="1" x14ac:dyDescent="0.25">
      <c r="A23" s="153" t="s">
        <v>73</v>
      </c>
      <c r="B23" s="154" t="s">
        <v>206</v>
      </c>
      <c r="C23" s="155"/>
    </row>
    <row r="24" spans="1:3" s="152" customFormat="1" ht="12" customHeight="1" x14ac:dyDescent="0.25">
      <c r="A24" s="156" t="s">
        <v>74</v>
      </c>
      <c r="B24" s="157" t="s">
        <v>207</v>
      </c>
      <c r="C24" s="158"/>
    </row>
    <row r="25" spans="1:3" s="152" customFormat="1" ht="12" customHeight="1" x14ac:dyDescent="0.25">
      <c r="A25" s="156" t="s">
        <v>75</v>
      </c>
      <c r="B25" s="157" t="s">
        <v>208</v>
      </c>
      <c r="C25" s="158"/>
    </row>
    <row r="26" spans="1:3" s="152" customFormat="1" ht="12" customHeight="1" x14ac:dyDescent="0.25">
      <c r="A26" s="156" t="s">
        <v>76</v>
      </c>
      <c r="B26" s="157" t="s">
        <v>209</v>
      </c>
      <c r="C26" s="158"/>
    </row>
    <row r="27" spans="1:3" s="152" customFormat="1" ht="12" customHeight="1" x14ac:dyDescent="0.25">
      <c r="A27" s="156" t="s">
        <v>121</v>
      </c>
      <c r="B27" s="157" t="s">
        <v>210</v>
      </c>
      <c r="C27" s="158"/>
    </row>
    <row r="28" spans="1:3" s="152" customFormat="1" ht="12" customHeight="1" thickBot="1" x14ac:dyDescent="0.3">
      <c r="A28" s="159" t="s">
        <v>122</v>
      </c>
      <c r="B28" s="160" t="s">
        <v>211</v>
      </c>
      <c r="C28" s="162"/>
    </row>
    <row r="29" spans="1:3" s="152" customFormat="1" ht="12" customHeight="1" thickBot="1" x14ac:dyDescent="0.3">
      <c r="A29" s="149" t="s">
        <v>123</v>
      </c>
      <c r="B29" s="150" t="s">
        <v>212</v>
      </c>
      <c r="C29" s="163">
        <f>+C30+C33+C34+C35</f>
        <v>0</v>
      </c>
    </row>
    <row r="30" spans="1:3" s="152" customFormat="1" ht="12" customHeight="1" x14ac:dyDescent="0.25">
      <c r="A30" s="153" t="s">
        <v>213</v>
      </c>
      <c r="B30" s="154" t="s">
        <v>214</v>
      </c>
      <c r="C30" s="164">
        <f>+C31+C32</f>
        <v>0</v>
      </c>
    </row>
    <row r="31" spans="1:3" s="152" customFormat="1" ht="12" customHeight="1" x14ac:dyDescent="0.25">
      <c r="A31" s="156" t="s">
        <v>215</v>
      </c>
      <c r="B31" s="157" t="s">
        <v>216</v>
      </c>
      <c r="C31" s="158"/>
    </row>
    <row r="32" spans="1:3" s="152" customFormat="1" ht="12" customHeight="1" x14ac:dyDescent="0.25">
      <c r="A32" s="156" t="s">
        <v>217</v>
      </c>
      <c r="B32" s="157" t="s">
        <v>218</v>
      </c>
      <c r="C32" s="158"/>
    </row>
    <row r="33" spans="1:3" s="152" customFormat="1" ht="12" customHeight="1" x14ac:dyDescent="0.25">
      <c r="A33" s="156" t="s">
        <v>219</v>
      </c>
      <c r="B33" s="157" t="s">
        <v>220</v>
      </c>
      <c r="C33" s="158"/>
    </row>
    <row r="34" spans="1:3" s="152" customFormat="1" ht="12" customHeight="1" x14ac:dyDescent="0.25">
      <c r="A34" s="156" t="s">
        <v>221</v>
      </c>
      <c r="B34" s="157" t="s">
        <v>222</v>
      </c>
      <c r="C34" s="158"/>
    </row>
    <row r="35" spans="1:3" s="152" customFormat="1" ht="12" customHeight="1" thickBot="1" x14ac:dyDescent="0.3">
      <c r="A35" s="159" t="s">
        <v>223</v>
      </c>
      <c r="B35" s="160" t="s">
        <v>224</v>
      </c>
      <c r="C35" s="162"/>
    </row>
    <row r="36" spans="1:3" s="152" customFormat="1" ht="12" customHeight="1" thickBot="1" x14ac:dyDescent="0.3">
      <c r="A36" s="149" t="s">
        <v>17</v>
      </c>
      <c r="B36" s="150" t="s">
        <v>225</v>
      </c>
      <c r="C36" s="151">
        <f>SUM(C37:C46)</f>
        <v>0</v>
      </c>
    </row>
    <row r="37" spans="1:3" s="152" customFormat="1" ht="12" customHeight="1" x14ac:dyDescent="0.25">
      <c r="A37" s="153" t="s">
        <v>77</v>
      </c>
      <c r="B37" s="154" t="s">
        <v>226</v>
      </c>
      <c r="C37" s="155"/>
    </row>
    <row r="38" spans="1:3" s="152" customFormat="1" ht="12" customHeight="1" x14ac:dyDescent="0.25">
      <c r="A38" s="156" t="s">
        <v>78</v>
      </c>
      <c r="B38" s="157" t="s">
        <v>227</v>
      </c>
      <c r="C38" s="158"/>
    </row>
    <row r="39" spans="1:3" s="152" customFormat="1" ht="12" customHeight="1" x14ac:dyDescent="0.25">
      <c r="A39" s="156" t="s">
        <v>79</v>
      </c>
      <c r="B39" s="157" t="s">
        <v>228</v>
      </c>
      <c r="C39" s="158"/>
    </row>
    <row r="40" spans="1:3" s="152" customFormat="1" ht="12" customHeight="1" x14ac:dyDescent="0.25">
      <c r="A40" s="156" t="s">
        <v>125</v>
      </c>
      <c r="B40" s="157" t="s">
        <v>229</v>
      </c>
      <c r="C40" s="158"/>
    </row>
    <row r="41" spans="1:3" s="152" customFormat="1" ht="12" customHeight="1" x14ac:dyDescent="0.25">
      <c r="A41" s="156" t="s">
        <v>126</v>
      </c>
      <c r="B41" s="157" t="s">
        <v>230</v>
      </c>
      <c r="C41" s="158"/>
    </row>
    <row r="42" spans="1:3" s="152" customFormat="1" ht="12" customHeight="1" x14ac:dyDescent="0.25">
      <c r="A42" s="156" t="s">
        <v>127</v>
      </c>
      <c r="B42" s="157" t="s">
        <v>231</v>
      </c>
      <c r="C42" s="158"/>
    </row>
    <row r="43" spans="1:3" s="152" customFormat="1" ht="12" customHeight="1" x14ac:dyDescent="0.25">
      <c r="A43" s="156" t="s">
        <v>128</v>
      </c>
      <c r="B43" s="157" t="s">
        <v>232</v>
      </c>
      <c r="C43" s="158"/>
    </row>
    <row r="44" spans="1:3" s="152" customFormat="1" ht="12" customHeight="1" x14ac:dyDescent="0.25">
      <c r="A44" s="156" t="s">
        <v>129</v>
      </c>
      <c r="B44" s="157" t="s">
        <v>233</v>
      </c>
      <c r="C44" s="158"/>
    </row>
    <row r="45" spans="1:3" s="152" customFormat="1" ht="12" customHeight="1" x14ac:dyDescent="0.25">
      <c r="A45" s="156" t="s">
        <v>234</v>
      </c>
      <c r="B45" s="157" t="s">
        <v>235</v>
      </c>
      <c r="C45" s="165"/>
    </row>
    <row r="46" spans="1:3" s="152" customFormat="1" ht="12" customHeight="1" thickBot="1" x14ac:dyDescent="0.3">
      <c r="A46" s="159" t="s">
        <v>236</v>
      </c>
      <c r="B46" s="160" t="s">
        <v>237</v>
      </c>
      <c r="C46" s="166"/>
    </row>
    <row r="47" spans="1:3" s="152" customFormat="1" ht="12" customHeight="1" thickBot="1" x14ac:dyDescent="0.3">
      <c r="A47" s="149" t="s">
        <v>18</v>
      </c>
      <c r="B47" s="150" t="s">
        <v>238</v>
      </c>
      <c r="C47" s="151">
        <f>SUM(C48:C52)</f>
        <v>0</v>
      </c>
    </row>
    <row r="48" spans="1:3" s="152" customFormat="1" ht="12" customHeight="1" x14ac:dyDescent="0.25">
      <c r="A48" s="153" t="s">
        <v>80</v>
      </c>
      <c r="B48" s="154" t="s">
        <v>239</v>
      </c>
      <c r="C48" s="167"/>
    </row>
    <row r="49" spans="1:3" s="152" customFormat="1" ht="12" customHeight="1" x14ac:dyDescent="0.25">
      <c r="A49" s="156" t="s">
        <v>81</v>
      </c>
      <c r="B49" s="157" t="s">
        <v>240</v>
      </c>
      <c r="C49" s="165"/>
    </row>
    <row r="50" spans="1:3" s="152" customFormat="1" ht="12" customHeight="1" x14ac:dyDescent="0.25">
      <c r="A50" s="156" t="s">
        <v>241</v>
      </c>
      <c r="B50" s="157" t="s">
        <v>242</v>
      </c>
      <c r="C50" s="165"/>
    </row>
    <row r="51" spans="1:3" s="152" customFormat="1" ht="12" customHeight="1" x14ac:dyDescent="0.25">
      <c r="A51" s="156" t="s">
        <v>243</v>
      </c>
      <c r="B51" s="157" t="s">
        <v>244</v>
      </c>
      <c r="C51" s="165"/>
    </row>
    <row r="52" spans="1:3" s="152" customFormat="1" ht="12" customHeight="1" thickBot="1" x14ac:dyDescent="0.3">
      <c r="A52" s="159" t="s">
        <v>245</v>
      </c>
      <c r="B52" s="160" t="s">
        <v>246</v>
      </c>
      <c r="C52" s="166"/>
    </row>
    <row r="53" spans="1:3" s="152" customFormat="1" ht="12" customHeight="1" thickBot="1" x14ac:dyDescent="0.3">
      <c r="A53" s="149" t="s">
        <v>130</v>
      </c>
      <c r="B53" s="150" t="s">
        <v>247</v>
      </c>
      <c r="C53" s="151">
        <f>SUM(C54:C56)</f>
        <v>0</v>
      </c>
    </row>
    <row r="54" spans="1:3" s="152" customFormat="1" ht="12" customHeight="1" x14ac:dyDescent="0.25">
      <c r="A54" s="153" t="s">
        <v>82</v>
      </c>
      <c r="B54" s="154" t="s">
        <v>248</v>
      </c>
      <c r="C54" s="155"/>
    </row>
    <row r="55" spans="1:3" s="152" customFormat="1" ht="12" customHeight="1" x14ac:dyDescent="0.25">
      <c r="A55" s="156" t="s">
        <v>83</v>
      </c>
      <c r="B55" s="157" t="s">
        <v>249</v>
      </c>
      <c r="C55" s="158"/>
    </row>
    <row r="56" spans="1:3" s="152" customFormat="1" ht="12" customHeight="1" x14ac:dyDescent="0.25">
      <c r="A56" s="156" t="s">
        <v>250</v>
      </c>
      <c r="B56" s="157" t="s">
        <v>251</v>
      </c>
      <c r="C56" s="158"/>
    </row>
    <row r="57" spans="1:3" s="152" customFormat="1" ht="12" customHeight="1" thickBot="1" x14ac:dyDescent="0.3">
      <c r="A57" s="159" t="s">
        <v>252</v>
      </c>
      <c r="B57" s="160" t="s">
        <v>253</v>
      </c>
      <c r="C57" s="162"/>
    </row>
    <row r="58" spans="1:3" s="152" customFormat="1" ht="12" customHeight="1" thickBot="1" x14ac:dyDescent="0.3">
      <c r="A58" s="149" t="s">
        <v>20</v>
      </c>
      <c r="B58" s="161" t="s">
        <v>254</v>
      </c>
      <c r="C58" s="151">
        <f>SUM(C59:C61)</f>
        <v>0</v>
      </c>
    </row>
    <row r="59" spans="1:3" s="152" customFormat="1" ht="12" customHeight="1" x14ac:dyDescent="0.25">
      <c r="A59" s="153" t="s">
        <v>131</v>
      </c>
      <c r="B59" s="154" t="s">
        <v>255</v>
      </c>
      <c r="C59" s="165"/>
    </row>
    <row r="60" spans="1:3" s="152" customFormat="1" ht="12" customHeight="1" x14ac:dyDescent="0.25">
      <c r="A60" s="156" t="s">
        <v>132</v>
      </c>
      <c r="B60" s="157" t="s">
        <v>256</v>
      </c>
      <c r="C60" s="165"/>
    </row>
    <row r="61" spans="1:3" s="152" customFormat="1" ht="12" customHeight="1" x14ac:dyDescent="0.25">
      <c r="A61" s="156" t="s">
        <v>167</v>
      </c>
      <c r="B61" s="157" t="s">
        <v>257</v>
      </c>
      <c r="C61" s="165"/>
    </row>
    <row r="62" spans="1:3" s="152" customFormat="1" ht="12" customHeight="1" thickBot="1" x14ac:dyDescent="0.3">
      <c r="A62" s="159" t="s">
        <v>258</v>
      </c>
      <c r="B62" s="160" t="s">
        <v>259</v>
      </c>
      <c r="C62" s="165"/>
    </row>
    <row r="63" spans="1:3" s="152" customFormat="1" ht="12" customHeight="1" thickBot="1" x14ac:dyDescent="0.3">
      <c r="A63" s="149" t="s">
        <v>21</v>
      </c>
      <c r="B63" s="150" t="s">
        <v>260</v>
      </c>
      <c r="C63" s="163">
        <f>+C8+C15+C22+C29+C36+C47+C53+C58</f>
        <v>0</v>
      </c>
    </row>
    <row r="64" spans="1:3" s="152" customFormat="1" ht="12" customHeight="1" thickBot="1" x14ac:dyDescent="0.3">
      <c r="A64" s="168" t="s">
        <v>261</v>
      </c>
      <c r="B64" s="161" t="s">
        <v>262</v>
      </c>
      <c r="C64" s="151">
        <f>SUM(C65:C67)</f>
        <v>0</v>
      </c>
    </row>
    <row r="65" spans="1:3" s="152" customFormat="1" ht="12" customHeight="1" x14ac:dyDescent="0.25">
      <c r="A65" s="153" t="s">
        <v>263</v>
      </c>
      <c r="B65" s="154" t="s">
        <v>264</v>
      </c>
      <c r="C65" s="165"/>
    </row>
    <row r="66" spans="1:3" s="152" customFormat="1" ht="12" customHeight="1" x14ac:dyDescent="0.25">
      <c r="A66" s="156" t="s">
        <v>265</v>
      </c>
      <c r="B66" s="157" t="s">
        <v>266</v>
      </c>
      <c r="C66" s="165"/>
    </row>
    <row r="67" spans="1:3" s="152" customFormat="1" ht="12" customHeight="1" thickBot="1" x14ac:dyDescent="0.3">
      <c r="A67" s="159" t="s">
        <v>267</v>
      </c>
      <c r="B67" s="169" t="s">
        <v>268</v>
      </c>
      <c r="C67" s="165"/>
    </row>
    <row r="68" spans="1:3" s="152" customFormat="1" ht="12" customHeight="1" thickBot="1" x14ac:dyDescent="0.3">
      <c r="A68" s="168" t="s">
        <v>269</v>
      </c>
      <c r="B68" s="161" t="s">
        <v>270</v>
      </c>
      <c r="C68" s="151">
        <f>SUM(C69:C72)</f>
        <v>0</v>
      </c>
    </row>
    <row r="69" spans="1:3" s="152" customFormat="1" ht="12" customHeight="1" x14ac:dyDescent="0.25">
      <c r="A69" s="153" t="s">
        <v>110</v>
      </c>
      <c r="B69" s="154" t="s">
        <v>271</v>
      </c>
      <c r="C69" s="165"/>
    </row>
    <row r="70" spans="1:3" s="152" customFormat="1" ht="12" customHeight="1" x14ac:dyDescent="0.25">
      <c r="A70" s="156" t="s">
        <v>111</v>
      </c>
      <c r="B70" s="157" t="s">
        <v>272</v>
      </c>
      <c r="C70" s="165"/>
    </row>
    <row r="71" spans="1:3" s="152" customFormat="1" ht="12" customHeight="1" x14ac:dyDescent="0.25">
      <c r="A71" s="156" t="s">
        <v>273</v>
      </c>
      <c r="B71" s="157" t="s">
        <v>274</v>
      </c>
      <c r="C71" s="165"/>
    </row>
    <row r="72" spans="1:3" s="152" customFormat="1" ht="12" customHeight="1" thickBot="1" x14ac:dyDescent="0.3">
      <c r="A72" s="159" t="s">
        <v>275</v>
      </c>
      <c r="B72" s="160" t="s">
        <v>276</v>
      </c>
      <c r="C72" s="165"/>
    </row>
    <row r="73" spans="1:3" s="152" customFormat="1" ht="12" customHeight="1" thickBot="1" x14ac:dyDescent="0.3">
      <c r="A73" s="168" t="s">
        <v>277</v>
      </c>
      <c r="B73" s="161" t="s">
        <v>278</v>
      </c>
      <c r="C73" s="151">
        <f>SUM(C74:C75)</f>
        <v>0</v>
      </c>
    </row>
    <row r="74" spans="1:3" s="152" customFormat="1" ht="12" customHeight="1" x14ac:dyDescent="0.25">
      <c r="A74" s="153" t="s">
        <v>279</v>
      </c>
      <c r="B74" s="154" t="s">
        <v>280</v>
      </c>
      <c r="C74" s="165"/>
    </row>
    <row r="75" spans="1:3" s="152" customFormat="1" ht="12" customHeight="1" thickBot="1" x14ac:dyDescent="0.3">
      <c r="A75" s="159" t="s">
        <v>281</v>
      </c>
      <c r="B75" s="160" t="s">
        <v>282</v>
      </c>
      <c r="C75" s="165"/>
    </row>
    <row r="76" spans="1:3" s="152" customFormat="1" ht="12" customHeight="1" thickBot="1" x14ac:dyDescent="0.3">
      <c r="A76" s="168" t="s">
        <v>283</v>
      </c>
      <c r="B76" s="161" t="s">
        <v>284</v>
      </c>
      <c r="C76" s="151">
        <f>SUM(C77:C80)</f>
        <v>0</v>
      </c>
    </row>
    <row r="77" spans="1:3" s="152" customFormat="1" ht="12" customHeight="1" x14ac:dyDescent="0.25">
      <c r="A77" s="153" t="s">
        <v>285</v>
      </c>
      <c r="B77" s="154" t="s">
        <v>286</v>
      </c>
      <c r="C77" s="165"/>
    </row>
    <row r="78" spans="1:3" s="152" customFormat="1" ht="12" customHeight="1" x14ac:dyDescent="0.25">
      <c r="A78" s="156" t="s">
        <v>287</v>
      </c>
      <c r="B78" s="157" t="s">
        <v>288</v>
      </c>
      <c r="C78" s="165"/>
    </row>
    <row r="79" spans="1:3" s="152" customFormat="1" ht="12" customHeight="1" x14ac:dyDescent="0.25">
      <c r="A79" s="153" t="s">
        <v>289</v>
      </c>
      <c r="B79" s="160" t="s">
        <v>419</v>
      </c>
      <c r="C79" s="165"/>
    </row>
    <row r="80" spans="1:3" s="152" customFormat="1" ht="12" customHeight="1" thickBot="1" x14ac:dyDescent="0.3">
      <c r="A80" s="159" t="s">
        <v>420</v>
      </c>
      <c r="B80" s="160" t="s">
        <v>290</v>
      </c>
      <c r="C80" s="165"/>
    </row>
    <row r="81" spans="1:3" s="152" customFormat="1" ht="12" customHeight="1" thickBot="1" x14ac:dyDescent="0.3">
      <c r="A81" s="168" t="s">
        <v>291</v>
      </c>
      <c r="B81" s="161" t="s">
        <v>292</v>
      </c>
      <c r="C81" s="151">
        <f>SUM(C82:C85)</f>
        <v>0</v>
      </c>
    </row>
    <row r="82" spans="1:3" s="152" customFormat="1" ht="12" customHeight="1" x14ac:dyDescent="0.25">
      <c r="A82" s="170" t="s">
        <v>293</v>
      </c>
      <c r="B82" s="154" t="s">
        <v>294</v>
      </c>
      <c r="C82" s="165"/>
    </row>
    <row r="83" spans="1:3" s="152" customFormat="1" ht="12" customHeight="1" x14ac:dyDescent="0.25">
      <c r="A83" s="171" t="s">
        <v>295</v>
      </c>
      <c r="B83" s="157" t="s">
        <v>296</v>
      </c>
      <c r="C83" s="165"/>
    </row>
    <row r="84" spans="1:3" s="152" customFormat="1" ht="12" customHeight="1" x14ac:dyDescent="0.25">
      <c r="A84" s="171" t="s">
        <v>297</v>
      </c>
      <c r="B84" s="157" t="s">
        <v>298</v>
      </c>
      <c r="C84" s="165"/>
    </row>
    <row r="85" spans="1:3" s="152" customFormat="1" ht="12" customHeight="1" thickBot="1" x14ac:dyDescent="0.3">
      <c r="A85" s="172" t="s">
        <v>299</v>
      </c>
      <c r="B85" s="160" t="s">
        <v>300</v>
      </c>
      <c r="C85" s="165"/>
    </row>
    <row r="86" spans="1:3" s="152" customFormat="1" ht="13.5" customHeight="1" thickBot="1" x14ac:dyDescent="0.3">
      <c r="A86" s="168" t="s">
        <v>301</v>
      </c>
      <c r="B86" s="161" t="s">
        <v>302</v>
      </c>
      <c r="C86" s="173"/>
    </row>
    <row r="87" spans="1:3" s="152" customFormat="1" ht="15.75" customHeight="1" thickBot="1" x14ac:dyDescent="0.3">
      <c r="A87" s="168" t="s">
        <v>303</v>
      </c>
      <c r="B87" s="174" t="s">
        <v>304</v>
      </c>
      <c r="C87" s="163">
        <f>+C64+C68+C73+C76+C81+C86</f>
        <v>0</v>
      </c>
    </row>
    <row r="88" spans="1:3" s="152" customFormat="1" ht="16.5" customHeight="1" thickBot="1" x14ac:dyDescent="0.3">
      <c r="A88" s="175" t="s">
        <v>305</v>
      </c>
      <c r="B88" s="176" t="s">
        <v>306</v>
      </c>
      <c r="C88" s="163">
        <f>+C63+C87</f>
        <v>0</v>
      </c>
    </row>
    <row r="89" spans="1:3" s="130" customFormat="1" ht="78.75" customHeight="1" x14ac:dyDescent="0.25">
      <c r="A89" s="1"/>
      <c r="B89" s="2"/>
      <c r="C89" s="100"/>
    </row>
    <row r="90" spans="1:3" ht="16.5" customHeight="1" x14ac:dyDescent="0.3">
      <c r="A90" s="484" t="s">
        <v>41</v>
      </c>
      <c r="B90" s="484"/>
      <c r="C90" s="484"/>
    </row>
    <row r="91" spans="1:3" s="131" customFormat="1" ht="16.5" customHeight="1" thickBot="1" x14ac:dyDescent="0.35">
      <c r="A91" s="485" t="s">
        <v>113</v>
      </c>
      <c r="B91" s="485"/>
      <c r="C91" s="101" t="s">
        <v>9</v>
      </c>
    </row>
    <row r="92" spans="1:3" ht="38.1" customHeight="1" thickBot="1" x14ac:dyDescent="0.35">
      <c r="A92" s="4" t="s">
        <v>59</v>
      </c>
      <c r="B92" s="5" t="s">
        <v>42</v>
      </c>
      <c r="C92" s="14" t="s">
        <v>461</v>
      </c>
    </row>
    <row r="93" spans="1:3" s="152" customFormat="1" ht="12" customHeight="1" thickBot="1" x14ac:dyDescent="0.3">
      <c r="A93" s="4">
        <v>1</v>
      </c>
      <c r="B93" s="5">
        <v>2</v>
      </c>
      <c r="C93" s="14">
        <v>3</v>
      </c>
    </row>
    <row r="94" spans="1:3" s="180" customFormat="1" ht="12" customHeight="1" thickBot="1" x14ac:dyDescent="0.3">
      <c r="A94" s="177" t="s">
        <v>13</v>
      </c>
      <c r="B94" s="178" t="s">
        <v>398</v>
      </c>
      <c r="C94" s="179">
        <f>SUM(C95:C99)</f>
        <v>0</v>
      </c>
    </row>
    <row r="95" spans="1:3" s="180" customFormat="1" ht="12" customHeight="1" x14ac:dyDescent="0.25">
      <c r="A95" s="181" t="s">
        <v>84</v>
      </c>
      <c r="B95" s="182" t="s">
        <v>43</v>
      </c>
      <c r="C95" s="183"/>
    </row>
    <row r="96" spans="1:3" s="180" customFormat="1" ht="12" customHeight="1" x14ac:dyDescent="0.25">
      <c r="A96" s="156" t="s">
        <v>85</v>
      </c>
      <c r="B96" s="184" t="s">
        <v>133</v>
      </c>
      <c r="C96" s="158"/>
    </row>
    <row r="97" spans="1:3" s="180" customFormat="1" ht="12" customHeight="1" x14ac:dyDescent="0.25">
      <c r="A97" s="156" t="s">
        <v>86</v>
      </c>
      <c r="B97" s="184" t="s">
        <v>108</v>
      </c>
      <c r="C97" s="162"/>
    </row>
    <row r="98" spans="1:3" s="180" customFormat="1" ht="12" customHeight="1" x14ac:dyDescent="0.25">
      <c r="A98" s="156" t="s">
        <v>87</v>
      </c>
      <c r="B98" s="185" t="s">
        <v>134</v>
      </c>
      <c r="C98" s="162"/>
    </row>
    <row r="99" spans="1:3" s="180" customFormat="1" ht="12" customHeight="1" x14ac:dyDescent="0.25">
      <c r="A99" s="156" t="s">
        <v>98</v>
      </c>
      <c r="B99" s="186" t="s">
        <v>135</v>
      </c>
      <c r="C99" s="162"/>
    </row>
    <row r="100" spans="1:3" s="180" customFormat="1" ht="12" customHeight="1" x14ac:dyDescent="0.25">
      <c r="A100" s="156" t="s">
        <v>88</v>
      </c>
      <c r="B100" s="184" t="s">
        <v>307</v>
      </c>
      <c r="C100" s="162"/>
    </row>
    <row r="101" spans="1:3" s="180" customFormat="1" ht="12" customHeight="1" x14ac:dyDescent="0.25">
      <c r="A101" s="156" t="s">
        <v>89</v>
      </c>
      <c r="B101" s="187" t="s">
        <v>308</v>
      </c>
      <c r="C101" s="162"/>
    </row>
    <row r="102" spans="1:3" s="180" customFormat="1" ht="12" customHeight="1" x14ac:dyDescent="0.25">
      <c r="A102" s="156" t="s">
        <v>99</v>
      </c>
      <c r="B102" s="188" t="s">
        <v>309</v>
      </c>
      <c r="C102" s="162"/>
    </row>
    <row r="103" spans="1:3" s="180" customFormat="1" ht="12" customHeight="1" x14ac:dyDescent="0.25">
      <c r="A103" s="156" t="s">
        <v>100</v>
      </c>
      <c r="B103" s="188" t="s">
        <v>310</v>
      </c>
      <c r="C103" s="162"/>
    </row>
    <row r="104" spans="1:3" s="180" customFormat="1" ht="12" customHeight="1" x14ac:dyDescent="0.25">
      <c r="A104" s="156" t="s">
        <v>101</v>
      </c>
      <c r="B104" s="187" t="s">
        <v>311</v>
      </c>
      <c r="C104" s="162"/>
    </row>
    <row r="105" spans="1:3" s="180" customFormat="1" ht="12" customHeight="1" x14ac:dyDescent="0.25">
      <c r="A105" s="156" t="s">
        <v>102</v>
      </c>
      <c r="B105" s="187" t="s">
        <v>312</v>
      </c>
      <c r="C105" s="162"/>
    </row>
    <row r="106" spans="1:3" s="180" customFormat="1" ht="12" customHeight="1" x14ac:dyDescent="0.25">
      <c r="A106" s="156" t="s">
        <v>104</v>
      </c>
      <c r="B106" s="188" t="s">
        <v>313</v>
      </c>
      <c r="C106" s="162"/>
    </row>
    <row r="107" spans="1:3" s="180" customFormat="1" ht="12" customHeight="1" x14ac:dyDescent="0.25">
      <c r="A107" s="189" t="s">
        <v>136</v>
      </c>
      <c r="B107" s="190" t="s">
        <v>314</v>
      </c>
      <c r="C107" s="162"/>
    </row>
    <row r="108" spans="1:3" s="180" customFormat="1" ht="12" customHeight="1" x14ac:dyDescent="0.25">
      <c r="A108" s="156" t="s">
        <v>315</v>
      </c>
      <c r="B108" s="190" t="s">
        <v>316</v>
      </c>
      <c r="C108" s="162"/>
    </row>
    <row r="109" spans="1:3" s="180" customFormat="1" ht="12" customHeight="1" thickBot="1" x14ac:dyDescent="0.3">
      <c r="A109" s="191" t="s">
        <v>317</v>
      </c>
      <c r="B109" s="192" t="s">
        <v>318</v>
      </c>
      <c r="C109" s="193"/>
    </row>
    <row r="110" spans="1:3" s="180" customFormat="1" ht="12" customHeight="1" thickBot="1" x14ac:dyDescent="0.3">
      <c r="A110" s="149" t="s">
        <v>14</v>
      </c>
      <c r="B110" s="194" t="s">
        <v>399</v>
      </c>
      <c r="C110" s="151">
        <f>+C111+C113+C115</f>
        <v>0</v>
      </c>
    </row>
    <row r="111" spans="1:3" s="180" customFormat="1" ht="12" customHeight="1" x14ac:dyDescent="0.25">
      <c r="A111" s="153" t="s">
        <v>90</v>
      </c>
      <c r="B111" s="184" t="s">
        <v>166</v>
      </c>
      <c r="C111" s="155"/>
    </row>
    <row r="112" spans="1:3" s="180" customFormat="1" ht="12" customHeight="1" x14ac:dyDescent="0.25">
      <c r="A112" s="153" t="s">
        <v>91</v>
      </c>
      <c r="B112" s="195" t="s">
        <v>319</v>
      </c>
      <c r="C112" s="155"/>
    </row>
    <row r="113" spans="1:3" s="180" customFormat="1" ht="12" customHeight="1" x14ac:dyDescent="0.25">
      <c r="A113" s="153" t="s">
        <v>92</v>
      </c>
      <c r="B113" s="195" t="s">
        <v>137</v>
      </c>
      <c r="C113" s="158"/>
    </row>
    <row r="114" spans="1:3" s="180" customFormat="1" ht="12" customHeight="1" x14ac:dyDescent="0.25">
      <c r="A114" s="153" t="s">
        <v>93</v>
      </c>
      <c r="B114" s="195" t="s">
        <v>320</v>
      </c>
      <c r="C114" s="196"/>
    </row>
    <row r="115" spans="1:3" s="180" customFormat="1" ht="12" customHeight="1" x14ac:dyDescent="0.25">
      <c r="A115" s="153" t="s">
        <v>94</v>
      </c>
      <c r="B115" s="197" t="s">
        <v>168</v>
      </c>
      <c r="C115" s="196"/>
    </row>
    <row r="116" spans="1:3" s="180" customFormat="1" ht="12" customHeight="1" x14ac:dyDescent="0.25">
      <c r="A116" s="153" t="s">
        <v>103</v>
      </c>
      <c r="B116" s="198" t="s">
        <v>321</v>
      </c>
      <c r="C116" s="196"/>
    </row>
    <row r="117" spans="1:3" s="180" customFormat="1" ht="12" customHeight="1" x14ac:dyDescent="0.25">
      <c r="A117" s="153" t="s">
        <v>105</v>
      </c>
      <c r="B117" s="199" t="s">
        <v>322</v>
      </c>
      <c r="C117" s="196"/>
    </row>
    <row r="118" spans="1:3" s="180" customFormat="1" ht="12" x14ac:dyDescent="0.25">
      <c r="A118" s="153" t="s">
        <v>138</v>
      </c>
      <c r="B118" s="188" t="s">
        <v>310</v>
      </c>
      <c r="C118" s="196"/>
    </row>
    <row r="119" spans="1:3" s="180" customFormat="1" ht="12" customHeight="1" x14ac:dyDescent="0.25">
      <c r="A119" s="153" t="s">
        <v>139</v>
      </c>
      <c r="B119" s="188" t="s">
        <v>323</v>
      </c>
      <c r="C119" s="196"/>
    </row>
    <row r="120" spans="1:3" s="180" customFormat="1" ht="12" customHeight="1" x14ac:dyDescent="0.25">
      <c r="A120" s="153" t="s">
        <v>140</v>
      </c>
      <c r="B120" s="188" t="s">
        <v>324</v>
      </c>
      <c r="C120" s="196"/>
    </row>
    <row r="121" spans="1:3" s="180" customFormat="1" ht="12" customHeight="1" x14ac:dyDescent="0.25">
      <c r="A121" s="153" t="s">
        <v>325</v>
      </c>
      <c r="B121" s="188" t="s">
        <v>313</v>
      </c>
      <c r="C121" s="196"/>
    </row>
    <row r="122" spans="1:3" s="180" customFormat="1" ht="12" customHeight="1" x14ac:dyDescent="0.25">
      <c r="A122" s="153" t="s">
        <v>326</v>
      </c>
      <c r="B122" s="188" t="s">
        <v>327</v>
      </c>
      <c r="C122" s="196"/>
    </row>
    <row r="123" spans="1:3" s="180" customFormat="1" ht="12.6" thickBot="1" x14ac:dyDescent="0.3">
      <c r="A123" s="189" t="s">
        <v>328</v>
      </c>
      <c r="B123" s="188" t="s">
        <v>329</v>
      </c>
      <c r="C123" s="200"/>
    </row>
    <row r="124" spans="1:3" s="180" customFormat="1" ht="12" customHeight="1" thickBot="1" x14ac:dyDescent="0.3">
      <c r="A124" s="149" t="s">
        <v>15</v>
      </c>
      <c r="B124" s="201" t="s">
        <v>330</v>
      </c>
      <c r="C124" s="151">
        <f>+C125+C126</f>
        <v>0</v>
      </c>
    </row>
    <row r="125" spans="1:3" s="180" customFormat="1" ht="12" customHeight="1" x14ac:dyDescent="0.25">
      <c r="A125" s="153" t="s">
        <v>73</v>
      </c>
      <c r="B125" s="202" t="s">
        <v>50</v>
      </c>
      <c r="C125" s="155"/>
    </row>
    <row r="126" spans="1:3" s="180" customFormat="1" ht="12" customHeight="1" thickBot="1" x14ac:dyDescent="0.3">
      <c r="A126" s="159" t="s">
        <v>74</v>
      </c>
      <c r="B126" s="195" t="s">
        <v>51</v>
      </c>
      <c r="C126" s="162"/>
    </row>
    <row r="127" spans="1:3" s="180" customFormat="1" ht="12" customHeight="1" thickBot="1" x14ac:dyDescent="0.3">
      <c r="A127" s="149" t="s">
        <v>16</v>
      </c>
      <c r="B127" s="201" t="s">
        <v>331</v>
      </c>
      <c r="C127" s="151">
        <f>+C94+C110+C124</f>
        <v>0</v>
      </c>
    </row>
    <row r="128" spans="1:3" s="180" customFormat="1" ht="12" customHeight="1" thickBot="1" x14ac:dyDescent="0.3">
      <c r="A128" s="149" t="s">
        <v>17</v>
      </c>
      <c r="B128" s="201" t="s">
        <v>332</v>
      </c>
      <c r="C128" s="151">
        <f>+C129+C130+C131</f>
        <v>0</v>
      </c>
    </row>
    <row r="129" spans="1:3" s="180" customFormat="1" ht="12" customHeight="1" x14ac:dyDescent="0.25">
      <c r="A129" s="153" t="s">
        <v>77</v>
      </c>
      <c r="B129" s="202" t="s">
        <v>333</v>
      </c>
      <c r="C129" s="196"/>
    </row>
    <row r="130" spans="1:3" s="180" customFormat="1" ht="12" customHeight="1" x14ac:dyDescent="0.25">
      <c r="A130" s="153" t="s">
        <v>78</v>
      </c>
      <c r="B130" s="202" t="s">
        <v>334</v>
      </c>
      <c r="C130" s="196"/>
    </row>
    <row r="131" spans="1:3" s="180" customFormat="1" ht="12" customHeight="1" thickBot="1" x14ac:dyDescent="0.3">
      <c r="A131" s="189" t="s">
        <v>79</v>
      </c>
      <c r="B131" s="203" t="s">
        <v>335</v>
      </c>
      <c r="C131" s="196"/>
    </row>
    <row r="132" spans="1:3" s="180" customFormat="1" ht="12" customHeight="1" thickBot="1" x14ac:dyDescent="0.3">
      <c r="A132" s="149" t="s">
        <v>18</v>
      </c>
      <c r="B132" s="201" t="s">
        <v>336</v>
      </c>
      <c r="C132" s="151">
        <f>+C133+C134+C135+C136</f>
        <v>0</v>
      </c>
    </row>
    <row r="133" spans="1:3" s="180" customFormat="1" ht="12" customHeight="1" x14ac:dyDescent="0.25">
      <c r="A133" s="153" t="s">
        <v>80</v>
      </c>
      <c r="B133" s="202" t="s">
        <v>337</v>
      </c>
      <c r="C133" s="196"/>
    </row>
    <row r="134" spans="1:3" s="180" customFormat="1" ht="12" customHeight="1" x14ac:dyDescent="0.25">
      <c r="A134" s="153" t="s">
        <v>81</v>
      </c>
      <c r="B134" s="202" t="s">
        <v>338</v>
      </c>
      <c r="C134" s="196"/>
    </row>
    <row r="135" spans="1:3" s="180" customFormat="1" ht="12" customHeight="1" x14ac:dyDescent="0.25">
      <c r="A135" s="153" t="s">
        <v>241</v>
      </c>
      <c r="B135" s="202" t="s">
        <v>339</v>
      </c>
      <c r="C135" s="196"/>
    </row>
    <row r="136" spans="1:3" s="180" customFormat="1" ht="12" customHeight="1" thickBot="1" x14ac:dyDescent="0.3">
      <c r="A136" s="189" t="s">
        <v>243</v>
      </c>
      <c r="B136" s="203" t="s">
        <v>340</v>
      </c>
      <c r="C136" s="196"/>
    </row>
    <row r="137" spans="1:3" s="180" customFormat="1" ht="12" customHeight="1" thickBot="1" x14ac:dyDescent="0.3">
      <c r="A137" s="149" t="s">
        <v>19</v>
      </c>
      <c r="B137" s="201" t="s">
        <v>341</v>
      </c>
      <c r="C137" s="163">
        <f>+C138+C139+C140+C141</f>
        <v>0</v>
      </c>
    </row>
    <row r="138" spans="1:3" s="180" customFormat="1" ht="12" customHeight="1" x14ac:dyDescent="0.25">
      <c r="A138" s="153" t="s">
        <v>82</v>
      </c>
      <c r="B138" s="202" t="s">
        <v>342</v>
      </c>
      <c r="C138" s="196"/>
    </row>
    <row r="139" spans="1:3" s="180" customFormat="1" ht="12" customHeight="1" x14ac:dyDescent="0.25">
      <c r="A139" s="153" t="s">
        <v>83</v>
      </c>
      <c r="B139" s="202" t="s">
        <v>343</v>
      </c>
      <c r="C139" s="196"/>
    </row>
    <row r="140" spans="1:3" s="180" customFormat="1" ht="12" customHeight="1" x14ac:dyDescent="0.25">
      <c r="A140" s="153" t="s">
        <v>250</v>
      </c>
      <c r="B140" s="202" t="s">
        <v>344</v>
      </c>
      <c r="C140" s="196"/>
    </row>
    <row r="141" spans="1:3" s="180" customFormat="1" ht="12" customHeight="1" thickBot="1" x14ac:dyDescent="0.3">
      <c r="A141" s="189" t="s">
        <v>252</v>
      </c>
      <c r="B141" s="203" t="s">
        <v>345</v>
      </c>
      <c r="C141" s="196"/>
    </row>
    <row r="142" spans="1:3" s="180" customFormat="1" ht="12" customHeight="1" thickBot="1" x14ac:dyDescent="0.3">
      <c r="A142" s="149" t="s">
        <v>20</v>
      </c>
      <c r="B142" s="201" t="s">
        <v>346</v>
      </c>
      <c r="C142" s="204">
        <f>+C143+C144+C145+C146</f>
        <v>0</v>
      </c>
    </row>
    <row r="143" spans="1:3" s="180" customFormat="1" ht="12" customHeight="1" x14ac:dyDescent="0.25">
      <c r="A143" s="153" t="s">
        <v>131</v>
      </c>
      <c r="B143" s="202" t="s">
        <v>347</v>
      </c>
      <c r="C143" s="196"/>
    </row>
    <row r="144" spans="1:3" s="180" customFormat="1" ht="12" customHeight="1" x14ac:dyDescent="0.25">
      <c r="A144" s="153" t="s">
        <v>132</v>
      </c>
      <c r="B144" s="202" t="s">
        <v>348</v>
      </c>
      <c r="C144" s="196"/>
    </row>
    <row r="145" spans="1:9" s="180" customFormat="1" ht="12" customHeight="1" x14ac:dyDescent="0.25">
      <c r="A145" s="153" t="s">
        <v>167</v>
      </c>
      <c r="B145" s="202" t="s">
        <v>349</v>
      </c>
      <c r="C145" s="196"/>
    </row>
    <row r="146" spans="1:9" s="180" customFormat="1" ht="12" customHeight="1" thickBot="1" x14ac:dyDescent="0.3">
      <c r="A146" s="153" t="s">
        <v>258</v>
      </c>
      <c r="B146" s="202" t="s">
        <v>350</v>
      </c>
      <c r="C146" s="196"/>
    </row>
    <row r="147" spans="1:9" s="180" customFormat="1" ht="15" customHeight="1" thickBot="1" x14ac:dyDescent="0.3">
      <c r="A147" s="149" t="s">
        <v>21</v>
      </c>
      <c r="B147" s="201" t="s">
        <v>351</v>
      </c>
      <c r="C147" s="132">
        <f>+C128+C132+C137+C142</f>
        <v>0</v>
      </c>
      <c r="F147" s="205"/>
      <c r="G147" s="206"/>
      <c r="H147" s="206"/>
      <c r="I147" s="206"/>
    </row>
    <row r="148" spans="1:9" s="152" customFormat="1" ht="12.9" customHeight="1" thickBot="1" x14ac:dyDescent="0.3">
      <c r="A148" s="207" t="s">
        <v>22</v>
      </c>
      <c r="B148" s="116" t="s">
        <v>352</v>
      </c>
      <c r="C148" s="132">
        <f>+C127+C147</f>
        <v>0</v>
      </c>
    </row>
    <row r="149" spans="1:9" ht="7.5" customHeight="1" x14ac:dyDescent="0.3"/>
    <row r="150" spans="1:9" x14ac:dyDescent="0.3">
      <c r="A150" s="487" t="s">
        <v>353</v>
      </c>
      <c r="B150" s="487"/>
      <c r="C150" s="487"/>
    </row>
    <row r="151" spans="1:9" ht="15" customHeight="1" thickBot="1" x14ac:dyDescent="0.35">
      <c r="A151" s="481" t="s">
        <v>114</v>
      </c>
      <c r="B151" s="481"/>
      <c r="C151" s="101" t="s">
        <v>9</v>
      </c>
    </row>
    <row r="152" spans="1:9" ht="13.5" customHeight="1" thickBot="1" x14ac:dyDescent="0.35">
      <c r="A152" s="3">
        <v>1</v>
      </c>
      <c r="B152" s="7" t="s">
        <v>354</v>
      </c>
      <c r="C152" s="99">
        <f>+C63-C127</f>
        <v>0</v>
      </c>
      <c r="D152" s="133"/>
    </row>
    <row r="153" spans="1:9" ht="27.75" customHeight="1" thickBot="1" x14ac:dyDescent="0.35">
      <c r="A153" s="3" t="s">
        <v>14</v>
      </c>
      <c r="B153" s="7" t="s">
        <v>355</v>
      </c>
      <c r="C153" s="99">
        <f>+C87-C147</f>
        <v>0</v>
      </c>
    </row>
  </sheetData>
  <mergeCells count="9">
    <mergeCell ref="A150:C150"/>
    <mergeCell ref="A151:B151"/>
    <mergeCell ref="A1:C1"/>
    <mergeCell ref="A2:F2"/>
    <mergeCell ref="A4:C4"/>
    <mergeCell ref="A5:B5"/>
    <mergeCell ref="A90:C90"/>
    <mergeCell ref="A91:B91"/>
    <mergeCell ref="A3:C3"/>
  </mergeCells>
  <phoneticPr fontId="25" type="noConversion"/>
  <pageMargins left="0.75" right="0.75" top="0.66" bottom="1" header="0.5" footer="0.5"/>
  <pageSetup paperSize="9" scale="64" fitToWidth="3" fitToHeight="2" orientation="portrait" horizontalDpi="300" verticalDpi="300" r:id="rId1"/>
  <headerFooter alignWithMargins="0"/>
  <rowBreaks count="1" manualBreakCount="1"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53"/>
  <sheetViews>
    <sheetView zoomScaleNormal="100" workbookViewId="0">
      <selection activeCell="A4" sqref="A4:C4"/>
    </sheetView>
  </sheetViews>
  <sheetFormatPr defaultColWidth="9.33203125" defaultRowHeight="15.6" x14ac:dyDescent="0.3"/>
  <cols>
    <col min="1" max="1" width="9.44140625" style="117" customWidth="1"/>
    <col min="2" max="2" width="91.44140625" style="117" customWidth="1"/>
    <col min="3" max="3" width="30.77734375" style="118" customWidth="1"/>
    <col min="4" max="4" width="9" style="125" customWidth="1"/>
    <col min="5" max="16384" width="9.33203125" style="125"/>
  </cols>
  <sheetData>
    <row r="1" spans="1:6" x14ac:dyDescent="0.3">
      <c r="A1" s="482" t="s">
        <v>598</v>
      </c>
      <c r="B1" s="483"/>
      <c r="C1" s="483"/>
      <c r="D1" s="124"/>
      <c r="E1" s="124"/>
      <c r="F1" s="124"/>
    </row>
    <row r="2" spans="1:6" x14ac:dyDescent="0.3">
      <c r="A2" s="486" t="s">
        <v>569</v>
      </c>
      <c r="B2" s="490"/>
      <c r="C2" s="490"/>
      <c r="D2" s="490"/>
      <c r="E2" s="490"/>
      <c r="F2" s="490"/>
    </row>
    <row r="3" spans="1:6" ht="17.399999999999999" x14ac:dyDescent="0.3">
      <c r="A3" s="492" t="s">
        <v>423</v>
      </c>
      <c r="B3" s="492"/>
      <c r="C3" s="492"/>
      <c r="D3" s="305"/>
      <c r="E3" s="305"/>
      <c r="F3" s="305"/>
    </row>
    <row r="4" spans="1:6" ht="15.9" customHeight="1" x14ac:dyDescent="0.3">
      <c r="A4" s="484" t="s">
        <v>10</v>
      </c>
      <c r="B4" s="484"/>
      <c r="C4" s="484"/>
    </row>
    <row r="5" spans="1:6" ht="15.9" customHeight="1" thickBot="1" x14ac:dyDescent="0.35">
      <c r="A5" s="481" t="s">
        <v>112</v>
      </c>
      <c r="B5" s="481"/>
      <c r="C5" s="101" t="s">
        <v>9</v>
      </c>
    </row>
    <row r="6" spans="1:6" ht="38.1" customHeight="1" thickBot="1" x14ac:dyDescent="0.35">
      <c r="A6" s="4" t="s">
        <v>59</v>
      </c>
      <c r="B6" s="5" t="s">
        <v>12</v>
      </c>
      <c r="C6" s="14" t="s">
        <v>461</v>
      </c>
    </row>
    <row r="7" spans="1:6" s="152" customFormat="1" ht="12" customHeight="1" thickBot="1" x14ac:dyDescent="0.3">
      <c r="A7" s="210">
        <v>1</v>
      </c>
      <c r="B7" s="211">
        <v>2</v>
      </c>
      <c r="C7" s="119">
        <v>3</v>
      </c>
    </row>
    <row r="8" spans="1:6" s="152" customFormat="1" ht="12" customHeight="1" thickBot="1" x14ac:dyDescent="0.3">
      <c r="A8" s="149" t="s">
        <v>13</v>
      </c>
      <c r="B8" s="150" t="s">
        <v>191</v>
      </c>
      <c r="C8" s="151">
        <f>'1.C.1.sz.mell.'!C8+'1.C.2.sz.mell. '!C8</f>
        <v>0</v>
      </c>
    </row>
    <row r="9" spans="1:6" s="152" customFormat="1" ht="12" customHeight="1" thickBot="1" x14ac:dyDescent="0.3">
      <c r="A9" s="153" t="s">
        <v>84</v>
      </c>
      <c r="B9" s="154" t="s">
        <v>192</v>
      </c>
      <c r="C9" s="151">
        <f>'1.C.1.sz.mell.'!C9+'1.C.2.sz.mell. '!C9</f>
        <v>0</v>
      </c>
    </row>
    <row r="10" spans="1:6" s="152" customFormat="1" ht="12" customHeight="1" thickBot="1" x14ac:dyDescent="0.3">
      <c r="A10" s="156" t="s">
        <v>85</v>
      </c>
      <c r="B10" s="157" t="s">
        <v>193</v>
      </c>
      <c r="C10" s="151">
        <f>'1.C.1.sz.mell.'!C10+'1.C.2.sz.mell. '!C10</f>
        <v>0</v>
      </c>
    </row>
    <row r="11" spans="1:6" s="152" customFormat="1" ht="12" customHeight="1" thickBot="1" x14ac:dyDescent="0.3">
      <c r="A11" s="156" t="s">
        <v>86</v>
      </c>
      <c r="B11" s="157" t="s">
        <v>194</v>
      </c>
      <c r="C11" s="151">
        <f>'1.C.1.sz.mell.'!C11+'1.C.2.sz.mell. '!C11</f>
        <v>0</v>
      </c>
    </row>
    <row r="12" spans="1:6" s="152" customFormat="1" ht="12" customHeight="1" thickBot="1" x14ac:dyDescent="0.3">
      <c r="A12" s="156" t="s">
        <v>87</v>
      </c>
      <c r="B12" s="157" t="s">
        <v>195</v>
      </c>
      <c r="C12" s="151">
        <f>'1.C.1.sz.mell.'!C12+'1.C.2.sz.mell. '!C12</f>
        <v>0</v>
      </c>
    </row>
    <row r="13" spans="1:6" s="152" customFormat="1" ht="12" customHeight="1" thickBot="1" x14ac:dyDescent="0.3">
      <c r="A13" s="156" t="s">
        <v>109</v>
      </c>
      <c r="B13" s="157" t="s">
        <v>196</v>
      </c>
      <c r="C13" s="151">
        <f>'1.C.1.sz.mell.'!C13+'1.C.2.sz.mell. '!C13</f>
        <v>0</v>
      </c>
    </row>
    <row r="14" spans="1:6" s="152" customFormat="1" ht="12" customHeight="1" thickBot="1" x14ac:dyDescent="0.3">
      <c r="A14" s="159" t="s">
        <v>88</v>
      </c>
      <c r="B14" s="160" t="s">
        <v>197</v>
      </c>
      <c r="C14" s="151">
        <f>'1.C.1.sz.mell.'!C14+'1.C.2.sz.mell. '!C14</f>
        <v>0</v>
      </c>
    </row>
    <row r="15" spans="1:6" s="152" customFormat="1" ht="12" customHeight="1" thickBot="1" x14ac:dyDescent="0.3">
      <c r="A15" s="149" t="s">
        <v>14</v>
      </c>
      <c r="B15" s="161" t="s">
        <v>198</v>
      </c>
      <c r="C15" s="151">
        <f>'1.C.1.sz.mell.'!C15+'1.C.2.sz.mell. '!C15</f>
        <v>519656</v>
      </c>
    </row>
    <row r="16" spans="1:6" s="152" customFormat="1" ht="12" customHeight="1" thickBot="1" x14ac:dyDescent="0.3">
      <c r="A16" s="153" t="s">
        <v>90</v>
      </c>
      <c r="B16" s="154" t="s">
        <v>199</v>
      </c>
      <c r="C16" s="151">
        <f>'1.C.1.sz.mell.'!C16+'1.C.2.sz.mell. '!C16</f>
        <v>0</v>
      </c>
    </row>
    <row r="17" spans="1:3" s="152" customFormat="1" ht="12" customHeight="1" thickBot="1" x14ac:dyDescent="0.3">
      <c r="A17" s="156" t="s">
        <v>91</v>
      </c>
      <c r="B17" s="157" t="s">
        <v>200</v>
      </c>
      <c r="C17" s="151">
        <f>'1.C.1.sz.mell.'!C17+'1.C.2.sz.mell. '!C17</f>
        <v>0</v>
      </c>
    </row>
    <row r="18" spans="1:3" s="152" customFormat="1" ht="12" customHeight="1" thickBot="1" x14ac:dyDescent="0.3">
      <c r="A18" s="156" t="s">
        <v>92</v>
      </c>
      <c r="B18" s="157" t="s">
        <v>201</v>
      </c>
      <c r="C18" s="151">
        <f>'1.C.1.sz.mell.'!C18+'1.C.2.sz.mell. '!C18</f>
        <v>0</v>
      </c>
    </row>
    <row r="19" spans="1:3" s="152" customFormat="1" ht="12" customHeight="1" thickBot="1" x14ac:dyDescent="0.3">
      <c r="A19" s="156" t="s">
        <v>93</v>
      </c>
      <c r="B19" s="157" t="s">
        <v>202</v>
      </c>
      <c r="C19" s="151">
        <f>'1.C.1.sz.mell.'!C19+'1.C.2.sz.mell. '!C19</f>
        <v>0</v>
      </c>
    </row>
    <row r="20" spans="1:3" s="152" customFormat="1" ht="12" customHeight="1" thickBot="1" x14ac:dyDescent="0.3">
      <c r="A20" s="156" t="s">
        <v>94</v>
      </c>
      <c r="B20" s="157" t="s">
        <v>203</v>
      </c>
      <c r="C20" s="151">
        <f>'1.C.1.sz.mell.'!C20+'1.C.2.sz.mell. '!C20</f>
        <v>519656</v>
      </c>
    </row>
    <row r="21" spans="1:3" s="152" customFormat="1" ht="12" customHeight="1" thickBot="1" x14ac:dyDescent="0.3">
      <c r="A21" s="159" t="s">
        <v>103</v>
      </c>
      <c r="B21" s="160" t="s">
        <v>204</v>
      </c>
      <c r="C21" s="151">
        <f>'1.C.1.sz.mell.'!C21+'1.C.2.sz.mell. '!C21</f>
        <v>0</v>
      </c>
    </row>
    <row r="22" spans="1:3" s="152" customFormat="1" ht="12" customHeight="1" thickBot="1" x14ac:dyDescent="0.3">
      <c r="A22" s="149" t="s">
        <v>15</v>
      </c>
      <c r="B22" s="150" t="s">
        <v>205</v>
      </c>
      <c r="C22" s="151">
        <f>'1.C.1.sz.mell.'!C22+'1.C.2.sz.mell. '!C22</f>
        <v>0</v>
      </c>
    </row>
    <row r="23" spans="1:3" s="152" customFormat="1" ht="12" customHeight="1" thickBot="1" x14ac:dyDescent="0.3">
      <c r="A23" s="153" t="s">
        <v>73</v>
      </c>
      <c r="B23" s="154" t="s">
        <v>206</v>
      </c>
      <c r="C23" s="151">
        <f>'1.C.1.sz.mell.'!C23+'1.C.2.sz.mell. '!C23</f>
        <v>0</v>
      </c>
    </row>
    <row r="24" spans="1:3" s="152" customFormat="1" ht="12" customHeight="1" thickBot="1" x14ac:dyDescent="0.3">
      <c r="A24" s="156" t="s">
        <v>74</v>
      </c>
      <c r="B24" s="157" t="s">
        <v>207</v>
      </c>
      <c r="C24" s="151">
        <f>'1.C.1.sz.mell.'!C24+'1.C.2.sz.mell. '!C24</f>
        <v>0</v>
      </c>
    </row>
    <row r="25" spans="1:3" s="152" customFormat="1" ht="12" customHeight="1" thickBot="1" x14ac:dyDescent="0.3">
      <c r="A25" s="156" t="s">
        <v>75</v>
      </c>
      <c r="B25" s="157" t="s">
        <v>208</v>
      </c>
      <c r="C25" s="151">
        <f>'1.C.1.sz.mell.'!C25+'1.C.2.sz.mell. '!C25</f>
        <v>0</v>
      </c>
    </row>
    <row r="26" spans="1:3" s="152" customFormat="1" ht="12" customHeight="1" thickBot="1" x14ac:dyDescent="0.3">
      <c r="A26" s="156" t="s">
        <v>76</v>
      </c>
      <c r="B26" s="157" t="s">
        <v>209</v>
      </c>
      <c r="C26" s="151">
        <f>'1.C.1.sz.mell.'!C26+'1.C.2.sz.mell. '!C26</f>
        <v>0</v>
      </c>
    </row>
    <row r="27" spans="1:3" s="152" customFormat="1" ht="12" customHeight="1" thickBot="1" x14ac:dyDescent="0.3">
      <c r="A27" s="156" t="s">
        <v>121</v>
      </c>
      <c r="B27" s="157" t="s">
        <v>210</v>
      </c>
      <c r="C27" s="151">
        <f>'1.C.1.sz.mell.'!C27+'1.C.2.sz.mell. '!C27</f>
        <v>0</v>
      </c>
    </row>
    <row r="28" spans="1:3" s="152" customFormat="1" ht="12" customHeight="1" thickBot="1" x14ac:dyDescent="0.3">
      <c r="A28" s="159" t="s">
        <v>122</v>
      </c>
      <c r="B28" s="160" t="s">
        <v>211</v>
      </c>
      <c r="C28" s="151">
        <f>'1.C.1.sz.mell.'!C28+'1.C.2.sz.mell. '!C28</f>
        <v>0</v>
      </c>
    </row>
    <row r="29" spans="1:3" s="152" customFormat="1" ht="12" customHeight="1" thickBot="1" x14ac:dyDescent="0.3">
      <c r="A29" s="149" t="s">
        <v>123</v>
      </c>
      <c r="B29" s="150" t="s">
        <v>212</v>
      </c>
      <c r="C29" s="151">
        <f>'1.C.1.sz.mell.'!C29+'1.C.2.sz.mell. '!C29</f>
        <v>0</v>
      </c>
    </row>
    <row r="30" spans="1:3" s="152" customFormat="1" ht="12" customHeight="1" thickBot="1" x14ac:dyDescent="0.3">
      <c r="A30" s="153" t="s">
        <v>213</v>
      </c>
      <c r="B30" s="154" t="s">
        <v>214</v>
      </c>
      <c r="C30" s="151">
        <f>'1.C.1.sz.mell.'!C30+'1.C.2.sz.mell. '!C30</f>
        <v>0</v>
      </c>
    </row>
    <row r="31" spans="1:3" s="152" customFormat="1" ht="12" customHeight="1" thickBot="1" x14ac:dyDescent="0.3">
      <c r="A31" s="156" t="s">
        <v>215</v>
      </c>
      <c r="B31" s="157" t="s">
        <v>216</v>
      </c>
      <c r="C31" s="151">
        <f>'1.C.1.sz.mell.'!C31+'1.C.2.sz.mell. '!C31</f>
        <v>0</v>
      </c>
    </row>
    <row r="32" spans="1:3" s="152" customFormat="1" ht="12" customHeight="1" thickBot="1" x14ac:dyDescent="0.3">
      <c r="A32" s="156" t="s">
        <v>217</v>
      </c>
      <c r="B32" s="157" t="s">
        <v>218</v>
      </c>
      <c r="C32" s="151">
        <f>'1.C.1.sz.mell.'!C32+'1.C.2.sz.mell. '!C32</f>
        <v>0</v>
      </c>
    </row>
    <row r="33" spans="1:3" s="152" customFormat="1" ht="12" customHeight="1" thickBot="1" x14ac:dyDescent="0.3">
      <c r="A33" s="156" t="s">
        <v>219</v>
      </c>
      <c r="B33" s="157" t="s">
        <v>220</v>
      </c>
      <c r="C33" s="151">
        <f>'1.C.1.sz.mell.'!C33+'1.C.2.sz.mell. '!C33</f>
        <v>0</v>
      </c>
    </row>
    <row r="34" spans="1:3" s="152" customFormat="1" ht="12" customHeight="1" thickBot="1" x14ac:dyDescent="0.3">
      <c r="A34" s="156" t="s">
        <v>221</v>
      </c>
      <c r="B34" s="157" t="s">
        <v>222</v>
      </c>
      <c r="C34" s="151">
        <f>'1.C.1.sz.mell.'!C34+'1.C.2.sz.mell. '!C34</f>
        <v>0</v>
      </c>
    </row>
    <row r="35" spans="1:3" s="152" customFormat="1" ht="12" customHeight="1" thickBot="1" x14ac:dyDescent="0.3">
      <c r="A35" s="159" t="s">
        <v>223</v>
      </c>
      <c r="B35" s="160" t="s">
        <v>224</v>
      </c>
      <c r="C35" s="151">
        <f>'1.C.1.sz.mell.'!C35+'1.C.2.sz.mell. '!C35</f>
        <v>0</v>
      </c>
    </row>
    <row r="36" spans="1:3" s="152" customFormat="1" ht="12" customHeight="1" thickBot="1" x14ac:dyDescent="0.3">
      <c r="A36" s="149" t="s">
        <v>17</v>
      </c>
      <c r="B36" s="150" t="s">
        <v>225</v>
      </c>
      <c r="C36" s="151">
        <f>'1.C.1.sz.mell.'!C36+'1.C.2.sz.mell. '!C36</f>
        <v>14293032</v>
      </c>
    </row>
    <row r="37" spans="1:3" s="152" customFormat="1" ht="12" customHeight="1" thickBot="1" x14ac:dyDescent="0.3">
      <c r="A37" s="153" t="s">
        <v>77</v>
      </c>
      <c r="B37" s="154" t="s">
        <v>226</v>
      </c>
      <c r="C37" s="151">
        <f>'1.C.1.sz.mell.'!C37+'1.C.2.sz.mell. '!C37</f>
        <v>0</v>
      </c>
    </row>
    <row r="38" spans="1:3" s="152" customFormat="1" ht="12" customHeight="1" thickBot="1" x14ac:dyDescent="0.3">
      <c r="A38" s="156" t="s">
        <v>78</v>
      </c>
      <c r="B38" s="157" t="s">
        <v>227</v>
      </c>
      <c r="C38" s="151">
        <f>'1.C.1.sz.mell.'!C38+'1.C.2.sz.mell. '!C38</f>
        <v>5730903</v>
      </c>
    </row>
    <row r="39" spans="1:3" s="152" customFormat="1" ht="12" customHeight="1" thickBot="1" x14ac:dyDescent="0.3">
      <c r="A39" s="156" t="s">
        <v>79</v>
      </c>
      <c r="B39" s="157" t="s">
        <v>228</v>
      </c>
      <c r="C39" s="151">
        <f>'1.C.1.sz.mell.'!C39+'1.C.2.sz.mell. '!C39</f>
        <v>750000</v>
      </c>
    </row>
    <row r="40" spans="1:3" s="152" customFormat="1" ht="12" customHeight="1" thickBot="1" x14ac:dyDescent="0.3">
      <c r="A40" s="156" t="s">
        <v>125</v>
      </c>
      <c r="B40" s="157" t="s">
        <v>229</v>
      </c>
      <c r="C40" s="151">
        <f>'1.C.1.sz.mell.'!C40+'1.C.2.sz.mell. '!C40</f>
        <v>0</v>
      </c>
    </row>
    <row r="41" spans="1:3" s="152" customFormat="1" ht="12" customHeight="1" thickBot="1" x14ac:dyDescent="0.3">
      <c r="A41" s="156" t="s">
        <v>126</v>
      </c>
      <c r="B41" s="157" t="s">
        <v>230</v>
      </c>
      <c r="C41" s="151">
        <f>'1.C.1.sz.mell.'!C41+'1.C.2.sz.mell. '!C41</f>
        <v>3985233</v>
      </c>
    </row>
    <row r="42" spans="1:3" s="152" customFormat="1" ht="12" customHeight="1" thickBot="1" x14ac:dyDescent="0.3">
      <c r="A42" s="156" t="s">
        <v>127</v>
      </c>
      <c r="B42" s="157" t="s">
        <v>231</v>
      </c>
      <c r="C42" s="151">
        <f>'1.C.1.sz.mell.'!C42+'1.C.2.sz.mell. '!C42</f>
        <v>3816896</v>
      </c>
    </row>
    <row r="43" spans="1:3" s="152" customFormat="1" ht="12" customHeight="1" thickBot="1" x14ac:dyDescent="0.3">
      <c r="A43" s="156" t="s">
        <v>128</v>
      </c>
      <c r="B43" s="157" t="s">
        <v>232</v>
      </c>
      <c r="C43" s="151">
        <f>'1.C.1.sz.mell.'!C43+'1.C.2.sz.mell. '!C43</f>
        <v>0</v>
      </c>
    </row>
    <row r="44" spans="1:3" s="152" customFormat="1" ht="12" customHeight="1" thickBot="1" x14ac:dyDescent="0.3">
      <c r="A44" s="156" t="s">
        <v>129</v>
      </c>
      <c r="B44" s="157" t="s">
        <v>233</v>
      </c>
      <c r="C44" s="151">
        <f>'1.C.1.sz.mell.'!C44+'1.C.2.sz.mell. '!C44</f>
        <v>0</v>
      </c>
    </row>
    <row r="45" spans="1:3" s="152" customFormat="1" ht="12" customHeight="1" thickBot="1" x14ac:dyDescent="0.3">
      <c r="A45" s="156" t="s">
        <v>234</v>
      </c>
      <c r="B45" s="157" t="s">
        <v>235</v>
      </c>
      <c r="C45" s="151">
        <f>'1.C.1.sz.mell.'!C45+'1.C.2.sz.mell. '!C45</f>
        <v>0</v>
      </c>
    </row>
    <row r="46" spans="1:3" s="152" customFormat="1" ht="12" customHeight="1" thickBot="1" x14ac:dyDescent="0.3">
      <c r="A46" s="159" t="s">
        <v>236</v>
      </c>
      <c r="B46" s="160" t="s">
        <v>237</v>
      </c>
      <c r="C46" s="151">
        <f>'1.C.1.sz.mell.'!C46+'1.C.2.sz.mell. '!C46</f>
        <v>10000</v>
      </c>
    </row>
    <row r="47" spans="1:3" s="152" customFormat="1" ht="12" customHeight="1" thickBot="1" x14ac:dyDescent="0.3">
      <c r="A47" s="149" t="s">
        <v>18</v>
      </c>
      <c r="B47" s="150" t="s">
        <v>238</v>
      </c>
      <c r="C47" s="151">
        <f>'1.C.1.sz.mell.'!C47+'1.C.2.sz.mell. '!C47</f>
        <v>0</v>
      </c>
    </row>
    <row r="48" spans="1:3" s="152" customFormat="1" ht="12" customHeight="1" thickBot="1" x14ac:dyDescent="0.3">
      <c r="A48" s="153" t="s">
        <v>80</v>
      </c>
      <c r="B48" s="154" t="s">
        <v>239</v>
      </c>
      <c r="C48" s="151">
        <f>'1.C.1.sz.mell.'!C48+'1.C.2.sz.mell. '!C48</f>
        <v>0</v>
      </c>
    </row>
    <row r="49" spans="1:3" s="152" customFormat="1" ht="12" customHeight="1" thickBot="1" x14ac:dyDescent="0.3">
      <c r="A49" s="156" t="s">
        <v>81</v>
      </c>
      <c r="B49" s="157" t="s">
        <v>240</v>
      </c>
      <c r="C49" s="151">
        <f>'1.C.1.sz.mell.'!C49+'1.C.2.sz.mell. '!C49</f>
        <v>0</v>
      </c>
    </row>
    <row r="50" spans="1:3" s="152" customFormat="1" ht="12" customHeight="1" thickBot="1" x14ac:dyDescent="0.3">
      <c r="A50" s="156" t="s">
        <v>241</v>
      </c>
      <c r="B50" s="157" t="s">
        <v>242</v>
      </c>
      <c r="C50" s="151">
        <f>'1.C.1.sz.mell.'!C50+'1.C.2.sz.mell. '!C50</f>
        <v>0</v>
      </c>
    </row>
    <row r="51" spans="1:3" s="152" customFormat="1" ht="12" customHeight="1" thickBot="1" x14ac:dyDescent="0.3">
      <c r="A51" s="156" t="s">
        <v>243</v>
      </c>
      <c r="B51" s="157" t="s">
        <v>244</v>
      </c>
      <c r="C51" s="151">
        <f>'1.C.1.sz.mell.'!C51+'1.C.2.sz.mell. '!C51</f>
        <v>0</v>
      </c>
    </row>
    <row r="52" spans="1:3" s="152" customFormat="1" ht="12" customHeight="1" thickBot="1" x14ac:dyDescent="0.3">
      <c r="A52" s="159" t="s">
        <v>245</v>
      </c>
      <c r="B52" s="160" t="s">
        <v>246</v>
      </c>
      <c r="C52" s="151">
        <f>'1.C.1.sz.mell.'!C52+'1.C.2.sz.mell. '!C52</f>
        <v>0</v>
      </c>
    </row>
    <row r="53" spans="1:3" s="152" customFormat="1" ht="12" customHeight="1" thickBot="1" x14ac:dyDescent="0.3">
      <c r="A53" s="149" t="s">
        <v>130</v>
      </c>
      <c r="B53" s="150" t="s">
        <v>247</v>
      </c>
      <c r="C53" s="151">
        <f>'1.C.1.sz.mell.'!C53+'1.C.2.sz.mell. '!C53</f>
        <v>0</v>
      </c>
    </row>
    <row r="54" spans="1:3" s="152" customFormat="1" ht="12" customHeight="1" thickBot="1" x14ac:dyDescent="0.3">
      <c r="A54" s="153" t="s">
        <v>82</v>
      </c>
      <c r="B54" s="154" t="s">
        <v>248</v>
      </c>
      <c r="C54" s="151">
        <f>'1.C.1.sz.mell.'!C54+'1.C.2.sz.mell. '!C54</f>
        <v>0</v>
      </c>
    </row>
    <row r="55" spans="1:3" s="152" customFormat="1" ht="12" customHeight="1" thickBot="1" x14ac:dyDescent="0.3">
      <c r="A55" s="156" t="s">
        <v>83</v>
      </c>
      <c r="B55" s="157" t="s">
        <v>249</v>
      </c>
      <c r="C55" s="151">
        <f>'1.C.1.sz.mell.'!C55+'1.C.2.sz.mell. '!C55</f>
        <v>0</v>
      </c>
    </row>
    <row r="56" spans="1:3" s="152" customFormat="1" ht="12" customHeight="1" thickBot="1" x14ac:dyDescent="0.3">
      <c r="A56" s="156" t="s">
        <v>250</v>
      </c>
      <c r="B56" s="157" t="s">
        <v>251</v>
      </c>
      <c r="C56" s="151">
        <f>'1.C.1.sz.mell.'!C56+'1.C.2.sz.mell. '!C56</f>
        <v>0</v>
      </c>
    </row>
    <row r="57" spans="1:3" s="152" customFormat="1" ht="12" customHeight="1" thickBot="1" x14ac:dyDescent="0.3">
      <c r="A57" s="159" t="s">
        <v>252</v>
      </c>
      <c r="B57" s="160" t="s">
        <v>253</v>
      </c>
      <c r="C57" s="151">
        <f>'1.C.1.sz.mell.'!C57+'1.C.2.sz.mell. '!C57</f>
        <v>0</v>
      </c>
    </row>
    <row r="58" spans="1:3" s="152" customFormat="1" ht="12" customHeight="1" thickBot="1" x14ac:dyDescent="0.3">
      <c r="A58" s="149" t="s">
        <v>20</v>
      </c>
      <c r="B58" s="161" t="s">
        <v>254</v>
      </c>
      <c r="C58" s="151">
        <f>'1.C.1.sz.mell.'!C58+'1.C.2.sz.mell. '!C58</f>
        <v>0</v>
      </c>
    </row>
    <row r="59" spans="1:3" s="152" customFormat="1" ht="12" customHeight="1" thickBot="1" x14ac:dyDescent="0.3">
      <c r="A59" s="153" t="s">
        <v>131</v>
      </c>
      <c r="B59" s="154" t="s">
        <v>255</v>
      </c>
      <c r="C59" s="151">
        <f>'1.C.1.sz.mell.'!C59+'1.C.2.sz.mell. '!C59</f>
        <v>0</v>
      </c>
    </row>
    <row r="60" spans="1:3" s="152" customFormat="1" ht="12" customHeight="1" thickBot="1" x14ac:dyDescent="0.3">
      <c r="A60" s="156" t="s">
        <v>132</v>
      </c>
      <c r="B60" s="157" t="s">
        <v>256</v>
      </c>
      <c r="C60" s="151">
        <f>'1.C.1.sz.mell.'!C60+'1.C.2.sz.mell. '!C60</f>
        <v>0</v>
      </c>
    </row>
    <row r="61" spans="1:3" s="152" customFormat="1" ht="12" customHeight="1" thickBot="1" x14ac:dyDescent="0.3">
      <c r="A61" s="156" t="s">
        <v>167</v>
      </c>
      <c r="B61" s="157" t="s">
        <v>257</v>
      </c>
      <c r="C61" s="151">
        <f>'1.C.1.sz.mell.'!C61+'1.C.2.sz.mell. '!C61</f>
        <v>0</v>
      </c>
    </row>
    <row r="62" spans="1:3" s="152" customFormat="1" ht="12" customHeight="1" thickBot="1" x14ac:dyDescent="0.3">
      <c r="A62" s="159" t="s">
        <v>258</v>
      </c>
      <c r="B62" s="160" t="s">
        <v>259</v>
      </c>
      <c r="C62" s="151">
        <f>'1.C.1.sz.mell.'!C62+'1.C.2.sz.mell. '!C62</f>
        <v>0</v>
      </c>
    </row>
    <row r="63" spans="1:3" s="152" customFormat="1" ht="12" customHeight="1" thickBot="1" x14ac:dyDescent="0.3">
      <c r="A63" s="149" t="s">
        <v>21</v>
      </c>
      <c r="B63" s="150" t="s">
        <v>260</v>
      </c>
      <c r="C63" s="151">
        <f>'1.C.1.sz.mell.'!C63+'1.C.2.sz.mell. '!C63</f>
        <v>14812688</v>
      </c>
    </row>
    <row r="64" spans="1:3" s="152" customFormat="1" ht="12" customHeight="1" thickBot="1" x14ac:dyDescent="0.3">
      <c r="A64" s="168" t="s">
        <v>261</v>
      </c>
      <c r="B64" s="161" t="s">
        <v>262</v>
      </c>
      <c r="C64" s="151">
        <f>'1.C.1.sz.mell.'!C64+'1.C.2.sz.mell. '!C64</f>
        <v>0</v>
      </c>
    </row>
    <row r="65" spans="1:3" s="152" customFormat="1" ht="12" customHeight="1" thickBot="1" x14ac:dyDescent="0.3">
      <c r="A65" s="153" t="s">
        <v>263</v>
      </c>
      <c r="B65" s="154" t="s">
        <v>264</v>
      </c>
      <c r="C65" s="151">
        <f>'1.C.1.sz.mell.'!C65+'1.C.2.sz.mell. '!C65</f>
        <v>0</v>
      </c>
    </row>
    <row r="66" spans="1:3" s="152" customFormat="1" ht="12" customHeight="1" thickBot="1" x14ac:dyDescent="0.3">
      <c r="A66" s="156" t="s">
        <v>265</v>
      </c>
      <c r="B66" s="157" t="s">
        <v>266</v>
      </c>
      <c r="C66" s="151">
        <f>'1.C.1.sz.mell.'!C66+'1.C.2.sz.mell. '!C66</f>
        <v>0</v>
      </c>
    </row>
    <row r="67" spans="1:3" s="152" customFormat="1" ht="12" customHeight="1" thickBot="1" x14ac:dyDescent="0.3">
      <c r="A67" s="159" t="s">
        <v>267</v>
      </c>
      <c r="B67" s="169" t="s">
        <v>268</v>
      </c>
      <c r="C67" s="151">
        <f>'1.C.1.sz.mell.'!C67+'1.C.2.sz.mell. '!C67</f>
        <v>0</v>
      </c>
    </row>
    <row r="68" spans="1:3" s="152" customFormat="1" ht="12" customHeight="1" thickBot="1" x14ac:dyDescent="0.3">
      <c r="A68" s="168" t="s">
        <v>269</v>
      </c>
      <c r="B68" s="161" t="s">
        <v>270</v>
      </c>
      <c r="C68" s="151">
        <f>'1.C.1.sz.mell.'!C68+'1.C.2.sz.mell. '!C68</f>
        <v>0</v>
      </c>
    </row>
    <row r="69" spans="1:3" s="152" customFormat="1" ht="12" customHeight="1" thickBot="1" x14ac:dyDescent="0.3">
      <c r="A69" s="153" t="s">
        <v>110</v>
      </c>
      <c r="B69" s="154" t="s">
        <v>271</v>
      </c>
      <c r="C69" s="151">
        <f>'1.C.1.sz.mell.'!C69+'1.C.2.sz.mell. '!C69</f>
        <v>0</v>
      </c>
    </row>
    <row r="70" spans="1:3" s="152" customFormat="1" ht="12" customHeight="1" thickBot="1" x14ac:dyDescent="0.3">
      <c r="A70" s="156" t="s">
        <v>111</v>
      </c>
      <c r="B70" s="157" t="s">
        <v>272</v>
      </c>
      <c r="C70" s="151">
        <f>'1.C.1.sz.mell.'!C70+'1.C.2.sz.mell. '!C70</f>
        <v>0</v>
      </c>
    </row>
    <row r="71" spans="1:3" s="152" customFormat="1" ht="12" customHeight="1" thickBot="1" x14ac:dyDescent="0.3">
      <c r="A71" s="156" t="s">
        <v>273</v>
      </c>
      <c r="B71" s="157" t="s">
        <v>274</v>
      </c>
      <c r="C71" s="151">
        <f>'1.C.1.sz.mell.'!C71+'1.C.2.sz.mell. '!C71</f>
        <v>0</v>
      </c>
    </row>
    <row r="72" spans="1:3" s="152" customFormat="1" ht="12" customHeight="1" thickBot="1" x14ac:dyDescent="0.3">
      <c r="A72" s="159" t="s">
        <v>275</v>
      </c>
      <c r="B72" s="160" t="s">
        <v>276</v>
      </c>
      <c r="C72" s="151">
        <f>'1.C.1.sz.mell.'!C72+'1.C.2.sz.mell. '!C72</f>
        <v>0</v>
      </c>
    </row>
    <row r="73" spans="1:3" s="152" customFormat="1" ht="12" customHeight="1" thickBot="1" x14ac:dyDescent="0.3">
      <c r="A73" s="168" t="s">
        <v>277</v>
      </c>
      <c r="B73" s="161" t="s">
        <v>278</v>
      </c>
      <c r="C73" s="151">
        <f>'1.C.1.sz.mell.'!C73+'1.C.2.sz.mell. '!C73</f>
        <v>2735</v>
      </c>
    </row>
    <row r="74" spans="1:3" s="152" customFormat="1" ht="12" customHeight="1" thickBot="1" x14ac:dyDescent="0.3">
      <c r="A74" s="153" t="s">
        <v>279</v>
      </c>
      <c r="B74" s="154" t="s">
        <v>280</v>
      </c>
      <c r="C74" s="151">
        <f>'1.C.1.sz.mell.'!C74+'1.C.2.sz.mell. '!C74</f>
        <v>2735</v>
      </c>
    </row>
    <row r="75" spans="1:3" s="152" customFormat="1" ht="12" customHeight="1" thickBot="1" x14ac:dyDescent="0.3">
      <c r="A75" s="159" t="s">
        <v>281</v>
      </c>
      <c r="B75" s="160" t="s">
        <v>282</v>
      </c>
      <c r="C75" s="151">
        <f>'1.C.1.sz.mell.'!C75+'1.C.2.sz.mell. '!C75</f>
        <v>0</v>
      </c>
    </row>
    <row r="76" spans="1:3" s="152" customFormat="1" ht="12" customHeight="1" thickBot="1" x14ac:dyDescent="0.3">
      <c r="A76" s="168" t="s">
        <v>283</v>
      </c>
      <c r="B76" s="161" t="s">
        <v>284</v>
      </c>
      <c r="C76" s="151">
        <f>'1.C.1.sz.mell.'!C76+'1.C.2.sz.mell. '!C76</f>
        <v>19860836</v>
      </c>
    </row>
    <row r="77" spans="1:3" s="152" customFormat="1" ht="12" customHeight="1" thickBot="1" x14ac:dyDescent="0.3">
      <c r="A77" s="153" t="s">
        <v>285</v>
      </c>
      <c r="B77" s="154" t="s">
        <v>286</v>
      </c>
      <c r="C77" s="151">
        <f>'1.C.1.sz.mell.'!C77+'1.C.2.sz.mell. '!C77</f>
        <v>0</v>
      </c>
    </row>
    <row r="78" spans="1:3" s="152" customFormat="1" ht="12" customHeight="1" thickBot="1" x14ac:dyDescent="0.3">
      <c r="A78" s="156" t="s">
        <v>287</v>
      </c>
      <c r="B78" s="157" t="s">
        <v>288</v>
      </c>
      <c r="C78" s="151">
        <f>'1.C.1.sz.mell.'!C78+'1.C.2.sz.mell. '!C78</f>
        <v>0</v>
      </c>
    </row>
    <row r="79" spans="1:3" s="152" customFormat="1" ht="12" customHeight="1" thickBot="1" x14ac:dyDescent="0.3">
      <c r="A79" s="153" t="s">
        <v>289</v>
      </c>
      <c r="B79" s="160" t="s">
        <v>419</v>
      </c>
      <c r="C79" s="151">
        <f>'1.C.1.sz.mell.'!C79+'1.C.2.sz.mell. '!C79</f>
        <v>19860836</v>
      </c>
    </row>
    <row r="80" spans="1:3" s="152" customFormat="1" ht="12" customHeight="1" thickBot="1" x14ac:dyDescent="0.3">
      <c r="A80" s="159" t="s">
        <v>420</v>
      </c>
      <c r="B80" s="160" t="s">
        <v>290</v>
      </c>
      <c r="C80" s="151">
        <f>'1.C.1.sz.mell.'!C80+'1.C.2.sz.mell. '!C80</f>
        <v>0</v>
      </c>
    </row>
    <row r="81" spans="1:3" s="152" customFormat="1" ht="12" customHeight="1" thickBot="1" x14ac:dyDescent="0.3">
      <c r="A81" s="168" t="s">
        <v>291</v>
      </c>
      <c r="B81" s="161" t="s">
        <v>292</v>
      </c>
      <c r="C81" s="151">
        <f>'1.C.1.sz.mell.'!C81+'1.C.2.sz.mell. '!C81</f>
        <v>0</v>
      </c>
    </row>
    <row r="82" spans="1:3" s="152" customFormat="1" ht="12" customHeight="1" thickBot="1" x14ac:dyDescent="0.3">
      <c r="A82" s="170" t="s">
        <v>293</v>
      </c>
      <c r="B82" s="154" t="s">
        <v>294</v>
      </c>
      <c r="C82" s="151">
        <f>'1.C.1.sz.mell.'!C82+'1.C.2.sz.mell. '!C82</f>
        <v>0</v>
      </c>
    </row>
    <row r="83" spans="1:3" s="152" customFormat="1" ht="12" customHeight="1" thickBot="1" x14ac:dyDescent="0.3">
      <c r="A83" s="171" t="s">
        <v>295</v>
      </c>
      <c r="B83" s="157" t="s">
        <v>296</v>
      </c>
      <c r="C83" s="151">
        <f>'1.C.1.sz.mell.'!C83+'1.C.2.sz.mell. '!C83</f>
        <v>0</v>
      </c>
    </row>
    <row r="84" spans="1:3" s="152" customFormat="1" ht="12" customHeight="1" thickBot="1" x14ac:dyDescent="0.3">
      <c r="A84" s="171" t="s">
        <v>297</v>
      </c>
      <c r="B84" s="157" t="s">
        <v>298</v>
      </c>
      <c r="C84" s="151">
        <f>'1.C.1.sz.mell.'!C84+'1.C.2.sz.mell. '!C84</f>
        <v>0</v>
      </c>
    </row>
    <row r="85" spans="1:3" s="152" customFormat="1" ht="12" customHeight="1" thickBot="1" x14ac:dyDescent="0.3">
      <c r="A85" s="172" t="s">
        <v>299</v>
      </c>
      <c r="B85" s="160" t="s">
        <v>300</v>
      </c>
      <c r="C85" s="151">
        <f>'1.C.1.sz.mell.'!C85+'1.C.2.sz.mell. '!C85</f>
        <v>0</v>
      </c>
    </row>
    <row r="86" spans="1:3" s="152" customFormat="1" ht="13.5" customHeight="1" thickBot="1" x14ac:dyDescent="0.3">
      <c r="A86" s="168" t="s">
        <v>301</v>
      </c>
      <c r="B86" s="161" t="s">
        <v>302</v>
      </c>
      <c r="C86" s="151">
        <f>'1.C.1.sz.mell.'!C86+'1.C.2.sz.mell. '!C86</f>
        <v>0</v>
      </c>
    </row>
    <row r="87" spans="1:3" s="152" customFormat="1" ht="15.75" customHeight="1" thickBot="1" x14ac:dyDescent="0.3">
      <c r="A87" s="168" t="s">
        <v>303</v>
      </c>
      <c r="B87" s="174" t="s">
        <v>304</v>
      </c>
      <c r="C87" s="151">
        <f>'1.C.1.sz.mell.'!C87+'1.C.2.sz.mell. '!C87</f>
        <v>19863571</v>
      </c>
    </row>
    <row r="88" spans="1:3" s="152" customFormat="1" ht="16.5" customHeight="1" thickBot="1" x14ac:dyDescent="0.3">
      <c r="A88" s="175" t="s">
        <v>305</v>
      </c>
      <c r="B88" s="176" t="s">
        <v>306</v>
      </c>
      <c r="C88" s="151">
        <f>'1.C.1.sz.mell.'!C88+'1.C.2.sz.mell. '!C88</f>
        <v>34676259</v>
      </c>
    </row>
    <row r="89" spans="1:3" s="130" customFormat="1" ht="78.75" customHeight="1" x14ac:dyDescent="0.25">
      <c r="A89" s="1"/>
      <c r="B89" s="2"/>
      <c r="C89" s="100"/>
    </row>
    <row r="90" spans="1:3" ht="16.5" customHeight="1" x14ac:dyDescent="0.3">
      <c r="A90" s="484" t="s">
        <v>41</v>
      </c>
      <c r="B90" s="484"/>
      <c r="C90" s="484"/>
    </row>
    <row r="91" spans="1:3" s="131" customFormat="1" ht="16.5" customHeight="1" thickBot="1" x14ac:dyDescent="0.35">
      <c r="A91" s="485" t="s">
        <v>113</v>
      </c>
      <c r="B91" s="485"/>
      <c r="C91" s="101" t="s">
        <v>9</v>
      </c>
    </row>
    <row r="92" spans="1:3" ht="38.1" customHeight="1" thickBot="1" x14ac:dyDescent="0.35">
      <c r="A92" s="4" t="s">
        <v>59</v>
      </c>
      <c r="B92" s="5" t="s">
        <v>42</v>
      </c>
      <c r="C92" s="14" t="s">
        <v>461</v>
      </c>
    </row>
    <row r="93" spans="1:3" s="152" customFormat="1" ht="12" customHeight="1" thickBot="1" x14ac:dyDescent="0.3">
      <c r="A93" s="4">
        <v>1</v>
      </c>
      <c r="B93" s="5">
        <v>2</v>
      </c>
      <c r="C93" s="14">
        <v>3</v>
      </c>
    </row>
    <row r="94" spans="1:3" s="180" customFormat="1" ht="12" customHeight="1" thickBot="1" x14ac:dyDescent="0.3">
      <c r="A94" s="177" t="s">
        <v>13</v>
      </c>
      <c r="B94" s="178" t="s">
        <v>398</v>
      </c>
      <c r="C94" s="179">
        <f>'1.C.1.sz.mell.'!C94+'1.C.2.sz.mell. '!C94</f>
        <v>34625459</v>
      </c>
    </row>
    <row r="95" spans="1:3" s="180" customFormat="1" ht="12" customHeight="1" thickBot="1" x14ac:dyDescent="0.3">
      <c r="A95" s="181" t="s">
        <v>84</v>
      </c>
      <c r="B95" s="182" t="s">
        <v>43</v>
      </c>
      <c r="C95" s="179">
        <f>'1.C.1.sz.mell.'!C95+'1.C.2.sz.mell. '!C95</f>
        <v>10531900</v>
      </c>
    </row>
    <row r="96" spans="1:3" s="180" customFormat="1" ht="12" customHeight="1" thickBot="1" x14ac:dyDescent="0.3">
      <c r="A96" s="156" t="s">
        <v>85</v>
      </c>
      <c r="B96" s="184" t="s">
        <v>133</v>
      </c>
      <c r="C96" s="179">
        <f>'1.C.1.sz.mell.'!C96+'1.C.2.sz.mell. '!C96</f>
        <v>1841823</v>
      </c>
    </row>
    <row r="97" spans="1:3" s="180" customFormat="1" ht="12" customHeight="1" thickBot="1" x14ac:dyDescent="0.3">
      <c r="A97" s="156" t="s">
        <v>86</v>
      </c>
      <c r="B97" s="184" t="s">
        <v>108</v>
      </c>
      <c r="C97" s="179">
        <f>'1.C.1.sz.mell.'!C97+'1.C.2.sz.mell. '!C97</f>
        <v>22251736</v>
      </c>
    </row>
    <row r="98" spans="1:3" s="180" customFormat="1" ht="12" customHeight="1" thickBot="1" x14ac:dyDescent="0.3">
      <c r="A98" s="156" t="s">
        <v>87</v>
      </c>
      <c r="B98" s="185" t="s">
        <v>134</v>
      </c>
      <c r="C98" s="179">
        <f>'1.C.1.sz.mell.'!C98+'1.C.2.sz.mell. '!C98</f>
        <v>0</v>
      </c>
    </row>
    <row r="99" spans="1:3" s="180" customFormat="1" ht="12" customHeight="1" thickBot="1" x14ac:dyDescent="0.3">
      <c r="A99" s="156" t="s">
        <v>98</v>
      </c>
      <c r="B99" s="186" t="s">
        <v>135</v>
      </c>
      <c r="C99" s="179">
        <f>'1.C.1.sz.mell.'!C99+'1.C.2.sz.mell. '!C99</f>
        <v>0</v>
      </c>
    </row>
    <row r="100" spans="1:3" s="180" customFormat="1" ht="12" customHeight="1" thickBot="1" x14ac:dyDescent="0.3">
      <c r="A100" s="156" t="s">
        <v>88</v>
      </c>
      <c r="B100" s="184" t="s">
        <v>307</v>
      </c>
      <c r="C100" s="179">
        <f>'1.C.1.sz.mell.'!C100+'1.C.2.sz.mell. '!C100</f>
        <v>0</v>
      </c>
    </row>
    <row r="101" spans="1:3" s="180" customFormat="1" ht="12" customHeight="1" thickBot="1" x14ac:dyDescent="0.3">
      <c r="A101" s="156" t="s">
        <v>89</v>
      </c>
      <c r="B101" s="187" t="s">
        <v>308</v>
      </c>
      <c r="C101" s="179">
        <f>'1.C.1.sz.mell.'!C101+'1.C.2.sz.mell. '!C101</f>
        <v>0</v>
      </c>
    </row>
    <row r="102" spans="1:3" s="180" customFormat="1" ht="12" customHeight="1" thickBot="1" x14ac:dyDescent="0.3">
      <c r="A102" s="156" t="s">
        <v>99</v>
      </c>
      <c r="B102" s="188" t="s">
        <v>309</v>
      </c>
      <c r="C102" s="179">
        <f>'1.C.1.sz.mell.'!C102+'1.C.2.sz.mell. '!C102</f>
        <v>0</v>
      </c>
    </row>
    <row r="103" spans="1:3" s="180" customFormat="1" ht="12" customHeight="1" thickBot="1" x14ac:dyDescent="0.3">
      <c r="A103" s="156" t="s">
        <v>100</v>
      </c>
      <c r="B103" s="188" t="s">
        <v>310</v>
      </c>
      <c r="C103" s="179">
        <f>'1.C.1.sz.mell.'!C103+'1.C.2.sz.mell. '!C103</f>
        <v>0</v>
      </c>
    </row>
    <row r="104" spans="1:3" s="180" customFormat="1" ht="12" customHeight="1" thickBot="1" x14ac:dyDescent="0.3">
      <c r="A104" s="156" t="s">
        <v>101</v>
      </c>
      <c r="B104" s="187" t="s">
        <v>311</v>
      </c>
      <c r="C104" s="179">
        <f>'1.C.1.sz.mell.'!C104+'1.C.2.sz.mell. '!C104</f>
        <v>0</v>
      </c>
    </row>
    <row r="105" spans="1:3" s="180" customFormat="1" ht="12" customHeight="1" thickBot="1" x14ac:dyDescent="0.3">
      <c r="A105" s="156" t="s">
        <v>102</v>
      </c>
      <c r="B105" s="187" t="s">
        <v>312</v>
      </c>
      <c r="C105" s="179">
        <f>'1.C.1.sz.mell.'!C105+'1.C.2.sz.mell. '!C105</f>
        <v>0</v>
      </c>
    </row>
    <row r="106" spans="1:3" s="180" customFormat="1" ht="12" customHeight="1" thickBot="1" x14ac:dyDescent="0.3">
      <c r="A106" s="156" t="s">
        <v>104</v>
      </c>
      <c r="B106" s="188" t="s">
        <v>313</v>
      </c>
      <c r="C106" s="179">
        <f>'1.C.1.sz.mell.'!C106+'1.C.2.sz.mell. '!C106</f>
        <v>0</v>
      </c>
    </row>
    <row r="107" spans="1:3" s="180" customFormat="1" ht="12" customHeight="1" thickBot="1" x14ac:dyDescent="0.3">
      <c r="A107" s="189" t="s">
        <v>136</v>
      </c>
      <c r="B107" s="190" t="s">
        <v>314</v>
      </c>
      <c r="C107" s="179">
        <f>'1.C.1.sz.mell.'!C107+'1.C.2.sz.mell. '!C107</f>
        <v>0</v>
      </c>
    </row>
    <row r="108" spans="1:3" s="180" customFormat="1" ht="12" customHeight="1" thickBot="1" x14ac:dyDescent="0.3">
      <c r="A108" s="156" t="s">
        <v>315</v>
      </c>
      <c r="B108" s="190" t="s">
        <v>316</v>
      </c>
      <c r="C108" s="179">
        <f>'1.C.1.sz.mell.'!C108+'1.C.2.sz.mell. '!C108</f>
        <v>0</v>
      </c>
    </row>
    <row r="109" spans="1:3" s="180" customFormat="1" ht="12" customHeight="1" thickBot="1" x14ac:dyDescent="0.3">
      <c r="A109" s="191" t="s">
        <v>317</v>
      </c>
      <c r="B109" s="192" t="s">
        <v>318</v>
      </c>
      <c r="C109" s="179">
        <f>'1.C.1.sz.mell.'!C109+'1.C.2.sz.mell. '!C109</f>
        <v>0</v>
      </c>
    </row>
    <row r="110" spans="1:3" s="180" customFormat="1" ht="12" customHeight="1" thickBot="1" x14ac:dyDescent="0.3">
      <c r="A110" s="149" t="s">
        <v>14</v>
      </c>
      <c r="B110" s="194" t="s">
        <v>399</v>
      </c>
      <c r="C110" s="179">
        <f>'1.C.1.sz.mell.'!C110+'1.C.2.sz.mell. '!C110</f>
        <v>50800</v>
      </c>
    </row>
    <row r="111" spans="1:3" s="180" customFormat="1" ht="12" customHeight="1" thickBot="1" x14ac:dyDescent="0.3">
      <c r="A111" s="153" t="s">
        <v>90</v>
      </c>
      <c r="B111" s="184" t="s">
        <v>166</v>
      </c>
      <c r="C111" s="179">
        <f>'1.C.1.sz.mell.'!C111+'1.C.2.sz.mell. '!C111</f>
        <v>50800</v>
      </c>
    </row>
    <row r="112" spans="1:3" s="180" customFormat="1" ht="12" customHeight="1" thickBot="1" x14ac:dyDescent="0.3">
      <c r="A112" s="153" t="s">
        <v>91</v>
      </c>
      <c r="B112" s="195" t="s">
        <v>319</v>
      </c>
      <c r="C112" s="179">
        <f>'1.C.1.sz.mell.'!C112+'1.C.2.sz.mell. '!C112</f>
        <v>0</v>
      </c>
    </row>
    <row r="113" spans="1:3" s="180" customFormat="1" ht="12" customHeight="1" thickBot="1" x14ac:dyDescent="0.3">
      <c r="A113" s="153" t="s">
        <v>92</v>
      </c>
      <c r="B113" s="195" t="s">
        <v>137</v>
      </c>
      <c r="C113" s="179">
        <f>'1.C.1.sz.mell.'!C113+'1.C.2.sz.mell. '!C113</f>
        <v>0</v>
      </c>
    </row>
    <row r="114" spans="1:3" s="180" customFormat="1" ht="12" customHeight="1" thickBot="1" x14ac:dyDescent="0.3">
      <c r="A114" s="153" t="s">
        <v>93</v>
      </c>
      <c r="B114" s="195" t="s">
        <v>320</v>
      </c>
      <c r="C114" s="179">
        <f>'1.C.1.sz.mell.'!C114+'1.C.2.sz.mell. '!C114</f>
        <v>0</v>
      </c>
    </row>
    <row r="115" spans="1:3" s="180" customFormat="1" ht="12" customHeight="1" thickBot="1" x14ac:dyDescent="0.3">
      <c r="A115" s="153" t="s">
        <v>94</v>
      </c>
      <c r="B115" s="197" t="s">
        <v>168</v>
      </c>
      <c r="C115" s="179">
        <f>'1.C.1.sz.mell.'!C115+'1.C.2.sz.mell. '!C115</f>
        <v>0</v>
      </c>
    </row>
    <row r="116" spans="1:3" s="180" customFormat="1" ht="12" customHeight="1" thickBot="1" x14ac:dyDescent="0.3">
      <c r="A116" s="153" t="s">
        <v>103</v>
      </c>
      <c r="B116" s="198" t="s">
        <v>321</v>
      </c>
      <c r="C116" s="179">
        <f>'1.C.1.sz.mell.'!C116+'1.C.2.sz.mell. '!C116</f>
        <v>0</v>
      </c>
    </row>
    <row r="117" spans="1:3" s="180" customFormat="1" ht="12" customHeight="1" thickBot="1" x14ac:dyDescent="0.3">
      <c r="A117" s="153" t="s">
        <v>105</v>
      </c>
      <c r="B117" s="199" t="s">
        <v>322</v>
      </c>
      <c r="C117" s="179">
        <f>'1.C.1.sz.mell.'!C117+'1.C.2.sz.mell. '!C117</f>
        <v>0</v>
      </c>
    </row>
    <row r="118" spans="1:3" s="180" customFormat="1" ht="12.6" thickBot="1" x14ac:dyDescent="0.3">
      <c r="A118" s="153" t="s">
        <v>138</v>
      </c>
      <c r="B118" s="188" t="s">
        <v>310</v>
      </c>
      <c r="C118" s="179">
        <f>'1.C.1.sz.mell.'!C118+'1.C.2.sz.mell. '!C118</f>
        <v>0</v>
      </c>
    </row>
    <row r="119" spans="1:3" s="180" customFormat="1" ht="12" customHeight="1" thickBot="1" x14ac:dyDescent="0.3">
      <c r="A119" s="153" t="s">
        <v>139</v>
      </c>
      <c r="B119" s="188" t="s">
        <v>323</v>
      </c>
      <c r="C119" s="179">
        <f>'1.C.1.sz.mell.'!C119+'1.C.2.sz.mell. '!C119</f>
        <v>0</v>
      </c>
    </row>
    <row r="120" spans="1:3" s="180" customFormat="1" ht="12" customHeight="1" thickBot="1" x14ac:dyDescent="0.3">
      <c r="A120" s="153" t="s">
        <v>140</v>
      </c>
      <c r="B120" s="188" t="s">
        <v>324</v>
      </c>
      <c r="C120" s="179">
        <f>'1.C.1.sz.mell.'!C120+'1.C.2.sz.mell. '!C120</f>
        <v>0</v>
      </c>
    </row>
    <row r="121" spans="1:3" s="180" customFormat="1" ht="12" customHeight="1" thickBot="1" x14ac:dyDescent="0.3">
      <c r="A121" s="153" t="s">
        <v>325</v>
      </c>
      <c r="B121" s="188" t="s">
        <v>313</v>
      </c>
      <c r="C121" s="179">
        <f>'1.C.1.sz.mell.'!C121+'1.C.2.sz.mell. '!C121</f>
        <v>0</v>
      </c>
    </row>
    <row r="122" spans="1:3" s="180" customFormat="1" ht="12" customHeight="1" thickBot="1" x14ac:dyDescent="0.3">
      <c r="A122" s="153" t="s">
        <v>326</v>
      </c>
      <c r="B122" s="188" t="s">
        <v>327</v>
      </c>
      <c r="C122" s="179">
        <f>'1.C.1.sz.mell.'!C122+'1.C.2.sz.mell. '!C122</f>
        <v>0</v>
      </c>
    </row>
    <row r="123" spans="1:3" s="180" customFormat="1" ht="12.6" thickBot="1" x14ac:dyDescent="0.3">
      <c r="A123" s="189" t="s">
        <v>328</v>
      </c>
      <c r="B123" s="188" t="s">
        <v>329</v>
      </c>
      <c r="C123" s="179">
        <f>'1.C.1.sz.mell.'!C123+'1.C.2.sz.mell. '!C123</f>
        <v>0</v>
      </c>
    </row>
    <row r="124" spans="1:3" s="180" customFormat="1" ht="12" customHeight="1" thickBot="1" x14ac:dyDescent="0.3">
      <c r="A124" s="149" t="s">
        <v>15</v>
      </c>
      <c r="B124" s="201" t="s">
        <v>330</v>
      </c>
      <c r="C124" s="179">
        <f>'1.C.1.sz.mell.'!C124+'1.C.2.sz.mell. '!C124</f>
        <v>0</v>
      </c>
    </row>
    <row r="125" spans="1:3" s="180" customFormat="1" ht="12" customHeight="1" thickBot="1" x14ac:dyDescent="0.3">
      <c r="A125" s="153" t="s">
        <v>73</v>
      </c>
      <c r="B125" s="202" t="s">
        <v>50</v>
      </c>
      <c r="C125" s="179">
        <f>'1.C.1.sz.mell.'!C125+'1.C.2.sz.mell. '!C125</f>
        <v>0</v>
      </c>
    </row>
    <row r="126" spans="1:3" s="180" customFormat="1" ht="12" customHeight="1" thickBot="1" x14ac:dyDescent="0.3">
      <c r="A126" s="159" t="s">
        <v>74</v>
      </c>
      <c r="B126" s="195" t="s">
        <v>51</v>
      </c>
      <c r="C126" s="179">
        <f>'1.C.1.sz.mell.'!C126+'1.C.2.sz.mell. '!C126</f>
        <v>0</v>
      </c>
    </row>
    <row r="127" spans="1:3" s="180" customFormat="1" ht="12" customHeight="1" thickBot="1" x14ac:dyDescent="0.3">
      <c r="A127" s="149" t="s">
        <v>16</v>
      </c>
      <c r="B127" s="201" t="s">
        <v>331</v>
      </c>
      <c r="C127" s="179">
        <f>'1.C.1.sz.mell.'!C127+'1.C.2.sz.mell. '!C127</f>
        <v>34676259</v>
      </c>
    </row>
    <row r="128" spans="1:3" s="180" customFormat="1" ht="12" customHeight="1" thickBot="1" x14ac:dyDescent="0.3">
      <c r="A128" s="149" t="s">
        <v>17</v>
      </c>
      <c r="B128" s="201" t="s">
        <v>332</v>
      </c>
      <c r="C128" s="179">
        <f>'1.C.1.sz.mell.'!C128+'1.C.2.sz.mell. '!C128</f>
        <v>0</v>
      </c>
    </row>
    <row r="129" spans="1:3" s="180" customFormat="1" ht="12" customHeight="1" thickBot="1" x14ac:dyDescent="0.3">
      <c r="A129" s="153" t="s">
        <v>77</v>
      </c>
      <c r="B129" s="202" t="s">
        <v>333</v>
      </c>
      <c r="C129" s="179">
        <f>'1.C.1.sz.mell.'!C129+'1.C.2.sz.mell. '!C129</f>
        <v>0</v>
      </c>
    </row>
    <row r="130" spans="1:3" s="180" customFormat="1" ht="12" customHeight="1" thickBot="1" x14ac:dyDescent="0.3">
      <c r="A130" s="153" t="s">
        <v>78</v>
      </c>
      <c r="B130" s="202" t="s">
        <v>334</v>
      </c>
      <c r="C130" s="179">
        <f>'1.C.1.sz.mell.'!C130+'1.C.2.sz.mell. '!C130</f>
        <v>0</v>
      </c>
    </row>
    <row r="131" spans="1:3" s="180" customFormat="1" ht="12" customHeight="1" thickBot="1" x14ac:dyDescent="0.3">
      <c r="A131" s="189" t="s">
        <v>79</v>
      </c>
      <c r="B131" s="203" t="s">
        <v>335</v>
      </c>
      <c r="C131" s="179">
        <f>'1.C.1.sz.mell.'!C131+'1.C.2.sz.mell. '!C131</f>
        <v>0</v>
      </c>
    </row>
    <row r="132" spans="1:3" s="180" customFormat="1" ht="12" customHeight="1" thickBot="1" x14ac:dyDescent="0.3">
      <c r="A132" s="149" t="s">
        <v>18</v>
      </c>
      <c r="B132" s="201" t="s">
        <v>336</v>
      </c>
      <c r="C132" s="179">
        <f>'1.C.1.sz.mell.'!C132+'1.C.2.sz.mell. '!C132</f>
        <v>0</v>
      </c>
    </row>
    <row r="133" spans="1:3" s="180" customFormat="1" ht="12" customHeight="1" thickBot="1" x14ac:dyDescent="0.3">
      <c r="A133" s="153" t="s">
        <v>80</v>
      </c>
      <c r="B133" s="202" t="s">
        <v>337</v>
      </c>
      <c r="C133" s="179">
        <f>'1.C.1.sz.mell.'!C133+'1.C.2.sz.mell. '!C133</f>
        <v>0</v>
      </c>
    </row>
    <row r="134" spans="1:3" s="180" customFormat="1" ht="12" customHeight="1" thickBot="1" x14ac:dyDescent="0.3">
      <c r="A134" s="153" t="s">
        <v>81</v>
      </c>
      <c r="B134" s="202" t="s">
        <v>338</v>
      </c>
      <c r="C134" s="179">
        <f>'1.C.1.sz.mell.'!C134+'1.C.2.sz.mell. '!C134</f>
        <v>0</v>
      </c>
    </row>
    <row r="135" spans="1:3" s="180" customFormat="1" ht="12" customHeight="1" thickBot="1" x14ac:dyDescent="0.3">
      <c r="A135" s="153" t="s">
        <v>241</v>
      </c>
      <c r="B135" s="202" t="s">
        <v>339</v>
      </c>
      <c r="C135" s="179">
        <f>'1.C.1.sz.mell.'!C135+'1.C.2.sz.mell. '!C135</f>
        <v>0</v>
      </c>
    </row>
    <row r="136" spans="1:3" s="180" customFormat="1" ht="12" customHeight="1" thickBot="1" x14ac:dyDescent="0.3">
      <c r="A136" s="189" t="s">
        <v>243</v>
      </c>
      <c r="B136" s="203" t="s">
        <v>340</v>
      </c>
      <c r="C136" s="179">
        <f>'1.C.1.sz.mell.'!C136+'1.C.2.sz.mell. '!C136</f>
        <v>0</v>
      </c>
    </row>
    <row r="137" spans="1:3" s="180" customFormat="1" ht="12" customHeight="1" thickBot="1" x14ac:dyDescent="0.3">
      <c r="A137" s="149" t="s">
        <v>19</v>
      </c>
      <c r="B137" s="201" t="s">
        <v>341</v>
      </c>
      <c r="C137" s="179">
        <f>'1.C.1.sz.mell.'!C137+'1.C.2.sz.mell. '!C137</f>
        <v>0</v>
      </c>
    </row>
    <row r="138" spans="1:3" s="180" customFormat="1" ht="12" customHeight="1" thickBot="1" x14ac:dyDescent="0.3">
      <c r="A138" s="153" t="s">
        <v>82</v>
      </c>
      <c r="B138" s="202" t="s">
        <v>342</v>
      </c>
      <c r="C138" s="179">
        <f>'1.C.1.sz.mell.'!C138+'1.C.2.sz.mell. '!C138</f>
        <v>0</v>
      </c>
    </row>
    <row r="139" spans="1:3" s="180" customFormat="1" ht="12" customHeight="1" thickBot="1" x14ac:dyDescent="0.3">
      <c r="A139" s="153" t="s">
        <v>83</v>
      </c>
      <c r="B139" s="202" t="s">
        <v>343</v>
      </c>
      <c r="C139" s="179">
        <f>'1.C.1.sz.mell.'!C139+'1.C.2.sz.mell. '!C139</f>
        <v>0</v>
      </c>
    </row>
    <row r="140" spans="1:3" s="180" customFormat="1" ht="12" customHeight="1" thickBot="1" x14ac:dyDescent="0.3">
      <c r="A140" s="153" t="s">
        <v>250</v>
      </c>
      <c r="B140" s="202" t="s">
        <v>344</v>
      </c>
      <c r="C140" s="179">
        <f>'1.C.1.sz.mell.'!C140+'1.C.2.sz.mell. '!C140</f>
        <v>0</v>
      </c>
    </row>
    <row r="141" spans="1:3" s="180" customFormat="1" ht="12" customHeight="1" thickBot="1" x14ac:dyDescent="0.3">
      <c r="A141" s="189" t="s">
        <v>252</v>
      </c>
      <c r="B141" s="203" t="s">
        <v>345</v>
      </c>
      <c r="C141" s="179">
        <f>'1.C.1.sz.mell.'!C141+'1.C.2.sz.mell. '!C141</f>
        <v>0</v>
      </c>
    </row>
    <row r="142" spans="1:3" s="180" customFormat="1" ht="12" customHeight="1" thickBot="1" x14ac:dyDescent="0.3">
      <c r="A142" s="149" t="s">
        <v>20</v>
      </c>
      <c r="B142" s="201" t="s">
        <v>346</v>
      </c>
      <c r="C142" s="179">
        <f>'1.C.1.sz.mell.'!C142+'1.C.2.sz.mell. '!C142</f>
        <v>0</v>
      </c>
    </row>
    <row r="143" spans="1:3" s="180" customFormat="1" ht="12" customHeight="1" thickBot="1" x14ac:dyDescent="0.3">
      <c r="A143" s="153" t="s">
        <v>131</v>
      </c>
      <c r="B143" s="202" t="s">
        <v>347</v>
      </c>
      <c r="C143" s="179">
        <f>'1.C.1.sz.mell.'!C143+'1.C.2.sz.mell. '!C143</f>
        <v>0</v>
      </c>
    </row>
    <row r="144" spans="1:3" s="180" customFormat="1" ht="12" customHeight="1" thickBot="1" x14ac:dyDescent="0.3">
      <c r="A144" s="153" t="s">
        <v>132</v>
      </c>
      <c r="B144" s="202" t="s">
        <v>348</v>
      </c>
      <c r="C144" s="179">
        <f>'1.C.1.sz.mell.'!C144+'1.C.2.sz.mell. '!C144</f>
        <v>0</v>
      </c>
    </row>
    <row r="145" spans="1:9" s="180" customFormat="1" ht="12" customHeight="1" thickBot="1" x14ac:dyDescent="0.3">
      <c r="A145" s="153" t="s">
        <v>167</v>
      </c>
      <c r="B145" s="202" t="s">
        <v>349</v>
      </c>
      <c r="C145" s="179">
        <f>'1.C.1.sz.mell.'!C145+'1.C.2.sz.mell. '!C145</f>
        <v>0</v>
      </c>
    </row>
    <row r="146" spans="1:9" s="180" customFormat="1" ht="12" customHeight="1" thickBot="1" x14ac:dyDescent="0.3">
      <c r="A146" s="153" t="s">
        <v>258</v>
      </c>
      <c r="B146" s="202" t="s">
        <v>350</v>
      </c>
      <c r="C146" s="179">
        <f>'1.C.1.sz.mell.'!C146+'1.C.2.sz.mell. '!C146</f>
        <v>0</v>
      </c>
    </row>
    <row r="147" spans="1:9" s="180" customFormat="1" ht="15" customHeight="1" thickBot="1" x14ac:dyDescent="0.3">
      <c r="A147" s="149" t="s">
        <v>21</v>
      </c>
      <c r="B147" s="201" t="s">
        <v>351</v>
      </c>
      <c r="C147" s="179">
        <f>'1.C.1.sz.mell.'!C147+'1.C.2.sz.mell. '!C147</f>
        <v>0</v>
      </c>
      <c r="F147" s="205"/>
      <c r="G147" s="206"/>
      <c r="H147" s="206"/>
      <c r="I147" s="206"/>
    </row>
    <row r="148" spans="1:9" s="152" customFormat="1" ht="12.9" customHeight="1" thickBot="1" x14ac:dyDescent="0.3">
      <c r="A148" s="207" t="s">
        <v>22</v>
      </c>
      <c r="B148" s="116" t="s">
        <v>352</v>
      </c>
      <c r="C148" s="179">
        <f>'1.C.1.sz.mell.'!C148+'1.C.2.sz.mell. '!C148</f>
        <v>34676259</v>
      </c>
    </row>
    <row r="149" spans="1:9" ht="7.5" customHeight="1" x14ac:dyDescent="0.3"/>
    <row r="150" spans="1:9" x14ac:dyDescent="0.3">
      <c r="A150" s="487" t="s">
        <v>353</v>
      </c>
      <c r="B150" s="487"/>
      <c r="C150" s="487"/>
    </row>
    <row r="151" spans="1:9" ht="15" customHeight="1" thickBot="1" x14ac:dyDescent="0.35">
      <c r="A151" s="481" t="s">
        <v>114</v>
      </c>
      <c r="B151" s="481"/>
      <c r="C151" s="101" t="s">
        <v>9</v>
      </c>
    </row>
    <row r="152" spans="1:9" ht="13.5" customHeight="1" thickBot="1" x14ac:dyDescent="0.35">
      <c r="A152" s="3">
        <v>1</v>
      </c>
      <c r="B152" s="7" t="s">
        <v>354</v>
      </c>
      <c r="C152" s="99">
        <f>+C63-C127</f>
        <v>-19863571</v>
      </c>
      <c r="D152" s="133"/>
    </row>
    <row r="153" spans="1:9" ht="27.75" customHeight="1" thickBot="1" x14ac:dyDescent="0.35">
      <c r="A153" s="3" t="s">
        <v>14</v>
      </c>
      <c r="B153" s="7" t="s">
        <v>355</v>
      </c>
      <c r="C153" s="99">
        <f>+C87-C147</f>
        <v>19863571</v>
      </c>
    </row>
  </sheetData>
  <mergeCells count="9">
    <mergeCell ref="A150:C150"/>
    <mergeCell ref="A151:B151"/>
    <mergeCell ref="A1:C1"/>
    <mergeCell ref="A2:F2"/>
    <mergeCell ref="A4:C4"/>
    <mergeCell ref="A5:B5"/>
    <mergeCell ref="A90:C90"/>
    <mergeCell ref="A91:B91"/>
    <mergeCell ref="A3:C3"/>
  </mergeCells>
  <phoneticPr fontId="25" type="noConversion"/>
  <pageMargins left="0.75" right="0.75" top="0.66" bottom="1" header="0.5" footer="0.5"/>
  <pageSetup paperSize="9" scale="64" fitToWidth="3" fitToHeight="2" orientation="portrait" horizontalDpi="300" verticalDpi="300" r:id="rId1"/>
  <headerFooter alignWithMargins="0"/>
  <rowBreaks count="1" manualBreakCount="1">
    <brk id="8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53"/>
  <sheetViews>
    <sheetView zoomScaleNormal="100" workbookViewId="0">
      <selection sqref="A1:C1"/>
    </sheetView>
  </sheetViews>
  <sheetFormatPr defaultColWidth="9.33203125" defaultRowHeight="15.6" x14ac:dyDescent="0.3"/>
  <cols>
    <col min="1" max="1" width="9.44140625" style="117" customWidth="1"/>
    <col min="2" max="2" width="91.44140625" style="117" customWidth="1"/>
    <col min="3" max="3" width="30.77734375" style="118" customWidth="1"/>
    <col min="4" max="4" width="9" style="125" customWidth="1"/>
    <col min="5" max="16384" width="9.33203125" style="125"/>
  </cols>
  <sheetData>
    <row r="1" spans="1:6" x14ac:dyDescent="0.3">
      <c r="A1" s="482" t="s">
        <v>599</v>
      </c>
      <c r="B1" s="483"/>
      <c r="C1" s="483"/>
      <c r="D1" s="124"/>
      <c r="E1" s="124"/>
      <c r="F1" s="124"/>
    </row>
    <row r="2" spans="1:6" x14ac:dyDescent="0.3">
      <c r="A2" s="486" t="s">
        <v>568</v>
      </c>
      <c r="B2" s="490"/>
      <c r="C2" s="490"/>
      <c r="D2" s="490"/>
      <c r="E2" s="490"/>
      <c r="F2" s="490"/>
    </row>
    <row r="3" spans="1:6" ht="17.399999999999999" x14ac:dyDescent="0.3">
      <c r="A3" s="492" t="s">
        <v>423</v>
      </c>
      <c r="B3" s="492"/>
      <c r="C3" s="492"/>
      <c r="D3" s="305"/>
      <c r="E3" s="305"/>
      <c r="F3" s="305"/>
    </row>
    <row r="4" spans="1:6" ht="15.9" customHeight="1" x14ac:dyDescent="0.3">
      <c r="A4" s="484" t="s">
        <v>10</v>
      </c>
      <c r="B4" s="484"/>
      <c r="C4" s="484"/>
    </row>
    <row r="5" spans="1:6" ht="15.9" customHeight="1" thickBot="1" x14ac:dyDescent="0.35">
      <c r="A5" s="481" t="s">
        <v>112</v>
      </c>
      <c r="B5" s="481"/>
      <c r="C5" s="101" t="s">
        <v>9</v>
      </c>
    </row>
    <row r="6" spans="1:6" ht="38.1" customHeight="1" thickBot="1" x14ac:dyDescent="0.35">
      <c r="A6" s="4" t="s">
        <v>59</v>
      </c>
      <c r="B6" s="5" t="s">
        <v>12</v>
      </c>
      <c r="C6" s="14" t="s">
        <v>461</v>
      </c>
    </row>
    <row r="7" spans="1:6" s="152" customFormat="1" ht="12" customHeight="1" thickBot="1" x14ac:dyDescent="0.3">
      <c r="A7" s="210">
        <v>1</v>
      </c>
      <c r="B7" s="211">
        <v>2</v>
      </c>
      <c r="C7" s="119">
        <v>3</v>
      </c>
    </row>
    <row r="8" spans="1:6" s="152" customFormat="1" ht="12" customHeight="1" thickBot="1" x14ac:dyDescent="0.3">
      <c r="A8" s="149" t="s">
        <v>13</v>
      </c>
      <c r="B8" s="150" t="s">
        <v>191</v>
      </c>
      <c r="C8" s="151">
        <f>+C9+C10+C11+C12+C13+C14</f>
        <v>0</v>
      </c>
    </row>
    <row r="9" spans="1:6" s="152" customFormat="1" ht="12" customHeight="1" x14ac:dyDescent="0.25">
      <c r="A9" s="153" t="s">
        <v>84</v>
      </c>
      <c r="B9" s="154" t="s">
        <v>192</v>
      </c>
      <c r="C9" s="155"/>
    </row>
    <row r="10" spans="1:6" s="152" customFormat="1" ht="12" customHeight="1" x14ac:dyDescent="0.25">
      <c r="A10" s="156" t="s">
        <v>85</v>
      </c>
      <c r="B10" s="157" t="s">
        <v>193</v>
      </c>
      <c r="C10" s="158"/>
    </row>
    <row r="11" spans="1:6" s="152" customFormat="1" ht="12" customHeight="1" x14ac:dyDescent="0.25">
      <c r="A11" s="156" t="s">
        <v>86</v>
      </c>
      <c r="B11" s="157" t="s">
        <v>194</v>
      </c>
      <c r="C11" s="158"/>
    </row>
    <row r="12" spans="1:6" s="152" customFormat="1" ht="12" customHeight="1" x14ac:dyDescent="0.25">
      <c r="A12" s="156" t="s">
        <v>87</v>
      </c>
      <c r="B12" s="157" t="s">
        <v>195</v>
      </c>
      <c r="C12" s="158"/>
    </row>
    <row r="13" spans="1:6" s="152" customFormat="1" ht="12" customHeight="1" x14ac:dyDescent="0.25">
      <c r="A13" s="156" t="s">
        <v>109</v>
      </c>
      <c r="B13" s="157" t="s">
        <v>196</v>
      </c>
      <c r="C13" s="158"/>
    </row>
    <row r="14" spans="1:6" s="152" customFormat="1" ht="12" customHeight="1" thickBot="1" x14ac:dyDescent="0.3">
      <c r="A14" s="159" t="s">
        <v>88</v>
      </c>
      <c r="B14" s="160" t="s">
        <v>197</v>
      </c>
      <c r="C14" s="158"/>
    </row>
    <row r="15" spans="1:6" s="152" customFormat="1" ht="12" customHeight="1" thickBot="1" x14ac:dyDescent="0.3">
      <c r="A15" s="149" t="s">
        <v>14</v>
      </c>
      <c r="B15" s="161" t="s">
        <v>198</v>
      </c>
      <c r="C15" s="151">
        <f>+C16+C17+C18+C19+C20</f>
        <v>519656</v>
      </c>
    </row>
    <row r="16" spans="1:6" s="152" customFormat="1" ht="12" customHeight="1" x14ac:dyDescent="0.25">
      <c r="A16" s="153" t="s">
        <v>90</v>
      </c>
      <c r="B16" s="154" t="s">
        <v>199</v>
      </c>
      <c r="C16" s="155"/>
    </row>
    <row r="17" spans="1:3" s="152" customFormat="1" ht="12" customHeight="1" x14ac:dyDescent="0.25">
      <c r="A17" s="156" t="s">
        <v>91</v>
      </c>
      <c r="B17" s="157" t="s">
        <v>200</v>
      </c>
      <c r="C17" s="158"/>
    </row>
    <row r="18" spans="1:3" s="152" customFormat="1" ht="12" customHeight="1" x14ac:dyDescent="0.25">
      <c r="A18" s="156" t="s">
        <v>92</v>
      </c>
      <c r="B18" s="157" t="s">
        <v>201</v>
      </c>
      <c r="C18" s="158"/>
    </row>
    <row r="19" spans="1:3" s="152" customFormat="1" ht="12" customHeight="1" x14ac:dyDescent="0.25">
      <c r="A19" s="156" t="s">
        <v>93</v>
      </c>
      <c r="B19" s="157" t="s">
        <v>202</v>
      </c>
      <c r="C19" s="158"/>
    </row>
    <row r="20" spans="1:3" s="152" customFormat="1" ht="12" customHeight="1" x14ac:dyDescent="0.25">
      <c r="A20" s="156" t="s">
        <v>94</v>
      </c>
      <c r="B20" s="157" t="s">
        <v>203</v>
      </c>
      <c r="C20" s="158">
        <v>519656</v>
      </c>
    </row>
    <row r="21" spans="1:3" s="152" customFormat="1" ht="12" customHeight="1" thickBot="1" x14ac:dyDescent="0.3">
      <c r="A21" s="159" t="s">
        <v>103</v>
      </c>
      <c r="B21" s="160" t="s">
        <v>204</v>
      </c>
      <c r="C21" s="162"/>
    </row>
    <row r="22" spans="1:3" s="152" customFormat="1" ht="12" customHeight="1" thickBot="1" x14ac:dyDescent="0.3">
      <c r="A22" s="149" t="s">
        <v>15</v>
      </c>
      <c r="B22" s="150" t="s">
        <v>205</v>
      </c>
      <c r="C22" s="151">
        <f>+C23+C24+C25+C26+C27</f>
        <v>0</v>
      </c>
    </row>
    <row r="23" spans="1:3" s="152" customFormat="1" ht="12" customHeight="1" x14ac:dyDescent="0.25">
      <c r="A23" s="153" t="s">
        <v>73</v>
      </c>
      <c r="B23" s="154" t="s">
        <v>206</v>
      </c>
      <c r="C23" s="155"/>
    </row>
    <row r="24" spans="1:3" s="152" customFormat="1" ht="12" customHeight="1" x14ac:dyDescent="0.25">
      <c r="A24" s="156" t="s">
        <v>74</v>
      </c>
      <c r="B24" s="157" t="s">
        <v>207</v>
      </c>
      <c r="C24" s="158"/>
    </row>
    <row r="25" spans="1:3" s="152" customFormat="1" ht="12" customHeight="1" x14ac:dyDescent="0.25">
      <c r="A25" s="156" t="s">
        <v>75</v>
      </c>
      <c r="B25" s="157" t="s">
        <v>208</v>
      </c>
      <c r="C25" s="158"/>
    </row>
    <row r="26" spans="1:3" s="152" customFormat="1" ht="12" customHeight="1" x14ac:dyDescent="0.25">
      <c r="A26" s="156" t="s">
        <v>76</v>
      </c>
      <c r="B26" s="157" t="s">
        <v>209</v>
      </c>
      <c r="C26" s="158"/>
    </row>
    <row r="27" spans="1:3" s="152" customFormat="1" ht="12" customHeight="1" x14ac:dyDescent="0.25">
      <c r="A27" s="156" t="s">
        <v>121</v>
      </c>
      <c r="B27" s="157" t="s">
        <v>210</v>
      </c>
      <c r="C27" s="158"/>
    </row>
    <row r="28" spans="1:3" s="152" customFormat="1" ht="12" customHeight="1" thickBot="1" x14ac:dyDescent="0.3">
      <c r="A28" s="159" t="s">
        <v>122</v>
      </c>
      <c r="B28" s="160" t="s">
        <v>211</v>
      </c>
      <c r="C28" s="162"/>
    </row>
    <row r="29" spans="1:3" s="152" customFormat="1" ht="12" customHeight="1" thickBot="1" x14ac:dyDescent="0.3">
      <c r="A29" s="149" t="s">
        <v>123</v>
      </c>
      <c r="B29" s="150" t="s">
        <v>212</v>
      </c>
      <c r="C29" s="163">
        <f>+C30+C33+C34+C35</f>
        <v>0</v>
      </c>
    </row>
    <row r="30" spans="1:3" s="152" customFormat="1" ht="12" customHeight="1" x14ac:dyDescent="0.25">
      <c r="A30" s="153" t="s">
        <v>213</v>
      </c>
      <c r="B30" s="154" t="s">
        <v>214</v>
      </c>
      <c r="C30" s="164">
        <f>+C31+C32</f>
        <v>0</v>
      </c>
    </row>
    <row r="31" spans="1:3" s="152" customFormat="1" ht="12" customHeight="1" x14ac:dyDescent="0.25">
      <c r="A31" s="156" t="s">
        <v>215</v>
      </c>
      <c r="B31" s="157" t="s">
        <v>216</v>
      </c>
      <c r="C31" s="158"/>
    </row>
    <row r="32" spans="1:3" s="152" customFormat="1" ht="12" customHeight="1" x14ac:dyDescent="0.25">
      <c r="A32" s="156" t="s">
        <v>217</v>
      </c>
      <c r="B32" s="157" t="s">
        <v>218</v>
      </c>
      <c r="C32" s="158"/>
    </row>
    <row r="33" spans="1:3" s="152" customFormat="1" ht="12" customHeight="1" x14ac:dyDescent="0.25">
      <c r="A33" s="156" t="s">
        <v>219</v>
      </c>
      <c r="B33" s="157" t="s">
        <v>220</v>
      </c>
      <c r="C33" s="158"/>
    </row>
    <row r="34" spans="1:3" s="152" customFormat="1" ht="12" customHeight="1" x14ac:dyDescent="0.25">
      <c r="A34" s="156" t="s">
        <v>221</v>
      </c>
      <c r="B34" s="157" t="s">
        <v>222</v>
      </c>
      <c r="C34" s="158"/>
    </row>
    <row r="35" spans="1:3" s="152" customFormat="1" ht="12" customHeight="1" thickBot="1" x14ac:dyDescent="0.3">
      <c r="A35" s="159" t="s">
        <v>223</v>
      </c>
      <c r="B35" s="160" t="s">
        <v>224</v>
      </c>
      <c r="C35" s="162"/>
    </row>
    <row r="36" spans="1:3" s="152" customFormat="1" ht="12" customHeight="1" thickBot="1" x14ac:dyDescent="0.3">
      <c r="A36" s="149" t="s">
        <v>17</v>
      </c>
      <c r="B36" s="150" t="s">
        <v>225</v>
      </c>
      <c r="C36" s="151">
        <f>SUM(C37:C46)</f>
        <v>5523292</v>
      </c>
    </row>
    <row r="37" spans="1:3" s="152" customFormat="1" ht="12" customHeight="1" x14ac:dyDescent="0.25">
      <c r="A37" s="153" t="s">
        <v>77</v>
      </c>
      <c r="B37" s="154" t="s">
        <v>226</v>
      </c>
      <c r="C37" s="155"/>
    </row>
    <row r="38" spans="1:3" s="152" customFormat="1" ht="12" customHeight="1" x14ac:dyDescent="0.25">
      <c r="A38" s="156" t="s">
        <v>78</v>
      </c>
      <c r="B38" s="157" t="s">
        <v>227</v>
      </c>
      <c r="C38" s="158">
        <v>363816</v>
      </c>
    </row>
    <row r="39" spans="1:3" s="152" customFormat="1" ht="12" customHeight="1" x14ac:dyDescent="0.25">
      <c r="A39" s="156" t="s">
        <v>79</v>
      </c>
      <c r="B39" s="157" t="s">
        <v>228</v>
      </c>
      <c r="C39" s="158"/>
    </row>
    <row r="40" spans="1:3" s="152" customFormat="1" ht="12" customHeight="1" x14ac:dyDescent="0.25">
      <c r="A40" s="156" t="s">
        <v>125</v>
      </c>
      <c r="B40" s="157" t="s">
        <v>229</v>
      </c>
      <c r="C40" s="158"/>
    </row>
    <row r="41" spans="1:3" s="152" customFormat="1" ht="12" customHeight="1" x14ac:dyDescent="0.25">
      <c r="A41" s="156" t="s">
        <v>126</v>
      </c>
      <c r="B41" s="157" t="s">
        <v>230</v>
      </c>
      <c r="C41" s="158">
        <v>3985233</v>
      </c>
    </row>
    <row r="42" spans="1:3" s="152" customFormat="1" ht="12" customHeight="1" x14ac:dyDescent="0.25">
      <c r="A42" s="156" t="s">
        <v>127</v>
      </c>
      <c r="B42" s="157" t="s">
        <v>231</v>
      </c>
      <c r="C42" s="158">
        <v>1174243</v>
      </c>
    </row>
    <row r="43" spans="1:3" s="152" customFormat="1" ht="12" customHeight="1" x14ac:dyDescent="0.25">
      <c r="A43" s="156" t="s">
        <v>128</v>
      </c>
      <c r="B43" s="157" t="s">
        <v>232</v>
      </c>
      <c r="C43" s="158"/>
    </row>
    <row r="44" spans="1:3" s="152" customFormat="1" ht="12" customHeight="1" x14ac:dyDescent="0.25">
      <c r="A44" s="156" t="s">
        <v>129</v>
      </c>
      <c r="B44" s="157" t="s">
        <v>233</v>
      </c>
      <c r="C44" s="158"/>
    </row>
    <row r="45" spans="1:3" s="152" customFormat="1" ht="12" customHeight="1" x14ac:dyDescent="0.25">
      <c r="A45" s="156" t="s">
        <v>234</v>
      </c>
      <c r="B45" s="157" t="s">
        <v>235</v>
      </c>
      <c r="C45" s="165"/>
    </row>
    <row r="46" spans="1:3" s="152" customFormat="1" ht="12" customHeight="1" thickBot="1" x14ac:dyDescent="0.3">
      <c r="A46" s="159" t="s">
        <v>236</v>
      </c>
      <c r="B46" s="160" t="s">
        <v>237</v>
      </c>
      <c r="C46" s="166"/>
    </row>
    <row r="47" spans="1:3" s="152" customFormat="1" ht="12" customHeight="1" thickBot="1" x14ac:dyDescent="0.3">
      <c r="A47" s="149" t="s">
        <v>18</v>
      </c>
      <c r="B47" s="150" t="s">
        <v>238</v>
      </c>
      <c r="C47" s="151">
        <f>SUM(C48:C52)</f>
        <v>0</v>
      </c>
    </row>
    <row r="48" spans="1:3" s="152" customFormat="1" ht="12" customHeight="1" x14ac:dyDescent="0.25">
      <c r="A48" s="153" t="s">
        <v>80</v>
      </c>
      <c r="B48" s="154" t="s">
        <v>239</v>
      </c>
      <c r="C48" s="167"/>
    </row>
    <row r="49" spans="1:3" s="152" customFormat="1" ht="12" customHeight="1" x14ac:dyDescent="0.25">
      <c r="A49" s="156" t="s">
        <v>81</v>
      </c>
      <c r="B49" s="157" t="s">
        <v>240</v>
      </c>
      <c r="C49" s="165"/>
    </row>
    <row r="50" spans="1:3" s="152" customFormat="1" ht="12" customHeight="1" x14ac:dyDescent="0.25">
      <c r="A50" s="156" t="s">
        <v>241</v>
      </c>
      <c r="B50" s="157" t="s">
        <v>242</v>
      </c>
      <c r="C50" s="165"/>
    </row>
    <row r="51" spans="1:3" s="152" customFormat="1" ht="12" customHeight="1" x14ac:dyDescent="0.25">
      <c r="A51" s="156" t="s">
        <v>243</v>
      </c>
      <c r="B51" s="157" t="s">
        <v>244</v>
      </c>
      <c r="C51" s="165"/>
    </row>
    <row r="52" spans="1:3" s="152" customFormat="1" ht="12" customHeight="1" thickBot="1" x14ac:dyDescent="0.3">
      <c r="A52" s="159" t="s">
        <v>245</v>
      </c>
      <c r="B52" s="160" t="s">
        <v>246</v>
      </c>
      <c r="C52" s="166"/>
    </row>
    <row r="53" spans="1:3" s="152" customFormat="1" ht="12" customHeight="1" thickBot="1" x14ac:dyDescent="0.3">
      <c r="A53" s="149" t="s">
        <v>130</v>
      </c>
      <c r="B53" s="150" t="s">
        <v>247</v>
      </c>
      <c r="C53" s="151">
        <f>SUM(C54:C56)</f>
        <v>0</v>
      </c>
    </row>
    <row r="54" spans="1:3" s="152" customFormat="1" ht="12" customHeight="1" x14ac:dyDescent="0.25">
      <c r="A54" s="153" t="s">
        <v>82</v>
      </c>
      <c r="B54" s="154" t="s">
        <v>248</v>
      </c>
      <c r="C54" s="155"/>
    </row>
    <row r="55" spans="1:3" s="152" customFormat="1" ht="12" customHeight="1" x14ac:dyDescent="0.25">
      <c r="A55" s="156" t="s">
        <v>83</v>
      </c>
      <c r="B55" s="157" t="s">
        <v>249</v>
      </c>
      <c r="C55" s="158"/>
    </row>
    <row r="56" spans="1:3" s="152" customFormat="1" ht="12" customHeight="1" x14ac:dyDescent="0.25">
      <c r="A56" s="156" t="s">
        <v>250</v>
      </c>
      <c r="B56" s="157" t="s">
        <v>251</v>
      </c>
      <c r="C56" s="158"/>
    </row>
    <row r="57" spans="1:3" s="152" customFormat="1" ht="12" customHeight="1" thickBot="1" x14ac:dyDescent="0.3">
      <c r="A57" s="159" t="s">
        <v>252</v>
      </c>
      <c r="B57" s="160" t="s">
        <v>253</v>
      </c>
      <c r="C57" s="162"/>
    </row>
    <row r="58" spans="1:3" s="152" customFormat="1" ht="12" customHeight="1" thickBot="1" x14ac:dyDescent="0.3">
      <c r="A58" s="149" t="s">
        <v>20</v>
      </c>
      <c r="B58" s="161" t="s">
        <v>254</v>
      </c>
      <c r="C58" s="151">
        <f>SUM(C59:C61)</f>
        <v>0</v>
      </c>
    </row>
    <row r="59" spans="1:3" s="152" customFormat="1" ht="12" customHeight="1" x14ac:dyDescent="0.25">
      <c r="A59" s="153" t="s">
        <v>131</v>
      </c>
      <c r="B59" s="154" t="s">
        <v>255</v>
      </c>
      <c r="C59" s="165"/>
    </row>
    <row r="60" spans="1:3" s="152" customFormat="1" ht="12" customHeight="1" x14ac:dyDescent="0.25">
      <c r="A60" s="156" t="s">
        <v>132</v>
      </c>
      <c r="B60" s="157" t="s">
        <v>256</v>
      </c>
      <c r="C60" s="165"/>
    </row>
    <row r="61" spans="1:3" s="152" customFormat="1" ht="12" customHeight="1" x14ac:dyDescent="0.25">
      <c r="A61" s="156" t="s">
        <v>167</v>
      </c>
      <c r="B61" s="157" t="s">
        <v>257</v>
      </c>
      <c r="C61" s="165"/>
    </row>
    <row r="62" spans="1:3" s="152" customFormat="1" ht="12" customHeight="1" thickBot="1" x14ac:dyDescent="0.3">
      <c r="A62" s="159" t="s">
        <v>258</v>
      </c>
      <c r="B62" s="160" t="s">
        <v>259</v>
      </c>
      <c r="C62" s="165"/>
    </row>
    <row r="63" spans="1:3" s="152" customFormat="1" ht="12" customHeight="1" thickBot="1" x14ac:dyDescent="0.3">
      <c r="A63" s="149" t="s">
        <v>21</v>
      </c>
      <c r="B63" s="150" t="s">
        <v>260</v>
      </c>
      <c r="C63" s="163">
        <f>+C8+C15+C22+C29+C36+C47+C53+C58</f>
        <v>6042948</v>
      </c>
    </row>
    <row r="64" spans="1:3" s="152" customFormat="1" ht="12" customHeight="1" thickBot="1" x14ac:dyDescent="0.3">
      <c r="A64" s="168" t="s">
        <v>261</v>
      </c>
      <c r="B64" s="161" t="s">
        <v>262</v>
      </c>
      <c r="C64" s="151">
        <f>SUM(C65:C67)</f>
        <v>0</v>
      </c>
    </row>
    <row r="65" spans="1:3" s="152" customFormat="1" ht="12" customHeight="1" x14ac:dyDescent="0.25">
      <c r="A65" s="153" t="s">
        <v>263</v>
      </c>
      <c r="B65" s="154" t="s">
        <v>264</v>
      </c>
      <c r="C65" s="165"/>
    </row>
    <row r="66" spans="1:3" s="152" customFormat="1" ht="12" customHeight="1" x14ac:dyDescent="0.25">
      <c r="A66" s="156" t="s">
        <v>265</v>
      </c>
      <c r="B66" s="157" t="s">
        <v>266</v>
      </c>
      <c r="C66" s="165"/>
    </row>
    <row r="67" spans="1:3" s="152" customFormat="1" ht="12" customHeight="1" thickBot="1" x14ac:dyDescent="0.3">
      <c r="A67" s="159" t="s">
        <v>267</v>
      </c>
      <c r="B67" s="169" t="s">
        <v>268</v>
      </c>
      <c r="C67" s="165"/>
    </row>
    <row r="68" spans="1:3" s="152" customFormat="1" ht="12" customHeight="1" thickBot="1" x14ac:dyDescent="0.3">
      <c r="A68" s="168" t="s">
        <v>269</v>
      </c>
      <c r="B68" s="161" t="s">
        <v>270</v>
      </c>
      <c r="C68" s="151">
        <f>SUM(C69:C72)</f>
        <v>0</v>
      </c>
    </row>
    <row r="69" spans="1:3" s="152" customFormat="1" ht="12" customHeight="1" x14ac:dyDescent="0.25">
      <c r="A69" s="153" t="s">
        <v>110</v>
      </c>
      <c r="B69" s="154" t="s">
        <v>271</v>
      </c>
      <c r="C69" s="165"/>
    </row>
    <row r="70" spans="1:3" s="152" customFormat="1" ht="12" customHeight="1" x14ac:dyDescent="0.25">
      <c r="A70" s="156" t="s">
        <v>111</v>
      </c>
      <c r="B70" s="157" t="s">
        <v>272</v>
      </c>
      <c r="C70" s="165"/>
    </row>
    <row r="71" spans="1:3" s="152" customFormat="1" ht="12" customHeight="1" x14ac:dyDescent="0.25">
      <c r="A71" s="156" t="s">
        <v>273</v>
      </c>
      <c r="B71" s="157" t="s">
        <v>274</v>
      </c>
      <c r="C71" s="165"/>
    </row>
    <row r="72" spans="1:3" s="152" customFormat="1" ht="12" customHeight="1" thickBot="1" x14ac:dyDescent="0.3">
      <c r="A72" s="159" t="s">
        <v>275</v>
      </c>
      <c r="B72" s="160" t="s">
        <v>276</v>
      </c>
      <c r="C72" s="165"/>
    </row>
    <row r="73" spans="1:3" s="152" customFormat="1" ht="12" customHeight="1" thickBot="1" x14ac:dyDescent="0.3">
      <c r="A73" s="168" t="s">
        <v>277</v>
      </c>
      <c r="B73" s="161" t="s">
        <v>278</v>
      </c>
      <c r="C73" s="151">
        <f>SUM(C74:C75)</f>
        <v>2735</v>
      </c>
    </row>
    <row r="74" spans="1:3" s="152" customFormat="1" ht="12" customHeight="1" x14ac:dyDescent="0.25">
      <c r="A74" s="153" t="s">
        <v>279</v>
      </c>
      <c r="B74" s="154" t="s">
        <v>280</v>
      </c>
      <c r="C74" s="165">
        <v>2735</v>
      </c>
    </row>
    <row r="75" spans="1:3" s="152" customFormat="1" ht="12" customHeight="1" thickBot="1" x14ac:dyDescent="0.3">
      <c r="A75" s="159" t="s">
        <v>281</v>
      </c>
      <c r="B75" s="160" t="s">
        <v>282</v>
      </c>
      <c r="C75" s="165"/>
    </row>
    <row r="76" spans="1:3" s="152" customFormat="1" ht="12" customHeight="1" thickBot="1" x14ac:dyDescent="0.3">
      <c r="A76" s="168" t="s">
        <v>283</v>
      </c>
      <c r="B76" s="161" t="s">
        <v>284</v>
      </c>
      <c r="C76" s="151">
        <f>SUM(C77:C80)</f>
        <v>17927604</v>
      </c>
    </row>
    <row r="77" spans="1:3" s="152" customFormat="1" ht="12" customHeight="1" x14ac:dyDescent="0.25">
      <c r="A77" s="153" t="s">
        <v>285</v>
      </c>
      <c r="B77" s="154" t="s">
        <v>286</v>
      </c>
      <c r="C77" s="165"/>
    </row>
    <row r="78" spans="1:3" s="152" customFormat="1" ht="12" customHeight="1" x14ac:dyDescent="0.25">
      <c r="A78" s="156" t="s">
        <v>287</v>
      </c>
      <c r="B78" s="157" t="s">
        <v>288</v>
      </c>
      <c r="C78" s="165"/>
    </row>
    <row r="79" spans="1:3" s="152" customFormat="1" ht="12" customHeight="1" x14ac:dyDescent="0.25">
      <c r="A79" s="153" t="s">
        <v>289</v>
      </c>
      <c r="B79" s="160" t="s">
        <v>419</v>
      </c>
      <c r="C79" s="165">
        <v>17927604</v>
      </c>
    </row>
    <row r="80" spans="1:3" s="152" customFormat="1" ht="12" customHeight="1" thickBot="1" x14ac:dyDescent="0.3">
      <c r="A80" s="159" t="s">
        <v>420</v>
      </c>
      <c r="B80" s="160" t="s">
        <v>290</v>
      </c>
      <c r="C80" s="165"/>
    </row>
    <row r="81" spans="1:3" s="152" customFormat="1" ht="12" customHeight="1" thickBot="1" x14ac:dyDescent="0.3">
      <c r="A81" s="168" t="s">
        <v>291</v>
      </c>
      <c r="B81" s="161" t="s">
        <v>292</v>
      </c>
      <c r="C81" s="151">
        <f>SUM(C82:C85)</f>
        <v>0</v>
      </c>
    </row>
    <row r="82" spans="1:3" s="152" customFormat="1" ht="12" customHeight="1" x14ac:dyDescent="0.25">
      <c r="A82" s="170" t="s">
        <v>293</v>
      </c>
      <c r="B82" s="154" t="s">
        <v>294</v>
      </c>
      <c r="C82" s="165"/>
    </row>
    <row r="83" spans="1:3" s="152" customFormat="1" ht="12" customHeight="1" x14ac:dyDescent="0.25">
      <c r="A83" s="171" t="s">
        <v>295</v>
      </c>
      <c r="B83" s="157" t="s">
        <v>296</v>
      </c>
      <c r="C83" s="165"/>
    </row>
    <row r="84" spans="1:3" s="152" customFormat="1" ht="12" customHeight="1" x14ac:dyDescent="0.25">
      <c r="A84" s="171" t="s">
        <v>297</v>
      </c>
      <c r="B84" s="157" t="s">
        <v>298</v>
      </c>
      <c r="C84" s="165"/>
    </row>
    <row r="85" spans="1:3" s="152" customFormat="1" ht="12" customHeight="1" thickBot="1" x14ac:dyDescent="0.3">
      <c r="A85" s="172" t="s">
        <v>299</v>
      </c>
      <c r="B85" s="160" t="s">
        <v>300</v>
      </c>
      <c r="C85" s="165"/>
    </row>
    <row r="86" spans="1:3" s="152" customFormat="1" ht="13.5" customHeight="1" thickBot="1" x14ac:dyDescent="0.3">
      <c r="A86" s="168" t="s">
        <v>301</v>
      </c>
      <c r="B86" s="161" t="s">
        <v>302</v>
      </c>
      <c r="C86" s="173"/>
    </row>
    <row r="87" spans="1:3" s="152" customFormat="1" ht="15.75" customHeight="1" thickBot="1" x14ac:dyDescent="0.3">
      <c r="A87" s="168" t="s">
        <v>303</v>
      </c>
      <c r="B87" s="174" t="s">
        <v>304</v>
      </c>
      <c r="C87" s="163">
        <f>+C64+C68+C73+C76+C81+C86</f>
        <v>17930339</v>
      </c>
    </row>
    <row r="88" spans="1:3" s="152" customFormat="1" ht="16.5" customHeight="1" thickBot="1" x14ac:dyDescent="0.3">
      <c r="A88" s="175" t="s">
        <v>305</v>
      </c>
      <c r="B88" s="176" t="s">
        <v>306</v>
      </c>
      <c r="C88" s="163">
        <f>+C63+C87</f>
        <v>23973287</v>
      </c>
    </row>
    <row r="89" spans="1:3" s="130" customFormat="1" ht="78.75" customHeight="1" x14ac:dyDescent="0.25">
      <c r="A89" s="1"/>
      <c r="B89" s="2"/>
      <c r="C89" s="100"/>
    </row>
    <row r="90" spans="1:3" ht="16.5" customHeight="1" x14ac:dyDescent="0.3">
      <c r="A90" s="484" t="s">
        <v>41</v>
      </c>
      <c r="B90" s="484"/>
      <c r="C90" s="484"/>
    </row>
    <row r="91" spans="1:3" s="131" customFormat="1" ht="16.5" customHeight="1" thickBot="1" x14ac:dyDescent="0.35">
      <c r="A91" s="485" t="s">
        <v>113</v>
      </c>
      <c r="B91" s="485"/>
      <c r="C91" s="101" t="s">
        <v>9</v>
      </c>
    </row>
    <row r="92" spans="1:3" ht="38.1" customHeight="1" thickBot="1" x14ac:dyDescent="0.35">
      <c r="A92" s="4" t="s">
        <v>59</v>
      </c>
      <c r="B92" s="5" t="s">
        <v>42</v>
      </c>
      <c r="C92" s="14" t="s">
        <v>461</v>
      </c>
    </row>
    <row r="93" spans="1:3" s="152" customFormat="1" ht="12" customHeight="1" thickBot="1" x14ac:dyDescent="0.3">
      <c r="A93" s="4">
        <v>1</v>
      </c>
      <c r="B93" s="5">
        <v>2</v>
      </c>
      <c r="C93" s="14">
        <v>3</v>
      </c>
    </row>
    <row r="94" spans="1:3" s="180" customFormat="1" ht="12" customHeight="1" thickBot="1" x14ac:dyDescent="0.3">
      <c r="A94" s="177" t="s">
        <v>13</v>
      </c>
      <c r="B94" s="178" t="s">
        <v>398</v>
      </c>
      <c r="C94" s="179">
        <f>SUM(C95:C99)</f>
        <v>23937486</v>
      </c>
    </row>
    <row r="95" spans="1:3" s="180" customFormat="1" ht="12" customHeight="1" x14ac:dyDescent="0.25">
      <c r="A95" s="181" t="s">
        <v>84</v>
      </c>
      <c r="B95" s="182" t="s">
        <v>43</v>
      </c>
      <c r="C95" s="183">
        <v>7609174</v>
      </c>
    </row>
    <row r="96" spans="1:3" s="180" customFormat="1" ht="12" customHeight="1" x14ac:dyDescent="0.25">
      <c r="A96" s="156" t="s">
        <v>85</v>
      </c>
      <c r="B96" s="184" t="s">
        <v>133</v>
      </c>
      <c r="C96" s="158">
        <v>1330718</v>
      </c>
    </row>
    <row r="97" spans="1:3" s="180" customFormat="1" ht="12" customHeight="1" x14ac:dyDescent="0.25">
      <c r="A97" s="156" t="s">
        <v>86</v>
      </c>
      <c r="B97" s="184" t="s">
        <v>108</v>
      </c>
      <c r="C97" s="162">
        <v>14997594</v>
      </c>
    </row>
    <row r="98" spans="1:3" s="180" customFormat="1" ht="12" customHeight="1" x14ac:dyDescent="0.25">
      <c r="A98" s="156" t="s">
        <v>87</v>
      </c>
      <c r="B98" s="185" t="s">
        <v>134</v>
      </c>
      <c r="C98" s="162"/>
    </row>
    <row r="99" spans="1:3" s="180" customFormat="1" ht="12" customHeight="1" x14ac:dyDescent="0.25">
      <c r="A99" s="156" t="s">
        <v>98</v>
      </c>
      <c r="B99" s="186" t="s">
        <v>135</v>
      </c>
      <c r="C99" s="162"/>
    </row>
    <row r="100" spans="1:3" s="180" customFormat="1" ht="12" customHeight="1" x14ac:dyDescent="0.25">
      <c r="A100" s="156" t="s">
        <v>88</v>
      </c>
      <c r="B100" s="184" t="s">
        <v>307</v>
      </c>
      <c r="C100" s="162"/>
    </row>
    <row r="101" spans="1:3" s="180" customFormat="1" ht="12" customHeight="1" x14ac:dyDescent="0.25">
      <c r="A101" s="156" t="s">
        <v>89</v>
      </c>
      <c r="B101" s="187" t="s">
        <v>308</v>
      </c>
      <c r="C101" s="162"/>
    </row>
    <row r="102" spans="1:3" s="180" customFormat="1" ht="12" customHeight="1" x14ac:dyDescent="0.25">
      <c r="A102" s="156" t="s">
        <v>99</v>
      </c>
      <c r="B102" s="188" t="s">
        <v>309</v>
      </c>
      <c r="C102" s="162"/>
    </row>
    <row r="103" spans="1:3" s="180" customFormat="1" ht="12" customHeight="1" x14ac:dyDescent="0.25">
      <c r="A103" s="156" t="s">
        <v>100</v>
      </c>
      <c r="B103" s="188" t="s">
        <v>310</v>
      </c>
      <c r="C103" s="162"/>
    </row>
    <row r="104" spans="1:3" s="180" customFormat="1" ht="12" customHeight="1" x14ac:dyDescent="0.25">
      <c r="A104" s="156" t="s">
        <v>101</v>
      </c>
      <c r="B104" s="187" t="s">
        <v>311</v>
      </c>
      <c r="C104" s="162"/>
    </row>
    <row r="105" spans="1:3" s="180" customFormat="1" ht="12" customHeight="1" x14ac:dyDescent="0.25">
      <c r="A105" s="156" t="s">
        <v>102</v>
      </c>
      <c r="B105" s="187" t="s">
        <v>312</v>
      </c>
      <c r="C105" s="162"/>
    </row>
    <row r="106" spans="1:3" s="180" customFormat="1" ht="12" customHeight="1" x14ac:dyDescent="0.25">
      <c r="A106" s="156" t="s">
        <v>104</v>
      </c>
      <c r="B106" s="188" t="s">
        <v>313</v>
      </c>
      <c r="C106" s="162"/>
    </row>
    <row r="107" spans="1:3" s="180" customFormat="1" ht="12" customHeight="1" x14ac:dyDescent="0.25">
      <c r="A107" s="189" t="s">
        <v>136</v>
      </c>
      <c r="B107" s="190" t="s">
        <v>314</v>
      </c>
      <c r="C107" s="162"/>
    </row>
    <row r="108" spans="1:3" s="180" customFormat="1" ht="12" customHeight="1" x14ac:dyDescent="0.25">
      <c r="A108" s="156" t="s">
        <v>315</v>
      </c>
      <c r="B108" s="190" t="s">
        <v>316</v>
      </c>
      <c r="C108" s="162"/>
    </row>
    <row r="109" spans="1:3" s="180" customFormat="1" ht="12" customHeight="1" thickBot="1" x14ac:dyDescent="0.3">
      <c r="A109" s="191" t="s">
        <v>317</v>
      </c>
      <c r="B109" s="192" t="s">
        <v>318</v>
      </c>
      <c r="C109" s="193"/>
    </row>
    <row r="110" spans="1:3" s="180" customFormat="1" ht="12" customHeight="1" thickBot="1" x14ac:dyDescent="0.3">
      <c r="A110" s="149" t="s">
        <v>14</v>
      </c>
      <c r="B110" s="194" t="s">
        <v>399</v>
      </c>
      <c r="C110" s="151">
        <f>+C111+C113+C115</f>
        <v>35801</v>
      </c>
    </row>
    <row r="111" spans="1:3" s="180" customFormat="1" ht="12" customHeight="1" x14ac:dyDescent="0.25">
      <c r="A111" s="153" t="s">
        <v>90</v>
      </c>
      <c r="B111" s="184" t="s">
        <v>166</v>
      </c>
      <c r="C111" s="155">
        <v>35801</v>
      </c>
    </row>
    <row r="112" spans="1:3" s="180" customFormat="1" ht="12" customHeight="1" x14ac:dyDescent="0.25">
      <c r="A112" s="153" t="s">
        <v>91</v>
      </c>
      <c r="B112" s="195" t="s">
        <v>319</v>
      </c>
      <c r="C112" s="155"/>
    </row>
    <row r="113" spans="1:3" s="180" customFormat="1" ht="12" customHeight="1" x14ac:dyDescent="0.25">
      <c r="A113" s="153" t="s">
        <v>92</v>
      </c>
      <c r="B113" s="195" t="s">
        <v>137</v>
      </c>
      <c r="C113" s="158"/>
    </row>
    <row r="114" spans="1:3" s="180" customFormat="1" ht="12" customHeight="1" x14ac:dyDescent="0.25">
      <c r="A114" s="153" t="s">
        <v>93</v>
      </c>
      <c r="B114" s="195" t="s">
        <v>320</v>
      </c>
      <c r="C114" s="196"/>
    </row>
    <row r="115" spans="1:3" s="180" customFormat="1" ht="12" customHeight="1" x14ac:dyDescent="0.25">
      <c r="A115" s="153" t="s">
        <v>94</v>
      </c>
      <c r="B115" s="197" t="s">
        <v>168</v>
      </c>
      <c r="C115" s="196"/>
    </row>
    <row r="116" spans="1:3" s="180" customFormat="1" ht="12" customHeight="1" x14ac:dyDescent="0.25">
      <c r="A116" s="153" t="s">
        <v>103</v>
      </c>
      <c r="B116" s="198" t="s">
        <v>321</v>
      </c>
      <c r="C116" s="196"/>
    </row>
    <row r="117" spans="1:3" s="180" customFormat="1" ht="12" customHeight="1" x14ac:dyDescent="0.25">
      <c r="A117" s="153" t="s">
        <v>105</v>
      </c>
      <c r="B117" s="199" t="s">
        <v>322</v>
      </c>
      <c r="C117" s="196"/>
    </row>
    <row r="118" spans="1:3" s="180" customFormat="1" ht="12" x14ac:dyDescent="0.25">
      <c r="A118" s="153" t="s">
        <v>138</v>
      </c>
      <c r="B118" s="188" t="s">
        <v>310</v>
      </c>
      <c r="C118" s="196"/>
    </row>
    <row r="119" spans="1:3" s="180" customFormat="1" ht="12" customHeight="1" x14ac:dyDescent="0.25">
      <c r="A119" s="153" t="s">
        <v>139</v>
      </c>
      <c r="B119" s="188" t="s">
        <v>323</v>
      </c>
      <c r="C119" s="196"/>
    </row>
    <row r="120" spans="1:3" s="180" customFormat="1" ht="12" customHeight="1" x14ac:dyDescent="0.25">
      <c r="A120" s="153" t="s">
        <v>140</v>
      </c>
      <c r="B120" s="188" t="s">
        <v>324</v>
      </c>
      <c r="C120" s="196"/>
    </row>
    <row r="121" spans="1:3" s="180" customFormat="1" ht="12" customHeight="1" x14ac:dyDescent="0.25">
      <c r="A121" s="153" t="s">
        <v>325</v>
      </c>
      <c r="B121" s="188" t="s">
        <v>313</v>
      </c>
      <c r="C121" s="196"/>
    </row>
    <row r="122" spans="1:3" s="180" customFormat="1" ht="12" customHeight="1" x14ac:dyDescent="0.25">
      <c r="A122" s="153" t="s">
        <v>326</v>
      </c>
      <c r="B122" s="188" t="s">
        <v>327</v>
      </c>
      <c r="C122" s="196"/>
    </row>
    <row r="123" spans="1:3" s="180" customFormat="1" ht="12.6" thickBot="1" x14ac:dyDescent="0.3">
      <c r="A123" s="189" t="s">
        <v>328</v>
      </c>
      <c r="B123" s="188" t="s">
        <v>329</v>
      </c>
      <c r="C123" s="200"/>
    </row>
    <row r="124" spans="1:3" s="180" customFormat="1" ht="12" customHeight="1" thickBot="1" x14ac:dyDescent="0.3">
      <c r="A124" s="149" t="s">
        <v>15</v>
      </c>
      <c r="B124" s="201" t="s">
        <v>330</v>
      </c>
      <c r="C124" s="151">
        <f>+C125+C126</f>
        <v>0</v>
      </c>
    </row>
    <row r="125" spans="1:3" s="180" customFormat="1" ht="12" customHeight="1" x14ac:dyDescent="0.25">
      <c r="A125" s="153" t="s">
        <v>73</v>
      </c>
      <c r="B125" s="202" t="s">
        <v>50</v>
      </c>
      <c r="C125" s="155"/>
    </row>
    <row r="126" spans="1:3" s="180" customFormat="1" ht="12" customHeight="1" thickBot="1" x14ac:dyDescent="0.3">
      <c r="A126" s="159" t="s">
        <v>74</v>
      </c>
      <c r="B126" s="195" t="s">
        <v>51</v>
      </c>
      <c r="C126" s="162"/>
    </row>
    <row r="127" spans="1:3" s="180" customFormat="1" ht="12" customHeight="1" thickBot="1" x14ac:dyDescent="0.3">
      <c r="A127" s="149" t="s">
        <v>16</v>
      </c>
      <c r="B127" s="201" t="s">
        <v>331</v>
      </c>
      <c r="C127" s="151">
        <f>+C94+C110+C124</f>
        <v>23973287</v>
      </c>
    </row>
    <row r="128" spans="1:3" s="180" customFormat="1" ht="12" customHeight="1" thickBot="1" x14ac:dyDescent="0.3">
      <c r="A128" s="149" t="s">
        <v>17</v>
      </c>
      <c r="B128" s="201" t="s">
        <v>332</v>
      </c>
      <c r="C128" s="151">
        <f>+C129+C130+C131</f>
        <v>0</v>
      </c>
    </row>
    <row r="129" spans="1:3" s="180" customFormat="1" ht="12" customHeight="1" x14ac:dyDescent="0.25">
      <c r="A129" s="153" t="s">
        <v>77</v>
      </c>
      <c r="B129" s="202" t="s">
        <v>333</v>
      </c>
      <c r="C129" s="196"/>
    </row>
    <row r="130" spans="1:3" s="180" customFormat="1" ht="12" customHeight="1" x14ac:dyDescent="0.25">
      <c r="A130" s="153" t="s">
        <v>78</v>
      </c>
      <c r="B130" s="202" t="s">
        <v>334</v>
      </c>
      <c r="C130" s="196"/>
    </row>
    <row r="131" spans="1:3" s="180" customFormat="1" ht="12" customHeight="1" thickBot="1" x14ac:dyDescent="0.3">
      <c r="A131" s="189" t="s">
        <v>79</v>
      </c>
      <c r="B131" s="203" t="s">
        <v>335</v>
      </c>
      <c r="C131" s="196"/>
    </row>
    <row r="132" spans="1:3" s="180" customFormat="1" ht="12" customHeight="1" thickBot="1" x14ac:dyDescent="0.3">
      <c r="A132" s="149" t="s">
        <v>18</v>
      </c>
      <c r="B132" s="201" t="s">
        <v>336</v>
      </c>
      <c r="C132" s="151">
        <f>+C133+C134+C135+C136</f>
        <v>0</v>
      </c>
    </row>
    <row r="133" spans="1:3" s="180" customFormat="1" ht="12" customHeight="1" x14ac:dyDescent="0.25">
      <c r="A133" s="153" t="s">
        <v>80</v>
      </c>
      <c r="B133" s="202" t="s">
        <v>337</v>
      </c>
      <c r="C133" s="196"/>
    </row>
    <row r="134" spans="1:3" s="180" customFormat="1" ht="12" customHeight="1" x14ac:dyDescent="0.25">
      <c r="A134" s="153" t="s">
        <v>81</v>
      </c>
      <c r="B134" s="202" t="s">
        <v>338</v>
      </c>
      <c r="C134" s="196"/>
    </row>
    <row r="135" spans="1:3" s="180" customFormat="1" ht="12" customHeight="1" x14ac:dyDescent="0.25">
      <c r="A135" s="153" t="s">
        <v>241</v>
      </c>
      <c r="B135" s="202" t="s">
        <v>339</v>
      </c>
      <c r="C135" s="196"/>
    </row>
    <row r="136" spans="1:3" s="180" customFormat="1" ht="12" customHeight="1" thickBot="1" x14ac:dyDescent="0.3">
      <c r="A136" s="189" t="s">
        <v>243</v>
      </c>
      <c r="B136" s="203" t="s">
        <v>340</v>
      </c>
      <c r="C136" s="196"/>
    </row>
    <row r="137" spans="1:3" s="180" customFormat="1" ht="12" customHeight="1" thickBot="1" x14ac:dyDescent="0.3">
      <c r="A137" s="149" t="s">
        <v>19</v>
      </c>
      <c r="B137" s="201" t="s">
        <v>341</v>
      </c>
      <c r="C137" s="163">
        <f>+C138+C139+C140+C141</f>
        <v>0</v>
      </c>
    </row>
    <row r="138" spans="1:3" s="180" customFormat="1" ht="12" customHeight="1" x14ac:dyDescent="0.25">
      <c r="A138" s="153" t="s">
        <v>82</v>
      </c>
      <c r="B138" s="202" t="s">
        <v>342</v>
      </c>
      <c r="C138" s="196"/>
    </row>
    <row r="139" spans="1:3" s="180" customFormat="1" ht="12" customHeight="1" x14ac:dyDescent="0.25">
      <c r="A139" s="153" t="s">
        <v>83</v>
      </c>
      <c r="B139" s="202" t="s">
        <v>343</v>
      </c>
      <c r="C139" s="196"/>
    </row>
    <row r="140" spans="1:3" s="180" customFormat="1" ht="12" customHeight="1" x14ac:dyDescent="0.25">
      <c r="A140" s="153" t="s">
        <v>250</v>
      </c>
      <c r="B140" s="202" t="s">
        <v>344</v>
      </c>
      <c r="C140" s="196"/>
    </row>
    <row r="141" spans="1:3" s="180" customFormat="1" ht="12" customHeight="1" thickBot="1" x14ac:dyDescent="0.3">
      <c r="A141" s="189" t="s">
        <v>252</v>
      </c>
      <c r="B141" s="203" t="s">
        <v>345</v>
      </c>
      <c r="C141" s="196"/>
    </row>
    <row r="142" spans="1:3" s="180" customFormat="1" ht="12" customHeight="1" thickBot="1" x14ac:dyDescent="0.3">
      <c r="A142" s="149" t="s">
        <v>20</v>
      </c>
      <c r="B142" s="201" t="s">
        <v>346</v>
      </c>
      <c r="C142" s="204">
        <f>+C143+C144+C145+C146</f>
        <v>0</v>
      </c>
    </row>
    <row r="143" spans="1:3" s="180" customFormat="1" ht="12" customHeight="1" x14ac:dyDescent="0.25">
      <c r="A143" s="153" t="s">
        <v>131</v>
      </c>
      <c r="B143" s="202" t="s">
        <v>347</v>
      </c>
      <c r="C143" s="196"/>
    </row>
    <row r="144" spans="1:3" s="180" customFormat="1" ht="12" customHeight="1" x14ac:dyDescent="0.25">
      <c r="A144" s="153" t="s">
        <v>132</v>
      </c>
      <c r="B144" s="202" t="s">
        <v>348</v>
      </c>
      <c r="C144" s="196"/>
    </row>
    <row r="145" spans="1:9" s="180" customFormat="1" ht="12" customHeight="1" x14ac:dyDescent="0.25">
      <c r="A145" s="153" t="s">
        <v>167</v>
      </c>
      <c r="B145" s="202" t="s">
        <v>349</v>
      </c>
      <c r="C145" s="196"/>
    </row>
    <row r="146" spans="1:9" s="180" customFormat="1" ht="12" customHeight="1" thickBot="1" x14ac:dyDescent="0.3">
      <c r="A146" s="153" t="s">
        <v>258</v>
      </c>
      <c r="B146" s="202" t="s">
        <v>350</v>
      </c>
      <c r="C146" s="196"/>
    </row>
    <row r="147" spans="1:9" s="180" customFormat="1" ht="15" customHeight="1" thickBot="1" x14ac:dyDescent="0.3">
      <c r="A147" s="149" t="s">
        <v>21</v>
      </c>
      <c r="B147" s="201" t="s">
        <v>351</v>
      </c>
      <c r="C147" s="132">
        <f>+C128+C132+C137+C142</f>
        <v>0</v>
      </c>
      <c r="F147" s="205"/>
      <c r="G147" s="206"/>
      <c r="H147" s="206"/>
      <c r="I147" s="206"/>
    </row>
    <row r="148" spans="1:9" s="152" customFormat="1" ht="12.9" customHeight="1" thickBot="1" x14ac:dyDescent="0.3">
      <c r="A148" s="207" t="s">
        <v>22</v>
      </c>
      <c r="B148" s="116" t="s">
        <v>352</v>
      </c>
      <c r="C148" s="132">
        <f>+C127+C147</f>
        <v>23973287</v>
      </c>
    </row>
    <row r="149" spans="1:9" ht="7.5" customHeight="1" x14ac:dyDescent="0.3"/>
    <row r="150" spans="1:9" x14ac:dyDescent="0.3">
      <c r="A150" s="487" t="s">
        <v>353</v>
      </c>
      <c r="B150" s="487"/>
      <c r="C150" s="487"/>
    </row>
    <row r="151" spans="1:9" ht="15" customHeight="1" thickBot="1" x14ac:dyDescent="0.35">
      <c r="A151" s="481" t="s">
        <v>114</v>
      </c>
      <c r="B151" s="481"/>
      <c r="C151" s="101" t="s">
        <v>9</v>
      </c>
    </row>
    <row r="152" spans="1:9" ht="13.5" customHeight="1" thickBot="1" x14ac:dyDescent="0.35">
      <c r="A152" s="3">
        <v>1</v>
      </c>
      <c r="B152" s="7" t="s">
        <v>354</v>
      </c>
      <c r="C152" s="99">
        <f>+C63-C127</f>
        <v>-17930339</v>
      </c>
      <c r="D152" s="133"/>
    </row>
    <row r="153" spans="1:9" ht="27.75" customHeight="1" thickBot="1" x14ac:dyDescent="0.35">
      <c r="A153" s="3" t="s">
        <v>14</v>
      </c>
      <c r="B153" s="7" t="s">
        <v>355</v>
      </c>
      <c r="C153" s="99">
        <f>+C87-C147</f>
        <v>17930339</v>
      </c>
    </row>
  </sheetData>
  <mergeCells count="9">
    <mergeCell ref="A150:C150"/>
    <mergeCell ref="A151:B151"/>
    <mergeCell ref="A1:C1"/>
    <mergeCell ref="A2:F2"/>
    <mergeCell ref="A4:C4"/>
    <mergeCell ref="A5:B5"/>
    <mergeCell ref="A90:C90"/>
    <mergeCell ref="A91:B91"/>
    <mergeCell ref="A3:C3"/>
  </mergeCells>
  <phoneticPr fontId="25" type="noConversion"/>
  <pageMargins left="0.75" right="0.75" top="0.66" bottom="1" header="0.5" footer="0.5"/>
  <pageSetup paperSize="9" scale="64" fitToWidth="3" fitToHeight="2" orientation="portrait" horizontalDpi="300" verticalDpi="300" r:id="rId1"/>
  <headerFooter alignWithMargins="0"/>
  <rowBreaks count="1" manualBreakCount="1">
    <brk id="8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53"/>
  <sheetViews>
    <sheetView zoomScaleNormal="100" workbookViewId="0">
      <selection activeCell="C12" sqref="C12"/>
    </sheetView>
  </sheetViews>
  <sheetFormatPr defaultColWidth="9.33203125" defaultRowHeight="15.6" x14ac:dyDescent="0.3"/>
  <cols>
    <col min="1" max="1" width="9.44140625" style="117" customWidth="1"/>
    <col min="2" max="2" width="91.44140625" style="117" customWidth="1"/>
    <col min="3" max="3" width="30.77734375" style="118" customWidth="1"/>
    <col min="4" max="4" width="9" style="125" customWidth="1"/>
    <col min="5" max="16384" width="9.33203125" style="125"/>
  </cols>
  <sheetData>
    <row r="1" spans="1:6" x14ac:dyDescent="0.3">
      <c r="A1" s="482" t="s">
        <v>600</v>
      </c>
      <c r="B1" s="483"/>
      <c r="C1" s="483"/>
      <c r="D1" s="124"/>
      <c r="E1" s="124"/>
      <c r="F1" s="124"/>
    </row>
    <row r="2" spans="1:6" x14ac:dyDescent="0.3">
      <c r="A2" s="486" t="s">
        <v>570</v>
      </c>
      <c r="B2" s="490"/>
      <c r="C2" s="490"/>
      <c r="D2" s="490"/>
      <c r="E2" s="490"/>
      <c r="F2" s="490"/>
    </row>
    <row r="3" spans="1:6" ht="17.399999999999999" x14ac:dyDescent="0.3">
      <c r="A3" s="492" t="s">
        <v>423</v>
      </c>
      <c r="B3" s="492"/>
      <c r="C3" s="492"/>
      <c r="D3" s="305"/>
      <c r="E3" s="305"/>
      <c r="F3" s="305"/>
    </row>
    <row r="4" spans="1:6" ht="15.9" customHeight="1" x14ac:dyDescent="0.3">
      <c r="A4" s="484" t="s">
        <v>10</v>
      </c>
      <c r="B4" s="484"/>
      <c r="C4" s="484"/>
    </row>
    <row r="5" spans="1:6" ht="15.9" customHeight="1" thickBot="1" x14ac:dyDescent="0.35">
      <c r="A5" s="481" t="s">
        <v>112</v>
      </c>
      <c r="B5" s="481"/>
      <c r="C5" s="101" t="s">
        <v>9</v>
      </c>
    </row>
    <row r="6" spans="1:6" ht="38.1" customHeight="1" thickBot="1" x14ac:dyDescent="0.35">
      <c r="A6" s="4" t="s">
        <v>59</v>
      </c>
      <c r="B6" s="5" t="s">
        <v>12</v>
      </c>
      <c r="C6" s="14" t="s">
        <v>461</v>
      </c>
    </row>
    <row r="7" spans="1:6" s="152" customFormat="1" ht="12" customHeight="1" thickBot="1" x14ac:dyDescent="0.3">
      <c r="A7" s="210">
        <v>1</v>
      </c>
      <c r="B7" s="211">
        <v>2</v>
      </c>
      <c r="C7" s="119">
        <v>3</v>
      </c>
    </row>
    <row r="8" spans="1:6" s="152" customFormat="1" ht="12" customHeight="1" thickBot="1" x14ac:dyDescent="0.3">
      <c r="A8" s="149" t="s">
        <v>13</v>
      </c>
      <c r="B8" s="150" t="s">
        <v>191</v>
      </c>
      <c r="C8" s="151">
        <f>+C9+C10+C11+C12+C13+C14</f>
        <v>0</v>
      </c>
    </row>
    <row r="9" spans="1:6" s="152" customFormat="1" ht="12" customHeight="1" x14ac:dyDescent="0.25">
      <c r="A9" s="153" t="s">
        <v>84</v>
      </c>
      <c r="B9" s="154" t="s">
        <v>192</v>
      </c>
      <c r="C9" s="155"/>
    </row>
    <row r="10" spans="1:6" s="152" customFormat="1" ht="12" customHeight="1" x14ac:dyDescent="0.25">
      <c r="A10" s="156" t="s">
        <v>85</v>
      </c>
      <c r="B10" s="157" t="s">
        <v>193</v>
      </c>
      <c r="C10" s="158"/>
    </row>
    <row r="11" spans="1:6" s="152" customFormat="1" ht="12" customHeight="1" x14ac:dyDescent="0.25">
      <c r="A11" s="156" t="s">
        <v>86</v>
      </c>
      <c r="B11" s="157" t="s">
        <v>194</v>
      </c>
      <c r="C11" s="158"/>
    </row>
    <row r="12" spans="1:6" s="152" customFormat="1" ht="12" customHeight="1" x14ac:dyDescent="0.25">
      <c r="A12" s="156" t="s">
        <v>87</v>
      </c>
      <c r="B12" s="157" t="s">
        <v>195</v>
      </c>
      <c r="C12" s="158"/>
    </row>
    <row r="13" spans="1:6" s="152" customFormat="1" ht="12" customHeight="1" x14ac:dyDescent="0.25">
      <c r="A13" s="156" t="s">
        <v>109</v>
      </c>
      <c r="B13" s="157" t="s">
        <v>196</v>
      </c>
      <c r="C13" s="158"/>
    </row>
    <row r="14" spans="1:6" s="152" customFormat="1" ht="12" customHeight="1" thickBot="1" x14ac:dyDescent="0.3">
      <c r="A14" s="159" t="s">
        <v>88</v>
      </c>
      <c r="B14" s="160" t="s">
        <v>197</v>
      </c>
      <c r="C14" s="158"/>
    </row>
    <row r="15" spans="1:6" s="152" customFormat="1" ht="12" customHeight="1" thickBot="1" x14ac:dyDescent="0.3">
      <c r="A15" s="149" t="s">
        <v>14</v>
      </c>
      <c r="B15" s="161" t="s">
        <v>198</v>
      </c>
      <c r="C15" s="151">
        <f>+C16+C17+C18+C19+C20</f>
        <v>0</v>
      </c>
    </row>
    <row r="16" spans="1:6" s="152" customFormat="1" ht="12" customHeight="1" x14ac:dyDescent="0.25">
      <c r="A16" s="153" t="s">
        <v>90</v>
      </c>
      <c r="B16" s="154" t="s">
        <v>199</v>
      </c>
      <c r="C16" s="155"/>
    </row>
    <row r="17" spans="1:3" s="152" customFormat="1" ht="12" customHeight="1" x14ac:dyDescent="0.25">
      <c r="A17" s="156" t="s">
        <v>91</v>
      </c>
      <c r="B17" s="157" t="s">
        <v>200</v>
      </c>
      <c r="C17" s="158"/>
    </row>
    <row r="18" spans="1:3" s="152" customFormat="1" ht="12" customHeight="1" x14ac:dyDescent="0.25">
      <c r="A18" s="156" t="s">
        <v>92</v>
      </c>
      <c r="B18" s="157" t="s">
        <v>201</v>
      </c>
      <c r="C18" s="158"/>
    </row>
    <row r="19" spans="1:3" s="152" customFormat="1" ht="12" customHeight="1" x14ac:dyDescent="0.25">
      <c r="A19" s="156" t="s">
        <v>93</v>
      </c>
      <c r="B19" s="157" t="s">
        <v>202</v>
      </c>
      <c r="C19" s="158"/>
    </row>
    <row r="20" spans="1:3" s="152" customFormat="1" ht="12" customHeight="1" x14ac:dyDescent="0.25">
      <c r="A20" s="156" t="s">
        <v>94</v>
      </c>
      <c r="B20" s="157" t="s">
        <v>203</v>
      </c>
      <c r="C20" s="158"/>
    </row>
    <row r="21" spans="1:3" s="152" customFormat="1" ht="12" customHeight="1" thickBot="1" x14ac:dyDescent="0.3">
      <c r="A21" s="159" t="s">
        <v>103</v>
      </c>
      <c r="B21" s="160" t="s">
        <v>204</v>
      </c>
      <c r="C21" s="162"/>
    </row>
    <row r="22" spans="1:3" s="152" customFormat="1" ht="12" customHeight="1" thickBot="1" x14ac:dyDescent="0.3">
      <c r="A22" s="149" t="s">
        <v>15</v>
      </c>
      <c r="B22" s="150" t="s">
        <v>205</v>
      </c>
      <c r="C22" s="151">
        <f>+C23+C24+C25+C26+C27</f>
        <v>0</v>
      </c>
    </row>
    <row r="23" spans="1:3" s="152" customFormat="1" ht="12" customHeight="1" x14ac:dyDescent="0.25">
      <c r="A23" s="153" t="s">
        <v>73</v>
      </c>
      <c r="B23" s="154" t="s">
        <v>206</v>
      </c>
      <c r="C23" s="155"/>
    </row>
    <row r="24" spans="1:3" s="152" customFormat="1" ht="12" customHeight="1" x14ac:dyDescent="0.25">
      <c r="A24" s="156" t="s">
        <v>74</v>
      </c>
      <c r="B24" s="157" t="s">
        <v>207</v>
      </c>
      <c r="C24" s="158"/>
    </row>
    <row r="25" spans="1:3" s="152" customFormat="1" ht="12" customHeight="1" x14ac:dyDescent="0.25">
      <c r="A25" s="156" t="s">
        <v>75</v>
      </c>
      <c r="B25" s="157" t="s">
        <v>208</v>
      </c>
      <c r="C25" s="158"/>
    </row>
    <row r="26" spans="1:3" s="152" customFormat="1" ht="12" customHeight="1" x14ac:dyDescent="0.25">
      <c r="A26" s="156" t="s">
        <v>76</v>
      </c>
      <c r="B26" s="157" t="s">
        <v>209</v>
      </c>
      <c r="C26" s="158"/>
    </row>
    <row r="27" spans="1:3" s="152" customFormat="1" ht="12" customHeight="1" x14ac:dyDescent="0.25">
      <c r="A27" s="156" t="s">
        <v>121</v>
      </c>
      <c r="B27" s="157" t="s">
        <v>210</v>
      </c>
      <c r="C27" s="158"/>
    </row>
    <row r="28" spans="1:3" s="152" customFormat="1" ht="12" customHeight="1" thickBot="1" x14ac:dyDescent="0.3">
      <c r="A28" s="159" t="s">
        <v>122</v>
      </c>
      <c r="B28" s="160" t="s">
        <v>211</v>
      </c>
      <c r="C28" s="162"/>
    </row>
    <row r="29" spans="1:3" s="152" customFormat="1" ht="12" customHeight="1" thickBot="1" x14ac:dyDescent="0.3">
      <c r="A29" s="149" t="s">
        <v>123</v>
      </c>
      <c r="B29" s="150" t="s">
        <v>212</v>
      </c>
      <c r="C29" s="163">
        <f>+C30+C33+C34+C35</f>
        <v>0</v>
      </c>
    </row>
    <row r="30" spans="1:3" s="152" customFormat="1" ht="12" customHeight="1" x14ac:dyDescent="0.25">
      <c r="A30" s="153" t="s">
        <v>213</v>
      </c>
      <c r="B30" s="154" t="s">
        <v>214</v>
      </c>
      <c r="C30" s="164">
        <f>+C31+C32</f>
        <v>0</v>
      </c>
    </row>
    <row r="31" spans="1:3" s="152" customFormat="1" ht="12" customHeight="1" x14ac:dyDescent="0.25">
      <c r="A31" s="156" t="s">
        <v>215</v>
      </c>
      <c r="B31" s="157" t="s">
        <v>216</v>
      </c>
      <c r="C31" s="158"/>
    </row>
    <row r="32" spans="1:3" s="152" customFormat="1" ht="12" customHeight="1" x14ac:dyDescent="0.25">
      <c r="A32" s="156" t="s">
        <v>217</v>
      </c>
      <c r="B32" s="157" t="s">
        <v>218</v>
      </c>
      <c r="C32" s="158"/>
    </row>
    <row r="33" spans="1:3" s="152" customFormat="1" ht="12" customHeight="1" x14ac:dyDescent="0.25">
      <c r="A33" s="156" t="s">
        <v>219</v>
      </c>
      <c r="B33" s="157" t="s">
        <v>220</v>
      </c>
      <c r="C33" s="158"/>
    </row>
    <row r="34" spans="1:3" s="152" customFormat="1" ht="12" customHeight="1" x14ac:dyDescent="0.25">
      <c r="A34" s="156" t="s">
        <v>221</v>
      </c>
      <c r="B34" s="157" t="s">
        <v>222</v>
      </c>
      <c r="C34" s="158"/>
    </row>
    <row r="35" spans="1:3" s="152" customFormat="1" ht="12" customHeight="1" thickBot="1" x14ac:dyDescent="0.3">
      <c r="A35" s="159" t="s">
        <v>223</v>
      </c>
      <c r="B35" s="160" t="s">
        <v>224</v>
      </c>
      <c r="C35" s="162"/>
    </row>
    <row r="36" spans="1:3" s="152" customFormat="1" ht="12" customHeight="1" thickBot="1" x14ac:dyDescent="0.3">
      <c r="A36" s="149" t="s">
        <v>17</v>
      </c>
      <c r="B36" s="150" t="s">
        <v>225</v>
      </c>
      <c r="C36" s="151">
        <f>SUM(C37:C46)</f>
        <v>8769740</v>
      </c>
    </row>
    <row r="37" spans="1:3" s="152" customFormat="1" ht="12" customHeight="1" x14ac:dyDescent="0.25">
      <c r="A37" s="153" t="s">
        <v>77</v>
      </c>
      <c r="B37" s="154" t="s">
        <v>226</v>
      </c>
      <c r="C37" s="155"/>
    </row>
    <row r="38" spans="1:3" s="152" customFormat="1" ht="12" customHeight="1" x14ac:dyDescent="0.25">
      <c r="A38" s="156" t="s">
        <v>78</v>
      </c>
      <c r="B38" s="157" t="s">
        <v>227</v>
      </c>
      <c r="C38" s="158">
        <v>5367087</v>
      </c>
    </row>
    <row r="39" spans="1:3" s="152" customFormat="1" ht="12" customHeight="1" x14ac:dyDescent="0.25">
      <c r="A39" s="156" t="s">
        <v>79</v>
      </c>
      <c r="B39" s="157" t="s">
        <v>228</v>
      </c>
      <c r="C39" s="158">
        <v>750000</v>
      </c>
    </row>
    <row r="40" spans="1:3" s="152" customFormat="1" ht="12" customHeight="1" x14ac:dyDescent="0.25">
      <c r="A40" s="156" t="s">
        <v>125</v>
      </c>
      <c r="B40" s="157" t="s">
        <v>229</v>
      </c>
      <c r="C40" s="158"/>
    </row>
    <row r="41" spans="1:3" s="152" customFormat="1" ht="12" customHeight="1" x14ac:dyDescent="0.25">
      <c r="A41" s="156" t="s">
        <v>126</v>
      </c>
      <c r="B41" s="157" t="s">
        <v>230</v>
      </c>
      <c r="C41" s="158"/>
    </row>
    <row r="42" spans="1:3" s="152" customFormat="1" ht="12" customHeight="1" x14ac:dyDescent="0.25">
      <c r="A42" s="156" t="s">
        <v>127</v>
      </c>
      <c r="B42" s="157" t="s">
        <v>231</v>
      </c>
      <c r="C42" s="158">
        <v>2642653</v>
      </c>
    </row>
    <row r="43" spans="1:3" s="152" customFormat="1" ht="12" customHeight="1" x14ac:dyDescent="0.25">
      <c r="A43" s="156" t="s">
        <v>128</v>
      </c>
      <c r="B43" s="157" t="s">
        <v>232</v>
      </c>
      <c r="C43" s="158"/>
    </row>
    <row r="44" spans="1:3" s="152" customFormat="1" ht="12" customHeight="1" x14ac:dyDescent="0.25">
      <c r="A44" s="156" t="s">
        <v>129</v>
      </c>
      <c r="B44" s="157" t="s">
        <v>233</v>
      </c>
      <c r="C44" s="158"/>
    </row>
    <row r="45" spans="1:3" s="152" customFormat="1" ht="12" customHeight="1" x14ac:dyDescent="0.25">
      <c r="A45" s="156" t="s">
        <v>234</v>
      </c>
      <c r="B45" s="157" t="s">
        <v>235</v>
      </c>
      <c r="C45" s="165"/>
    </row>
    <row r="46" spans="1:3" s="152" customFormat="1" ht="12" customHeight="1" thickBot="1" x14ac:dyDescent="0.3">
      <c r="A46" s="159" t="s">
        <v>236</v>
      </c>
      <c r="B46" s="160" t="s">
        <v>237</v>
      </c>
      <c r="C46" s="166">
        <v>10000</v>
      </c>
    </row>
    <row r="47" spans="1:3" s="152" customFormat="1" ht="12" customHeight="1" thickBot="1" x14ac:dyDescent="0.3">
      <c r="A47" s="149" t="s">
        <v>18</v>
      </c>
      <c r="B47" s="150" t="s">
        <v>238</v>
      </c>
      <c r="C47" s="151">
        <f>SUM(C48:C52)</f>
        <v>0</v>
      </c>
    </row>
    <row r="48" spans="1:3" s="152" customFormat="1" ht="12" customHeight="1" x14ac:dyDescent="0.25">
      <c r="A48" s="153" t="s">
        <v>80</v>
      </c>
      <c r="B48" s="154" t="s">
        <v>239</v>
      </c>
      <c r="C48" s="167"/>
    </row>
    <row r="49" spans="1:3" s="152" customFormat="1" ht="12" customHeight="1" x14ac:dyDescent="0.25">
      <c r="A49" s="156" t="s">
        <v>81</v>
      </c>
      <c r="B49" s="157" t="s">
        <v>240</v>
      </c>
      <c r="C49" s="165"/>
    </row>
    <row r="50" spans="1:3" s="152" customFormat="1" ht="12" customHeight="1" x14ac:dyDescent="0.25">
      <c r="A50" s="156" t="s">
        <v>241</v>
      </c>
      <c r="B50" s="157" t="s">
        <v>242</v>
      </c>
      <c r="C50" s="165"/>
    </row>
    <row r="51" spans="1:3" s="152" customFormat="1" ht="12" customHeight="1" x14ac:dyDescent="0.25">
      <c r="A51" s="156" t="s">
        <v>243</v>
      </c>
      <c r="B51" s="157" t="s">
        <v>244</v>
      </c>
      <c r="C51" s="165"/>
    </row>
    <row r="52" spans="1:3" s="152" customFormat="1" ht="12" customHeight="1" thickBot="1" x14ac:dyDescent="0.3">
      <c r="A52" s="159" t="s">
        <v>245</v>
      </c>
      <c r="B52" s="160" t="s">
        <v>246</v>
      </c>
      <c r="C52" s="166"/>
    </row>
    <row r="53" spans="1:3" s="152" customFormat="1" ht="12" customHeight="1" thickBot="1" x14ac:dyDescent="0.3">
      <c r="A53" s="149" t="s">
        <v>130</v>
      </c>
      <c r="B53" s="150" t="s">
        <v>247</v>
      </c>
      <c r="C53" s="151">
        <f>SUM(C54:C56)</f>
        <v>0</v>
      </c>
    </row>
    <row r="54" spans="1:3" s="152" customFormat="1" ht="12" customHeight="1" x14ac:dyDescent="0.25">
      <c r="A54" s="153" t="s">
        <v>82</v>
      </c>
      <c r="B54" s="154" t="s">
        <v>248</v>
      </c>
      <c r="C54" s="155"/>
    </row>
    <row r="55" spans="1:3" s="152" customFormat="1" ht="12" customHeight="1" x14ac:dyDescent="0.25">
      <c r="A55" s="156" t="s">
        <v>83</v>
      </c>
      <c r="B55" s="157" t="s">
        <v>249</v>
      </c>
      <c r="C55" s="158"/>
    </row>
    <row r="56" spans="1:3" s="152" customFormat="1" ht="12" customHeight="1" x14ac:dyDescent="0.25">
      <c r="A56" s="156" t="s">
        <v>250</v>
      </c>
      <c r="B56" s="157" t="s">
        <v>251</v>
      </c>
      <c r="C56" s="158"/>
    </row>
    <row r="57" spans="1:3" s="152" customFormat="1" ht="12" customHeight="1" thickBot="1" x14ac:dyDescent="0.3">
      <c r="A57" s="159" t="s">
        <v>252</v>
      </c>
      <c r="B57" s="160" t="s">
        <v>253</v>
      </c>
      <c r="C57" s="162"/>
    </row>
    <row r="58" spans="1:3" s="152" customFormat="1" ht="12" customHeight="1" thickBot="1" x14ac:dyDescent="0.3">
      <c r="A58" s="149" t="s">
        <v>20</v>
      </c>
      <c r="B58" s="161" t="s">
        <v>254</v>
      </c>
      <c r="C58" s="151">
        <f>SUM(C59:C61)</f>
        <v>0</v>
      </c>
    </row>
    <row r="59" spans="1:3" s="152" customFormat="1" ht="12" customHeight="1" x14ac:dyDescent="0.25">
      <c r="A59" s="153" t="s">
        <v>131</v>
      </c>
      <c r="B59" s="154" t="s">
        <v>255</v>
      </c>
      <c r="C59" s="165"/>
    </row>
    <row r="60" spans="1:3" s="152" customFormat="1" ht="12" customHeight="1" x14ac:dyDescent="0.25">
      <c r="A60" s="156" t="s">
        <v>132</v>
      </c>
      <c r="B60" s="157" t="s">
        <v>256</v>
      </c>
      <c r="C60" s="165"/>
    </row>
    <row r="61" spans="1:3" s="152" customFormat="1" ht="12" customHeight="1" x14ac:dyDescent="0.25">
      <c r="A61" s="156" t="s">
        <v>167</v>
      </c>
      <c r="B61" s="157" t="s">
        <v>257</v>
      </c>
      <c r="C61" s="165"/>
    </row>
    <row r="62" spans="1:3" s="152" customFormat="1" ht="12" customHeight="1" thickBot="1" x14ac:dyDescent="0.3">
      <c r="A62" s="159" t="s">
        <v>258</v>
      </c>
      <c r="B62" s="160" t="s">
        <v>259</v>
      </c>
      <c r="C62" s="165"/>
    </row>
    <row r="63" spans="1:3" s="152" customFormat="1" ht="12" customHeight="1" thickBot="1" x14ac:dyDescent="0.3">
      <c r="A63" s="149" t="s">
        <v>21</v>
      </c>
      <c r="B63" s="150" t="s">
        <v>260</v>
      </c>
      <c r="C63" s="163">
        <f>+C8+C15+C22+C29+C36+C47+C53+C58</f>
        <v>8769740</v>
      </c>
    </row>
    <row r="64" spans="1:3" s="152" customFormat="1" ht="12" customHeight="1" thickBot="1" x14ac:dyDescent="0.3">
      <c r="A64" s="168" t="s">
        <v>261</v>
      </c>
      <c r="B64" s="161" t="s">
        <v>262</v>
      </c>
      <c r="C64" s="151">
        <f>SUM(C65:C67)</f>
        <v>0</v>
      </c>
    </row>
    <row r="65" spans="1:3" s="152" customFormat="1" ht="12" customHeight="1" x14ac:dyDescent="0.25">
      <c r="A65" s="153" t="s">
        <v>263</v>
      </c>
      <c r="B65" s="154" t="s">
        <v>264</v>
      </c>
      <c r="C65" s="165"/>
    </row>
    <row r="66" spans="1:3" s="152" customFormat="1" ht="12" customHeight="1" x14ac:dyDescent="0.25">
      <c r="A66" s="156" t="s">
        <v>265</v>
      </c>
      <c r="B66" s="157" t="s">
        <v>266</v>
      </c>
      <c r="C66" s="165"/>
    </row>
    <row r="67" spans="1:3" s="152" customFormat="1" ht="12" customHeight="1" thickBot="1" x14ac:dyDescent="0.3">
      <c r="A67" s="159" t="s">
        <v>267</v>
      </c>
      <c r="B67" s="169" t="s">
        <v>268</v>
      </c>
      <c r="C67" s="165"/>
    </row>
    <row r="68" spans="1:3" s="152" customFormat="1" ht="12" customHeight="1" thickBot="1" x14ac:dyDescent="0.3">
      <c r="A68" s="168" t="s">
        <v>269</v>
      </c>
      <c r="B68" s="161" t="s">
        <v>270</v>
      </c>
      <c r="C68" s="151">
        <f>SUM(C69:C72)</f>
        <v>0</v>
      </c>
    </row>
    <row r="69" spans="1:3" s="152" customFormat="1" ht="12" customHeight="1" x14ac:dyDescent="0.25">
      <c r="A69" s="153" t="s">
        <v>110</v>
      </c>
      <c r="B69" s="154" t="s">
        <v>271</v>
      </c>
      <c r="C69" s="165"/>
    </row>
    <row r="70" spans="1:3" s="152" customFormat="1" ht="12" customHeight="1" x14ac:dyDescent="0.25">
      <c r="A70" s="156" t="s">
        <v>111</v>
      </c>
      <c r="B70" s="157" t="s">
        <v>272</v>
      </c>
      <c r="C70" s="165"/>
    </row>
    <row r="71" spans="1:3" s="152" customFormat="1" ht="12" customHeight="1" x14ac:dyDescent="0.25">
      <c r="A71" s="156" t="s">
        <v>273</v>
      </c>
      <c r="B71" s="157" t="s">
        <v>274</v>
      </c>
      <c r="C71" s="165"/>
    </row>
    <row r="72" spans="1:3" s="152" customFormat="1" ht="12" customHeight="1" thickBot="1" x14ac:dyDescent="0.3">
      <c r="A72" s="159" t="s">
        <v>275</v>
      </c>
      <c r="B72" s="160" t="s">
        <v>276</v>
      </c>
      <c r="C72" s="165"/>
    </row>
    <row r="73" spans="1:3" s="152" customFormat="1" ht="12" customHeight="1" thickBot="1" x14ac:dyDescent="0.3">
      <c r="A73" s="168" t="s">
        <v>277</v>
      </c>
      <c r="B73" s="161" t="s">
        <v>278</v>
      </c>
      <c r="C73" s="151">
        <f>SUM(C74:C75)</f>
        <v>0</v>
      </c>
    </row>
    <row r="74" spans="1:3" s="152" customFormat="1" ht="12" customHeight="1" x14ac:dyDescent="0.25">
      <c r="A74" s="153" t="s">
        <v>279</v>
      </c>
      <c r="B74" s="154" t="s">
        <v>280</v>
      </c>
      <c r="C74" s="165"/>
    </row>
    <row r="75" spans="1:3" s="152" customFormat="1" ht="12" customHeight="1" thickBot="1" x14ac:dyDescent="0.3">
      <c r="A75" s="159" t="s">
        <v>281</v>
      </c>
      <c r="B75" s="160" t="s">
        <v>282</v>
      </c>
      <c r="C75" s="165"/>
    </row>
    <row r="76" spans="1:3" s="152" customFormat="1" ht="12" customHeight="1" thickBot="1" x14ac:dyDescent="0.3">
      <c r="A76" s="168" t="s">
        <v>283</v>
      </c>
      <c r="B76" s="161" t="s">
        <v>284</v>
      </c>
      <c r="C76" s="151">
        <f>SUM(C77:C80)</f>
        <v>1933232</v>
      </c>
    </row>
    <row r="77" spans="1:3" s="152" customFormat="1" ht="12" customHeight="1" x14ac:dyDescent="0.25">
      <c r="A77" s="153" t="s">
        <v>285</v>
      </c>
      <c r="B77" s="154" t="s">
        <v>286</v>
      </c>
      <c r="C77" s="165"/>
    </row>
    <row r="78" spans="1:3" s="152" customFormat="1" ht="12" customHeight="1" x14ac:dyDescent="0.25">
      <c r="A78" s="156" t="s">
        <v>287</v>
      </c>
      <c r="B78" s="157" t="s">
        <v>288</v>
      </c>
      <c r="C78" s="165"/>
    </row>
    <row r="79" spans="1:3" s="152" customFormat="1" ht="12" customHeight="1" x14ac:dyDescent="0.25">
      <c r="A79" s="153" t="s">
        <v>289</v>
      </c>
      <c r="B79" s="160" t="s">
        <v>419</v>
      </c>
      <c r="C79" s="165">
        <v>1933232</v>
      </c>
    </row>
    <row r="80" spans="1:3" s="152" customFormat="1" ht="12" customHeight="1" thickBot="1" x14ac:dyDescent="0.3">
      <c r="A80" s="159" t="s">
        <v>420</v>
      </c>
      <c r="B80" s="160" t="s">
        <v>290</v>
      </c>
      <c r="C80" s="165"/>
    </row>
    <row r="81" spans="1:3" s="152" customFormat="1" ht="12" customHeight="1" thickBot="1" x14ac:dyDescent="0.3">
      <c r="A81" s="168" t="s">
        <v>291</v>
      </c>
      <c r="B81" s="161" t="s">
        <v>292</v>
      </c>
      <c r="C81" s="151">
        <f>SUM(C82:C85)</f>
        <v>0</v>
      </c>
    </row>
    <row r="82" spans="1:3" s="152" customFormat="1" ht="12" customHeight="1" x14ac:dyDescent="0.25">
      <c r="A82" s="170" t="s">
        <v>293</v>
      </c>
      <c r="B82" s="154" t="s">
        <v>294</v>
      </c>
      <c r="C82" s="165"/>
    </row>
    <row r="83" spans="1:3" s="152" customFormat="1" ht="12" customHeight="1" x14ac:dyDescent="0.25">
      <c r="A83" s="171" t="s">
        <v>295</v>
      </c>
      <c r="B83" s="157" t="s">
        <v>296</v>
      </c>
      <c r="C83" s="165"/>
    </row>
    <row r="84" spans="1:3" s="152" customFormat="1" ht="12" customHeight="1" x14ac:dyDescent="0.25">
      <c r="A84" s="171" t="s">
        <v>297</v>
      </c>
      <c r="B84" s="157" t="s">
        <v>298</v>
      </c>
      <c r="C84" s="165"/>
    </row>
    <row r="85" spans="1:3" s="152" customFormat="1" ht="12" customHeight="1" thickBot="1" x14ac:dyDescent="0.3">
      <c r="A85" s="172" t="s">
        <v>299</v>
      </c>
      <c r="B85" s="160" t="s">
        <v>300</v>
      </c>
      <c r="C85" s="165"/>
    </row>
    <row r="86" spans="1:3" s="152" customFormat="1" ht="13.5" customHeight="1" thickBot="1" x14ac:dyDescent="0.3">
      <c r="A86" s="168" t="s">
        <v>301</v>
      </c>
      <c r="B86" s="161" t="s">
        <v>302</v>
      </c>
      <c r="C86" s="173"/>
    </row>
    <row r="87" spans="1:3" s="152" customFormat="1" ht="15.75" customHeight="1" thickBot="1" x14ac:dyDescent="0.3">
      <c r="A87" s="168" t="s">
        <v>303</v>
      </c>
      <c r="B87" s="174" t="s">
        <v>304</v>
      </c>
      <c r="C87" s="163">
        <f>+C64+C68+C73+C76+C81+C86</f>
        <v>1933232</v>
      </c>
    </row>
    <row r="88" spans="1:3" s="152" customFormat="1" ht="16.5" customHeight="1" thickBot="1" x14ac:dyDescent="0.3">
      <c r="A88" s="175" t="s">
        <v>305</v>
      </c>
      <c r="B88" s="176" t="s">
        <v>306</v>
      </c>
      <c r="C88" s="163">
        <f>+C63+C87</f>
        <v>10702972</v>
      </c>
    </row>
    <row r="89" spans="1:3" s="130" customFormat="1" ht="78.75" customHeight="1" x14ac:dyDescent="0.25">
      <c r="A89" s="1"/>
      <c r="B89" s="2"/>
      <c r="C89" s="100"/>
    </row>
    <row r="90" spans="1:3" ht="16.5" customHeight="1" x14ac:dyDescent="0.3">
      <c r="A90" s="484" t="s">
        <v>41</v>
      </c>
      <c r="B90" s="484"/>
      <c r="C90" s="484"/>
    </row>
    <row r="91" spans="1:3" s="131" customFormat="1" ht="16.5" customHeight="1" thickBot="1" x14ac:dyDescent="0.35">
      <c r="A91" s="485" t="s">
        <v>113</v>
      </c>
      <c r="B91" s="485"/>
      <c r="C91" s="101" t="s">
        <v>9</v>
      </c>
    </row>
    <row r="92" spans="1:3" ht="38.1" customHeight="1" thickBot="1" x14ac:dyDescent="0.35">
      <c r="A92" s="4" t="s">
        <v>59</v>
      </c>
      <c r="B92" s="5" t="s">
        <v>42</v>
      </c>
      <c r="C92" s="14" t="s">
        <v>461</v>
      </c>
    </row>
    <row r="93" spans="1:3" s="152" customFormat="1" ht="12" customHeight="1" thickBot="1" x14ac:dyDescent="0.3">
      <c r="A93" s="4">
        <v>1</v>
      </c>
      <c r="B93" s="5">
        <v>2</v>
      </c>
      <c r="C93" s="14">
        <v>3</v>
      </c>
    </row>
    <row r="94" spans="1:3" s="180" customFormat="1" ht="12" customHeight="1" thickBot="1" x14ac:dyDescent="0.3">
      <c r="A94" s="177" t="s">
        <v>13</v>
      </c>
      <c r="B94" s="178" t="s">
        <v>398</v>
      </c>
      <c r="C94" s="179">
        <f>SUM(C95:C99)</f>
        <v>10687973</v>
      </c>
    </row>
    <row r="95" spans="1:3" s="180" customFormat="1" ht="12" customHeight="1" x14ac:dyDescent="0.25">
      <c r="A95" s="181" t="s">
        <v>84</v>
      </c>
      <c r="B95" s="182" t="s">
        <v>43</v>
      </c>
      <c r="C95" s="183">
        <v>2922726</v>
      </c>
    </row>
    <row r="96" spans="1:3" s="180" customFormat="1" ht="12" customHeight="1" x14ac:dyDescent="0.25">
      <c r="A96" s="156" t="s">
        <v>85</v>
      </c>
      <c r="B96" s="184" t="s">
        <v>133</v>
      </c>
      <c r="C96" s="158">
        <v>511105</v>
      </c>
    </row>
    <row r="97" spans="1:3" s="180" customFormat="1" ht="12" customHeight="1" x14ac:dyDescent="0.25">
      <c r="A97" s="156" t="s">
        <v>86</v>
      </c>
      <c r="B97" s="184" t="s">
        <v>108</v>
      </c>
      <c r="C97" s="162">
        <v>7254142</v>
      </c>
    </row>
    <row r="98" spans="1:3" s="180" customFormat="1" ht="12" customHeight="1" x14ac:dyDescent="0.25">
      <c r="A98" s="156" t="s">
        <v>87</v>
      </c>
      <c r="B98" s="185" t="s">
        <v>134</v>
      </c>
      <c r="C98" s="162"/>
    </row>
    <row r="99" spans="1:3" s="180" customFormat="1" ht="12" customHeight="1" x14ac:dyDescent="0.25">
      <c r="A99" s="156" t="s">
        <v>98</v>
      </c>
      <c r="B99" s="186" t="s">
        <v>135</v>
      </c>
      <c r="C99" s="162"/>
    </row>
    <row r="100" spans="1:3" s="180" customFormat="1" ht="12" customHeight="1" x14ac:dyDescent="0.25">
      <c r="A100" s="156" t="s">
        <v>88</v>
      </c>
      <c r="B100" s="184" t="s">
        <v>307</v>
      </c>
      <c r="C100" s="162"/>
    </row>
    <row r="101" spans="1:3" s="180" customFormat="1" ht="12" customHeight="1" x14ac:dyDescent="0.25">
      <c r="A101" s="156" t="s">
        <v>89</v>
      </c>
      <c r="B101" s="187" t="s">
        <v>308</v>
      </c>
      <c r="C101" s="162"/>
    </row>
    <row r="102" spans="1:3" s="180" customFormat="1" ht="12" customHeight="1" x14ac:dyDescent="0.25">
      <c r="A102" s="156" t="s">
        <v>99</v>
      </c>
      <c r="B102" s="188" t="s">
        <v>309</v>
      </c>
      <c r="C102" s="162"/>
    </row>
    <row r="103" spans="1:3" s="180" customFormat="1" ht="12" customHeight="1" x14ac:dyDescent="0.25">
      <c r="A103" s="156" t="s">
        <v>100</v>
      </c>
      <c r="B103" s="188" t="s">
        <v>310</v>
      </c>
      <c r="C103" s="162"/>
    </row>
    <row r="104" spans="1:3" s="180" customFormat="1" ht="12" customHeight="1" x14ac:dyDescent="0.25">
      <c r="A104" s="156" t="s">
        <v>101</v>
      </c>
      <c r="B104" s="187" t="s">
        <v>311</v>
      </c>
      <c r="C104" s="162"/>
    </row>
    <row r="105" spans="1:3" s="180" customFormat="1" ht="12" customHeight="1" x14ac:dyDescent="0.25">
      <c r="A105" s="156" t="s">
        <v>102</v>
      </c>
      <c r="B105" s="187" t="s">
        <v>312</v>
      </c>
      <c r="C105" s="162"/>
    </row>
    <row r="106" spans="1:3" s="180" customFormat="1" ht="12" customHeight="1" x14ac:dyDescent="0.25">
      <c r="A106" s="156" t="s">
        <v>104</v>
      </c>
      <c r="B106" s="188" t="s">
        <v>313</v>
      </c>
      <c r="C106" s="162"/>
    </row>
    <row r="107" spans="1:3" s="180" customFormat="1" ht="12" customHeight="1" x14ac:dyDescent="0.25">
      <c r="A107" s="189" t="s">
        <v>136</v>
      </c>
      <c r="B107" s="190" t="s">
        <v>314</v>
      </c>
      <c r="C107" s="162"/>
    </row>
    <row r="108" spans="1:3" s="180" customFormat="1" ht="12" customHeight="1" x14ac:dyDescent="0.25">
      <c r="A108" s="156" t="s">
        <v>315</v>
      </c>
      <c r="B108" s="190" t="s">
        <v>316</v>
      </c>
      <c r="C108" s="162"/>
    </row>
    <row r="109" spans="1:3" s="180" customFormat="1" ht="12" customHeight="1" thickBot="1" x14ac:dyDescent="0.3">
      <c r="A109" s="191" t="s">
        <v>317</v>
      </c>
      <c r="B109" s="192" t="s">
        <v>318</v>
      </c>
      <c r="C109" s="193"/>
    </row>
    <row r="110" spans="1:3" s="180" customFormat="1" ht="12" customHeight="1" thickBot="1" x14ac:dyDescent="0.3">
      <c r="A110" s="149" t="s">
        <v>14</v>
      </c>
      <c r="B110" s="194" t="s">
        <v>399</v>
      </c>
      <c r="C110" s="151">
        <f>+C111+C113+C115</f>
        <v>14999</v>
      </c>
    </row>
    <row r="111" spans="1:3" s="180" customFormat="1" ht="12" customHeight="1" x14ac:dyDescent="0.25">
      <c r="A111" s="153" t="s">
        <v>90</v>
      </c>
      <c r="B111" s="184" t="s">
        <v>166</v>
      </c>
      <c r="C111" s="155">
        <v>14999</v>
      </c>
    </row>
    <row r="112" spans="1:3" s="180" customFormat="1" ht="12" customHeight="1" x14ac:dyDescent="0.25">
      <c r="A112" s="153" t="s">
        <v>91</v>
      </c>
      <c r="B112" s="195" t="s">
        <v>319</v>
      </c>
      <c r="C112" s="155"/>
    </row>
    <row r="113" spans="1:3" s="180" customFormat="1" ht="12" customHeight="1" x14ac:dyDescent="0.25">
      <c r="A113" s="153" t="s">
        <v>92</v>
      </c>
      <c r="B113" s="195" t="s">
        <v>137</v>
      </c>
      <c r="C113" s="158"/>
    </row>
    <row r="114" spans="1:3" s="180" customFormat="1" ht="12" customHeight="1" x14ac:dyDescent="0.25">
      <c r="A114" s="153" t="s">
        <v>93</v>
      </c>
      <c r="B114" s="195" t="s">
        <v>320</v>
      </c>
      <c r="C114" s="196"/>
    </row>
    <row r="115" spans="1:3" s="180" customFormat="1" ht="12" customHeight="1" x14ac:dyDescent="0.25">
      <c r="A115" s="153" t="s">
        <v>94</v>
      </c>
      <c r="B115" s="197" t="s">
        <v>168</v>
      </c>
      <c r="C115" s="196"/>
    </row>
    <row r="116" spans="1:3" s="180" customFormat="1" ht="12" customHeight="1" x14ac:dyDescent="0.25">
      <c r="A116" s="153" t="s">
        <v>103</v>
      </c>
      <c r="B116" s="198" t="s">
        <v>321</v>
      </c>
      <c r="C116" s="196"/>
    </row>
    <row r="117" spans="1:3" s="180" customFormat="1" ht="12" customHeight="1" x14ac:dyDescent="0.25">
      <c r="A117" s="153" t="s">
        <v>105</v>
      </c>
      <c r="B117" s="199" t="s">
        <v>322</v>
      </c>
      <c r="C117" s="196"/>
    </row>
    <row r="118" spans="1:3" s="180" customFormat="1" ht="12" x14ac:dyDescent="0.25">
      <c r="A118" s="153" t="s">
        <v>138</v>
      </c>
      <c r="B118" s="188" t="s">
        <v>310</v>
      </c>
      <c r="C118" s="196"/>
    </row>
    <row r="119" spans="1:3" s="180" customFormat="1" ht="12" customHeight="1" x14ac:dyDescent="0.25">
      <c r="A119" s="153" t="s">
        <v>139</v>
      </c>
      <c r="B119" s="188" t="s">
        <v>323</v>
      </c>
      <c r="C119" s="196"/>
    </row>
    <row r="120" spans="1:3" s="180" customFormat="1" ht="12" customHeight="1" x14ac:dyDescent="0.25">
      <c r="A120" s="153" t="s">
        <v>140</v>
      </c>
      <c r="B120" s="188" t="s">
        <v>324</v>
      </c>
      <c r="C120" s="196"/>
    </row>
    <row r="121" spans="1:3" s="180" customFormat="1" ht="12" customHeight="1" x14ac:dyDescent="0.25">
      <c r="A121" s="153" t="s">
        <v>325</v>
      </c>
      <c r="B121" s="188" t="s">
        <v>313</v>
      </c>
      <c r="C121" s="196"/>
    </row>
    <row r="122" spans="1:3" s="180" customFormat="1" ht="12" customHeight="1" x14ac:dyDescent="0.25">
      <c r="A122" s="153" t="s">
        <v>326</v>
      </c>
      <c r="B122" s="188" t="s">
        <v>327</v>
      </c>
      <c r="C122" s="196"/>
    </row>
    <row r="123" spans="1:3" s="180" customFormat="1" ht="12.6" thickBot="1" x14ac:dyDescent="0.3">
      <c r="A123" s="189" t="s">
        <v>328</v>
      </c>
      <c r="B123" s="188" t="s">
        <v>329</v>
      </c>
      <c r="C123" s="200"/>
    </row>
    <row r="124" spans="1:3" s="180" customFormat="1" ht="12" customHeight="1" thickBot="1" x14ac:dyDescent="0.3">
      <c r="A124" s="149" t="s">
        <v>15</v>
      </c>
      <c r="B124" s="201" t="s">
        <v>330</v>
      </c>
      <c r="C124" s="151">
        <f>+C125+C126</f>
        <v>0</v>
      </c>
    </row>
    <row r="125" spans="1:3" s="180" customFormat="1" ht="12" customHeight="1" x14ac:dyDescent="0.25">
      <c r="A125" s="153" t="s">
        <v>73</v>
      </c>
      <c r="B125" s="202" t="s">
        <v>50</v>
      </c>
      <c r="C125" s="155"/>
    </row>
    <row r="126" spans="1:3" s="180" customFormat="1" ht="12" customHeight="1" thickBot="1" x14ac:dyDescent="0.3">
      <c r="A126" s="159" t="s">
        <v>74</v>
      </c>
      <c r="B126" s="195" t="s">
        <v>51</v>
      </c>
      <c r="C126" s="162"/>
    </row>
    <row r="127" spans="1:3" s="180" customFormat="1" ht="12" customHeight="1" thickBot="1" x14ac:dyDescent="0.3">
      <c r="A127" s="149" t="s">
        <v>16</v>
      </c>
      <c r="B127" s="201" t="s">
        <v>331</v>
      </c>
      <c r="C127" s="151">
        <f>+C94+C110+C124</f>
        <v>10702972</v>
      </c>
    </row>
    <row r="128" spans="1:3" s="180" customFormat="1" ht="12" customHeight="1" thickBot="1" x14ac:dyDescent="0.3">
      <c r="A128" s="149" t="s">
        <v>17</v>
      </c>
      <c r="B128" s="201" t="s">
        <v>332</v>
      </c>
      <c r="C128" s="151">
        <f>+C129+C130+C131</f>
        <v>0</v>
      </c>
    </row>
    <row r="129" spans="1:3" s="180" customFormat="1" ht="12" customHeight="1" x14ac:dyDescent="0.25">
      <c r="A129" s="153" t="s">
        <v>77</v>
      </c>
      <c r="B129" s="202" t="s">
        <v>333</v>
      </c>
      <c r="C129" s="196"/>
    </row>
    <row r="130" spans="1:3" s="180" customFormat="1" ht="12" customHeight="1" x14ac:dyDescent="0.25">
      <c r="A130" s="153" t="s">
        <v>78</v>
      </c>
      <c r="B130" s="202" t="s">
        <v>334</v>
      </c>
      <c r="C130" s="196"/>
    </row>
    <row r="131" spans="1:3" s="180" customFormat="1" ht="12" customHeight="1" thickBot="1" x14ac:dyDescent="0.3">
      <c r="A131" s="189" t="s">
        <v>79</v>
      </c>
      <c r="B131" s="203" t="s">
        <v>335</v>
      </c>
      <c r="C131" s="196"/>
    </row>
    <row r="132" spans="1:3" s="180" customFormat="1" ht="12" customHeight="1" thickBot="1" x14ac:dyDescent="0.3">
      <c r="A132" s="149" t="s">
        <v>18</v>
      </c>
      <c r="B132" s="201" t="s">
        <v>336</v>
      </c>
      <c r="C132" s="151">
        <f>+C133+C134+C135+C136</f>
        <v>0</v>
      </c>
    </row>
    <row r="133" spans="1:3" s="180" customFormat="1" ht="12" customHeight="1" x14ac:dyDescent="0.25">
      <c r="A133" s="153" t="s">
        <v>80</v>
      </c>
      <c r="B133" s="202" t="s">
        <v>337</v>
      </c>
      <c r="C133" s="196"/>
    </row>
    <row r="134" spans="1:3" s="180" customFormat="1" ht="12" customHeight="1" x14ac:dyDescent="0.25">
      <c r="A134" s="153" t="s">
        <v>81</v>
      </c>
      <c r="B134" s="202" t="s">
        <v>338</v>
      </c>
      <c r="C134" s="196"/>
    </row>
    <row r="135" spans="1:3" s="180" customFormat="1" ht="12" customHeight="1" x14ac:dyDescent="0.25">
      <c r="A135" s="153" t="s">
        <v>241</v>
      </c>
      <c r="B135" s="202" t="s">
        <v>339</v>
      </c>
      <c r="C135" s="196"/>
    </row>
    <row r="136" spans="1:3" s="180" customFormat="1" ht="12" customHeight="1" thickBot="1" x14ac:dyDescent="0.3">
      <c r="A136" s="189" t="s">
        <v>243</v>
      </c>
      <c r="B136" s="203" t="s">
        <v>340</v>
      </c>
      <c r="C136" s="196"/>
    </row>
    <row r="137" spans="1:3" s="180" customFormat="1" ht="12" customHeight="1" thickBot="1" x14ac:dyDescent="0.3">
      <c r="A137" s="149" t="s">
        <v>19</v>
      </c>
      <c r="B137" s="201" t="s">
        <v>341</v>
      </c>
      <c r="C137" s="163">
        <f>+C138+C139+C140+C141</f>
        <v>0</v>
      </c>
    </row>
    <row r="138" spans="1:3" s="180" customFormat="1" ht="12" customHeight="1" x14ac:dyDescent="0.25">
      <c r="A138" s="153" t="s">
        <v>82</v>
      </c>
      <c r="B138" s="202" t="s">
        <v>342</v>
      </c>
      <c r="C138" s="196"/>
    </row>
    <row r="139" spans="1:3" s="180" customFormat="1" ht="12" customHeight="1" x14ac:dyDescent="0.25">
      <c r="A139" s="153" t="s">
        <v>83</v>
      </c>
      <c r="B139" s="202" t="s">
        <v>343</v>
      </c>
      <c r="C139" s="196"/>
    </row>
    <row r="140" spans="1:3" s="180" customFormat="1" ht="12" customHeight="1" x14ac:dyDescent="0.25">
      <c r="A140" s="153" t="s">
        <v>250</v>
      </c>
      <c r="B140" s="202" t="s">
        <v>344</v>
      </c>
      <c r="C140" s="196"/>
    </row>
    <row r="141" spans="1:3" s="180" customFormat="1" ht="12" customHeight="1" thickBot="1" x14ac:dyDescent="0.3">
      <c r="A141" s="189" t="s">
        <v>252</v>
      </c>
      <c r="B141" s="203" t="s">
        <v>345</v>
      </c>
      <c r="C141" s="196"/>
    </row>
    <row r="142" spans="1:3" s="180" customFormat="1" ht="12" customHeight="1" thickBot="1" x14ac:dyDescent="0.3">
      <c r="A142" s="149" t="s">
        <v>20</v>
      </c>
      <c r="B142" s="201" t="s">
        <v>346</v>
      </c>
      <c r="C142" s="204">
        <f>+C143+C144+C145+C146</f>
        <v>0</v>
      </c>
    </row>
    <row r="143" spans="1:3" s="180" customFormat="1" ht="12" customHeight="1" x14ac:dyDescent="0.25">
      <c r="A143" s="153" t="s">
        <v>131</v>
      </c>
      <c r="B143" s="202" t="s">
        <v>347</v>
      </c>
      <c r="C143" s="196"/>
    </row>
    <row r="144" spans="1:3" s="180" customFormat="1" ht="12" customHeight="1" x14ac:dyDescent="0.25">
      <c r="A144" s="153" t="s">
        <v>132</v>
      </c>
      <c r="B144" s="202" t="s">
        <v>348</v>
      </c>
      <c r="C144" s="196"/>
    </row>
    <row r="145" spans="1:9" s="180" customFormat="1" ht="12" customHeight="1" x14ac:dyDescent="0.25">
      <c r="A145" s="153" t="s">
        <v>167</v>
      </c>
      <c r="B145" s="202" t="s">
        <v>349</v>
      </c>
      <c r="C145" s="196"/>
    </row>
    <row r="146" spans="1:9" s="180" customFormat="1" ht="12" customHeight="1" thickBot="1" x14ac:dyDescent="0.3">
      <c r="A146" s="153" t="s">
        <v>258</v>
      </c>
      <c r="B146" s="202" t="s">
        <v>350</v>
      </c>
      <c r="C146" s="196"/>
    </row>
    <row r="147" spans="1:9" s="180" customFormat="1" ht="15" customHeight="1" thickBot="1" x14ac:dyDescent="0.3">
      <c r="A147" s="149" t="s">
        <v>21</v>
      </c>
      <c r="B147" s="201" t="s">
        <v>351</v>
      </c>
      <c r="C147" s="132">
        <f>+C128+C132+C137+C142</f>
        <v>0</v>
      </c>
      <c r="F147" s="205"/>
      <c r="G147" s="206"/>
      <c r="H147" s="206"/>
      <c r="I147" s="206"/>
    </row>
    <row r="148" spans="1:9" s="152" customFormat="1" ht="12.9" customHeight="1" thickBot="1" x14ac:dyDescent="0.3">
      <c r="A148" s="207" t="s">
        <v>22</v>
      </c>
      <c r="B148" s="116" t="s">
        <v>352</v>
      </c>
      <c r="C148" s="132">
        <f>+C127+C147</f>
        <v>10702972</v>
      </c>
    </row>
    <row r="149" spans="1:9" ht="7.5" customHeight="1" x14ac:dyDescent="0.3"/>
    <row r="150" spans="1:9" x14ac:dyDescent="0.3">
      <c r="A150" s="487" t="s">
        <v>353</v>
      </c>
      <c r="B150" s="487"/>
      <c r="C150" s="487"/>
    </row>
    <row r="151" spans="1:9" ht="15" customHeight="1" thickBot="1" x14ac:dyDescent="0.35">
      <c r="A151" s="481" t="s">
        <v>114</v>
      </c>
      <c r="B151" s="481"/>
      <c r="C151" s="101" t="s">
        <v>9</v>
      </c>
    </row>
    <row r="152" spans="1:9" ht="13.5" customHeight="1" thickBot="1" x14ac:dyDescent="0.35">
      <c r="A152" s="3">
        <v>1</v>
      </c>
      <c r="B152" s="7" t="s">
        <v>354</v>
      </c>
      <c r="C152" s="99">
        <f>+C63-C127</f>
        <v>-1933232</v>
      </c>
      <c r="D152" s="133"/>
    </row>
    <row r="153" spans="1:9" ht="27.75" customHeight="1" thickBot="1" x14ac:dyDescent="0.35">
      <c r="A153" s="3" t="s">
        <v>14</v>
      </c>
      <c r="B153" s="7" t="s">
        <v>355</v>
      </c>
      <c r="C153" s="99">
        <f>+C87-C147</f>
        <v>1933232</v>
      </c>
    </row>
  </sheetData>
  <mergeCells count="9">
    <mergeCell ref="A150:C150"/>
    <mergeCell ref="A151:B151"/>
    <mergeCell ref="A1:C1"/>
    <mergeCell ref="A2:F2"/>
    <mergeCell ref="A4:C4"/>
    <mergeCell ref="A5:B5"/>
    <mergeCell ref="A90:C90"/>
    <mergeCell ref="A91:B91"/>
    <mergeCell ref="A3:C3"/>
  </mergeCells>
  <phoneticPr fontId="25" type="noConversion"/>
  <pageMargins left="0.75" right="0.75" top="0.66" bottom="1" header="0.5" footer="0.5"/>
  <pageSetup paperSize="9" scale="64" fitToWidth="3" fitToHeight="2" orientation="portrait" horizontalDpi="300" verticalDpi="300" r:id="rId1"/>
  <headerFooter alignWithMargins="0"/>
  <rowBreaks count="1" manualBreakCount="1">
    <brk id="8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53"/>
  <sheetViews>
    <sheetView zoomScaleNormal="100" workbookViewId="0">
      <selection activeCell="B15" sqref="B15"/>
    </sheetView>
  </sheetViews>
  <sheetFormatPr defaultColWidth="9.33203125" defaultRowHeight="15.6" x14ac:dyDescent="0.3"/>
  <cols>
    <col min="1" max="1" width="9.44140625" style="117" customWidth="1"/>
    <col min="2" max="2" width="91.44140625" style="117" customWidth="1"/>
    <col min="3" max="3" width="30.77734375" style="118" customWidth="1"/>
    <col min="4" max="4" width="9" style="125" customWidth="1"/>
    <col min="5" max="16384" width="9.33203125" style="125"/>
  </cols>
  <sheetData>
    <row r="1" spans="1:6" x14ac:dyDescent="0.3">
      <c r="A1" s="482" t="s">
        <v>601</v>
      </c>
      <c r="B1" s="483"/>
      <c r="C1" s="483"/>
      <c r="D1" s="124"/>
      <c r="E1" s="124"/>
      <c r="F1" s="124"/>
    </row>
    <row r="2" spans="1:6" x14ac:dyDescent="0.3">
      <c r="A2" s="486" t="s">
        <v>564</v>
      </c>
      <c r="B2" s="490"/>
      <c r="C2" s="490"/>
      <c r="D2" s="490"/>
      <c r="E2" s="490"/>
      <c r="F2" s="490"/>
    </row>
    <row r="3" spans="1:6" ht="17.399999999999999" x14ac:dyDescent="0.3">
      <c r="A3" s="492" t="s">
        <v>423</v>
      </c>
      <c r="B3" s="492"/>
      <c r="C3" s="492"/>
      <c r="D3" s="305"/>
      <c r="E3" s="305"/>
      <c r="F3" s="305"/>
    </row>
    <row r="4" spans="1:6" ht="15.9" customHeight="1" x14ac:dyDescent="0.3">
      <c r="A4" s="484" t="s">
        <v>10</v>
      </c>
      <c r="B4" s="484"/>
      <c r="C4" s="484"/>
    </row>
    <row r="5" spans="1:6" ht="15.9" customHeight="1" thickBot="1" x14ac:dyDescent="0.35">
      <c r="A5" s="481" t="s">
        <v>112</v>
      </c>
      <c r="B5" s="481"/>
      <c r="C5" s="101" t="s">
        <v>9</v>
      </c>
    </row>
    <row r="6" spans="1:6" ht="38.1" customHeight="1" thickBot="1" x14ac:dyDescent="0.35">
      <c r="A6" s="4" t="s">
        <v>59</v>
      </c>
      <c r="B6" s="5" t="s">
        <v>12</v>
      </c>
      <c r="C6" s="14" t="s">
        <v>461</v>
      </c>
    </row>
    <row r="7" spans="1:6" s="152" customFormat="1" ht="12" customHeight="1" thickBot="1" x14ac:dyDescent="0.3">
      <c r="A7" s="210">
        <v>1</v>
      </c>
      <c r="B7" s="211">
        <v>2</v>
      </c>
      <c r="C7" s="119">
        <v>3</v>
      </c>
    </row>
    <row r="8" spans="1:6" s="152" customFormat="1" ht="12" customHeight="1" thickBot="1" x14ac:dyDescent="0.3">
      <c r="A8" s="149" t="s">
        <v>13</v>
      </c>
      <c r="B8" s="150" t="s">
        <v>191</v>
      </c>
      <c r="C8" s="151">
        <f>+C9+C10+C11+C12+C13+C14</f>
        <v>0</v>
      </c>
    </row>
    <row r="9" spans="1:6" s="152" customFormat="1" ht="12" customHeight="1" x14ac:dyDescent="0.25">
      <c r="A9" s="153" t="s">
        <v>84</v>
      </c>
      <c r="B9" s="154" t="s">
        <v>192</v>
      </c>
      <c r="C9" s="155"/>
    </row>
    <row r="10" spans="1:6" s="152" customFormat="1" ht="12" customHeight="1" x14ac:dyDescent="0.25">
      <c r="A10" s="156" t="s">
        <v>85</v>
      </c>
      <c r="B10" s="157" t="s">
        <v>193</v>
      </c>
      <c r="C10" s="158"/>
    </row>
    <row r="11" spans="1:6" s="152" customFormat="1" ht="12" customHeight="1" x14ac:dyDescent="0.25">
      <c r="A11" s="156" t="s">
        <v>86</v>
      </c>
      <c r="B11" s="157" t="s">
        <v>194</v>
      </c>
      <c r="C11" s="158"/>
    </row>
    <row r="12" spans="1:6" s="152" customFormat="1" ht="12" customHeight="1" x14ac:dyDescent="0.25">
      <c r="A12" s="156" t="s">
        <v>87</v>
      </c>
      <c r="B12" s="157" t="s">
        <v>195</v>
      </c>
      <c r="C12" s="158"/>
    </row>
    <row r="13" spans="1:6" s="152" customFormat="1" ht="12" customHeight="1" x14ac:dyDescent="0.25">
      <c r="A13" s="156" t="s">
        <v>109</v>
      </c>
      <c r="B13" s="157" t="s">
        <v>196</v>
      </c>
      <c r="C13" s="158"/>
    </row>
    <row r="14" spans="1:6" s="152" customFormat="1" ht="12" customHeight="1" thickBot="1" x14ac:dyDescent="0.3">
      <c r="A14" s="159" t="s">
        <v>88</v>
      </c>
      <c r="B14" s="160" t="s">
        <v>197</v>
      </c>
      <c r="C14" s="158"/>
    </row>
    <row r="15" spans="1:6" s="152" customFormat="1" ht="12" customHeight="1" thickBot="1" x14ac:dyDescent="0.3">
      <c r="A15" s="149" t="s">
        <v>14</v>
      </c>
      <c r="B15" s="161" t="s">
        <v>198</v>
      </c>
      <c r="C15" s="151">
        <f>+C16+C17+C18+C19+C20</f>
        <v>0</v>
      </c>
    </row>
    <row r="16" spans="1:6" s="152" customFormat="1" ht="12" customHeight="1" x14ac:dyDescent="0.25">
      <c r="A16" s="153" t="s">
        <v>90</v>
      </c>
      <c r="B16" s="154" t="s">
        <v>199</v>
      </c>
      <c r="C16" s="155"/>
    </row>
    <row r="17" spans="1:3" s="152" customFormat="1" ht="12" customHeight="1" x14ac:dyDescent="0.25">
      <c r="A17" s="156" t="s">
        <v>91</v>
      </c>
      <c r="B17" s="157" t="s">
        <v>200</v>
      </c>
      <c r="C17" s="158"/>
    </row>
    <row r="18" spans="1:3" s="152" customFormat="1" ht="12" customHeight="1" x14ac:dyDescent="0.25">
      <c r="A18" s="156" t="s">
        <v>92</v>
      </c>
      <c r="B18" s="157" t="s">
        <v>201</v>
      </c>
      <c r="C18" s="158"/>
    </row>
    <row r="19" spans="1:3" s="152" customFormat="1" ht="12" customHeight="1" x14ac:dyDescent="0.25">
      <c r="A19" s="156" t="s">
        <v>93</v>
      </c>
      <c r="B19" s="157" t="s">
        <v>202</v>
      </c>
      <c r="C19" s="158"/>
    </row>
    <row r="20" spans="1:3" s="152" customFormat="1" ht="12" customHeight="1" x14ac:dyDescent="0.25">
      <c r="A20" s="156" t="s">
        <v>94</v>
      </c>
      <c r="B20" s="157" t="s">
        <v>203</v>
      </c>
      <c r="C20" s="158"/>
    </row>
    <row r="21" spans="1:3" s="152" customFormat="1" ht="12" customHeight="1" thickBot="1" x14ac:dyDescent="0.3">
      <c r="A21" s="159" t="s">
        <v>103</v>
      </c>
      <c r="B21" s="160" t="s">
        <v>204</v>
      </c>
      <c r="C21" s="162"/>
    </row>
    <row r="22" spans="1:3" s="152" customFormat="1" ht="12" customHeight="1" thickBot="1" x14ac:dyDescent="0.3">
      <c r="A22" s="149" t="s">
        <v>15</v>
      </c>
      <c r="B22" s="150" t="s">
        <v>205</v>
      </c>
      <c r="C22" s="151">
        <f>+C23+C24+C25+C26+C27</f>
        <v>0</v>
      </c>
    </row>
    <row r="23" spans="1:3" s="152" customFormat="1" ht="12" customHeight="1" x14ac:dyDescent="0.25">
      <c r="A23" s="153" t="s">
        <v>73</v>
      </c>
      <c r="B23" s="154" t="s">
        <v>206</v>
      </c>
      <c r="C23" s="155"/>
    </row>
    <row r="24" spans="1:3" s="152" customFormat="1" ht="12" customHeight="1" x14ac:dyDescent="0.25">
      <c r="A24" s="156" t="s">
        <v>74</v>
      </c>
      <c r="B24" s="157" t="s">
        <v>207</v>
      </c>
      <c r="C24" s="158"/>
    </row>
    <row r="25" spans="1:3" s="152" customFormat="1" ht="12" customHeight="1" x14ac:dyDescent="0.25">
      <c r="A25" s="156" t="s">
        <v>75</v>
      </c>
      <c r="B25" s="157" t="s">
        <v>208</v>
      </c>
      <c r="C25" s="158"/>
    </row>
    <row r="26" spans="1:3" s="152" customFormat="1" ht="12" customHeight="1" x14ac:dyDescent="0.25">
      <c r="A26" s="156" t="s">
        <v>76</v>
      </c>
      <c r="B26" s="157" t="s">
        <v>209</v>
      </c>
      <c r="C26" s="158"/>
    </row>
    <row r="27" spans="1:3" s="152" customFormat="1" ht="12" customHeight="1" x14ac:dyDescent="0.25">
      <c r="A27" s="156" t="s">
        <v>121</v>
      </c>
      <c r="B27" s="157" t="s">
        <v>210</v>
      </c>
      <c r="C27" s="158"/>
    </row>
    <row r="28" spans="1:3" s="152" customFormat="1" ht="12" customHeight="1" thickBot="1" x14ac:dyDescent="0.3">
      <c r="A28" s="159" t="s">
        <v>122</v>
      </c>
      <c r="B28" s="160" t="s">
        <v>211</v>
      </c>
      <c r="C28" s="162"/>
    </row>
    <row r="29" spans="1:3" s="152" customFormat="1" ht="12" customHeight="1" thickBot="1" x14ac:dyDescent="0.3">
      <c r="A29" s="149" t="s">
        <v>123</v>
      </c>
      <c r="B29" s="150" t="s">
        <v>212</v>
      </c>
      <c r="C29" s="163">
        <f>+C30+C33+C34+C35</f>
        <v>0</v>
      </c>
    </row>
    <row r="30" spans="1:3" s="152" customFormat="1" ht="12" customHeight="1" x14ac:dyDescent="0.25">
      <c r="A30" s="153" t="s">
        <v>213</v>
      </c>
      <c r="B30" s="154" t="s">
        <v>214</v>
      </c>
      <c r="C30" s="164">
        <f>+C31+C32</f>
        <v>0</v>
      </c>
    </row>
    <row r="31" spans="1:3" s="152" customFormat="1" ht="12" customHeight="1" x14ac:dyDescent="0.25">
      <c r="A31" s="156" t="s">
        <v>215</v>
      </c>
      <c r="B31" s="157" t="s">
        <v>216</v>
      </c>
      <c r="C31" s="158"/>
    </row>
    <row r="32" spans="1:3" s="152" customFormat="1" ht="12" customHeight="1" x14ac:dyDescent="0.25">
      <c r="A32" s="156" t="s">
        <v>217</v>
      </c>
      <c r="B32" s="157" t="s">
        <v>218</v>
      </c>
      <c r="C32" s="158"/>
    </row>
    <row r="33" spans="1:3" s="152" customFormat="1" ht="12" customHeight="1" x14ac:dyDescent="0.25">
      <c r="A33" s="156" t="s">
        <v>219</v>
      </c>
      <c r="B33" s="157" t="s">
        <v>220</v>
      </c>
      <c r="C33" s="158"/>
    </row>
    <row r="34" spans="1:3" s="152" customFormat="1" ht="12" customHeight="1" x14ac:dyDescent="0.25">
      <c r="A34" s="156" t="s">
        <v>221</v>
      </c>
      <c r="B34" s="157" t="s">
        <v>222</v>
      </c>
      <c r="C34" s="158"/>
    </row>
    <row r="35" spans="1:3" s="152" customFormat="1" ht="12" customHeight="1" thickBot="1" x14ac:dyDescent="0.3">
      <c r="A35" s="159" t="s">
        <v>223</v>
      </c>
      <c r="B35" s="160" t="s">
        <v>224</v>
      </c>
      <c r="C35" s="162"/>
    </row>
    <row r="36" spans="1:3" s="152" customFormat="1" ht="12" customHeight="1" thickBot="1" x14ac:dyDescent="0.3">
      <c r="A36" s="149" t="s">
        <v>17</v>
      </c>
      <c r="B36" s="150" t="s">
        <v>225</v>
      </c>
      <c r="C36" s="151">
        <f>SUM(C37:C46)</f>
        <v>0</v>
      </c>
    </row>
    <row r="37" spans="1:3" s="152" customFormat="1" ht="12" customHeight="1" x14ac:dyDescent="0.25">
      <c r="A37" s="153" t="s">
        <v>77</v>
      </c>
      <c r="B37" s="154" t="s">
        <v>226</v>
      </c>
      <c r="C37" s="155"/>
    </row>
    <row r="38" spans="1:3" s="152" customFormat="1" ht="12" customHeight="1" x14ac:dyDescent="0.25">
      <c r="A38" s="156" t="s">
        <v>78</v>
      </c>
      <c r="B38" s="157" t="s">
        <v>227</v>
      </c>
      <c r="C38" s="158"/>
    </row>
    <row r="39" spans="1:3" s="152" customFormat="1" ht="12" customHeight="1" x14ac:dyDescent="0.25">
      <c r="A39" s="156" t="s">
        <v>79</v>
      </c>
      <c r="B39" s="157" t="s">
        <v>228</v>
      </c>
      <c r="C39" s="158"/>
    </row>
    <row r="40" spans="1:3" s="152" customFormat="1" ht="12" customHeight="1" x14ac:dyDescent="0.25">
      <c r="A40" s="156" t="s">
        <v>125</v>
      </c>
      <c r="B40" s="157" t="s">
        <v>229</v>
      </c>
      <c r="C40" s="158"/>
    </row>
    <row r="41" spans="1:3" s="152" customFormat="1" ht="12" customHeight="1" x14ac:dyDescent="0.25">
      <c r="A41" s="156" t="s">
        <v>126</v>
      </c>
      <c r="B41" s="157" t="s">
        <v>230</v>
      </c>
      <c r="C41" s="158"/>
    </row>
    <row r="42" spans="1:3" s="152" customFormat="1" ht="12" customHeight="1" x14ac:dyDescent="0.25">
      <c r="A42" s="156" t="s">
        <v>127</v>
      </c>
      <c r="B42" s="157" t="s">
        <v>231</v>
      </c>
      <c r="C42" s="158"/>
    </row>
    <row r="43" spans="1:3" s="152" customFormat="1" ht="12" customHeight="1" x14ac:dyDescent="0.25">
      <c r="A43" s="156" t="s">
        <v>128</v>
      </c>
      <c r="B43" s="157" t="s">
        <v>232</v>
      </c>
      <c r="C43" s="158"/>
    </row>
    <row r="44" spans="1:3" s="152" customFormat="1" ht="12" customHeight="1" x14ac:dyDescent="0.25">
      <c r="A44" s="156" t="s">
        <v>129</v>
      </c>
      <c r="B44" s="157" t="s">
        <v>233</v>
      </c>
      <c r="C44" s="158"/>
    </row>
    <row r="45" spans="1:3" s="152" customFormat="1" ht="12" customHeight="1" x14ac:dyDescent="0.25">
      <c r="A45" s="156" t="s">
        <v>234</v>
      </c>
      <c r="B45" s="157" t="s">
        <v>235</v>
      </c>
      <c r="C45" s="165"/>
    </row>
    <row r="46" spans="1:3" s="152" customFormat="1" ht="12" customHeight="1" thickBot="1" x14ac:dyDescent="0.3">
      <c r="A46" s="159" t="s">
        <v>236</v>
      </c>
      <c r="B46" s="160" t="s">
        <v>237</v>
      </c>
      <c r="C46" s="166"/>
    </row>
    <row r="47" spans="1:3" s="152" customFormat="1" ht="12" customHeight="1" thickBot="1" x14ac:dyDescent="0.3">
      <c r="A47" s="149" t="s">
        <v>18</v>
      </c>
      <c r="B47" s="150" t="s">
        <v>238</v>
      </c>
      <c r="C47" s="151">
        <f>SUM(C48:C52)</f>
        <v>0</v>
      </c>
    </row>
    <row r="48" spans="1:3" s="152" customFormat="1" ht="12" customHeight="1" x14ac:dyDescent="0.25">
      <c r="A48" s="153" t="s">
        <v>80</v>
      </c>
      <c r="B48" s="154" t="s">
        <v>239</v>
      </c>
      <c r="C48" s="167"/>
    </row>
    <row r="49" spans="1:3" s="152" customFormat="1" ht="12" customHeight="1" x14ac:dyDescent="0.25">
      <c r="A49" s="156" t="s">
        <v>81</v>
      </c>
      <c r="B49" s="157" t="s">
        <v>240</v>
      </c>
      <c r="C49" s="165"/>
    </row>
    <row r="50" spans="1:3" s="152" customFormat="1" ht="12" customHeight="1" x14ac:dyDescent="0.25">
      <c r="A50" s="156" t="s">
        <v>241</v>
      </c>
      <c r="B50" s="157" t="s">
        <v>242</v>
      </c>
      <c r="C50" s="165"/>
    </row>
    <row r="51" spans="1:3" s="152" customFormat="1" ht="12" customHeight="1" x14ac:dyDescent="0.25">
      <c r="A51" s="156" t="s">
        <v>243</v>
      </c>
      <c r="B51" s="157" t="s">
        <v>244</v>
      </c>
      <c r="C51" s="165"/>
    </row>
    <row r="52" spans="1:3" s="152" customFormat="1" ht="12" customHeight="1" thickBot="1" x14ac:dyDescent="0.3">
      <c r="A52" s="159" t="s">
        <v>245</v>
      </c>
      <c r="B52" s="160" t="s">
        <v>246</v>
      </c>
      <c r="C52" s="166"/>
    </row>
    <row r="53" spans="1:3" s="152" customFormat="1" ht="12" customHeight="1" thickBot="1" x14ac:dyDescent="0.3">
      <c r="A53" s="149" t="s">
        <v>130</v>
      </c>
      <c r="B53" s="150" t="s">
        <v>247</v>
      </c>
      <c r="C53" s="151">
        <f>SUM(C54:C56)</f>
        <v>0</v>
      </c>
    </row>
    <row r="54" spans="1:3" s="152" customFormat="1" ht="12" customHeight="1" x14ac:dyDescent="0.25">
      <c r="A54" s="153" t="s">
        <v>82</v>
      </c>
      <c r="B54" s="154" t="s">
        <v>248</v>
      </c>
      <c r="C54" s="155"/>
    </row>
    <row r="55" spans="1:3" s="152" customFormat="1" ht="12" customHeight="1" x14ac:dyDescent="0.25">
      <c r="A55" s="156" t="s">
        <v>83</v>
      </c>
      <c r="B55" s="157" t="s">
        <v>249</v>
      </c>
      <c r="C55" s="158"/>
    </row>
    <row r="56" spans="1:3" s="152" customFormat="1" ht="12" customHeight="1" x14ac:dyDescent="0.25">
      <c r="A56" s="156" t="s">
        <v>250</v>
      </c>
      <c r="B56" s="157" t="s">
        <v>251</v>
      </c>
      <c r="C56" s="158"/>
    </row>
    <row r="57" spans="1:3" s="152" customFormat="1" ht="12" customHeight="1" thickBot="1" x14ac:dyDescent="0.3">
      <c r="A57" s="159" t="s">
        <v>252</v>
      </c>
      <c r="B57" s="160" t="s">
        <v>253</v>
      </c>
      <c r="C57" s="162"/>
    </row>
    <row r="58" spans="1:3" s="152" customFormat="1" ht="12" customHeight="1" thickBot="1" x14ac:dyDescent="0.3">
      <c r="A58" s="149" t="s">
        <v>20</v>
      </c>
      <c r="B58" s="161" t="s">
        <v>254</v>
      </c>
      <c r="C58" s="151">
        <f>SUM(C59:C61)</f>
        <v>0</v>
      </c>
    </row>
    <row r="59" spans="1:3" s="152" customFormat="1" ht="12" customHeight="1" x14ac:dyDescent="0.25">
      <c r="A59" s="153" t="s">
        <v>131</v>
      </c>
      <c r="B59" s="154" t="s">
        <v>255</v>
      </c>
      <c r="C59" s="165"/>
    </row>
    <row r="60" spans="1:3" s="152" customFormat="1" ht="12" customHeight="1" x14ac:dyDescent="0.25">
      <c r="A60" s="156" t="s">
        <v>132</v>
      </c>
      <c r="B60" s="157" t="s">
        <v>256</v>
      </c>
      <c r="C60" s="165"/>
    </row>
    <row r="61" spans="1:3" s="152" customFormat="1" ht="12" customHeight="1" x14ac:dyDescent="0.25">
      <c r="A61" s="156" t="s">
        <v>167</v>
      </c>
      <c r="B61" s="157" t="s">
        <v>257</v>
      </c>
      <c r="C61" s="165"/>
    </row>
    <row r="62" spans="1:3" s="152" customFormat="1" ht="12" customHeight="1" thickBot="1" x14ac:dyDescent="0.3">
      <c r="A62" s="159" t="s">
        <v>258</v>
      </c>
      <c r="B62" s="160" t="s">
        <v>259</v>
      </c>
      <c r="C62" s="165"/>
    </row>
    <row r="63" spans="1:3" s="152" customFormat="1" ht="12" customHeight="1" thickBot="1" x14ac:dyDescent="0.3">
      <c r="A63" s="149" t="s">
        <v>21</v>
      </c>
      <c r="B63" s="150" t="s">
        <v>260</v>
      </c>
      <c r="C63" s="163">
        <f>+C8+C15+C22+C29+C36+C47+C53+C58</f>
        <v>0</v>
      </c>
    </row>
    <row r="64" spans="1:3" s="152" customFormat="1" ht="12" customHeight="1" thickBot="1" x14ac:dyDescent="0.3">
      <c r="A64" s="168" t="s">
        <v>261</v>
      </c>
      <c r="B64" s="161" t="s">
        <v>262</v>
      </c>
      <c r="C64" s="151">
        <f>SUM(C65:C67)</f>
        <v>0</v>
      </c>
    </row>
    <row r="65" spans="1:3" s="152" customFormat="1" ht="12" customHeight="1" x14ac:dyDescent="0.25">
      <c r="A65" s="153" t="s">
        <v>263</v>
      </c>
      <c r="B65" s="154" t="s">
        <v>264</v>
      </c>
      <c r="C65" s="165"/>
    </row>
    <row r="66" spans="1:3" s="152" customFormat="1" ht="12" customHeight="1" x14ac:dyDescent="0.25">
      <c r="A66" s="156" t="s">
        <v>265</v>
      </c>
      <c r="B66" s="157" t="s">
        <v>266</v>
      </c>
      <c r="C66" s="165"/>
    </row>
    <row r="67" spans="1:3" s="152" customFormat="1" ht="12" customHeight="1" thickBot="1" x14ac:dyDescent="0.3">
      <c r="A67" s="159" t="s">
        <v>267</v>
      </c>
      <c r="B67" s="169" t="s">
        <v>268</v>
      </c>
      <c r="C67" s="165"/>
    </row>
    <row r="68" spans="1:3" s="152" customFormat="1" ht="12" customHeight="1" thickBot="1" x14ac:dyDescent="0.3">
      <c r="A68" s="168" t="s">
        <v>269</v>
      </c>
      <c r="B68" s="161" t="s">
        <v>270</v>
      </c>
      <c r="C68" s="151">
        <f>SUM(C69:C72)</f>
        <v>0</v>
      </c>
    </row>
    <row r="69" spans="1:3" s="152" customFormat="1" ht="12" customHeight="1" x14ac:dyDescent="0.25">
      <c r="A69" s="153" t="s">
        <v>110</v>
      </c>
      <c r="B69" s="154" t="s">
        <v>271</v>
      </c>
      <c r="C69" s="165"/>
    </row>
    <row r="70" spans="1:3" s="152" customFormat="1" ht="12" customHeight="1" x14ac:dyDescent="0.25">
      <c r="A70" s="156" t="s">
        <v>111</v>
      </c>
      <c r="B70" s="157" t="s">
        <v>272</v>
      </c>
      <c r="C70" s="165"/>
    </row>
    <row r="71" spans="1:3" s="152" customFormat="1" ht="12" customHeight="1" x14ac:dyDescent="0.25">
      <c r="A71" s="156" t="s">
        <v>273</v>
      </c>
      <c r="B71" s="157" t="s">
        <v>274</v>
      </c>
      <c r="C71" s="165"/>
    </row>
    <row r="72" spans="1:3" s="152" customFormat="1" ht="12" customHeight="1" thickBot="1" x14ac:dyDescent="0.3">
      <c r="A72" s="159" t="s">
        <v>275</v>
      </c>
      <c r="B72" s="160" t="s">
        <v>276</v>
      </c>
      <c r="C72" s="165"/>
    </row>
    <row r="73" spans="1:3" s="152" customFormat="1" ht="12" customHeight="1" thickBot="1" x14ac:dyDescent="0.3">
      <c r="A73" s="168" t="s">
        <v>277</v>
      </c>
      <c r="B73" s="161" t="s">
        <v>278</v>
      </c>
      <c r="C73" s="151">
        <f>SUM(C74:C75)</f>
        <v>0</v>
      </c>
    </row>
    <row r="74" spans="1:3" s="152" customFormat="1" ht="12" customHeight="1" x14ac:dyDescent="0.25">
      <c r="A74" s="153" t="s">
        <v>279</v>
      </c>
      <c r="B74" s="154" t="s">
        <v>280</v>
      </c>
      <c r="C74" s="165"/>
    </row>
    <row r="75" spans="1:3" s="152" customFormat="1" ht="12" customHeight="1" thickBot="1" x14ac:dyDescent="0.3">
      <c r="A75" s="159" t="s">
        <v>281</v>
      </c>
      <c r="B75" s="160" t="s">
        <v>282</v>
      </c>
      <c r="C75" s="165"/>
    </row>
    <row r="76" spans="1:3" s="152" customFormat="1" ht="12" customHeight="1" thickBot="1" x14ac:dyDescent="0.3">
      <c r="A76" s="168" t="s">
        <v>283</v>
      </c>
      <c r="B76" s="161" t="s">
        <v>284</v>
      </c>
      <c r="C76" s="151">
        <f>SUM(C77:C80)</f>
        <v>0</v>
      </c>
    </row>
    <row r="77" spans="1:3" s="152" customFormat="1" ht="12" customHeight="1" x14ac:dyDescent="0.25">
      <c r="A77" s="153" t="s">
        <v>285</v>
      </c>
      <c r="B77" s="154" t="s">
        <v>286</v>
      </c>
      <c r="C77" s="165"/>
    </row>
    <row r="78" spans="1:3" s="152" customFormat="1" ht="12" customHeight="1" x14ac:dyDescent="0.25">
      <c r="A78" s="156" t="s">
        <v>287</v>
      </c>
      <c r="B78" s="157" t="s">
        <v>288</v>
      </c>
      <c r="C78" s="165"/>
    </row>
    <row r="79" spans="1:3" s="152" customFormat="1" ht="12" customHeight="1" x14ac:dyDescent="0.25">
      <c r="A79" s="153" t="s">
        <v>289</v>
      </c>
      <c r="B79" s="160" t="s">
        <v>419</v>
      </c>
      <c r="C79" s="165"/>
    </row>
    <row r="80" spans="1:3" s="152" customFormat="1" ht="12" customHeight="1" thickBot="1" x14ac:dyDescent="0.3">
      <c r="A80" s="159" t="s">
        <v>420</v>
      </c>
      <c r="B80" s="160" t="s">
        <v>290</v>
      </c>
      <c r="C80" s="165"/>
    </row>
    <row r="81" spans="1:3" s="152" customFormat="1" ht="12" customHeight="1" thickBot="1" x14ac:dyDescent="0.3">
      <c r="A81" s="168" t="s">
        <v>291</v>
      </c>
      <c r="B81" s="161" t="s">
        <v>292</v>
      </c>
      <c r="C81" s="151">
        <f>SUM(C82:C85)</f>
        <v>0</v>
      </c>
    </row>
    <row r="82" spans="1:3" s="152" customFormat="1" ht="12" customHeight="1" x14ac:dyDescent="0.25">
      <c r="A82" s="170" t="s">
        <v>293</v>
      </c>
      <c r="B82" s="154" t="s">
        <v>294</v>
      </c>
      <c r="C82" s="165"/>
    </row>
    <row r="83" spans="1:3" s="152" customFormat="1" ht="12" customHeight="1" x14ac:dyDescent="0.25">
      <c r="A83" s="171" t="s">
        <v>295</v>
      </c>
      <c r="B83" s="157" t="s">
        <v>296</v>
      </c>
      <c r="C83" s="165"/>
    </row>
    <row r="84" spans="1:3" s="152" customFormat="1" ht="12" customHeight="1" x14ac:dyDescent="0.25">
      <c r="A84" s="171" t="s">
        <v>297</v>
      </c>
      <c r="B84" s="157" t="s">
        <v>298</v>
      </c>
      <c r="C84" s="165"/>
    </row>
    <row r="85" spans="1:3" s="152" customFormat="1" ht="12" customHeight="1" thickBot="1" x14ac:dyDescent="0.3">
      <c r="A85" s="172" t="s">
        <v>299</v>
      </c>
      <c r="B85" s="160" t="s">
        <v>300</v>
      </c>
      <c r="C85" s="165"/>
    </row>
    <row r="86" spans="1:3" s="152" customFormat="1" ht="13.5" customHeight="1" thickBot="1" x14ac:dyDescent="0.3">
      <c r="A86" s="168" t="s">
        <v>301</v>
      </c>
      <c r="B86" s="161" t="s">
        <v>302</v>
      </c>
      <c r="C86" s="173"/>
    </row>
    <row r="87" spans="1:3" s="152" customFormat="1" ht="15.75" customHeight="1" thickBot="1" x14ac:dyDescent="0.3">
      <c r="A87" s="168" t="s">
        <v>303</v>
      </c>
      <c r="B87" s="174" t="s">
        <v>304</v>
      </c>
      <c r="C87" s="163">
        <f>+C64+C68+C73+C76+C81+C86</f>
        <v>0</v>
      </c>
    </row>
    <row r="88" spans="1:3" s="152" customFormat="1" ht="16.5" customHeight="1" thickBot="1" x14ac:dyDescent="0.3">
      <c r="A88" s="175" t="s">
        <v>305</v>
      </c>
      <c r="B88" s="176" t="s">
        <v>306</v>
      </c>
      <c r="C88" s="163">
        <f>+C63+C87</f>
        <v>0</v>
      </c>
    </row>
    <row r="89" spans="1:3" s="130" customFormat="1" ht="78.75" customHeight="1" x14ac:dyDescent="0.25">
      <c r="A89" s="1"/>
      <c r="B89" s="2"/>
      <c r="C89" s="100"/>
    </row>
    <row r="90" spans="1:3" ht="16.5" customHeight="1" x14ac:dyDescent="0.3">
      <c r="A90" s="484" t="s">
        <v>41</v>
      </c>
      <c r="B90" s="484"/>
      <c r="C90" s="484"/>
    </row>
    <row r="91" spans="1:3" s="131" customFormat="1" ht="16.5" customHeight="1" thickBot="1" x14ac:dyDescent="0.35">
      <c r="A91" s="485" t="s">
        <v>113</v>
      </c>
      <c r="B91" s="485"/>
      <c r="C91" s="101" t="s">
        <v>9</v>
      </c>
    </row>
    <row r="92" spans="1:3" ht="38.1" customHeight="1" thickBot="1" x14ac:dyDescent="0.35">
      <c r="A92" s="4" t="s">
        <v>59</v>
      </c>
      <c r="B92" s="5" t="s">
        <v>42</v>
      </c>
      <c r="C92" s="14" t="s">
        <v>461</v>
      </c>
    </row>
    <row r="93" spans="1:3" s="152" customFormat="1" ht="12" customHeight="1" thickBot="1" x14ac:dyDescent="0.3">
      <c r="A93" s="4">
        <v>1</v>
      </c>
      <c r="B93" s="5">
        <v>2</v>
      </c>
      <c r="C93" s="14">
        <v>3</v>
      </c>
    </row>
    <row r="94" spans="1:3" s="180" customFormat="1" ht="12" customHeight="1" thickBot="1" x14ac:dyDescent="0.3">
      <c r="A94" s="177" t="s">
        <v>13</v>
      </c>
      <c r="B94" s="178" t="s">
        <v>398</v>
      </c>
      <c r="C94" s="179">
        <f>SUM(C95:C99)</f>
        <v>20297998</v>
      </c>
    </row>
    <row r="95" spans="1:3" s="180" customFormat="1" ht="12" customHeight="1" x14ac:dyDescent="0.25">
      <c r="A95" s="181" t="s">
        <v>84</v>
      </c>
      <c r="B95" s="182" t="s">
        <v>43</v>
      </c>
      <c r="C95" s="183">
        <v>5940000</v>
      </c>
    </row>
    <row r="96" spans="1:3" s="180" customFormat="1" ht="12" customHeight="1" x14ac:dyDescent="0.25">
      <c r="A96" s="156" t="s">
        <v>85</v>
      </c>
      <c r="B96" s="184" t="s">
        <v>133</v>
      </c>
      <c r="C96" s="158">
        <v>474320</v>
      </c>
    </row>
    <row r="97" spans="1:3" s="180" customFormat="1" ht="12" customHeight="1" x14ac:dyDescent="0.25">
      <c r="A97" s="156" t="s">
        <v>86</v>
      </c>
      <c r="B97" s="184" t="s">
        <v>108</v>
      </c>
      <c r="C97" s="162">
        <v>13883678</v>
      </c>
    </row>
    <row r="98" spans="1:3" s="180" customFormat="1" ht="12" customHeight="1" x14ac:dyDescent="0.25">
      <c r="A98" s="156" t="s">
        <v>87</v>
      </c>
      <c r="B98" s="185" t="s">
        <v>134</v>
      </c>
      <c r="C98" s="162"/>
    </row>
    <row r="99" spans="1:3" s="180" customFormat="1" ht="12" customHeight="1" x14ac:dyDescent="0.25">
      <c r="A99" s="156" t="s">
        <v>98</v>
      </c>
      <c r="B99" s="186" t="s">
        <v>135</v>
      </c>
      <c r="C99" s="162"/>
    </row>
    <row r="100" spans="1:3" s="180" customFormat="1" ht="12" customHeight="1" x14ac:dyDescent="0.25">
      <c r="A100" s="156" t="s">
        <v>88</v>
      </c>
      <c r="B100" s="184" t="s">
        <v>307</v>
      </c>
      <c r="C100" s="162"/>
    </row>
    <row r="101" spans="1:3" s="180" customFormat="1" ht="12" customHeight="1" x14ac:dyDescent="0.25">
      <c r="A101" s="156" t="s">
        <v>89</v>
      </c>
      <c r="B101" s="187" t="s">
        <v>308</v>
      </c>
      <c r="C101" s="162"/>
    </row>
    <row r="102" spans="1:3" s="180" customFormat="1" ht="12" customHeight="1" x14ac:dyDescent="0.25">
      <c r="A102" s="156" t="s">
        <v>99</v>
      </c>
      <c r="B102" s="188" t="s">
        <v>309</v>
      </c>
      <c r="C102" s="162"/>
    </row>
    <row r="103" spans="1:3" s="180" customFormat="1" ht="12" customHeight="1" x14ac:dyDescent="0.25">
      <c r="A103" s="156" t="s">
        <v>100</v>
      </c>
      <c r="B103" s="188" t="s">
        <v>310</v>
      </c>
      <c r="C103" s="162"/>
    </row>
    <row r="104" spans="1:3" s="180" customFormat="1" ht="12" customHeight="1" x14ac:dyDescent="0.25">
      <c r="A104" s="156" t="s">
        <v>101</v>
      </c>
      <c r="B104" s="187" t="s">
        <v>311</v>
      </c>
      <c r="C104" s="162"/>
    </row>
    <row r="105" spans="1:3" s="180" customFormat="1" ht="12" customHeight="1" x14ac:dyDescent="0.25">
      <c r="A105" s="156" t="s">
        <v>102</v>
      </c>
      <c r="B105" s="187" t="s">
        <v>312</v>
      </c>
      <c r="C105" s="162"/>
    </row>
    <row r="106" spans="1:3" s="180" customFormat="1" ht="12" customHeight="1" x14ac:dyDescent="0.25">
      <c r="A106" s="156" t="s">
        <v>104</v>
      </c>
      <c r="B106" s="188" t="s">
        <v>313</v>
      </c>
      <c r="C106" s="162"/>
    </row>
    <row r="107" spans="1:3" s="180" customFormat="1" ht="12" customHeight="1" x14ac:dyDescent="0.25">
      <c r="A107" s="189" t="s">
        <v>136</v>
      </c>
      <c r="B107" s="190" t="s">
        <v>314</v>
      </c>
      <c r="C107" s="162"/>
    </row>
    <row r="108" spans="1:3" s="180" customFormat="1" ht="12" customHeight="1" x14ac:dyDescent="0.25">
      <c r="A108" s="156" t="s">
        <v>315</v>
      </c>
      <c r="B108" s="190" t="s">
        <v>316</v>
      </c>
      <c r="C108" s="162"/>
    </row>
    <row r="109" spans="1:3" s="180" customFormat="1" ht="12" customHeight="1" thickBot="1" x14ac:dyDescent="0.3">
      <c r="A109" s="191" t="s">
        <v>317</v>
      </c>
      <c r="B109" s="192" t="s">
        <v>318</v>
      </c>
      <c r="C109" s="193"/>
    </row>
    <row r="110" spans="1:3" s="180" customFormat="1" ht="12" customHeight="1" thickBot="1" x14ac:dyDescent="0.3">
      <c r="A110" s="149" t="s">
        <v>14</v>
      </c>
      <c r="B110" s="194" t="s">
        <v>399</v>
      </c>
      <c r="C110" s="151">
        <f>+C111+C113+C115</f>
        <v>0</v>
      </c>
    </row>
    <row r="111" spans="1:3" s="180" customFormat="1" ht="12" customHeight="1" x14ac:dyDescent="0.25">
      <c r="A111" s="153" t="s">
        <v>90</v>
      </c>
      <c r="B111" s="184" t="s">
        <v>166</v>
      </c>
      <c r="C111" s="155"/>
    </row>
    <row r="112" spans="1:3" s="180" customFormat="1" ht="12" customHeight="1" x14ac:dyDescent="0.25">
      <c r="A112" s="153" t="s">
        <v>91</v>
      </c>
      <c r="B112" s="195" t="s">
        <v>319</v>
      </c>
      <c r="C112" s="155"/>
    </row>
    <row r="113" spans="1:3" s="180" customFormat="1" ht="12" customHeight="1" x14ac:dyDescent="0.25">
      <c r="A113" s="153" t="s">
        <v>92</v>
      </c>
      <c r="B113" s="195" t="s">
        <v>137</v>
      </c>
      <c r="C113" s="158"/>
    </row>
    <row r="114" spans="1:3" s="180" customFormat="1" ht="12" customHeight="1" x14ac:dyDescent="0.25">
      <c r="A114" s="153" t="s">
        <v>93</v>
      </c>
      <c r="B114" s="195" t="s">
        <v>320</v>
      </c>
      <c r="C114" s="196"/>
    </row>
    <row r="115" spans="1:3" s="180" customFormat="1" ht="12" customHeight="1" x14ac:dyDescent="0.25">
      <c r="A115" s="153" t="s">
        <v>94</v>
      </c>
      <c r="B115" s="197" t="s">
        <v>168</v>
      </c>
      <c r="C115" s="196"/>
    </row>
    <row r="116" spans="1:3" s="180" customFormat="1" ht="12" customHeight="1" x14ac:dyDescent="0.25">
      <c r="A116" s="153" t="s">
        <v>103</v>
      </c>
      <c r="B116" s="198" t="s">
        <v>321</v>
      </c>
      <c r="C116" s="196"/>
    </row>
    <row r="117" spans="1:3" s="180" customFormat="1" ht="12" customHeight="1" x14ac:dyDescent="0.25">
      <c r="A117" s="153" t="s">
        <v>105</v>
      </c>
      <c r="B117" s="199" t="s">
        <v>322</v>
      </c>
      <c r="C117" s="196"/>
    </row>
    <row r="118" spans="1:3" s="180" customFormat="1" ht="12" x14ac:dyDescent="0.25">
      <c r="A118" s="153" t="s">
        <v>138</v>
      </c>
      <c r="B118" s="188" t="s">
        <v>310</v>
      </c>
      <c r="C118" s="196"/>
    </row>
    <row r="119" spans="1:3" s="180" customFormat="1" ht="12" customHeight="1" x14ac:dyDescent="0.25">
      <c r="A119" s="153" t="s">
        <v>139</v>
      </c>
      <c r="B119" s="188" t="s">
        <v>323</v>
      </c>
      <c r="C119" s="196"/>
    </row>
    <row r="120" spans="1:3" s="180" customFormat="1" ht="12" customHeight="1" x14ac:dyDescent="0.25">
      <c r="A120" s="153" t="s">
        <v>140</v>
      </c>
      <c r="B120" s="188" t="s">
        <v>324</v>
      </c>
      <c r="C120" s="196"/>
    </row>
    <row r="121" spans="1:3" s="180" customFormat="1" ht="12" customHeight="1" x14ac:dyDescent="0.25">
      <c r="A121" s="153" t="s">
        <v>325</v>
      </c>
      <c r="B121" s="188" t="s">
        <v>313</v>
      </c>
      <c r="C121" s="196"/>
    </row>
    <row r="122" spans="1:3" s="180" customFormat="1" ht="12" customHeight="1" x14ac:dyDescent="0.25">
      <c r="A122" s="153" t="s">
        <v>326</v>
      </c>
      <c r="B122" s="188" t="s">
        <v>327</v>
      </c>
      <c r="C122" s="196"/>
    </row>
    <row r="123" spans="1:3" s="180" customFormat="1" ht="12.6" thickBot="1" x14ac:dyDescent="0.3">
      <c r="A123" s="189" t="s">
        <v>328</v>
      </c>
      <c r="B123" s="188" t="s">
        <v>329</v>
      </c>
      <c r="C123" s="200"/>
    </row>
    <row r="124" spans="1:3" s="180" customFormat="1" ht="12" customHeight="1" thickBot="1" x14ac:dyDescent="0.3">
      <c r="A124" s="149" t="s">
        <v>15</v>
      </c>
      <c r="B124" s="201" t="s">
        <v>330</v>
      </c>
      <c r="C124" s="151">
        <f>+C125+C126</f>
        <v>0</v>
      </c>
    </row>
    <row r="125" spans="1:3" s="180" customFormat="1" ht="12" customHeight="1" x14ac:dyDescent="0.25">
      <c r="A125" s="153" t="s">
        <v>73</v>
      </c>
      <c r="B125" s="202" t="s">
        <v>50</v>
      </c>
      <c r="C125" s="155"/>
    </row>
    <row r="126" spans="1:3" s="180" customFormat="1" ht="12" customHeight="1" thickBot="1" x14ac:dyDescent="0.3">
      <c r="A126" s="159" t="s">
        <v>74</v>
      </c>
      <c r="B126" s="195" t="s">
        <v>51</v>
      </c>
      <c r="C126" s="162"/>
    </row>
    <row r="127" spans="1:3" s="180" customFormat="1" ht="12" customHeight="1" thickBot="1" x14ac:dyDescent="0.3">
      <c r="A127" s="149" t="s">
        <v>16</v>
      </c>
      <c r="B127" s="201" t="s">
        <v>331</v>
      </c>
      <c r="C127" s="151">
        <f>+C94+C110+C124</f>
        <v>20297998</v>
      </c>
    </row>
    <row r="128" spans="1:3" s="180" customFormat="1" ht="12" customHeight="1" thickBot="1" x14ac:dyDescent="0.3">
      <c r="A128" s="149" t="s">
        <v>17</v>
      </c>
      <c r="B128" s="201" t="s">
        <v>332</v>
      </c>
      <c r="C128" s="151">
        <f>+C129+C130+C131</f>
        <v>0</v>
      </c>
    </row>
    <row r="129" spans="1:3" s="180" customFormat="1" ht="12" customHeight="1" x14ac:dyDescent="0.25">
      <c r="A129" s="153" t="s">
        <v>77</v>
      </c>
      <c r="B129" s="202" t="s">
        <v>333</v>
      </c>
      <c r="C129" s="196"/>
    </row>
    <row r="130" spans="1:3" s="180" customFormat="1" ht="12" customHeight="1" x14ac:dyDescent="0.25">
      <c r="A130" s="153" t="s">
        <v>78</v>
      </c>
      <c r="B130" s="202" t="s">
        <v>334</v>
      </c>
      <c r="C130" s="196"/>
    </row>
    <row r="131" spans="1:3" s="180" customFormat="1" ht="12" customHeight="1" thickBot="1" x14ac:dyDescent="0.3">
      <c r="A131" s="189" t="s">
        <v>79</v>
      </c>
      <c r="B131" s="203" t="s">
        <v>335</v>
      </c>
      <c r="C131" s="196"/>
    </row>
    <row r="132" spans="1:3" s="180" customFormat="1" ht="12" customHeight="1" thickBot="1" x14ac:dyDescent="0.3">
      <c r="A132" s="149" t="s">
        <v>18</v>
      </c>
      <c r="B132" s="201" t="s">
        <v>336</v>
      </c>
      <c r="C132" s="151">
        <f>+C133+C134+C135+C136</f>
        <v>0</v>
      </c>
    </row>
    <row r="133" spans="1:3" s="180" customFormat="1" ht="12" customHeight="1" x14ac:dyDescent="0.25">
      <c r="A133" s="153" t="s">
        <v>80</v>
      </c>
      <c r="B133" s="202" t="s">
        <v>337</v>
      </c>
      <c r="C133" s="196"/>
    </row>
    <row r="134" spans="1:3" s="180" customFormat="1" ht="12" customHeight="1" x14ac:dyDescent="0.25">
      <c r="A134" s="153" t="s">
        <v>81</v>
      </c>
      <c r="B134" s="202" t="s">
        <v>338</v>
      </c>
      <c r="C134" s="196"/>
    </row>
    <row r="135" spans="1:3" s="180" customFormat="1" ht="12" customHeight="1" x14ac:dyDescent="0.25">
      <c r="A135" s="153" t="s">
        <v>241</v>
      </c>
      <c r="B135" s="202" t="s">
        <v>339</v>
      </c>
      <c r="C135" s="196"/>
    </row>
    <row r="136" spans="1:3" s="180" customFormat="1" ht="12" customHeight="1" thickBot="1" x14ac:dyDescent="0.3">
      <c r="A136" s="189" t="s">
        <v>243</v>
      </c>
      <c r="B136" s="203" t="s">
        <v>340</v>
      </c>
      <c r="C136" s="196"/>
    </row>
    <row r="137" spans="1:3" s="180" customFormat="1" ht="12" customHeight="1" thickBot="1" x14ac:dyDescent="0.3">
      <c r="A137" s="149" t="s">
        <v>19</v>
      </c>
      <c r="B137" s="201" t="s">
        <v>341</v>
      </c>
      <c r="C137" s="163">
        <f>+C138+C139+C140+C141</f>
        <v>0</v>
      </c>
    </row>
    <row r="138" spans="1:3" s="180" customFormat="1" ht="12" customHeight="1" x14ac:dyDescent="0.25">
      <c r="A138" s="153" t="s">
        <v>82</v>
      </c>
      <c r="B138" s="202" t="s">
        <v>342</v>
      </c>
      <c r="C138" s="196"/>
    </row>
    <row r="139" spans="1:3" s="180" customFormat="1" ht="12" customHeight="1" x14ac:dyDescent="0.25">
      <c r="A139" s="153" t="s">
        <v>83</v>
      </c>
      <c r="B139" s="202" t="s">
        <v>343</v>
      </c>
      <c r="C139" s="196"/>
    </row>
    <row r="140" spans="1:3" s="180" customFormat="1" ht="12" customHeight="1" x14ac:dyDescent="0.25">
      <c r="A140" s="153" t="s">
        <v>250</v>
      </c>
      <c r="B140" s="202" t="s">
        <v>344</v>
      </c>
      <c r="C140" s="196"/>
    </row>
    <row r="141" spans="1:3" s="180" customFormat="1" ht="12" customHeight="1" thickBot="1" x14ac:dyDescent="0.3">
      <c r="A141" s="189" t="s">
        <v>252</v>
      </c>
      <c r="B141" s="203" t="s">
        <v>345</v>
      </c>
      <c r="C141" s="196"/>
    </row>
    <row r="142" spans="1:3" s="180" customFormat="1" ht="12" customHeight="1" thickBot="1" x14ac:dyDescent="0.3">
      <c r="A142" s="149" t="s">
        <v>20</v>
      </c>
      <c r="B142" s="201" t="s">
        <v>346</v>
      </c>
      <c r="C142" s="204">
        <f>+C143+C144+C145+C146</f>
        <v>0</v>
      </c>
    </row>
    <row r="143" spans="1:3" s="180" customFormat="1" ht="12" customHeight="1" x14ac:dyDescent="0.25">
      <c r="A143" s="153" t="s">
        <v>131</v>
      </c>
      <c r="B143" s="202" t="s">
        <v>347</v>
      </c>
      <c r="C143" s="196"/>
    </row>
    <row r="144" spans="1:3" s="180" customFormat="1" ht="12" customHeight="1" x14ac:dyDescent="0.25">
      <c r="A144" s="153" t="s">
        <v>132</v>
      </c>
      <c r="B144" s="202" t="s">
        <v>348</v>
      </c>
      <c r="C144" s="196"/>
    </row>
    <row r="145" spans="1:9" s="180" customFormat="1" ht="12" customHeight="1" x14ac:dyDescent="0.25">
      <c r="A145" s="153" t="s">
        <v>167</v>
      </c>
      <c r="B145" s="202" t="s">
        <v>349</v>
      </c>
      <c r="C145" s="196"/>
    </row>
    <row r="146" spans="1:9" s="180" customFormat="1" ht="12" customHeight="1" thickBot="1" x14ac:dyDescent="0.3">
      <c r="A146" s="153" t="s">
        <v>258</v>
      </c>
      <c r="B146" s="202" t="s">
        <v>350</v>
      </c>
      <c r="C146" s="196"/>
    </row>
    <row r="147" spans="1:9" s="180" customFormat="1" ht="15" customHeight="1" thickBot="1" x14ac:dyDescent="0.3">
      <c r="A147" s="149" t="s">
        <v>21</v>
      </c>
      <c r="B147" s="201" t="s">
        <v>351</v>
      </c>
      <c r="C147" s="132">
        <f>+C128+C132+C137+C142</f>
        <v>0</v>
      </c>
      <c r="F147" s="205"/>
      <c r="G147" s="206"/>
      <c r="H147" s="206"/>
      <c r="I147" s="206"/>
    </row>
    <row r="148" spans="1:9" s="152" customFormat="1" ht="12.9" customHeight="1" thickBot="1" x14ac:dyDescent="0.3">
      <c r="A148" s="207" t="s">
        <v>22</v>
      </c>
      <c r="B148" s="116" t="s">
        <v>352</v>
      </c>
      <c r="C148" s="132">
        <f>+C127+C147</f>
        <v>20297998</v>
      </c>
    </row>
    <row r="149" spans="1:9" ht="7.5" customHeight="1" x14ac:dyDescent="0.3"/>
    <row r="150" spans="1:9" x14ac:dyDescent="0.3">
      <c r="A150" s="487" t="s">
        <v>353</v>
      </c>
      <c r="B150" s="487"/>
      <c r="C150" s="487"/>
    </row>
    <row r="151" spans="1:9" ht="15" customHeight="1" thickBot="1" x14ac:dyDescent="0.35">
      <c r="A151" s="481" t="s">
        <v>114</v>
      </c>
      <c r="B151" s="481"/>
      <c r="C151" s="101" t="s">
        <v>9</v>
      </c>
    </row>
    <row r="152" spans="1:9" ht="13.5" customHeight="1" thickBot="1" x14ac:dyDescent="0.35">
      <c r="A152" s="3">
        <v>1</v>
      </c>
      <c r="B152" s="7" t="s">
        <v>354</v>
      </c>
      <c r="C152" s="99">
        <f>+C63-C127</f>
        <v>-20297998</v>
      </c>
      <c r="D152" s="133"/>
    </row>
    <row r="153" spans="1:9" ht="27.75" customHeight="1" thickBot="1" x14ac:dyDescent="0.35">
      <c r="A153" s="3" t="s">
        <v>14</v>
      </c>
      <c r="B153" s="7" t="s">
        <v>355</v>
      </c>
      <c r="C153" s="99">
        <f>+C87-C147</f>
        <v>0</v>
      </c>
    </row>
  </sheetData>
  <mergeCells count="9">
    <mergeCell ref="A150:C150"/>
    <mergeCell ref="A151:B151"/>
    <mergeCell ref="A1:C1"/>
    <mergeCell ref="A2:F2"/>
    <mergeCell ref="A4:C4"/>
    <mergeCell ref="A5:B5"/>
    <mergeCell ref="A90:C90"/>
    <mergeCell ref="A91:B91"/>
    <mergeCell ref="A3:C3"/>
  </mergeCells>
  <phoneticPr fontId="25" type="noConversion"/>
  <pageMargins left="0.75" right="0.75" top="0.66" bottom="1" header="0.5" footer="0.5"/>
  <pageSetup paperSize="9" scale="64" fitToWidth="3" fitToHeight="2" orientation="portrait" horizontalDpi="300" verticalDpi="300" r:id="rId1"/>
  <headerFooter alignWithMargins="0"/>
  <rowBreaks count="1" manualBreakCount="1">
    <brk id="8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32"/>
  <sheetViews>
    <sheetView zoomScaleNormal="100" workbookViewId="0">
      <selection activeCell="F1" sqref="F1:F31"/>
    </sheetView>
  </sheetViews>
  <sheetFormatPr defaultColWidth="9.33203125" defaultRowHeight="13.2" x14ac:dyDescent="0.25"/>
  <cols>
    <col min="1" max="1" width="6.77734375" style="27" customWidth="1"/>
    <col min="2" max="2" width="55.109375" style="67" customWidth="1"/>
    <col min="3" max="3" width="16.33203125" style="27" customWidth="1"/>
    <col min="4" max="4" width="55.109375" style="27" customWidth="1"/>
    <col min="5" max="5" width="16.33203125" style="27" customWidth="1"/>
    <col min="6" max="6" width="4.77734375" style="27" customWidth="1"/>
    <col min="7" max="16384" width="9.33203125" style="27"/>
  </cols>
  <sheetData>
    <row r="1" spans="1:6" ht="39.75" customHeight="1" x14ac:dyDescent="0.25">
      <c r="B1" s="102" t="s">
        <v>117</v>
      </c>
      <c r="C1" s="103"/>
      <c r="D1" s="103"/>
      <c r="E1" s="103"/>
      <c r="F1" s="493" t="s">
        <v>602</v>
      </c>
    </row>
    <row r="2" spans="1:6" ht="14.4" thickBot="1" x14ac:dyDescent="0.3">
      <c r="E2" s="101" t="s">
        <v>9</v>
      </c>
      <c r="F2" s="493"/>
    </row>
    <row r="3" spans="1:6" ht="18" customHeight="1" thickBot="1" x14ac:dyDescent="0.3">
      <c r="A3" s="494" t="s">
        <v>59</v>
      </c>
      <c r="B3" s="104" t="s">
        <v>47</v>
      </c>
      <c r="C3" s="105"/>
      <c r="D3" s="104" t="s">
        <v>49</v>
      </c>
      <c r="E3" s="134"/>
      <c r="F3" s="493"/>
    </row>
    <row r="4" spans="1:6" s="106" customFormat="1" ht="35.25" customHeight="1" thickBot="1" x14ac:dyDescent="0.3">
      <c r="A4" s="495"/>
      <c r="B4" s="68" t="s">
        <v>52</v>
      </c>
      <c r="C4" s="69" t="s">
        <v>461</v>
      </c>
      <c r="D4" s="68" t="s">
        <v>52</v>
      </c>
      <c r="E4" s="23" t="s">
        <v>461</v>
      </c>
      <c r="F4" s="493"/>
    </row>
    <row r="5" spans="1:6" s="111" customFormat="1" ht="12" customHeight="1" thickBot="1" x14ac:dyDescent="0.3">
      <c r="A5" s="107">
        <v>1</v>
      </c>
      <c r="B5" s="108">
        <v>2</v>
      </c>
      <c r="C5" s="109" t="s">
        <v>15</v>
      </c>
      <c r="D5" s="108" t="s">
        <v>16</v>
      </c>
      <c r="E5" s="110" t="s">
        <v>17</v>
      </c>
      <c r="F5" s="493"/>
    </row>
    <row r="6" spans="1:6" s="216" customFormat="1" ht="12.9" customHeight="1" x14ac:dyDescent="0.25">
      <c r="A6" s="212" t="s">
        <v>13</v>
      </c>
      <c r="B6" s="213" t="s">
        <v>356</v>
      </c>
      <c r="C6" s="214">
        <f>'1.A.sz.mell. (2)'!C7</f>
        <v>81179254</v>
      </c>
      <c r="D6" s="213" t="s">
        <v>53</v>
      </c>
      <c r="E6" s="215">
        <f>'1.A.sz.mell. (2)'!C93</f>
        <v>47843620</v>
      </c>
      <c r="F6" s="493"/>
    </row>
    <row r="7" spans="1:6" s="216" customFormat="1" ht="12.9" customHeight="1" x14ac:dyDescent="0.25">
      <c r="A7" s="217" t="s">
        <v>14</v>
      </c>
      <c r="B7" s="218" t="s">
        <v>357</v>
      </c>
      <c r="C7" s="219">
        <f>'1.A.sz.mell. (2)'!C14</f>
        <v>39073411</v>
      </c>
      <c r="D7" s="218" t="s">
        <v>133</v>
      </c>
      <c r="E7" s="220">
        <f>'1.A.sz.mell. (2)'!C94</f>
        <v>5994924</v>
      </c>
      <c r="F7" s="493"/>
    </row>
    <row r="8" spans="1:6" s="216" customFormat="1" ht="12.9" customHeight="1" x14ac:dyDescent="0.25">
      <c r="A8" s="217" t="s">
        <v>15</v>
      </c>
      <c r="B8" s="218" t="s">
        <v>358</v>
      </c>
      <c r="C8" s="219"/>
      <c r="D8" s="218" t="s">
        <v>171</v>
      </c>
      <c r="E8" s="220">
        <f>'1.A.sz.mell. (2)'!C95</f>
        <v>47189788</v>
      </c>
      <c r="F8" s="493"/>
    </row>
    <row r="9" spans="1:6" s="216" customFormat="1" ht="12.9" customHeight="1" x14ac:dyDescent="0.25">
      <c r="A9" s="217" t="s">
        <v>16</v>
      </c>
      <c r="B9" s="218" t="s">
        <v>124</v>
      </c>
      <c r="C9" s="219">
        <f>'1.A.sz.mell. (2)'!C28</f>
        <v>34000000</v>
      </c>
      <c r="D9" s="218" t="s">
        <v>134</v>
      </c>
      <c r="E9" s="220">
        <f>'1.A.sz.mell. (2)'!C96</f>
        <v>7620000</v>
      </c>
      <c r="F9" s="493"/>
    </row>
    <row r="10" spans="1:6" s="216" customFormat="1" ht="12.9" customHeight="1" x14ac:dyDescent="0.25">
      <c r="A10" s="217" t="s">
        <v>17</v>
      </c>
      <c r="B10" s="221" t="s">
        <v>359</v>
      </c>
      <c r="C10" s="219">
        <v>240000</v>
      </c>
      <c r="D10" s="218" t="s">
        <v>135</v>
      </c>
      <c r="E10" s="220">
        <f>'1.A.sz.mell. (2)'!C97</f>
        <v>9749381</v>
      </c>
      <c r="F10" s="493"/>
    </row>
    <row r="11" spans="1:6" s="216" customFormat="1" ht="12.9" customHeight="1" x14ac:dyDescent="0.25">
      <c r="A11" s="217" t="s">
        <v>18</v>
      </c>
      <c r="B11" s="218" t="s">
        <v>360</v>
      </c>
      <c r="C11" s="222"/>
      <c r="D11" s="218" t="s">
        <v>44</v>
      </c>
      <c r="E11" s="220">
        <f>'1.A.sz.mell. (2)'!C122</f>
        <v>28389313</v>
      </c>
      <c r="F11" s="493"/>
    </row>
    <row r="12" spans="1:6" s="216" customFormat="1" ht="12.9" customHeight="1" x14ac:dyDescent="0.25">
      <c r="A12" s="217" t="s">
        <v>19</v>
      </c>
      <c r="B12" s="218" t="s">
        <v>237</v>
      </c>
      <c r="C12" s="219">
        <f>'1.A.sz.mell. (2)'!C35</f>
        <v>28462014</v>
      </c>
      <c r="D12" s="223"/>
      <c r="E12" s="220"/>
      <c r="F12" s="493"/>
    </row>
    <row r="13" spans="1:6" s="216" customFormat="1" ht="12.9" customHeight="1" x14ac:dyDescent="0.25">
      <c r="A13" s="217" t="s">
        <v>20</v>
      </c>
      <c r="B13" s="223"/>
      <c r="C13" s="219"/>
      <c r="D13" s="223"/>
      <c r="E13" s="220"/>
      <c r="F13" s="493"/>
    </row>
    <row r="14" spans="1:6" s="216" customFormat="1" ht="12.9" customHeight="1" x14ac:dyDescent="0.25">
      <c r="A14" s="217" t="s">
        <v>21</v>
      </c>
      <c r="B14" s="224"/>
      <c r="C14" s="222"/>
      <c r="D14" s="223"/>
      <c r="E14" s="220"/>
      <c r="F14" s="493"/>
    </row>
    <row r="15" spans="1:6" s="216" customFormat="1" ht="12.9" customHeight="1" x14ac:dyDescent="0.25">
      <c r="A15" s="217" t="s">
        <v>22</v>
      </c>
      <c r="B15" s="223"/>
      <c r="C15" s="219"/>
      <c r="D15" s="223"/>
      <c r="E15" s="220"/>
      <c r="F15" s="493"/>
    </row>
    <row r="16" spans="1:6" s="216" customFormat="1" ht="12.9" customHeight="1" x14ac:dyDescent="0.25">
      <c r="A16" s="217" t="s">
        <v>23</v>
      </c>
      <c r="B16" s="223"/>
      <c r="C16" s="219"/>
      <c r="D16" s="223"/>
      <c r="E16" s="220"/>
      <c r="F16" s="493"/>
    </row>
    <row r="17" spans="1:6" s="216" customFormat="1" ht="12.9" customHeight="1" thickBot="1" x14ac:dyDescent="0.3">
      <c r="A17" s="217" t="s">
        <v>24</v>
      </c>
      <c r="B17" s="225"/>
      <c r="C17" s="226"/>
      <c r="D17" s="223"/>
      <c r="E17" s="227"/>
      <c r="F17" s="493"/>
    </row>
    <row r="18" spans="1:6" s="216" customFormat="1" ht="32.25" customHeight="1" thickBot="1" x14ac:dyDescent="0.3">
      <c r="A18" s="228" t="s">
        <v>25</v>
      </c>
      <c r="B18" s="229" t="s">
        <v>361</v>
      </c>
      <c r="C18" s="230">
        <f>+C6+C7+C9+C10+C12+C13+C14+C15+C16+C17</f>
        <v>182954679</v>
      </c>
      <c r="D18" s="229" t="s">
        <v>362</v>
      </c>
      <c r="E18" s="231">
        <f>SUM(E6:E17)</f>
        <v>146787026</v>
      </c>
      <c r="F18" s="493"/>
    </row>
    <row r="19" spans="1:6" s="216" customFormat="1" ht="12.9" customHeight="1" x14ac:dyDescent="0.25">
      <c r="A19" s="232" t="s">
        <v>26</v>
      </c>
      <c r="B19" s="233" t="s">
        <v>363</v>
      </c>
      <c r="C19" s="234">
        <f>+C20+C21+C22+C23</f>
        <v>30731260</v>
      </c>
      <c r="D19" s="218" t="s">
        <v>141</v>
      </c>
      <c r="E19" s="235"/>
      <c r="F19" s="493"/>
    </row>
    <row r="20" spans="1:6" s="216" customFormat="1" ht="12.9" customHeight="1" x14ac:dyDescent="0.25">
      <c r="A20" s="217" t="s">
        <v>27</v>
      </c>
      <c r="B20" s="218" t="s">
        <v>164</v>
      </c>
      <c r="C20" s="219">
        <v>30731260</v>
      </c>
      <c r="D20" s="218" t="s">
        <v>364</v>
      </c>
      <c r="E20" s="220"/>
      <c r="F20" s="493"/>
    </row>
    <row r="21" spans="1:6" s="216" customFormat="1" ht="12.9" customHeight="1" x14ac:dyDescent="0.25">
      <c r="A21" s="217" t="s">
        <v>28</v>
      </c>
      <c r="B21" s="218" t="s">
        <v>165</v>
      </c>
      <c r="C21" s="219"/>
      <c r="D21" s="218" t="s">
        <v>115</v>
      </c>
      <c r="E21" s="220"/>
      <c r="F21" s="493"/>
    </row>
    <row r="22" spans="1:6" s="216" customFormat="1" ht="12.9" customHeight="1" x14ac:dyDescent="0.25">
      <c r="A22" s="217" t="s">
        <v>29</v>
      </c>
      <c r="B22" s="218" t="s">
        <v>169</v>
      </c>
      <c r="C22" s="219"/>
      <c r="D22" s="218" t="s">
        <v>116</v>
      </c>
      <c r="E22" s="220"/>
      <c r="F22" s="493"/>
    </row>
    <row r="23" spans="1:6" s="216" customFormat="1" ht="12.9" customHeight="1" x14ac:dyDescent="0.25">
      <c r="A23" s="217" t="s">
        <v>30</v>
      </c>
      <c r="B23" s="218" t="s">
        <v>170</v>
      </c>
      <c r="C23" s="219"/>
      <c r="D23" s="233" t="s">
        <v>172</v>
      </c>
      <c r="E23" s="220"/>
      <c r="F23" s="493"/>
    </row>
    <row r="24" spans="1:6" s="216" customFormat="1" ht="12.9" customHeight="1" x14ac:dyDescent="0.25">
      <c r="A24" s="217" t="s">
        <v>31</v>
      </c>
      <c r="B24" s="218" t="s">
        <v>365</v>
      </c>
      <c r="C24" s="236">
        <f>C27+C26</f>
        <v>0</v>
      </c>
      <c r="D24" s="218" t="s">
        <v>142</v>
      </c>
      <c r="E24" s="220"/>
      <c r="F24" s="493"/>
    </row>
    <row r="25" spans="1:6" s="216" customFormat="1" ht="12.9" customHeight="1" x14ac:dyDescent="0.25">
      <c r="A25" s="232" t="s">
        <v>32</v>
      </c>
      <c r="B25" s="233" t="s">
        <v>366</v>
      </c>
      <c r="C25" s="237"/>
      <c r="D25" s="213" t="s">
        <v>143</v>
      </c>
      <c r="E25" s="235"/>
      <c r="F25" s="493"/>
    </row>
    <row r="26" spans="1:6" s="216" customFormat="1" ht="12.9" customHeight="1" x14ac:dyDescent="0.25">
      <c r="A26" s="217" t="s">
        <v>33</v>
      </c>
      <c r="B26" s="218" t="s">
        <v>367</v>
      </c>
      <c r="C26" s="219"/>
      <c r="D26" s="223" t="s">
        <v>419</v>
      </c>
      <c r="E26" s="220">
        <f>'1.A.sz.mell. (2)'!C140</f>
        <v>51318666</v>
      </c>
      <c r="F26" s="493"/>
    </row>
    <row r="27" spans="1:6" s="216" customFormat="1" ht="12.9" customHeight="1" thickBot="1" x14ac:dyDescent="0.3">
      <c r="A27" s="232" t="s">
        <v>34</v>
      </c>
      <c r="B27" s="233"/>
      <c r="C27" s="237">
        <f>'1.A.sz.mell. (2)'!C76</f>
        <v>0</v>
      </c>
      <c r="D27" s="238" t="s">
        <v>343</v>
      </c>
      <c r="E27" s="235">
        <f>'1.A.sz.mell. (2)'!C137</f>
        <v>3247169</v>
      </c>
      <c r="F27" s="493"/>
    </row>
    <row r="28" spans="1:6" s="216" customFormat="1" ht="29.25" customHeight="1" thickBot="1" x14ac:dyDescent="0.3">
      <c r="A28" s="228" t="s">
        <v>34</v>
      </c>
      <c r="B28" s="229" t="s">
        <v>368</v>
      </c>
      <c r="C28" s="230">
        <f>+C19+C24</f>
        <v>30731260</v>
      </c>
      <c r="D28" s="229" t="s">
        <v>369</v>
      </c>
      <c r="E28" s="231">
        <f>SUM(E19:E27)</f>
        <v>54565835</v>
      </c>
      <c r="F28" s="493"/>
    </row>
    <row r="29" spans="1:6" ht="13.8" thickBot="1" x14ac:dyDescent="0.3">
      <c r="A29" s="112" t="s">
        <v>35</v>
      </c>
      <c r="B29" s="113" t="s">
        <v>370</v>
      </c>
      <c r="C29" s="114">
        <f>+C18+C28</f>
        <v>213685939</v>
      </c>
      <c r="D29" s="113" t="s">
        <v>371</v>
      </c>
      <c r="E29" s="114">
        <f>+E18+E28</f>
        <v>201352861</v>
      </c>
      <c r="F29" s="493"/>
    </row>
    <row r="30" spans="1:6" ht="13.8" thickBot="1" x14ac:dyDescent="0.3">
      <c r="A30" s="112" t="s">
        <v>36</v>
      </c>
      <c r="B30" s="113" t="s">
        <v>119</v>
      </c>
      <c r="C30" s="114" t="str">
        <f>IF(C18-E18&lt;0,E18-C18,"-")</f>
        <v>-</v>
      </c>
      <c r="D30" s="113" t="s">
        <v>120</v>
      </c>
      <c r="E30" s="114">
        <f>C18-E18</f>
        <v>36167653</v>
      </c>
      <c r="F30" s="493"/>
    </row>
    <row r="31" spans="1:6" ht="13.8" thickBot="1" x14ac:dyDescent="0.3">
      <c r="A31" s="112" t="s">
        <v>37</v>
      </c>
      <c r="B31" s="113" t="s">
        <v>173</v>
      </c>
      <c r="C31" s="114" t="str">
        <f>IF(C18+C19-E29&lt;0,E29-(C18+C19),"-")</f>
        <v>-</v>
      </c>
      <c r="D31" s="113" t="s">
        <v>174</v>
      </c>
      <c r="E31" s="114">
        <f>IF(C18+C28+E29&gt;0,C18+C19-E29,"-")</f>
        <v>12333078</v>
      </c>
      <c r="F31" s="493"/>
    </row>
    <row r="32" spans="1:6" ht="17.399999999999999" x14ac:dyDescent="0.25">
      <c r="B32" s="496"/>
      <c r="C32" s="496"/>
      <c r="D32" s="496"/>
    </row>
  </sheetData>
  <mergeCells count="3">
    <mergeCell ref="F1:F31"/>
    <mergeCell ref="A3:A4"/>
    <mergeCell ref="B32:D32"/>
  </mergeCells>
  <phoneticPr fontId="25" type="noConversion"/>
  <pageMargins left="0.75" right="0.75" top="1" bottom="1" header="0.5" footer="0.5"/>
  <pageSetup paperSize="9" scale="87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36"/>
  <sheetViews>
    <sheetView zoomScaleNormal="100" workbookViewId="0">
      <selection activeCell="F1" sqref="F1:F33"/>
    </sheetView>
  </sheetViews>
  <sheetFormatPr defaultColWidth="9.33203125" defaultRowHeight="13.2" x14ac:dyDescent="0.25"/>
  <cols>
    <col min="1" max="1" width="6.77734375" style="27" customWidth="1"/>
    <col min="2" max="2" width="55.109375" style="67" customWidth="1"/>
    <col min="3" max="3" width="16.33203125" style="27" customWidth="1"/>
    <col min="4" max="4" width="55.109375" style="27" customWidth="1"/>
    <col min="5" max="5" width="16.44140625" style="27" customWidth="1"/>
    <col min="6" max="6" width="4.77734375" style="27" customWidth="1"/>
    <col min="7" max="16384" width="9.33203125" style="27"/>
  </cols>
  <sheetData>
    <row r="1" spans="1:6" ht="32.25" customHeight="1" x14ac:dyDescent="0.25">
      <c r="B1" s="102" t="s">
        <v>118</v>
      </c>
      <c r="C1" s="103"/>
      <c r="D1" s="103"/>
      <c r="E1" s="103"/>
      <c r="F1" s="493" t="s">
        <v>603</v>
      </c>
    </row>
    <row r="2" spans="1:6" ht="14.4" thickBot="1" x14ac:dyDescent="0.3">
      <c r="E2" s="101" t="s">
        <v>9</v>
      </c>
      <c r="F2" s="493"/>
    </row>
    <row r="3" spans="1:6" ht="13.8" thickBot="1" x14ac:dyDescent="0.3">
      <c r="A3" s="497" t="s">
        <v>59</v>
      </c>
      <c r="B3" s="104" t="s">
        <v>47</v>
      </c>
      <c r="C3" s="105"/>
      <c r="D3" s="104" t="s">
        <v>49</v>
      </c>
      <c r="E3" s="134"/>
      <c r="F3" s="493"/>
    </row>
    <row r="4" spans="1:6" s="106" customFormat="1" ht="13.8" thickBot="1" x14ac:dyDescent="0.3">
      <c r="A4" s="498"/>
      <c r="B4" s="68" t="s">
        <v>52</v>
      </c>
      <c r="C4" s="69" t="s">
        <v>461</v>
      </c>
      <c r="D4" s="68" t="s">
        <v>52</v>
      </c>
      <c r="E4" s="69" t="s">
        <v>461</v>
      </c>
      <c r="F4" s="493"/>
    </row>
    <row r="5" spans="1:6" s="106" customFormat="1" ht="13.8" thickBot="1" x14ac:dyDescent="0.3">
      <c r="A5" s="107">
        <v>1</v>
      </c>
      <c r="B5" s="108">
        <v>2</v>
      </c>
      <c r="C5" s="109">
        <v>3</v>
      </c>
      <c r="D5" s="108">
        <v>4</v>
      </c>
      <c r="E5" s="110">
        <v>5</v>
      </c>
      <c r="F5" s="493"/>
    </row>
    <row r="6" spans="1:6" s="216" customFormat="1" ht="12.9" customHeight="1" x14ac:dyDescent="0.25">
      <c r="A6" s="212" t="s">
        <v>13</v>
      </c>
      <c r="B6" s="213" t="s">
        <v>372</v>
      </c>
      <c r="C6" s="214">
        <f>'1.A.sz.mell. (2)'!C21</f>
        <v>86749212</v>
      </c>
      <c r="D6" s="213" t="s">
        <v>166</v>
      </c>
      <c r="E6" s="215">
        <f>'1.A.sz.mell. (2)'!C109</f>
        <v>88950696</v>
      </c>
      <c r="F6" s="493"/>
    </row>
    <row r="7" spans="1:6" s="216" customFormat="1" ht="13.8" x14ac:dyDescent="0.25">
      <c r="A7" s="217" t="s">
        <v>14</v>
      </c>
      <c r="B7" s="218" t="s">
        <v>373</v>
      </c>
      <c r="C7" s="219">
        <f>'1.A.sz.mell. (2)'!C27</f>
        <v>41085739</v>
      </c>
      <c r="D7" s="218" t="s">
        <v>374</v>
      </c>
      <c r="E7" s="220">
        <v>85606131</v>
      </c>
      <c r="F7" s="493"/>
    </row>
    <row r="8" spans="1:6" s="216" customFormat="1" ht="12.9" customHeight="1" x14ac:dyDescent="0.25">
      <c r="A8" s="217" t="s">
        <v>15</v>
      </c>
      <c r="B8" s="218" t="s">
        <v>4</v>
      </c>
      <c r="C8" s="219"/>
      <c r="D8" s="218" t="s">
        <v>137</v>
      </c>
      <c r="E8" s="220">
        <f>'1.A.sz.mell. (2)'!C111</f>
        <v>59692077</v>
      </c>
      <c r="F8" s="493"/>
    </row>
    <row r="9" spans="1:6" s="216" customFormat="1" ht="12.9" customHeight="1" x14ac:dyDescent="0.25">
      <c r="A9" s="217" t="s">
        <v>16</v>
      </c>
      <c r="B9" s="218" t="s">
        <v>375</v>
      </c>
      <c r="C9" s="219">
        <f>'1.A.sz.mell. (2)'!C57</f>
        <v>507100</v>
      </c>
      <c r="D9" s="218" t="s">
        <v>376</v>
      </c>
      <c r="E9" s="220">
        <v>24544204</v>
      </c>
      <c r="F9" s="493"/>
    </row>
    <row r="10" spans="1:6" s="216" customFormat="1" ht="12.75" customHeight="1" x14ac:dyDescent="0.25">
      <c r="A10" s="217" t="s">
        <v>17</v>
      </c>
      <c r="B10" s="218" t="s">
        <v>377</v>
      </c>
      <c r="C10" s="219"/>
      <c r="D10" s="218" t="s">
        <v>168</v>
      </c>
      <c r="E10" s="220"/>
      <c r="F10" s="493"/>
    </row>
    <row r="11" spans="1:6" s="216" customFormat="1" ht="12.9" customHeight="1" x14ac:dyDescent="0.25">
      <c r="A11" s="217" t="s">
        <v>18</v>
      </c>
      <c r="B11" s="218" t="s">
        <v>378</v>
      </c>
      <c r="C11" s="222">
        <f>'1.A.sz.mell. (2)'!C46</f>
        <v>1102363</v>
      </c>
      <c r="D11" s="223"/>
      <c r="E11" s="220"/>
      <c r="F11" s="493"/>
    </row>
    <row r="12" spans="1:6" s="216" customFormat="1" ht="12.9" customHeight="1" x14ac:dyDescent="0.25">
      <c r="A12" s="217" t="s">
        <v>19</v>
      </c>
      <c r="B12" s="223"/>
      <c r="C12" s="219"/>
      <c r="D12" s="223"/>
      <c r="E12" s="220"/>
      <c r="F12" s="493"/>
    </row>
    <row r="13" spans="1:6" s="216" customFormat="1" ht="12.9" customHeight="1" x14ac:dyDescent="0.25">
      <c r="A13" s="217" t="s">
        <v>20</v>
      </c>
      <c r="B13" s="223"/>
      <c r="C13" s="219"/>
      <c r="D13" s="223"/>
      <c r="E13" s="220"/>
      <c r="F13" s="493"/>
    </row>
    <row r="14" spans="1:6" s="216" customFormat="1" ht="12.9" customHeight="1" x14ac:dyDescent="0.25">
      <c r="A14" s="217" t="s">
        <v>21</v>
      </c>
      <c r="B14" s="223"/>
      <c r="C14" s="222"/>
      <c r="D14" s="223"/>
      <c r="E14" s="220"/>
      <c r="F14" s="493"/>
    </row>
    <row r="15" spans="1:6" s="216" customFormat="1" ht="13.8" x14ac:dyDescent="0.25">
      <c r="A15" s="217" t="s">
        <v>22</v>
      </c>
      <c r="B15" s="223"/>
      <c r="C15" s="222"/>
      <c r="D15" s="223"/>
      <c r="E15" s="220"/>
      <c r="F15" s="493"/>
    </row>
    <row r="16" spans="1:6" s="216" customFormat="1" ht="12.9" customHeight="1" thickBot="1" x14ac:dyDescent="0.3">
      <c r="A16" s="232" t="s">
        <v>23</v>
      </c>
      <c r="B16" s="238"/>
      <c r="C16" s="239"/>
      <c r="D16" s="233" t="s">
        <v>44</v>
      </c>
      <c r="E16" s="235"/>
      <c r="F16" s="493"/>
    </row>
    <row r="17" spans="1:6" s="216" customFormat="1" ht="30.75" customHeight="1" thickBot="1" x14ac:dyDescent="0.3">
      <c r="A17" s="228" t="s">
        <v>24</v>
      </c>
      <c r="B17" s="229" t="s">
        <v>379</v>
      </c>
      <c r="C17" s="230">
        <f>+C6+C8+C9+C11+C12+C13+C14+C15+C16</f>
        <v>88358675</v>
      </c>
      <c r="D17" s="229" t="s">
        <v>380</v>
      </c>
      <c r="E17" s="231">
        <f>+E6+E8+E10+E11+E12+E13+E14+E15+E16</f>
        <v>148642773</v>
      </c>
      <c r="F17" s="493"/>
    </row>
    <row r="18" spans="1:6" s="216" customFormat="1" ht="12.9" customHeight="1" x14ac:dyDescent="0.25">
      <c r="A18" s="212" t="s">
        <v>25</v>
      </c>
      <c r="B18" s="240" t="s">
        <v>186</v>
      </c>
      <c r="C18" s="241">
        <f>+C19+C20+C21+C22+C23</f>
        <v>50579678</v>
      </c>
      <c r="D18" s="218" t="s">
        <v>141</v>
      </c>
      <c r="E18" s="215"/>
      <c r="F18" s="493"/>
    </row>
    <row r="19" spans="1:6" s="216" customFormat="1" ht="12.9" customHeight="1" x14ac:dyDescent="0.25">
      <c r="A19" s="217" t="s">
        <v>26</v>
      </c>
      <c r="B19" s="242" t="s">
        <v>175</v>
      </c>
      <c r="C19" s="219">
        <v>47951020</v>
      </c>
      <c r="D19" s="218" t="s">
        <v>144</v>
      </c>
      <c r="E19" s="220"/>
      <c r="F19" s="493"/>
    </row>
    <row r="20" spans="1:6" s="216" customFormat="1" ht="12.9" customHeight="1" x14ac:dyDescent="0.25">
      <c r="A20" s="212" t="s">
        <v>27</v>
      </c>
      <c r="B20" s="242" t="s">
        <v>176</v>
      </c>
      <c r="C20" s="219"/>
      <c r="D20" s="218" t="s">
        <v>115</v>
      </c>
      <c r="E20" s="220">
        <f>'1.A.sz.mell. (2)'!C126</f>
        <v>43666300</v>
      </c>
      <c r="F20" s="493"/>
    </row>
    <row r="21" spans="1:6" s="216" customFormat="1" ht="12.9" customHeight="1" x14ac:dyDescent="0.25">
      <c r="A21" s="217" t="s">
        <v>28</v>
      </c>
      <c r="B21" s="242" t="s">
        <v>177</v>
      </c>
      <c r="C21" s="219">
        <v>2628658</v>
      </c>
      <c r="D21" s="218" t="s">
        <v>116</v>
      </c>
      <c r="E21" s="220"/>
      <c r="F21" s="493"/>
    </row>
    <row r="22" spans="1:6" s="216" customFormat="1" ht="12.9" customHeight="1" x14ac:dyDescent="0.25">
      <c r="A22" s="212" t="s">
        <v>29</v>
      </c>
      <c r="B22" s="242" t="s">
        <v>178</v>
      </c>
      <c r="C22" s="219"/>
      <c r="D22" s="233" t="s">
        <v>172</v>
      </c>
      <c r="E22" s="220"/>
      <c r="F22" s="493"/>
    </row>
    <row r="23" spans="1:6" s="216" customFormat="1" ht="12.9" customHeight="1" x14ac:dyDescent="0.25">
      <c r="A23" s="217" t="s">
        <v>30</v>
      </c>
      <c r="B23" s="243" t="s">
        <v>179</v>
      </c>
      <c r="C23" s="219"/>
      <c r="D23" s="218" t="s">
        <v>145</v>
      </c>
      <c r="E23" s="220"/>
      <c r="F23" s="493"/>
    </row>
    <row r="24" spans="1:6" s="216" customFormat="1" ht="12.9" customHeight="1" x14ac:dyDescent="0.25">
      <c r="A24" s="212" t="s">
        <v>31</v>
      </c>
      <c r="B24" s="244" t="s">
        <v>180</v>
      </c>
      <c r="C24" s="236">
        <f>+C25+C26+C27+C28+C29</f>
        <v>43666300</v>
      </c>
      <c r="D24" s="213" t="s">
        <v>143</v>
      </c>
      <c r="E24" s="220">
        <f>'1.A.sz.mell. (2)'!C138</f>
        <v>2628658</v>
      </c>
      <c r="F24" s="493"/>
    </row>
    <row r="25" spans="1:6" s="216" customFormat="1" ht="12.9" customHeight="1" x14ac:dyDescent="0.25">
      <c r="A25" s="217" t="s">
        <v>32</v>
      </c>
      <c r="B25" s="243" t="s">
        <v>181</v>
      </c>
      <c r="C25" s="219"/>
      <c r="D25" s="213" t="s">
        <v>381</v>
      </c>
      <c r="E25" s="220"/>
      <c r="F25" s="493"/>
    </row>
    <row r="26" spans="1:6" s="216" customFormat="1" ht="12.9" customHeight="1" x14ac:dyDescent="0.25">
      <c r="A26" s="212" t="s">
        <v>33</v>
      </c>
      <c r="B26" s="243" t="s">
        <v>182</v>
      </c>
      <c r="C26" s="219"/>
      <c r="D26" s="245"/>
      <c r="E26" s="220"/>
      <c r="F26" s="493"/>
    </row>
    <row r="27" spans="1:6" s="216" customFormat="1" ht="12.9" customHeight="1" x14ac:dyDescent="0.25">
      <c r="A27" s="217" t="s">
        <v>34</v>
      </c>
      <c r="B27" s="242" t="s">
        <v>183</v>
      </c>
      <c r="C27" s="219">
        <f>'1.A.sz.mell. (2)'!C63</f>
        <v>43666300</v>
      </c>
      <c r="D27" s="245"/>
      <c r="E27" s="220"/>
      <c r="F27" s="493"/>
    </row>
    <row r="28" spans="1:6" s="216" customFormat="1" ht="12.9" customHeight="1" x14ac:dyDescent="0.25">
      <c r="A28" s="212" t="s">
        <v>35</v>
      </c>
      <c r="B28" s="246" t="s">
        <v>184</v>
      </c>
      <c r="C28" s="219"/>
      <c r="D28" s="223"/>
      <c r="E28" s="220"/>
      <c r="F28" s="493"/>
    </row>
    <row r="29" spans="1:6" s="216" customFormat="1" ht="12.9" customHeight="1" thickBot="1" x14ac:dyDescent="0.3">
      <c r="A29" s="217" t="s">
        <v>36</v>
      </c>
      <c r="B29" s="247" t="s">
        <v>185</v>
      </c>
      <c r="C29" s="219"/>
      <c r="D29" s="245"/>
      <c r="E29" s="220"/>
      <c r="F29" s="493"/>
    </row>
    <row r="30" spans="1:6" s="216" customFormat="1" ht="42.75" customHeight="1" thickBot="1" x14ac:dyDescent="0.3">
      <c r="A30" s="228" t="s">
        <v>37</v>
      </c>
      <c r="B30" s="229" t="s">
        <v>382</v>
      </c>
      <c r="C30" s="230">
        <f>+C18+C24</f>
        <v>94245978</v>
      </c>
      <c r="D30" s="229" t="s">
        <v>383</v>
      </c>
      <c r="E30" s="231">
        <f>SUM(E18:E29)</f>
        <v>46294958</v>
      </c>
      <c r="F30" s="493"/>
    </row>
    <row r="31" spans="1:6" ht="13.8" thickBot="1" x14ac:dyDescent="0.3">
      <c r="A31" s="112" t="s">
        <v>38</v>
      </c>
      <c r="B31" s="113" t="s">
        <v>384</v>
      </c>
      <c r="C31" s="114">
        <f>+C17+C30</f>
        <v>182604653</v>
      </c>
      <c r="D31" s="113" t="s">
        <v>385</v>
      </c>
      <c r="E31" s="114">
        <f>+E17+E30</f>
        <v>194937731</v>
      </c>
      <c r="F31" s="493"/>
    </row>
    <row r="32" spans="1:6" ht="13.8" thickBot="1" x14ac:dyDescent="0.3">
      <c r="A32" s="112" t="s">
        <v>39</v>
      </c>
      <c r="B32" s="113" t="s">
        <v>119</v>
      </c>
      <c r="C32" s="114">
        <f>C17-E17</f>
        <v>-60284098</v>
      </c>
      <c r="D32" s="113" t="s">
        <v>120</v>
      </c>
      <c r="E32" s="114" t="str">
        <f>IF(C17-E17&gt;0,C17-E17,"-")</f>
        <v>-</v>
      </c>
      <c r="F32" s="493"/>
    </row>
    <row r="33" spans="1:6" ht="13.8" thickBot="1" x14ac:dyDescent="0.3">
      <c r="A33" s="112" t="s">
        <v>40</v>
      </c>
      <c r="B33" s="113" t="s">
        <v>173</v>
      </c>
      <c r="C33" s="114">
        <f>C31-E31</f>
        <v>-12333078</v>
      </c>
      <c r="D33" s="113" t="s">
        <v>174</v>
      </c>
      <c r="E33" s="114" t="str">
        <f>IF(C17+C18-E31&gt;0,C17+C18-E31,"-")</f>
        <v>-</v>
      </c>
      <c r="F33" s="493"/>
    </row>
    <row r="35" spans="1:6" x14ac:dyDescent="0.25">
      <c r="C35" s="27">
        <f>C17-E17</f>
        <v>-60284098</v>
      </c>
    </row>
    <row r="36" spans="1:6" x14ac:dyDescent="0.25">
      <c r="C36" s="27">
        <f>C31-E31</f>
        <v>-12333078</v>
      </c>
    </row>
  </sheetData>
  <mergeCells count="2">
    <mergeCell ref="F1:F33"/>
    <mergeCell ref="A3:A4"/>
  </mergeCells>
  <phoneticPr fontId="25" type="noConversion"/>
  <pageMargins left="0.75" right="0.75" top="0.76" bottom="0.73" header="0.5" footer="0.5"/>
  <pageSetup paperSize="9" scale="8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12"/>
  <sheetViews>
    <sheetView zoomScale="120" zoomScaleNormal="120" workbookViewId="0">
      <selection activeCell="I17" sqref="I17"/>
    </sheetView>
  </sheetViews>
  <sheetFormatPr defaultColWidth="9.33203125" defaultRowHeight="13.8" x14ac:dyDescent="0.25"/>
  <cols>
    <col min="1" max="1" width="5.6640625" style="49" customWidth="1"/>
    <col min="2" max="2" width="54.6640625" style="49" customWidth="1"/>
    <col min="3" max="3" width="15.44140625" style="49" bestFit="1" customWidth="1"/>
    <col min="4" max="4" width="10.33203125" style="49" customWidth="1"/>
    <col min="5" max="5" width="9.44140625" style="49" bestFit="1" customWidth="1"/>
    <col min="6" max="16384" width="9.33203125" style="49"/>
  </cols>
  <sheetData>
    <row r="1" spans="1:5" ht="75.75" customHeight="1" x14ac:dyDescent="0.25">
      <c r="A1" s="502" t="s">
        <v>390</v>
      </c>
      <c r="B1" s="502"/>
      <c r="C1" s="502"/>
      <c r="D1" s="503"/>
      <c r="E1" s="503"/>
    </row>
    <row r="2" spans="1:5" ht="15.9" customHeight="1" thickBot="1" x14ac:dyDescent="0.3">
      <c r="A2" s="504" t="s">
        <v>9</v>
      </c>
      <c r="B2" s="505"/>
      <c r="C2" s="505"/>
      <c r="D2" s="505"/>
      <c r="E2" s="505"/>
    </row>
    <row r="3" spans="1:5" s="264" customFormat="1" ht="56.25" customHeight="1" thickBot="1" x14ac:dyDescent="0.3">
      <c r="A3" s="261" t="s">
        <v>11</v>
      </c>
      <c r="B3" s="262" t="s">
        <v>146</v>
      </c>
      <c r="C3" s="263" t="s">
        <v>560</v>
      </c>
      <c r="D3" s="263" t="s">
        <v>561</v>
      </c>
      <c r="E3" s="263" t="s">
        <v>562</v>
      </c>
    </row>
    <row r="4" spans="1:5" ht="14.4" thickBot="1" x14ac:dyDescent="0.3">
      <c r="A4" s="61">
        <v>1</v>
      </c>
      <c r="B4" s="62">
        <v>2</v>
      </c>
      <c r="C4" s="63">
        <v>3</v>
      </c>
      <c r="D4" s="120">
        <v>4</v>
      </c>
      <c r="E4" s="120">
        <v>5</v>
      </c>
    </row>
    <row r="5" spans="1:5" s="251" customFormat="1" ht="13.2" x14ac:dyDescent="0.25">
      <c r="A5" s="248" t="s">
        <v>13</v>
      </c>
      <c r="B5" s="306" t="s">
        <v>48</v>
      </c>
      <c r="C5" s="249"/>
      <c r="D5" s="250"/>
      <c r="E5" s="307"/>
    </row>
    <row r="6" spans="1:5" s="251" customFormat="1" ht="26.4" x14ac:dyDescent="0.25">
      <c r="A6" s="252" t="s">
        <v>14</v>
      </c>
      <c r="B6" s="253" t="s">
        <v>187</v>
      </c>
      <c r="C6" s="254"/>
      <c r="D6" s="255"/>
      <c r="E6" s="308"/>
    </row>
    <row r="7" spans="1:5" s="251" customFormat="1" ht="13.2" x14ac:dyDescent="0.25">
      <c r="A7" s="252" t="s">
        <v>15</v>
      </c>
      <c r="B7" s="256" t="s">
        <v>386</v>
      </c>
      <c r="C7" s="254"/>
      <c r="D7" s="255"/>
      <c r="E7" s="308"/>
    </row>
    <row r="8" spans="1:5" s="251" customFormat="1" ht="26.4" x14ac:dyDescent="0.25">
      <c r="A8" s="252" t="s">
        <v>16</v>
      </c>
      <c r="B8" s="256" t="s">
        <v>189</v>
      </c>
      <c r="C8" s="254"/>
      <c r="D8" s="255"/>
      <c r="E8" s="308"/>
    </row>
    <row r="9" spans="1:5" s="251" customFormat="1" ht="13.2" x14ac:dyDescent="0.25">
      <c r="A9" s="257" t="s">
        <v>17</v>
      </c>
      <c r="B9" s="256" t="s">
        <v>188</v>
      </c>
      <c r="C9" s="258"/>
      <c r="D9" s="255"/>
      <c r="E9" s="308"/>
    </row>
    <row r="10" spans="1:5" s="251" customFormat="1" thickBot="1" x14ac:dyDescent="0.3">
      <c r="A10" s="309" t="s">
        <v>18</v>
      </c>
      <c r="B10" s="259" t="s">
        <v>147</v>
      </c>
      <c r="C10" s="310"/>
      <c r="D10" s="260"/>
      <c r="E10" s="311"/>
    </row>
    <row r="11" spans="1:5" ht="14.4" thickBot="1" x14ac:dyDescent="0.3">
      <c r="A11" s="499" t="s">
        <v>148</v>
      </c>
      <c r="B11" s="500"/>
      <c r="C11" s="64">
        <f>SUM(C5:C10)</f>
        <v>0</v>
      </c>
      <c r="D11" s="121"/>
      <c r="E11" s="121"/>
    </row>
    <row r="12" spans="1:5" ht="23.25" customHeight="1" x14ac:dyDescent="0.25">
      <c r="A12" s="501" t="s">
        <v>163</v>
      </c>
      <c r="B12" s="501"/>
      <c r="C12" s="501"/>
    </row>
  </sheetData>
  <mergeCells count="4">
    <mergeCell ref="A11:B11"/>
    <mergeCell ref="A12:C12"/>
    <mergeCell ref="A1:E1"/>
    <mergeCell ref="A2:E2"/>
  </mergeCells>
  <phoneticPr fontId="25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3. melléklet az 1/2020.(II.13.)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53"/>
  <sheetViews>
    <sheetView zoomScaleNormal="100" workbookViewId="0">
      <selection activeCell="B9" sqref="B9"/>
    </sheetView>
  </sheetViews>
  <sheetFormatPr defaultColWidth="9.33203125" defaultRowHeight="15.6" x14ac:dyDescent="0.3"/>
  <cols>
    <col min="1" max="1" width="9.44140625" style="117" customWidth="1"/>
    <col min="2" max="2" width="94.109375" style="117" customWidth="1"/>
    <col min="3" max="3" width="37" style="118" customWidth="1"/>
    <col min="4" max="4" width="9" style="125" customWidth="1"/>
    <col min="5" max="16384" width="9.33203125" style="125"/>
  </cols>
  <sheetData>
    <row r="1" spans="1:6" x14ac:dyDescent="0.3">
      <c r="A1" s="482" t="s">
        <v>587</v>
      </c>
      <c r="B1" s="483"/>
      <c r="C1" s="483"/>
      <c r="D1" s="124"/>
      <c r="E1" s="124"/>
      <c r="F1" s="124"/>
    </row>
    <row r="2" spans="1:6" x14ac:dyDescent="0.3">
      <c r="A2" s="488" t="s">
        <v>574</v>
      </c>
      <c r="B2" s="489"/>
      <c r="C2" s="489"/>
      <c r="D2" s="489"/>
      <c r="E2" s="489"/>
      <c r="F2" s="489"/>
    </row>
    <row r="3" spans="1:6" ht="15.9" customHeight="1" x14ac:dyDescent="0.3">
      <c r="A3" s="484" t="s">
        <v>10</v>
      </c>
      <c r="B3" s="484"/>
      <c r="C3" s="484"/>
    </row>
    <row r="4" spans="1:6" ht="15.9" customHeight="1" thickBot="1" x14ac:dyDescent="0.35">
      <c r="A4" s="481" t="s">
        <v>112</v>
      </c>
      <c r="B4" s="481"/>
      <c r="C4" s="101" t="s">
        <v>9</v>
      </c>
    </row>
    <row r="5" spans="1:6" ht="38.1" customHeight="1" thickBot="1" x14ac:dyDescent="0.35">
      <c r="A5" s="4" t="s">
        <v>59</v>
      </c>
      <c r="B5" s="5" t="s">
        <v>12</v>
      </c>
      <c r="C5" s="14" t="s">
        <v>461</v>
      </c>
    </row>
    <row r="6" spans="1:6" s="129" customFormat="1" ht="12" customHeight="1" thickBot="1" x14ac:dyDescent="0.25">
      <c r="A6" s="126">
        <v>1</v>
      </c>
      <c r="B6" s="127">
        <v>2</v>
      </c>
      <c r="C6" s="128">
        <v>3</v>
      </c>
    </row>
    <row r="7" spans="1:6" s="152" customFormat="1" ht="12" customHeight="1" thickBot="1" x14ac:dyDescent="0.3">
      <c r="A7" s="149" t="s">
        <v>13</v>
      </c>
      <c r="B7" s="150" t="s">
        <v>191</v>
      </c>
      <c r="C7" s="151">
        <f>'1.1.A.sz.mell. (2)'!C7+'1.B.1sz.mell.'!C7+'1.C.1.sz.mell.'!C8</f>
        <v>81179254</v>
      </c>
    </row>
    <row r="8" spans="1:6" s="152" customFormat="1" ht="12" customHeight="1" thickBot="1" x14ac:dyDescent="0.3">
      <c r="A8" s="153" t="s">
        <v>84</v>
      </c>
      <c r="B8" s="154" t="s">
        <v>192</v>
      </c>
      <c r="C8" s="151">
        <f>'1.1.A.sz.mell. (2)'!C8+'1.B.1sz.mell.'!C8+'1.C.1.sz.mell.'!C9</f>
        <v>22698535</v>
      </c>
    </row>
    <row r="9" spans="1:6" s="152" customFormat="1" ht="12" customHeight="1" thickBot="1" x14ac:dyDescent="0.3">
      <c r="A9" s="156" t="s">
        <v>85</v>
      </c>
      <c r="B9" s="157" t="s">
        <v>193</v>
      </c>
      <c r="C9" s="151">
        <f>'1.1.A.sz.mell. (2)'!C9+'1.B.1sz.mell.'!C9+'1.C.1.sz.mell.'!C10</f>
        <v>31457830</v>
      </c>
    </row>
    <row r="10" spans="1:6" s="152" customFormat="1" ht="12" customHeight="1" thickBot="1" x14ac:dyDescent="0.3">
      <c r="A10" s="156" t="s">
        <v>86</v>
      </c>
      <c r="B10" s="157" t="s">
        <v>194</v>
      </c>
      <c r="C10" s="151">
        <f>'1.1.A.sz.mell. (2)'!C10+'1.B.1sz.mell.'!C10+'1.C.1.sz.mell.'!C11</f>
        <v>24922460</v>
      </c>
    </row>
    <row r="11" spans="1:6" s="152" customFormat="1" ht="12" customHeight="1" thickBot="1" x14ac:dyDescent="0.3">
      <c r="A11" s="156" t="s">
        <v>87</v>
      </c>
      <c r="B11" s="157" t="s">
        <v>195</v>
      </c>
      <c r="C11" s="151">
        <f>'1.1.A.sz.mell. (2)'!C11+'1.B.1sz.mell.'!C11+'1.C.1.sz.mell.'!C12</f>
        <v>2100429</v>
      </c>
    </row>
    <row r="12" spans="1:6" s="152" customFormat="1" ht="12" customHeight="1" thickBot="1" x14ac:dyDescent="0.3">
      <c r="A12" s="156" t="s">
        <v>109</v>
      </c>
      <c r="B12" s="157" t="s">
        <v>196</v>
      </c>
      <c r="C12" s="151">
        <f>'1.1.A.sz.mell. (2)'!C12+'1.B.1sz.mell.'!C12+'1.C.1.sz.mell.'!C13</f>
        <v>0</v>
      </c>
    </row>
    <row r="13" spans="1:6" s="152" customFormat="1" ht="12" customHeight="1" thickBot="1" x14ac:dyDescent="0.3">
      <c r="A13" s="159" t="s">
        <v>88</v>
      </c>
      <c r="B13" s="160" t="s">
        <v>197</v>
      </c>
      <c r="C13" s="151">
        <f>'1.1.A.sz.mell. (2)'!C13+'1.B.1sz.mell.'!C13+'1.C.1.sz.mell.'!C14</f>
        <v>0</v>
      </c>
    </row>
    <row r="14" spans="1:6" s="152" customFormat="1" ht="12" customHeight="1" thickBot="1" x14ac:dyDescent="0.3">
      <c r="A14" s="149" t="s">
        <v>14</v>
      </c>
      <c r="B14" s="161" t="s">
        <v>198</v>
      </c>
      <c r="C14" s="151">
        <f>'1.1.A.sz.mell. (2)'!C14+'1.B.1sz.mell.'!C14+'1.C.1.sz.mell.'!C15</f>
        <v>6873768</v>
      </c>
    </row>
    <row r="15" spans="1:6" s="152" customFormat="1" ht="12" customHeight="1" thickBot="1" x14ac:dyDescent="0.3">
      <c r="A15" s="153" t="s">
        <v>90</v>
      </c>
      <c r="B15" s="154" t="s">
        <v>199</v>
      </c>
      <c r="C15" s="151">
        <f>'1.1.A.sz.mell. (2)'!C15+'1.B.1sz.mell.'!C15+'1.C.1.sz.mell.'!C16</f>
        <v>0</v>
      </c>
    </row>
    <row r="16" spans="1:6" s="152" customFormat="1" ht="12" customHeight="1" thickBot="1" x14ac:dyDescent="0.3">
      <c r="A16" s="156" t="s">
        <v>91</v>
      </c>
      <c r="B16" s="157" t="s">
        <v>200</v>
      </c>
      <c r="C16" s="151">
        <f>'1.1.A.sz.mell. (2)'!C16+'1.B.1sz.mell.'!C16+'1.C.1.sz.mell.'!C17</f>
        <v>0</v>
      </c>
    </row>
    <row r="17" spans="1:3" s="152" customFormat="1" ht="12" customHeight="1" thickBot="1" x14ac:dyDescent="0.3">
      <c r="A17" s="156" t="s">
        <v>92</v>
      </c>
      <c r="B17" s="157" t="s">
        <v>201</v>
      </c>
      <c r="C17" s="151">
        <f>'1.1.A.sz.mell. (2)'!C17+'1.B.1sz.mell.'!C17+'1.C.1.sz.mell.'!C18</f>
        <v>0</v>
      </c>
    </row>
    <row r="18" spans="1:3" s="152" customFormat="1" ht="12" customHeight="1" thickBot="1" x14ac:dyDescent="0.3">
      <c r="A18" s="156" t="s">
        <v>93</v>
      </c>
      <c r="B18" s="157" t="s">
        <v>202</v>
      </c>
      <c r="C18" s="151">
        <f>'1.1.A.sz.mell. (2)'!C18+'1.B.1sz.mell.'!C18+'1.C.1.sz.mell.'!C19</f>
        <v>0</v>
      </c>
    </row>
    <row r="19" spans="1:3" s="152" customFormat="1" ht="12" customHeight="1" thickBot="1" x14ac:dyDescent="0.3">
      <c r="A19" s="156" t="s">
        <v>94</v>
      </c>
      <c r="B19" s="157" t="s">
        <v>203</v>
      </c>
      <c r="C19" s="151">
        <f>'1.1.A.sz.mell. (2)'!C19+'1.B.1sz.mell.'!C19+'1.C.1.sz.mell.'!C20</f>
        <v>6873768</v>
      </c>
    </row>
    <row r="20" spans="1:3" s="152" customFormat="1" ht="12" customHeight="1" thickBot="1" x14ac:dyDescent="0.3">
      <c r="A20" s="159" t="s">
        <v>103</v>
      </c>
      <c r="B20" s="160" t="s">
        <v>204</v>
      </c>
      <c r="C20" s="151">
        <f>'1.1.A.sz.mell. (2)'!C20+'1.B.1sz.mell.'!C20+'1.C.1.sz.mell.'!C21</f>
        <v>0</v>
      </c>
    </row>
    <row r="21" spans="1:3" s="152" customFormat="1" ht="12" customHeight="1" thickBot="1" x14ac:dyDescent="0.3">
      <c r="A21" s="149" t="s">
        <v>15</v>
      </c>
      <c r="B21" s="150" t="s">
        <v>205</v>
      </c>
      <c r="C21" s="151">
        <f>'1.1.A.sz.mell. (2)'!C21+'1.B.1sz.mell.'!C21+'1.C.1.sz.mell.'!C22</f>
        <v>66644647</v>
      </c>
    </row>
    <row r="22" spans="1:3" s="152" customFormat="1" ht="12" customHeight="1" thickBot="1" x14ac:dyDescent="0.3">
      <c r="A22" s="153" t="s">
        <v>73</v>
      </c>
      <c r="B22" s="154" t="s">
        <v>206</v>
      </c>
      <c r="C22" s="151">
        <f>'1.1.A.sz.mell. (2)'!C22+'1.B.1sz.mell.'!C22+'1.C.1.sz.mell.'!C23</f>
        <v>42318908</v>
      </c>
    </row>
    <row r="23" spans="1:3" s="152" customFormat="1" ht="12" customHeight="1" thickBot="1" x14ac:dyDescent="0.3">
      <c r="A23" s="156" t="s">
        <v>74</v>
      </c>
      <c r="B23" s="157" t="s">
        <v>207</v>
      </c>
      <c r="C23" s="151">
        <f>'1.1.A.sz.mell. (2)'!C23+'1.B.1sz.mell.'!C23+'1.C.1.sz.mell.'!C24</f>
        <v>0</v>
      </c>
    </row>
    <row r="24" spans="1:3" s="152" customFormat="1" ht="12" customHeight="1" thickBot="1" x14ac:dyDescent="0.3">
      <c r="A24" s="156" t="s">
        <v>75</v>
      </c>
      <c r="B24" s="157" t="s">
        <v>208</v>
      </c>
      <c r="C24" s="151">
        <f>'1.1.A.sz.mell. (2)'!C24+'1.B.1sz.mell.'!C24+'1.C.1.sz.mell.'!C25</f>
        <v>0</v>
      </c>
    </row>
    <row r="25" spans="1:3" s="152" customFormat="1" ht="12" customHeight="1" thickBot="1" x14ac:dyDescent="0.3">
      <c r="A25" s="156" t="s">
        <v>76</v>
      </c>
      <c r="B25" s="157" t="s">
        <v>209</v>
      </c>
      <c r="C25" s="151">
        <f>'1.1.A.sz.mell. (2)'!C25+'1.B.1sz.mell.'!C25+'1.C.1.sz.mell.'!C26</f>
        <v>0</v>
      </c>
    </row>
    <row r="26" spans="1:3" s="152" customFormat="1" ht="12" customHeight="1" thickBot="1" x14ac:dyDescent="0.3">
      <c r="A26" s="156" t="s">
        <v>121</v>
      </c>
      <c r="B26" s="157" t="s">
        <v>210</v>
      </c>
      <c r="C26" s="151">
        <f>'1.1.A.sz.mell. (2)'!C26+'1.B.1sz.mell.'!C26+'1.C.1.sz.mell.'!C27</f>
        <v>0</v>
      </c>
    </row>
    <row r="27" spans="1:3" s="152" customFormat="1" ht="12" customHeight="1" thickBot="1" x14ac:dyDescent="0.3">
      <c r="A27" s="159" t="s">
        <v>122</v>
      </c>
      <c r="B27" s="160" t="s">
        <v>211</v>
      </c>
      <c r="C27" s="151">
        <f>'1.1.A.sz.mell. (2)'!C27+'1.B.1sz.mell.'!C27+'1.C.1.sz.mell.'!C28</f>
        <v>24325739</v>
      </c>
    </row>
    <row r="28" spans="1:3" s="152" customFormat="1" ht="12" customHeight="1" thickBot="1" x14ac:dyDescent="0.3">
      <c r="A28" s="149" t="s">
        <v>123</v>
      </c>
      <c r="B28" s="150" t="s">
        <v>212</v>
      </c>
      <c r="C28" s="151">
        <f>'1.1.A.sz.mell. (2)'!C28+'1.B.1sz.mell.'!C28+'1.C.1.sz.mell.'!C29</f>
        <v>34000000</v>
      </c>
    </row>
    <row r="29" spans="1:3" s="152" customFormat="1" ht="12" customHeight="1" thickBot="1" x14ac:dyDescent="0.3">
      <c r="A29" s="153" t="s">
        <v>213</v>
      </c>
      <c r="B29" s="154" t="s">
        <v>214</v>
      </c>
      <c r="C29" s="151">
        <f>'1.1.A.sz.mell. (2)'!C29+'1.B.1sz.mell.'!C29+'1.C.1.sz.mell.'!C30</f>
        <v>29400000</v>
      </c>
    </row>
    <row r="30" spans="1:3" s="152" customFormat="1" ht="12" customHeight="1" thickBot="1" x14ac:dyDescent="0.3">
      <c r="A30" s="156" t="s">
        <v>215</v>
      </c>
      <c r="B30" s="157" t="s">
        <v>216</v>
      </c>
      <c r="C30" s="151">
        <f>'1.1.A.sz.mell. (2)'!C30+'1.B.1sz.mell.'!C30+'1.C.1.sz.mell.'!C31</f>
        <v>4400000</v>
      </c>
    </row>
    <row r="31" spans="1:3" s="152" customFormat="1" ht="12" customHeight="1" thickBot="1" x14ac:dyDescent="0.3">
      <c r="A31" s="156" t="s">
        <v>217</v>
      </c>
      <c r="B31" s="157" t="s">
        <v>218</v>
      </c>
      <c r="C31" s="151">
        <f>'1.1.A.sz.mell. (2)'!C31+'1.B.1sz.mell.'!C31+'1.C.1.sz.mell.'!C32</f>
        <v>25000000</v>
      </c>
    </row>
    <row r="32" spans="1:3" s="152" customFormat="1" ht="12" customHeight="1" thickBot="1" x14ac:dyDescent="0.3">
      <c r="A32" s="156" t="s">
        <v>219</v>
      </c>
      <c r="B32" s="157" t="s">
        <v>220</v>
      </c>
      <c r="C32" s="151">
        <f>'1.1.A.sz.mell. (2)'!C32+'1.B.1sz.mell.'!C32+'1.C.1.sz.mell.'!C33</f>
        <v>4400000</v>
      </c>
    </row>
    <row r="33" spans="1:3" s="152" customFormat="1" ht="12" customHeight="1" thickBot="1" x14ac:dyDescent="0.3">
      <c r="A33" s="156" t="s">
        <v>221</v>
      </c>
      <c r="B33" s="157" t="s">
        <v>222</v>
      </c>
      <c r="C33" s="151">
        <f>'1.1.A.sz.mell. (2)'!C33+'1.B.1sz.mell.'!C33+'1.C.1.sz.mell.'!C34</f>
        <v>0</v>
      </c>
    </row>
    <row r="34" spans="1:3" s="152" customFormat="1" ht="12" customHeight="1" thickBot="1" x14ac:dyDescent="0.3">
      <c r="A34" s="159" t="s">
        <v>223</v>
      </c>
      <c r="B34" s="160" t="s">
        <v>224</v>
      </c>
      <c r="C34" s="151">
        <f>'1.1.A.sz.mell. (2)'!C34+'1.B.1sz.mell.'!C34+'1.C.1.sz.mell.'!C35</f>
        <v>200000</v>
      </c>
    </row>
    <row r="35" spans="1:3" s="152" customFormat="1" ht="12" customHeight="1" thickBot="1" x14ac:dyDescent="0.3">
      <c r="A35" s="149" t="s">
        <v>17</v>
      </c>
      <c r="B35" s="150" t="s">
        <v>225</v>
      </c>
      <c r="C35" s="151">
        <f>'1.1.A.sz.mell. (2)'!C35+'1.B.1sz.mell.'!C35+'1.C.1.sz.mell.'!C36</f>
        <v>19633786</v>
      </c>
    </row>
    <row r="36" spans="1:3" s="152" customFormat="1" ht="12" customHeight="1" thickBot="1" x14ac:dyDescent="0.3">
      <c r="A36" s="153" t="s">
        <v>77</v>
      </c>
      <c r="B36" s="154" t="s">
        <v>226</v>
      </c>
      <c r="C36" s="151">
        <f>'1.1.A.sz.mell. (2)'!C36+'1.B.1sz.mell.'!C36+'1.C.1.sz.mell.'!C37</f>
        <v>320000</v>
      </c>
    </row>
    <row r="37" spans="1:3" s="152" customFormat="1" ht="12" customHeight="1" thickBot="1" x14ac:dyDescent="0.3">
      <c r="A37" s="156" t="s">
        <v>78</v>
      </c>
      <c r="B37" s="157" t="s">
        <v>227</v>
      </c>
      <c r="C37" s="151">
        <f>'1.1.A.sz.mell. (2)'!C37+'1.B.1sz.mell.'!C37+'1.C.1.sz.mell.'!C38</f>
        <v>4378013</v>
      </c>
    </row>
    <row r="38" spans="1:3" s="152" customFormat="1" ht="12" customHeight="1" thickBot="1" x14ac:dyDescent="0.3">
      <c r="A38" s="156" t="s">
        <v>79</v>
      </c>
      <c r="B38" s="157" t="s">
        <v>228</v>
      </c>
      <c r="C38" s="151">
        <f>'1.1.A.sz.mell. (2)'!C38+'1.B.1sz.mell.'!C38+'1.C.1.sz.mell.'!C39</f>
        <v>2022900</v>
      </c>
    </row>
    <row r="39" spans="1:3" s="152" customFormat="1" ht="12" customHeight="1" thickBot="1" x14ac:dyDescent="0.3">
      <c r="A39" s="156" t="s">
        <v>125</v>
      </c>
      <c r="B39" s="157" t="s">
        <v>229</v>
      </c>
      <c r="C39" s="151">
        <f>'1.1.A.sz.mell. (2)'!C39+'1.B.1sz.mell.'!C39+'1.C.1.sz.mell.'!C40</f>
        <v>300000</v>
      </c>
    </row>
    <row r="40" spans="1:3" s="152" customFormat="1" ht="12" customHeight="1" thickBot="1" x14ac:dyDescent="0.3">
      <c r="A40" s="156" t="s">
        <v>126</v>
      </c>
      <c r="B40" s="157" t="s">
        <v>230</v>
      </c>
      <c r="C40" s="151">
        <f>'1.1.A.sz.mell. (2)'!C40+'1.B.1sz.mell.'!C40+'1.C.1.sz.mell.'!C41</f>
        <v>3985233</v>
      </c>
    </row>
    <row r="41" spans="1:3" s="152" customFormat="1" ht="12" customHeight="1" thickBot="1" x14ac:dyDescent="0.3">
      <c r="A41" s="156" t="s">
        <v>127</v>
      </c>
      <c r="B41" s="157" t="s">
        <v>231</v>
      </c>
      <c r="C41" s="151">
        <f>'1.1.A.sz.mell. (2)'!C41+'1.B.1sz.mell.'!C41+'1.C.1.sz.mell.'!C42</f>
        <v>2802639</v>
      </c>
    </row>
    <row r="42" spans="1:3" s="152" customFormat="1" ht="12" customHeight="1" thickBot="1" x14ac:dyDescent="0.3">
      <c r="A42" s="156" t="s">
        <v>128</v>
      </c>
      <c r="B42" s="157" t="s">
        <v>232</v>
      </c>
      <c r="C42" s="151">
        <f>'1.1.A.sz.mell. (2)'!C42+'1.B.1sz.mell.'!C42+'1.C.1.sz.mell.'!C43</f>
        <v>5800000</v>
      </c>
    </row>
    <row r="43" spans="1:3" s="152" customFormat="1" ht="12" customHeight="1" thickBot="1" x14ac:dyDescent="0.3">
      <c r="A43" s="156" t="s">
        <v>129</v>
      </c>
      <c r="B43" s="157" t="s">
        <v>475</v>
      </c>
      <c r="C43" s="151">
        <f>'1.1.A.sz.mell. (2)'!C43+'1.B.1sz.mell.'!C43+'1.C.1.sz.mell.'!C44</f>
        <v>0</v>
      </c>
    </row>
    <row r="44" spans="1:3" s="152" customFormat="1" ht="12" customHeight="1" thickBot="1" x14ac:dyDescent="0.3">
      <c r="A44" s="156" t="s">
        <v>234</v>
      </c>
      <c r="B44" s="157" t="s">
        <v>235</v>
      </c>
      <c r="C44" s="151">
        <f>'1.1.A.sz.mell. (2)'!C44+'1.B.1sz.mell.'!C44+'1.C.1.sz.mell.'!C45</f>
        <v>0</v>
      </c>
    </row>
    <row r="45" spans="1:3" s="152" customFormat="1" ht="12" customHeight="1" thickBot="1" x14ac:dyDescent="0.3">
      <c r="A45" s="159" t="s">
        <v>236</v>
      </c>
      <c r="B45" s="160" t="s">
        <v>237</v>
      </c>
      <c r="C45" s="151">
        <f>'1.1.A.sz.mell. (2)'!C45+'1.B.1sz.mell.'!C45+'1.C.1.sz.mell.'!C46</f>
        <v>25001</v>
      </c>
    </row>
    <row r="46" spans="1:3" s="152" customFormat="1" ht="12" customHeight="1" thickBot="1" x14ac:dyDescent="0.3">
      <c r="A46" s="149" t="s">
        <v>18</v>
      </c>
      <c r="B46" s="150" t="s">
        <v>238</v>
      </c>
      <c r="C46" s="151">
        <f>'1.1.A.sz.mell. (2)'!C46+'1.B.1sz.mell.'!C46+'1.C.1.sz.mell.'!C47</f>
        <v>1102363</v>
      </c>
    </row>
    <row r="47" spans="1:3" s="152" customFormat="1" ht="12" customHeight="1" thickBot="1" x14ac:dyDescent="0.3">
      <c r="A47" s="153" t="s">
        <v>80</v>
      </c>
      <c r="B47" s="154" t="s">
        <v>239</v>
      </c>
      <c r="C47" s="151">
        <f>'1.1.A.sz.mell. (2)'!C47+'1.B.1sz.mell.'!C47+'1.C.1.sz.mell.'!C48</f>
        <v>0</v>
      </c>
    </row>
    <row r="48" spans="1:3" s="152" customFormat="1" ht="12" customHeight="1" thickBot="1" x14ac:dyDescent="0.3">
      <c r="A48" s="156" t="s">
        <v>81</v>
      </c>
      <c r="B48" s="157" t="s">
        <v>240</v>
      </c>
      <c r="C48" s="151">
        <f>'1.1.A.sz.mell. (2)'!C48+'1.B.1sz.mell.'!C48+'1.C.1.sz.mell.'!C49</f>
        <v>0</v>
      </c>
    </row>
    <row r="49" spans="1:3" s="152" customFormat="1" ht="12" customHeight="1" thickBot="1" x14ac:dyDescent="0.3">
      <c r="A49" s="156" t="s">
        <v>241</v>
      </c>
      <c r="B49" s="157" t="s">
        <v>242</v>
      </c>
      <c r="C49" s="151">
        <f>'1.1.A.sz.mell. (2)'!C49+'1.B.1sz.mell.'!C49+'1.C.1.sz.mell.'!C50</f>
        <v>1102363</v>
      </c>
    </row>
    <row r="50" spans="1:3" s="152" customFormat="1" ht="12" customHeight="1" thickBot="1" x14ac:dyDescent="0.3">
      <c r="A50" s="156" t="s">
        <v>243</v>
      </c>
      <c r="B50" s="157" t="s">
        <v>244</v>
      </c>
      <c r="C50" s="151">
        <f>'1.1.A.sz.mell. (2)'!C50+'1.B.1sz.mell.'!C50+'1.C.1.sz.mell.'!C51</f>
        <v>0</v>
      </c>
    </row>
    <row r="51" spans="1:3" s="152" customFormat="1" ht="12" customHeight="1" thickBot="1" x14ac:dyDescent="0.3">
      <c r="A51" s="159" t="s">
        <v>245</v>
      </c>
      <c r="B51" s="160" t="s">
        <v>246</v>
      </c>
      <c r="C51" s="151">
        <f>'1.1.A.sz.mell. (2)'!C51+'1.B.1sz.mell.'!C51+'1.C.1.sz.mell.'!C52</f>
        <v>0</v>
      </c>
    </row>
    <row r="52" spans="1:3" s="152" customFormat="1" ht="12" customHeight="1" thickBot="1" x14ac:dyDescent="0.3">
      <c r="A52" s="149" t="s">
        <v>130</v>
      </c>
      <c r="B52" s="150" t="s">
        <v>247</v>
      </c>
      <c r="C52" s="151">
        <f>'1.1.A.sz.mell. (2)'!C52+'1.B.1sz.mell.'!C52+'1.C.1.sz.mell.'!C53</f>
        <v>240000</v>
      </c>
    </row>
    <row r="53" spans="1:3" s="152" customFormat="1" ht="12" customHeight="1" thickBot="1" x14ac:dyDescent="0.3">
      <c r="A53" s="153" t="s">
        <v>82</v>
      </c>
      <c r="B53" s="154" t="s">
        <v>248</v>
      </c>
      <c r="C53" s="151">
        <f>'1.1.A.sz.mell. (2)'!C53+'1.B.1sz.mell.'!C53+'1.C.1.sz.mell.'!C54</f>
        <v>0</v>
      </c>
    </row>
    <row r="54" spans="1:3" s="152" customFormat="1" ht="12" customHeight="1" thickBot="1" x14ac:dyDescent="0.3">
      <c r="A54" s="156" t="s">
        <v>83</v>
      </c>
      <c r="B54" s="157" t="s">
        <v>249</v>
      </c>
      <c r="C54" s="151">
        <f>'1.1.A.sz.mell. (2)'!C54+'1.B.1sz.mell.'!C54+'1.C.1.sz.mell.'!C55</f>
        <v>0</v>
      </c>
    </row>
    <row r="55" spans="1:3" s="152" customFormat="1" ht="12" customHeight="1" thickBot="1" x14ac:dyDescent="0.3">
      <c r="A55" s="156" t="s">
        <v>250</v>
      </c>
      <c r="B55" s="157" t="s">
        <v>251</v>
      </c>
      <c r="C55" s="151">
        <f>'1.1.A.sz.mell. (2)'!C55+'1.B.1sz.mell.'!C55+'1.C.1.sz.mell.'!C56</f>
        <v>240000</v>
      </c>
    </row>
    <row r="56" spans="1:3" s="152" customFormat="1" ht="12" customHeight="1" thickBot="1" x14ac:dyDescent="0.3">
      <c r="A56" s="159" t="s">
        <v>252</v>
      </c>
      <c r="B56" s="160" t="s">
        <v>253</v>
      </c>
      <c r="C56" s="151">
        <f>'1.1.A.sz.mell. (2)'!C56+'1.B.1sz.mell.'!C56+'1.C.1.sz.mell.'!C57</f>
        <v>0</v>
      </c>
    </row>
    <row r="57" spans="1:3" s="152" customFormat="1" ht="12" customHeight="1" thickBot="1" x14ac:dyDescent="0.3">
      <c r="A57" s="149" t="s">
        <v>20</v>
      </c>
      <c r="B57" s="161" t="s">
        <v>254</v>
      </c>
      <c r="C57" s="151">
        <f>'1.1.A.sz.mell. (2)'!C57+'1.B.1sz.mell.'!C57+'1.C.1.sz.mell.'!C58</f>
        <v>0</v>
      </c>
    </row>
    <row r="58" spans="1:3" s="152" customFormat="1" ht="12" customHeight="1" thickBot="1" x14ac:dyDescent="0.3">
      <c r="A58" s="153" t="s">
        <v>131</v>
      </c>
      <c r="B58" s="154" t="s">
        <v>255</v>
      </c>
      <c r="C58" s="151">
        <f>'1.1.A.sz.mell. (2)'!C58+'1.B.1sz.mell.'!C58+'1.C.1.sz.mell.'!C59</f>
        <v>0</v>
      </c>
    </row>
    <row r="59" spans="1:3" s="152" customFormat="1" ht="12" customHeight="1" thickBot="1" x14ac:dyDescent="0.3">
      <c r="A59" s="156" t="s">
        <v>132</v>
      </c>
      <c r="B59" s="157" t="s">
        <v>256</v>
      </c>
      <c r="C59" s="151">
        <f>'1.1.A.sz.mell. (2)'!C59+'1.B.1sz.mell.'!C59+'1.C.1.sz.mell.'!C60</f>
        <v>0</v>
      </c>
    </row>
    <row r="60" spans="1:3" s="152" customFormat="1" ht="12" customHeight="1" thickBot="1" x14ac:dyDescent="0.3">
      <c r="A60" s="156" t="s">
        <v>167</v>
      </c>
      <c r="B60" s="157" t="s">
        <v>257</v>
      </c>
      <c r="C60" s="151">
        <f>'1.1.A.sz.mell. (2)'!C60+'1.B.1sz.mell.'!C60+'1.C.1.sz.mell.'!C61</f>
        <v>0</v>
      </c>
    </row>
    <row r="61" spans="1:3" s="152" customFormat="1" ht="12" customHeight="1" thickBot="1" x14ac:dyDescent="0.3">
      <c r="A61" s="159" t="s">
        <v>258</v>
      </c>
      <c r="B61" s="160" t="s">
        <v>259</v>
      </c>
      <c r="C61" s="151">
        <f>'1.1.A.sz.mell. (2)'!C61+'1.B.1sz.mell.'!C61+'1.C.1.sz.mell.'!C62</f>
        <v>0</v>
      </c>
    </row>
    <row r="62" spans="1:3" s="152" customFormat="1" ht="12" customHeight="1" thickBot="1" x14ac:dyDescent="0.3">
      <c r="A62" s="149" t="s">
        <v>21</v>
      </c>
      <c r="B62" s="150" t="s">
        <v>260</v>
      </c>
      <c r="C62" s="151">
        <f>'1.1.A.sz.mell. (2)'!C62+'1.B.1sz.mell.'!C62+'1.C.1.sz.mell.'!C63</f>
        <v>209673818</v>
      </c>
    </row>
    <row r="63" spans="1:3" s="152" customFormat="1" ht="12" customHeight="1" thickBot="1" x14ac:dyDescent="0.3">
      <c r="A63" s="168" t="s">
        <v>261</v>
      </c>
      <c r="B63" s="161" t="s">
        <v>262</v>
      </c>
      <c r="C63" s="151">
        <f>'1.1.A.sz.mell. (2)'!C63+'1.B.1sz.mell.'!C63+'1.C.1.sz.mell.'!C64</f>
        <v>31666300</v>
      </c>
    </row>
    <row r="64" spans="1:3" s="152" customFormat="1" ht="12" customHeight="1" thickBot="1" x14ac:dyDescent="0.3">
      <c r="A64" s="153" t="s">
        <v>263</v>
      </c>
      <c r="B64" s="154" t="s">
        <v>264</v>
      </c>
      <c r="C64" s="151">
        <f>'1.1.A.sz.mell. (2)'!C64+'1.B.1sz.mell.'!C64+'1.C.1.sz.mell.'!C65</f>
        <v>0</v>
      </c>
    </row>
    <row r="65" spans="1:3" s="152" customFormat="1" ht="12" customHeight="1" thickBot="1" x14ac:dyDescent="0.3">
      <c r="A65" s="156" t="s">
        <v>265</v>
      </c>
      <c r="B65" s="157" t="s">
        <v>266</v>
      </c>
      <c r="C65" s="151">
        <f>'1.1.A.sz.mell. (2)'!C65+'1.B.1sz.mell.'!C65+'1.C.1.sz.mell.'!C66</f>
        <v>0</v>
      </c>
    </row>
    <row r="66" spans="1:3" s="152" customFormat="1" ht="12" customHeight="1" thickBot="1" x14ac:dyDescent="0.3">
      <c r="A66" s="159" t="s">
        <v>267</v>
      </c>
      <c r="B66" s="169" t="s">
        <v>268</v>
      </c>
      <c r="C66" s="151">
        <f>'1.1.A.sz.mell. (2)'!C66+'1.B.1sz.mell.'!C66+'1.C.1.sz.mell.'!C67</f>
        <v>31666300</v>
      </c>
    </row>
    <row r="67" spans="1:3" s="152" customFormat="1" ht="12" customHeight="1" thickBot="1" x14ac:dyDescent="0.3">
      <c r="A67" s="168" t="s">
        <v>269</v>
      </c>
      <c r="B67" s="161" t="s">
        <v>270</v>
      </c>
      <c r="C67" s="151">
        <f>'1.1.A.sz.mell. (2)'!C67+'1.B.1sz.mell.'!C67+'1.C.1.sz.mell.'!C68</f>
        <v>0</v>
      </c>
    </row>
    <row r="68" spans="1:3" s="152" customFormat="1" ht="12" customHeight="1" thickBot="1" x14ac:dyDescent="0.3">
      <c r="A68" s="153" t="s">
        <v>110</v>
      </c>
      <c r="B68" s="154" t="s">
        <v>271</v>
      </c>
      <c r="C68" s="151">
        <f>'1.1.A.sz.mell. (2)'!C68+'1.B.1sz.mell.'!C68+'1.C.1.sz.mell.'!C69</f>
        <v>0</v>
      </c>
    </row>
    <row r="69" spans="1:3" s="152" customFormat="1" ht="12" customHeight="1" thickBot="1" x14ac:dyDescent="0.3">
      <c r="A69" s="156" t="s">
        <v>111</v>
      </c>
      <c r="B69" s="157" t="s">
        <v>272</v>
      </c>
      <c r="C69" s="151">
        <f>'1.1.A.sz.mell. (2)'!C69+'1.B.1sz.mell.'!C69+'1.C.1.sz.mell.'!C70</f>
        <v>0</v>
      </c>
    </row>
    <row r="70" spans="1:3" s="152" customFormat="1" ht="12" customHeight="1" thickBot="1" x14ac:dyDescent="0.3">
      <c r="A70" s="156" t="s">
        <v>273</v>
      </c>
      <c r="B70" s="157" t="s">
        <v>274</v>
      </c>
      <c r="C70" s="151">
        <f>'1.1.A.sz.mell. (2)'!C70+'1.B.1sz.mell.'!C70+'1.C.1.sz.mell.'!C71</f>
        <v>0</v>
      </c>
    </row>
    <row r="71" spans="1:3" s="152" customFormat="1" ht="12" customHeight="1" thickBot="1" x14ac:dyDescent="0.3">
      <c r="A71" s="159" t="s">
        <v>275</v>
      </c>
      <c r="B71" s="160" t="s">
        <v>474</v>
      </c>
      <c r="C71" s="151">
        <f>'1.1.A.sz.mell. (2)'!C71+'1.B.1sz.mell.'!C71+'1.C.1.sz.mell.'!C72</f>
        <v>0</v>
      </c>
    </row>
    <row r="72" spans="1:3" s="152" customFormat="1" ht="12" customHeight="1" thickBot="1" x14ac:dyDescent="0.3">
      <c r="A72" s="168" t="s">
        <v>277</v>
      </c>
      <c r="B72" s="161" t="s">
        <v>278</v>
      </c>
      <c r="C72" s="151">
        <f>'1.1.A.sz.mell. (2)'!C72+'1.B.1sz.mell.'!C72+'1.C.1.sz.mell.'!C73</f>
        <v>74516522</v>
      </c>
    </row>
    <row r="73" spans="1:3" s="152" customFormat="1" ht="12" customHeight="1" thickBot="1" x14ac:dyDescent="0.3">
      <c r="A73" s="153" t="s">
        <v>279</v>
      </c>
      <c r="B73" s="154" t="s">
        <v>280</v>
      </c>
      <c r="C73" s="151">
        <f>'1.1.A.sz.mell. (2)'!C73+'1.B.1sz.mell.'!C73+'1.C.1.sz.mell.'!C74</f>
        <v>74516522</v>
      </c>
    </row>
    <row r="74" spans="1:3" s="152" customFormat="1" ht="12" customHeight="1" thickBot="1" x14ac:dyDescent="0.3">
      <c r="A74" s="159" t="s">
        <v>281</v>
      </c>
      <c r="B74" s="160" t="s">
        <v>282</v>
      </c>
      <c r="C74" s="151">
        <f>'1.1.A.sz.mell. (2)'!C74+'1.B.1sz.mell.'!C74+'1.C.1.sz.mell.'!C75</f>
        <v>0</v>
      </c>
    </row>
    <row r="75" spans="1:3" s="152" customFormat="1" ht="12" customHeight="1" thickBot="1" x14ac:dyDescent="0.3">
      <c r="A75" s="168" t="s">
        <v>283</v>
      </c>
      <c r="B75" s="161" t="s">
        <v>284</v>
      </c>
      <c r="C75" s="151">
        <f>'1.1.A.sz.mell. (2)'!C75+'1.B.1sz.mell.'!C75+'1.C.1.sz.mell.'!C76</f>
        <v>49385434</v>
      </c>
    </row>
    <row r="76" spans="1:3" s="152" customFormat="1" ht="12" customHeight="1" thickBot="1" x14ac:dyDescent="0.3">
      <c r="A76" s="153" t="s">
        <v>285</v>
      </c>
      <c r="B76" s="154" t="s">
        <v>286</v>
      </c>
      <c r="C76" s="151">
        <f>'1.1.A.sz.mell. (2)'!C76+'1.B.1sz.mell.'!C76+'1.C.1.sz.mell.'!C77</f>
        <v>0</v>
      </c>
    </row>
    <row r="77" spans="1:3" s="152" customFormat="1" ht="12" customHeight="1" thickBot="1" x14ac:dyDescent="0.3">
      <c r="A77" s="156" t="s">
        <v>287</v>
      </c>
      <c r="B77" s="157" t="s">
        <v>288</v>
      </c>
      <c r="C77" s="151">
        <f>'1.1.A.sz.mell. (2)'!C77+'1.B.1sz.mell.'!C77+'1.C.1.sz.mell.'!C78</f>
        <v>0</v>
      </c>
    </row>
    <row r="78" spans="1:3" s="152" customFormat="1" ht="12" customHeight="1" thickBot="1" x14ac:dyDescent="0.3">
      <c r="A78" s="153" t="s">
        <v>289</v>
      </c>
      <c r="B78" s="160" t="s">
        <v>419</v>
      </c>
      <c r="C78" s="151">
        <f>'1.B.1sz.mell.'!C78+'1.C.1.sz.mell.'!C79</f>
        <v>49385434</v>
      </c>
    </row>
    <row r="79" spans="1:3" s="152" customFormat="1" ht="12" customHeight="1" thickBot="1" x14ac:dyDescent="0.3">
      <c r="A79" s="153" t="s">
        <v>420</v>
      </c>
      <c r="B79" s="160" t="s">
        <v>290</v>
      </c>
      <c r="C79" s="151">
        <f>'1.1.A.sz.mell. (2)'!C79+'1.B.1sz.mell.'!C79+'1.C.1.sz.mell.'!C80</f>
        <v>0</v>
      </c>
    </row>
    <row r="80" spans="1:3" s="152" customFormat="1" ht="12" customHeight="1" thickBot="1" x14ac:dyDescent="0.3">
      <c r="A80" s="168" t="s">
        <v>291</v>
      </c>
      <c r="B80" s="161" t="s">
        <v>292</v>
      </c>
      <c r="C80" s="151">
        <f>'1.1.A.sz.mell. (2)'!C80+'1.B.1sz.mell.'!C80+'1.C.1.sz.mell.'!C81</f>
        <v>0</v>
      </c>
    </row>
    <row r="81" spans="1:3" s="152" customFormat="1" ht="12" customHeight="1" thickBot="1" x14ac:dyDescent="0.3">
      <c r="A81" s="170" t="s">
        <v>293</v>
      </c>
      <c r="B81" s="154" t="s">
        <v>294</v>
      </c>
      <c r="C81" s="151">
        <f>'1.1.A.sz.mell. (2)'!C81+'1.B.1sz.mell.'!C81+'1.C.1.sz.mell.'!C82</f>
        <v>0</v>
      </c>
    </row>
    <row r="82" spans="1:3" s="152" customFormat="1" ht="12" customHeight="1" thickBot="1" x14ac:dyDescent="0.3">
      <c r="A82" s="171" t="s">
        <v>295</v>
      </c>
      <c r="B82" s="157" t="s">
        <v>296</v>
      </c>
      <c r="C82" s="151">
        <f>'1.1.A.sz.mell. (2)'!C82+'1.B.1sz.mell.'!C82+'1.C.1.sz.mell.'!C83</f>
        <v>0</v>
      </c>
    </row>
    <row r="83" spans="1:3" s="152" customFormat="1" ht="12" customHeight="1" thickBot="1" x14ac:dyDescent="0.3">
      <c r="A83" s="171" t="s">
        <v>297</v>
      </c>
      <c r="B83" s="157" t="s">
        <v>298</v>
      </c>
      <c r="C83" s="151">
        <f>'1.1.A.sz.mell. (2)'!C83+'1.B.1sz.mell.'!C83+'1.C.1.sz.mell.'!C84</f>
        <v>0</v>
      </c>
    </row>
    <row r="84" spans="1:3" s="152" customFormat="1" ht="12" customHeight="1" thickBot="1" x14ac:dyDescent="0.3">
      <c r="A84" s="172" t="s">
        <v>299</v>
      </c>
      <c r="B84" s="160" t="s">
        <v>300</v>
      </c>
      <c r="C84" s="151">
        <f>'1.1.A.sz.mell. (2)'!C84+'1.B.1sz.mell.'!C84+'1.C.1.sz.mell.'!C85</f>
        <v>0</v>
      </c>
    </row>
    <row r="85" spans="1:3" s="152" customFormat="1" ht="13.5" customHeight="1" thickBot="1" x14ac:dyDescent="0.3">
      <c r="A85" s="168" t="s">
        <v>301</v>
      </c>
      <c r="B85" s="161" t="s">
        <v>302</v>
      </c>
      <c r="C85" s="151"/>
    </row>
    <row r="86" spans="1:3" s="152" customFormat="1" ht="15.75" customHeight="1" thickBot="1" x14ac:dyDescent="0.3">
      <c r="A86" s="168" t="s">
        <v>303</v>
      </c>
      <c r="B86" s="174" t="s">
        <v>304</v>
      </c>
      <c r="C86" s="151">
        <f>'1.1.A.sz.mell. (2)'!C85+'1.B.1sz.mell.'!C86+'1.C.1.sz.mell.'!C87</f>
        <v>155568256</v>
      </c>
    </row>
    <row r="87" spans="1:3" s="152" customFormat="1" ht="16.5" customHeight="1" thickBot="1" x14ac:dyDescent="0.3">
      <c r="A87" s="175" t="s">
        <v>305</v>
      </c>
      <c r="B87" s="176" t="s">
        <v>306</v>
      </c>
      <c r="C87" s="151">
        <f>'1.1.A.sz.mell. (2)'!C86+'1.B.1sz.mell.'!C88+'1.C.1.sz.mell.'!C88</f>
        <v>365242074</v>
      </c>
    </row>
    <row r="88" spans="1:3" s="130" customFormat="1" ht="74.25" customHeight="1" x14ac:dyDescent="0.25">
      <c r="A88" s="1"/>
      <c r="B88" s="2"/>
      <c r="C88" s="100"/>
    </row>
    <row r="89" spans="1:3" ht="16.5" customHeight="1" x14ac:dyDescent="0.3">
      <c r="A89" s="484" t="s">
        <v>41</v>
      </c>
      <c r="B89" s="484"/>
      <c r="C89" s="484"/>
    </row>
    <row r="90" spans="1:3" s="131" customFormat="1" ht="16.5" customHeight="1" thickBot="1" x14ac:dyDescent="0.35">
      <c r="A90" s="485" t="s">
        <v>113</v>
      </c>
      <c r="B90" s="485"/>
      <c r="C90" s="101" t="s">
        <v>9</v>
      </c>
    </row>
    <row r="91" spans="1:3" ht="38.1" customHeight="1" thickBot="1" x14ac:dyDescent="0.35">
      <c r="A91" s="4" t="s">
        <v>59</v>
      </c>
      <c r="B91" s="5" t="s">
        <v>42</v>
      </c>
      <c r="C91" s="14" t="s">
        <v>461</v>
      </c>
    </row>
    <row r="92" spans="1:3" s="129" customFormat="1" ht="12" customHeight="1" thickBot="1" x14ac:dyDescent="0.25">
      <c r="A92" s="9">
        <v>1</v>
      </c>
      <c r="B92" s="10">
        <v>2</v>
      </c>
      <c r="C92" s="11">
        <v>3</v>
      </c>
    </row>
    <row r="93" spans="1:3" s="180" customFormat="1" ht="12" customHeight="1" thickBot="1" x14ac:dyDescent="0.3">
      <c r="A93" s="177" t="s">
        <v>13</v>
      </c>
      <c r="B93" s="178" t="s">
        <v>398</v>
      </c>
      <c r="C93" s="179">
        <f>'1.1.A.sz.mell. (2)'!C92+'1.B.1sz.mell.'!C94+'1.C.1.sz.mell.'!C94</f>
        <v>128998059</v>
      </c>
    </row>
    <row r="94" spans="1:3" s="180" customFormat="1" ht="12" customHeight="1" thickBot="1" x14ac:dyDescent="0.3">
      <c r="A94" s="181" t="s">
        <v>84</v>
      </c>
      <c r="B94" s="182" t="s">
        <v>43</v>
      </c>
      <c r="C94" s="179">
        <f>'1.1.A.sz.mell. (2)'!C93+'1.B.1sz.mell.'!C95+'1.C.1.sz.mell.'!C95</f>
        <v>55614800</v>
      </c>
    </row>
    <row r="95" spans="1:3" s="180" customFormat="1" ht="12" customHeight="1" thickBot="1" x14ac:dyDescent="0.3">
      <c r="A95" s="156" t="s">
        <v>85</v>
      </c>
      <c r="B95" s="184" t="s">
        <v>133</v>
      </c>
      <c r="C95" s="179">
        <f>'1.1.A.sz.mell. (2)'!C94+'1.B.1sz.mell.'!C96+'1.C.1.sz.mell.'!C96</f>
        <v>9227992</v>
      </c>
    </row>
    <row r="96" spans="1:3" s="180" customFormat="1" ht="12" customHeight="1" thickBot="1" x14ac:dyDescent="0.3">
      <c r="A96" s="156" t="s">
        <v>86</v>
      </c>
      <c r="B96" s="184" t="s">
        <v>108</v>
      </c>
      <c r="C96" s="179">
        <f>'1.1.A.sz.mell. (2)'!C95+'1.B.1sz.mell.'!C97+'1.C.1.sz.mell.'!C97</f>
        <v>51617610</v>
      </c>
    </row>
    <row r="97" spans="1:3" s="180" customFormat="1" ht="12" customHeight="1" thickBot="1" x14ac:dyDescent="0.3">
      <c r="A97" s="156" t="s">
        <v>87</v>
      </c>
      <c r="B97" s="185" t="s">
        <v>134</v>
      </c>
      <c r="C97" s="179">
        <f>'1.1.A.sz.mell. (2)'!C96+'1.B.1sz.mell.'!C98+'1.C.1.sz.mell.'!C98</f>
        <v>7620000</v>
      </c>
    </row>
    <row r="98" spans="1:3" s="180" customFormat="1" ht="12" customHeight="1" thickBot="1" x14ac:dyDescent="0.3">
      <c r="A98" s="156" t="s">
        <v>98</v>
      </c>
      <c r="B98" s="186" t="s">
        <v>135</v>
      </c>
      <c r="C98" s="179">
        <f>'1.1.A.sz.mell. (2)'!C97+'1.B.1sz.mell.'!C99+'1.C.1.sz.mell.'!C99</f>
        <v>4917657</v>
      </c>
    </row>
    <row r="99" spans="1:3" s="180" customFormat="1" ht="12" customHeight="1" thickBot="1" x14ac:dyDescent="0.3">
      <c r="A99" s="156" t="s">
        <v>88</v>
      </c>
      <c r="B99" s="184" t="s">
        <v>307</v>
      </c>
      <c r="C99" s="179">
        <f>'1.1.A.sz.mell. (2)'!C98+'1.B.1sz.mell.'!C100+'1.C.1.sz.mell.'!C100</f>
        <v>0</v>
      </c>
    </row>
    <row r="100" spans="1:3" s="180" customFormat="1" ht="12" customHeight="1" thickBot="1" x14ac:dyDescent="0.3">
      <c r="A100" s="156" t="s">
        <v>89</v>
      </c>
      <c r="B100" s="187" t="s">
        <v>308</v>
      </c>
      <c r="C100" s="179">
        <f>'1.1.A.sz.mell. (2)'!C99+'1.B.1sz.mell.'!C101+'1.C.1.sz.mell.'!C101</f>
        <v>0</v>
      </c>
    </row>
    <row r="101" spans="1:3" s="180" customFormat="1" ht="12" customHeight="1" thickBot="1" x14ac:dyDescent="0.3">
      <c r="A101" s="156" t="s">
        <v>99</v>
      </c>
      <c r="B101" s="188" t="s">
        <v>309</v>
      </c>
      <c r="C101" s="179">
        <f>'1.1.A.sz.mell. (2)'!C100+'1.B.1sz.mell.'!C102+'1.C.1.sz.mell.'!C102</f>
        <v>0</v>
      </c>
    </row>
    <row r="102" spans="1:3" s="180" customFormat="1" ht="12" customHeight="1" thickBot="1" x14ac:dyDescent="0.3">
      <c r="A102" s="156" t="s">
        <v>100</v>
      </c>
      <c r="B102" s="188" t="s">
        <v>310</v>
      </c>
      <c r="C102" s="179">
        <f>'1.1.A.sz.mell. (2)'!C101+'1.B.1sz.mell.'!C103+'1.C.1.sz.mell.'!C103</f>
        <v>0</v>
      </c>
    </row>
    <row r="103" spans="1:3" s="180" customFormat="1" ht="12" customHeight="1" thickBot="1" x14ac:dyDescent="0.3">
      <c r="A103" s="156" t="s">
        <v>101</v>
      </c>
      <c r="B103" s="187" t="s">
        <v>311</v>
      </c>
      <c r="C103" s="179">
        <f>'1.1.A.sz.mell. (2)'!C102+'1.B.1sz.mell.'!C104+'1.C.1.sz.mell.'!C104</f>
        <v>4917657</v>
      </c>
    </row>
    <row r="104" spans="1:3" s="180" customFormat="1" ht="12" customHeight="1" thickBot="1" x14ac:dyDescent="0.3">
      <c r="A104" s="156" t="s">
        <v>102</v>
      </c>
      <c r="B104" s="187" t="s">
        <v>312</v>
      </c>
      <c r="C104" s="179">
        <f>'1.1.A.sz.mell. (2)'!C103+'1.B.1sz.mell.'!C105+'1.C.1.sz.mell.'!C105</f>
        <v>0</v>
      </c>
    </row>
    <row r="105" spans="1:3" s="180" customFormat="1" ht="12" customHeight="1" thickBot="1" x14ac:dyDescent="0.3">
      <c r="A105" s="156" t="s">
        <v>104</v>
      </c>
      <c r="B105" s="188" t="s">
        <v>313</v>
      </c>
      <c r="C105" s="179">
        <f>'1.1.A.sz.mell. (2)'!C104+'1.B.1sz.mell.'!C106+'1.C.1.sz.mell.'!C106</f>
        <v>0</v>
      </c>
    </row>
    <row r="106" spans="1:3" s="180" customFormat="1" ht="12" customHeight="1" thickBot="1" x14ac:dyDescent="0.3">
      <c r="A106" s="189" t="s">
        <v>136</v>
      </c>
      <c r="B106" s="190" t="s">
        <v>314</v>
      </c>
      <c r="C106" s="179">
        <f>'1.1.A.sz.mell. (2)'!C105+'1.B.1sz.mell.'!C107+'1.C.1.sz.mell.'!C107</f>
        <v>0</v>
      </c>
    </row>
    <row r="107" spans="1:3" s="180" customFormat="1" ht="12" customHeight="1" thickBot="1" x14ac:dyDescent="0.3">
      <c r="A107" s="156" t="s">
        <v>315</v>
      </c>
      <c r="B107" s="190" t="s">
        <v>316</v>
      </c>
      <c r="C107" s="179">
        <f>'1.1.A.sz.mell. (2)'!C106+'1.B.1sz.mell.'!C108+'1.C.1.sz.mell.'!C108</f>
        <v>0</v>
      </c>
    </row>
    <row r="108" spans="1:3" s="180" customFormat="1" ht="12" customHeight="1" thickBot="1" x14ac:dyDescent="0.3">
      <c r="A108" s="191" t="s">
        <v>317</v>
      </c>
      <c r="B108" s="192" t="s">
        <v>318</v>
      </c>
      <c r="C108" s="179">
        <f>'1.1.A.sz.mell. (2)'!C107+'1.B.1sz.mell.'!C109+'1.C.1.sz.mell.'!C109</f>
        <v>0</v>
      </c>
    </row>
    <row r="109" spans="1:3" s="180" customFormat="1" ht="12" customHeight="1" thickBot="1" x14ac:dyDescent="0.3">
      <c r="A109" s="149" t="s">
        <v>14</v>
      </c>
      <c r="B109" s="194" t="s">
        <v>399</v>
      </c>
      <c r="C109" s="179">
        <f>'1.1.A.sz.mell. (2)'!C108+'1.B.1sz.mell.'!C110+'1.C.1.sz.mell.'!C110</f>
        <v>114966888</v>
      </c>
    </row>
    <row r="110" spans="1:3" s="180" customFormat="1" ht="12" customHeight="1" thickBot="1" x14ac:dyDescent="0.3">
      <c r="A110" s="153" t="s">
        <v>90</v>
      </c>
      <c r="B110" s="184" t="s">
        <v>166</v>
      </c>
      <c r="C110" s="179">
        <f>'1.1.A.sz.mell. (2)'!C109+'1.B.1sz.mell.'!C111+'1.C.1.sz.mell.'!C111</f>
        <v>59460751</v>
      </c>
    </row>
    <row r="111" spans="1:3" s="180" customFormat="1" ht="12" customHeight="1" thickBot="1" x14ac:dyDescent="0.3">
      <c r="A111" s="153" t="s">
        <v>91</v>
      </c>
      <c r="B111" s="195" t="s">
        <v>319</v>
      </c>
      <c r="C111" s="179">
        <f>'1.1.A.sz.mell. (2)'!C110+'1.B.1sz.mell.'!C112+'1.C.1.sz.mell.'!C112</f>
        <v>46369631</v>
      </c>
    </row>
    <row r="112" spans="1:3" s="180" customFormat="1" ht="12" customHeight="1" thickBot="1" x14ac:dyDescent="0.3">
      <c r="A112" s="153" t="s">
        <v>92</v>
      </c>
      <c r="B112" s="195" t="s">
        <v>137</v>
      </c>
      <c r="C112" s="179">
        <f>'1.1.A.sz.mell. (2)'!C111+'1.B.1sz.mell.'!C113+'1.C.1.sz.mell.'!C113</f>
        <v>55506137</v>
      </c>
    </row>
    <row r="113" spans="1:3" s="180" customFormat="1" ht="12" customHeight="1" thickBot="1" x14ac:dyDescent="0.3">
      <c r="A113" s="153" t="s">
        <v>93</v>
      </c>
      <c r="B113" s="195" t="s">
        <v>320</v>
      </c>
      <c r="C113" s="179">
        <f>'1.1.A.sz.mell. (2)'!C112+'1.B.1sz.mell.'!C114+'1.C.1.sz.mell.'!C114</f>
        <v>31803308</v>
      </c>
    </row>
    <row r="114" spans="1:3" s="180" customFormat="1" ht="12" customHeight="1" thickBot="1" x14ac:dyDescent="0.3">
      <c r="A114" s="153" t="s">
        <v>94</v>
      </c>
      <c r="B114" s="197" t="s">
        <v>168</v>
      </c>
      <c r="C114" s="179">
        <f>'1.1.A.sz.mell. (2)'!C113+'1.B.1sz.mell.'!C115+'1.C.1.sz.mell.'!C115</f>
        <v>0</v>
      </c>
    </row>
    <row r="115" spans="1:3" s="180" customFormat="1" ht="12" customHeight="1" thickBot="1" x14ac:dyDescent="0.3">
      <c r="A115" s="153" t="s">
        <v>103</v>
      </c>
      <c r="B115" s="198" t="s">
        <v>321</v>
      </c>
      <c r="C115" s="179">
        <f>'1.1.A.sz.mell. (2)'!C114+'1.B.1sz.mell.'!C116+'1.C.1.sz.mell.'!C116</f>
        <v>0</v>
      </c>
    </row>
    <row r="116" spans="1:3" s="180" customFormat="1" ht="12" customHeight="1" thickBot="1" x14ac:dyDescent="0.3">
      <c r="A116" s="153" t="s">
        <v>105</v>
      </c>
      <c r="B116" s="199" t="s">
        <v>322</v>
      </c>
      <c r="C116" s="179">
        <f>'1.1.A.sz.mell. (2)'!C115+'1.B.1sz.mell.'!C117+'1.C.1.sz.mell.'!C117</f>
        <v>0</v>
      </c>
    </row>
    <row r="117" spans="1:3" s="180" customFormat="1" ht="12.6" thickBot="1" x14ac:dyDescent="0.3">
      <c r="A117" s="153" t="s">
        <v>138</v>
      </c>
      <c r="B117" s="188" t="s">
        <v>310</v>
      </c>
      <c r="C117" s="179">
        <f>'1.1.A.sz.mell. (2)'!C116+'1.B.1sz.mell.'!C118+'1.C.1.sz.mell.'!C118</f>
        <v>0</v>
      </c>
    </row>
    <row r="118" spans="1:3" s="180" customFormat="1" ht="12" customHeight="1" thickBot="1" x14ac:dyDescent="0.3">
      <c r="A118" s="153" t="s">
        <v>139</v>
      </c>
      <c r="B118" s="188" t="s">
        <v>323</v>
      </c>
      <c r="C118" s="179">
        <f>'1.1.A.sz.mell. (2)'!C117+'1.B.1sz.mell.'!C119+'1.C.1.sz.mell.'!C119</f>
        <v>0</v>
      </c>
    </row>
    <row r="119" spans="1:3" s="180" customFormat="1" ht="12" customHeight="1" thickBot="1" x14ac:dyDescent="0.3">
      <c r="A119" s="153" t="s">
        <v>140</v>
      </c>
      <c r="B119" s="188" t="s">
        <v>324</v>
      </c>
      <c r="C119" s="179">
        <f>'1.1.A.sz.mell. (2)'!C118+'1.B.1sz.mell.'!C120+'1.C.1.sz.mell.'!C120</f>
        <v>0</v>
      </c>
    </row>
    <row r="120" spans="1:3" s="180" customFormat="1" ht="12" customHeight="1" thickBot="1" x14ac:dyDescent="0.3">
      <c r="A120" s="153" t="s">
        <v>325</v>
      </c>
      <c r="B120" s="188" t="s">
        <v>313</v>
      </c>
      <c r="C120" s="179">
        <f>'1.1.A.sz.mell. (2)'!C119+'1.B.1sz.mell.'!C121+'1.C.1.sz.mell.'!C121</f>
        <v>0</v>
      </c>
    </row>
    <row r="121" spans="1:3" s="180" customFormat="1" ht="12" customHeight="1" thickBot="1" x14ac:dyDescent="0.3">
      <c r="A121" s="153" t="s">
        <v>326</v>
      </c>
      <c r="B121" s="188" t="s">
        <v>327</v>
      </c>
      <c r="C121" s="179">
        <f>'1.1.A.sz.mell. (2)'!C120+'1.B.1sz.mell.'!C122+'1.C.1.sz.mell.'!C122</f>
        <v>0</v>
      </c>
    </row>
    <row r="122" spans="1:3" s="180" customFormat="1" ht="12.6" thickBot="1" x14ac:dyDescent="0.3">
      <c r="A122" s="189" t="s">
        <v>328</v>
      </c>
      <c r="B122" s="188" t="s">
        <v>329</v>
      </c>
      <c r="C122" s="179">
        <f>'1.1.A.sz.mell. (2)'!C121+'1.B.1sz.mell.'!C123+'1.C.1.sz.mell.'!C123</f>
        <v>0</v>
      </c>
    </row>
    <row r="123" spans="1:3" s="180" customFormat="1" ht="12" customHeight="1" thickBot="1" x14ac:dyDescent="0.3">
      <c r="A123" s="149" t="s">
        <v>15</v>
      </c>
      <c r="B123" s="201" t="s">
        <v>330</v>
      </c>
      <c r="C123" s="179">
        <f>'1.1.A.sz.mell. (2)'!C122+'1.B.1sz.mell.'!C124+'1.C.1.sz.mell.'!C124</f>
        <v>24433667</v>
      </c>
    </row>
    <row r="124" spans="1:3" s="180" customFormat="1" ht="12" customHeight="1" thickBot="1" x14ac:dyDescent="0.3">
      <c r="A124" s="153" t="s">
        <v>73</v>
      </c>
      <c r="B124" s="202" t="s">
        <v>50</v>
      </c>
      <c r="C124" s="179">
        <f>'1.1.A.sz.mell. (2)'!C123+'1.B.1sz.mell.'!C125+'1.C.1.sz.mell.'!C125</f>
        <v>7977257</v>
      </c>
    </row>
    <row r="125" spans="1:3" s="180" customFormat="1" ht="12" customHeight="1" thickBot="1" x14ac:dyDescent="0.3">
      <c r="A125" s="159" t="s">
        <v>74</v>
      </c>
      <c r="B125" s="195" t="s">
        <v>51</v>
      </c>
      <c r="C125" s="179">
        <f>'1.1.A.sz.mell. (2)'!C124+'1.B.1sz.mell.'!C126+'1.C.1.sz.mell.'!C126</f>
        <v>16456410</v>
      </c>
    </row>
    <row r="126" spans="1:3" s="180" customFormat="1" ht="12" customHeight="1" thickBot="1" x14ac:dyDescent="0.3">
      <c r="A126" s="149" t="s">
        <v>16</v>
      </c>
      <c r="B126" s="201" t="s">
        <v>331</v>
      </c>
      <c r="C126" s="179">
        <f>'1.1.A.sz.mell. (2)'!C125+'1.B.1sz.mell.'!C127+'1.C.1.sz.mell.'!C127</f>
        <v>268398614</v>
      </c>
    </row>
    <row r="127" spans="1:3" s="180" customFormat="1" ht="12" customHeight="1" thickBot="1" x14ac:dyDescent="0.3">
      <c r="A127" s="149" t="s">
        <v>17</v>
      </c>
      <c r="B127" s="201" t="s">
        <v>332</v>
      </c>
      <c r="C127" s="179">
        <f>'1.1.A.sz.mell. (2)'!C126+'1.B.1sz.mell.'!C128+'1.C.1.sz.mell.'!C128</f>
        <v>31666300</v>
      </c>
    </row>
    <row r="128" spans="1:3" s="180" customFormat="1" ht="12" customHeight="1" thickBot="1" x14ac:dyDescent="0.3">
      <c r="A128" s="153" t="s">
        <v>77</v>
      </c>
      <c r="B128" s="202" t="s">
        <v>333</v>
      </c>
      <c r="C128" s="179">
        <f>'1.1.A.sz.mell. (2)'!C127+'1.B.1sz.mell.'!C129+'1.C.1.sz.mell.'!C129</f>
        <v>0</v>
      </c>
    </row>
    <row r="129" spans="1:3" s="180" customFormat="1" ht="12" customHeight="1" thickBot="1" x14ac:dyDescent="0.3">
      <c r="A129" s="153" t="s">
        <v>78</v>
      </c>
      <c r="B129" s="202" t="s">
        <v>334</v>
      </c>
      <c r="C129" s="179">
        <f>'1.1.A.sz.mell. (2)'!C128+'1.B.1sz.mell.'!C130+'1.C.1.sz.mell.'!C130</f>
        <v>0</v>
      </c>
    </row>
    <row r="130" spans="1:3" s="180" customFormat="1" ht="12" customHeight="1" thickBot="1" x14ac:dyDescent="0.3">
      <c r="A130" s="189" t="s">
        <v>79</v>
      </c>
      <c r="B130" s="203" t="s">
        <v>335</v>
      </c>
      <c r="C130" s="179">
        <f>'1.1.A.sz.mell. (2)'!C129+'1.B.1sz.mell.'!C131+'1.C.1.sz.mell.'!C131</f>
        <v>31666300</v>
      </c>
    </row>
    <row r="131" spans="1:3" s="180" customFormat="1" ht="12" customHeight="1" thickBot="1" x14ac:dyDescent="0.3">
      <c r="A131" s="149" t="s">
        <v>18</v>
      </c>
      <c r="B131" s="201" t="s">
        <v>336</v>
      </c>
      <c r="C131" s="179">
        <f>'1.1.A.sz.mell. (2)'!C130+'1.B.1sz.mell.'!C132+'1.C.1.sz.mell.'!C132</f>
        <v>0</v>
      </c>
    </row>
    <row r="132" spans="1:3" s="180" customFormat="1" ht="12" customHeight="1" thickBot="1" x14ac:dyDescent="0.3">
      <c r="A132" s="153" t="s">
        <v>80</v>
      </c>
      <c r="B132" s="202" t="s">
        <v>337</v>
      </c>
      <c r="C132" s="179">
        <f>'1.1.A.sz.mell. (2)'!C131+'1.B.1sz.mell.'!C133+'1.C.1.sz.mell.'!C133</f>
        <v>0</v>
      </c>
    </row>
    <row r="133" spans="1:3" s="180" customFormat="1" ht="12" customHeight="1" thickBot="1" x14ac:dyDescent="0.3">
      <c r="A133" s="153" t="s">
        <v>81</v>
      </c>
      <c r="B133" s="202" t="s">
        <v>338</v>
      </c>
      <c r="C133" s="179">
        <f>'1.1.A.sz.mell. (2)'!C132+'1.B.1sz.mell.'!C134+'1.C.1.sz.mell.'!C134</f>
        <v>0</v>
      </c>
    </row>
    <row r="134" spans="1:3" s="180" customFormat="1" ht="12" customHeight="1" thickBot="1" x14ac:dyDescent="0.3">
      <c r="A134" s="153" t="s">
        <v>241</v>
      </c>
      <c r="B134" s="202" t="s">
        <v>339</v>
      </c>
      <c r="C134" s="179">
        <f>'1.1.A.sz.mell. (2)'!C133+'1.B.1sz.mell.'!C135+'1.C.1.sz.mell.'!C135</f>
        <v>0</v>
      </c>
    </row>
    <row r="135" spans="1:3" s="180" customFormat="1" ht="12" customHeight="1" thickBot="1" x14ac:dyDescent="0.3">
      <c r="A135" s="189" t="s">
        <v>243</v>
      </c>
      <c r="B135" s="203" t="s">
        <v>340</v>
      </c>
      <c r="C135" s="179">
        <f>'1.1.A.sz.mell. (2)'!C134+'1.B.1sz.mell.'!C136+'1.C.1.sz.mell.'!C136</f>
        <v>0</v>
      </c>
    </row>
    <row r="136" spans="1:3" s="180" customFormat="1" ht="12" customHeight="1" thickBot="1" x14ac:dyDescent="0.3">
      <c r="A136" s="149" t="s">
        <v>19</v>
      </c>
      <c r="B136" s="201" t="s">
        <v>341</v>
      </c>
      <c r="C136" s="179">
        <f>'1.1.A.sz.mell. (2)'!C135+'1.B.1sz.mell.'!C137+'1.C.1.sz.mell.'!C137</f>
        <v>52632603</v>
      </c>
    </row>
    <row r="137" spans="1:3" s="180" customFormat="1" ht="12" customHeight="1" thickBot="1" x14ac:dyDescent="0.3">
      <c r="A137" s="153" t="s">
        <v>82</v>
      </c>
      <c r="B137" s="202" t="s">
        <v>342</v>
      </c>
      <c r="C137" s="179">
        <f>'1.1.A.sz.mell. (2)'!C136+'1.B.1sz.mell.'!C138+'1.C.1.sz.mell.'!C138</f>
        <v>0</v>
      </c>
    </row>
    <row r="138" spans="1:3" s="180" customFormat="1" ht="12" customHeight="1" thickBot="1" x14ac:dyDescent="0.3">
      <c r="A138" s="153" t="s">
        <v>83</v>
      </c>
      <c r="B138" s="202" t="s">
        <v>343</v>
      </c>
      <c r="C138" s="179">
        <f>'1.1.A.sz.mell. (2)'!C137+'1.B.1sz.mell.'!C139+'1.C.1.sz.mell.'!C139</f>
        <v>3247169</v>
      </c>
    </row>
    <row r="139" spans="1:3" s="180" customFormat="1" ht="12" customHeight="1" thickBot="1" x14ac:dyDescent="0.3">
      <c r="A139" s="153" t="s">
        <v>250</v>
      </c>
      <c r="B139" s="202" t="s">
        <v>344</v>
      </c>
      <c r="C139" s="179">
        <f>'1.1.A.sz.mell. (2)'!C138+'1.B.1sz.mell.'!C140+'1.C.1.sz.mell.'!C140</f>
        <v>0</v>
      </c>
    </row>
    <row r="140" spans="1:3" s="180" customFormat="1" ht="12" customHeight="1" thickBot="1" x14ac:dyDescent="0.3">
      <c r="A140" s="293" t="s">
        <v>252</v>
      </c>
      <c r="B140" s="184" t="s">
        <v>345</v>
      </c>
      <c r="C140" s="179">
        <f>'1.1.A.sz.mell. (2)'!C139+'1.B.1sz.mell.'!C141+'1.C.1.sz.mell.'!C141</f>
        <v>0</v>
      </c>
    </row>
    <row r="141" spans="1:3" s="180" customFormat="1" ht="12" customHeight="1" thickBot="1" x14ac:dyDescent="0.3">
      <c r="A141" s="292" t="s">
        <v>418</v>
      </c>
      <c r="B141" s="202" t="s">
        <v>414</v>
      </c>
      <c r="C141" s="179">
        <f>'1.B.sz.mell.'!C79+'1.C.1.sz.mell.'!C79</f>
        <v>49385434</v>
      </c>
    </row>
    <row r="142" spans="1:3" s="180" customFormat="1" ht="12" customHeight="1" thickBot="1" x14ac:dyDescent="0.3">
      <c r="A142" s="290" t="s">
        <v>20</v>
      </c>
      <c r="B142" s="291" t="s">
        <v>346</v>
      </c>
      <c r="C142" s="179">
        <f>'1.1.A.sz.mell. (2)'!C141+'1.B.1sz.mell.'!C143+'1.C.1.sz.mell.'!C143</f>
        <v>0</v>
      </c>
    </row>
    <row r="143" spans="1:3" s="180" customFormat="1" ht="12" customHeight="1" thickBot="1" x14ac:dyDescent="0.3">
      <c r="A143" s="153" t="s">
        <v>131</v>
      </c>
      <c r="B143" s="202" t="s">
        <v>347</v>
      </c>
      <c r="C143" s="179">
        <f>'1.1.A.sz.mell. (2)'!C142+'1.B.1sz.mell.'!C144+'1.C.1.sz.mell.'!C144</f>
        <v>0</v>
      </c>
    </row>
    <row r="144" spans="1:3" s="180" customFormat="1" ht="12" customHeight="1" thickBot="1" x14ac:dyDescent="0.3">
      <c r="A144" s="153" t="s">
        <v>132</v>
      </c>
      <c r="B144" s="202" t="s">
        <v>348</v>
      </c>
      <c r="C144" s="179">
        <f>'1.1.A.sz.mell. (2)'!C143+'1.B.1sz.mell.'!C145+'1.C.1.sz.mell.'!C145</f>
        <v>0</v>
      </c>
    </row>
    <row r="145" spans="1:9" s="180" customFormat="1" ht="12" customHeight="1" thickBot="1" x14ac:dyDescent="0.3">
      <c r="A145" s="153" t="s">
        <v>167</v>
      </c>
      <c r="B145" s="202" t="s">
        <v>349</v>
      </c>
      <c r="C145" s="179">
        <f>'1.1.A.sz.mell. (2)'!C144+'1.B.1sz.mell.'!C146+'1.C.1.sz.mell.'!C146</f>
        <v>0</v>
      </c>
    </row>
    <row r="146" spans="1:9" s="180" customFormat="1" ht="12" customHeight="1" thickBot="1" x14ac:dyDescent="0.3">
      <c r="A146" s="153" t="s">
        <v>258</v>
      </c>
      <c r="B146" s="202" t="s">
        <v>350</v>
      </c>
      <c r="C146" s="179">
        <f>'1.1.A.sz.mell. (2)'!C145+'1.B.1sz.mell.'!C147+'1.C.1.sz.mell.'!C147</f>
        <v>0</v>
      </c>
    </row>
    <row r="147" spans="1:9" s="180" customFormat="1" ht="15" customHeight="1" thickBot="1" x14ac:dyDescent="0.3">
      <c r="A147" s="149" t="s">
        <v>21</v>
      </c>
      <c r="B147" s="201" t="s">
        <v>351</v>
      </c>
      <c r="C147" s="179">
        <f>'1.1.A.sz.mell. (2)'!C146+'1.B.1sz.mell.'!C147+'1.C.1.sz.mell.'!C147</f>
        <v>84298903</v>
      </c>
      <c r="F147" s="205"/>
      <c r="G147" s="206"/>
      <c r="H147" s="206"/>
      <c r="I147" s="206"/>
    </row>
    <row r="148" spans="1:9" s="152" customFormat="1" ht="12.9" customHeight="1" thickBot="1" x14ac:dyDescent="0.3">
      <c r="A148" s="207" t="s">
        <v>22</v>
      </c>
      <c r="B148" s="116" t="s">
        <v>352</v>
      </c>
      <c r="C148" s="132">
        <f>'1.1.A.sz.mell. (2)'!C147+'1.B.1sz.mell.'!C87+'1.C.1.sz.mell.'!C88</f>
        <v>352697517</v>
      </c>
    </row>
    <row r="149" spans="1:9" ht="7.5" customHeight="1" x14ac:dyDescent="0.3"/>
    <row r="150" spans="1:9" x14ac:dyDescent="0.3">
      <c r="A150" s="487" t="s">
        <v>353</v>
      </c>
      <c r="B150" s="487"/>
      <c r="C150" s="487"/>
    </row>
    <row r="151" spans="1:9" ht="15" customHeight="1" thickBot="1" x14ac:dyDescent="0.35">
      <c r="A151" s="481" t="s">
        <v>114</v>
      </c>
      <c r="B151" s="481"/>
      <c r="C151" s="101" t="s">
        <v>9</v>
      </c>
    </row>
    <row r="152" spans="1:9" ht="13.5" customHeight="1" thickBot="1" x14ac:dyDescent="0.35">
      <c r="A152" s="3">
        <v>1</v>
      </c>
      <c r="B152" s="7" t="s">
        <v>354</v>
      </c>
      <c r="C152" s="99">
        <f>+C62-C126</f>
        <v>-58724796</v>
      </c>
      <c r="D152" s="133"/>
    </row>
    <row r="153" spans="1:9" ht="27.75" customHeight="1" thickBot="1" x14ac:dyDescent="0.35">
      <c r="A153" s="3" t="s">
        <v>14</v>
      </c>
      <c r="B153" s="7" t="s">
        <v>355</v>
      </c>
      <c r="C153" s="99">
        <f>+C86-C147</f>
        <v>71269353</v>
      </c>
    </row>
  </sheetData>
  <mergeCells count="8">
    <mergeCell ref="A150:C150"/>
    <mergeCell ref="A151:B151"/>
    <mergeCell ref="A1:C1"/>
    <mergeCell ref="A2:F2"/>
    <mergeCell ref="A3:C3"/>
    <mergeCell ref="A4:B4"/>
    <mergeCell ref="A89:C89"/>
    <mergeCell ref="A90:B90"/>
  </mergeCells>
  <phoneticPr fontId="25" type="noConversion"/>
  <pageMargins left="0.78740157480314965" right="0.78740157480314965" top="0.74" bottom="0.79" header="0.51181102362204722" footer="0.51181102362204722"/>
  <pageSetup paperSize="9" scale="64" fitToWidth="3" fitToHeight="2" orientation="portrait" horizontalDpi="300" verticalDpi="300" r:id="rId1"/>
  <headerFooter alignWithMargins="0"/>
  <rowBreaks count="1" manualBreakCount="1">
    <brk id="8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85"/>
  <sheetViews>
    <sheetView zoomScaleNormal="100" workbookViewId="0">
      <selection activeCell="I68" sqref="I68"/>
    </sheetView>
  </sheetViews>
  <sheetFormatPr defaultColWidth="9.33203125" defaultRowHeight="13.2" x14ac:dyDescent="0.25"/>
  <cols>
    <col min="1" max="1" width="47.109375" style="16" customWidth="1"/>
    <col min="2" max="2" width="15.6640625" style="16" customWidth="1"/>
    <col min="3" max="3" width="16.33203125" style="16" customWidth="1"/>
    <col min="4" max="4" width="18" style="16" customWidth="1"/>
    <col min="5" max="5" width="16.6640625" style="16" customWidth="1"/>
    <col min="6" max="6" width="18.77734375" style="67" customWidth="1"/>
    <col min="7" max="8" width="12.77734375" style="15" customWidth="1"/>
    <col min="9" max="9" width="13.77734375" style="15" customWidth="1"/>
    <col min="10" max="16384" width="9.33203125" style="15"/>
  </cols>
  <sheetData>
    <row r="1" spans="1:6" ht="25.5" customHeight="1" x14ac:dyDescent="0.25">
      <c r="A1" s="506" t="s">
        <v>1</v>
      </c>
      <c r="B1" s="506"/>
      <c r="C1" s="506"/>
      <c r="D1" s="506"/>
      <c r="E1" s="506"/>
      <c r="F1" s="506"/>
    </row>
    <row r="2" spans="1:6" ht="22.5" customHeight="1" thickBot="1" x14ac:dyDescent="0.35">
      <c r="A2" s="67"/>
      <c r="B2" s="67"/>
      <c r="C2" s="67"/>
      <c r="D2" s="67"/>
      <c r="E2" s="67"/>
      <c r="F2" s="442" t="s">
        <v>9</v>
      </c>
    </row>
    <row r="3" spans="1:6" s="17" customFormat="1" ht="44.25" customHeight="1" thickBot="1" x14ac:dyDescent="0.3">
      <c r="A3" s="444" t="s">
        <v>55</v>
      </c>
      <c r="B3" s="444" t="s">
        <v>56</v>
      </c>
      <c r="C3" s="444" t="s">
        <v>57</v>
      </c>
      <c r="D3" s="444" t="s">
        <v>487</v>
      </c>
      <c r="E3" s="444" t="s">
        <v>461</v>
      </c>
      <c r="F3" s="444" t="s">
        <v>542</v>
      </c>
    </row>
    <row r="4" spans="1:6" s="27" customFormat="1" ht="12" customHeight="1" thickBot="1" x14ac:dyDescent="0.3">
      <c r="A4" s="351">
        <v>1</v>
      </c>
      <c r="B4" s="351">
        <v>2</v>
      </c>
      <c r="C4" s="351">
        <v>3</v>
      </c>
      <c r="D4" s="351">
        <v>4</v>
      </c>
      <c r="E4" s="351">
        <v>5</v>
      </c>
      <c r="F4" s="351" t="s">
        <v>72</v>
      </c>
    </row>
    <row r="5" spans="1:6" s="265" customFormat="1" ht="15.9" customHeight="1" x14ac:dyDescent="0.25">
      <c r="A5" s="460" t="s">
        <v>488</v>
      </c>
      <c r="B5" s="461"/>
      <c r="C5" s="462"/>
      <c r="D5" s="463"/>
      <c r="E5" s="461"/>
      <c r="F5" s="464">
        <f>B5-D5-E5</f>
        <v>0</v>
      </c>
    </row>
    <row r="6" spans="1:6" s="265" customFormat="1" ht="15.9" customHeight="1" x14ac:dyDescent="0.25">
      <c r="A6" s="451" t="s">
        <v>489</v>
      </c>
      <c r="B6" s="405">
        <v>4572000</v>
      </c>
      <c r="C6" s="295"/>
      <c r="D6" s="296"/>
      <c r="E6" s="405">
        <f>B6-D6</f>
        <v>4572000</v>
      </c>
      <c r="F6" s="297"/>
    </row>
    <row r="7" spans="1:6" s="265" customFormat="1" ht="15.9" customHeight="1" x14ac:dyDescent="0.25">
      <c r="A7" s="451" t="s">
        <v>539</v>
      </c>
      <c r="B7" s="405">
        <v>2540000</v>
      </c>
      <c r="C7" s="295"/>
      <c r="D7" s="296"/>
      <c r="E7" s="405">
        <f t="shared" ref="E7:E70" si="0">B7-D7</f>
        <v>2540000</v>
      </c>
      <c r="F7" s="297"/>
    </row>
    <row r="8" spans="1:6" s="265" customFormat="1" ht="15.9" customHeight="1" x14ac:dyDescent="0.25">
      <c r="A8" s="451" t="s">
        <v>490</v>
      </c>
      <c r="B8" s="405"/>
      <c r="C8" s="295"/>
      <c r="D8" s="296"/>
      <c r="E8" s="405">
        <f t="shared" si="0"/>
        <v>0</v>
      </c>
      <c r="F8" s="297"/>
    </row>
    <row r="9" spans="1:6" s="265" customFormat="1" ht="15.9" customHeight="1" x14ac:dyDescent="0.25">
      <c r="A9" s="451" t="s">
        <v>503</v>
      </c>
      <c r="B9" s="405">
        <v>15888840</v>
      </c>
      <c r="C9" s="295"/>
      <c r="D9" s="296"/>
      <c r="E9" s="405">
        <f t="shared" si="0"/>
        <v>15888840</v>
      </c>
      <c r="F9" s="297"/>
    </row>
    <row r="10" spans="1:6" s="265" customFormat="1" ht="15.9" customHeight="1" x14ac:dyDescent="0.25">
      <c r="A10" s="451" t="s">
        <v>491</v>
      </c>
      <c r="B10" s="405">
        <v>118364</v>
      </c>
      <c r="C10" s="295"/>
      <c r="D10" s="296"/>
      <c r="E10" s="405">
        <f t="shared" si="0"/>
        <v>118364</v>
      </c>
      <c r="F10" s="297"/>
    </row>
    <row r="11" spans="1:6" ht="15.9" customHeight="1" x14ac:dyDescent="0.25">
      <c r="A11" s="451" t="s">
        <v>492</v>
      </c>
      <c r="B11" s="405">
        <v>243840</v>
      </c>
      <c r="C11" s="298"/>
      <c r="D11" s="294"/>
      <c r="E11" s="405">
        <f t="shared" si="0"/>
        <v>243840</v>
      </c>
      <c r="F11" s="297"/>
    </row>
    <row r="12" spans="1:6" ht="15.9" customHeight="1" x14ac:dyDescent="0.25">
      <c r="A12" s="451" t="s">
        <v>493</v>
      </c>
      <c r="B12" s="408">
        <v>512064</v>
      </c>
      <c r="C12" s="298"/>
      <c r="D12" s="294"/>
      <c r="E12" s="405">
        <f t="shared" si="0"/>
        <v>512064</v>
      </c>
      <c r="F12" s="297"/>
    </row>
    <row r="13" spans="1:6" ht="15.9" customHeight="1" x14ac:dyDescent="0.25">
      <c r="A13" s="451" t="s">
        <v>494</v>
      </c>
      <c r="B13" s="408">
        <v>1828800</v>
      </c>
      <c r="C13" s="298"/>
      <c r="D13" s="294"/>
      <c r="E13" s="405">
        <f t="shared" si="0"/>
        <v>1828800</v>
      </c>
      <c r="F13" s="297"/>
    </row>
    <row r="14" spans="1:6" ht="15.9" customHeight="1" x14ac:dyDescent="0.25">
      <c r="A14" s="451" t="s">
        <v>495</v>
      </c>
      <c r="B14" s="408">
        <v>863600</v>
      </c>
      <c r="C14" s="298"/>
      <c r="D14" s="294"/>
      <c r="E14" s="405">
        <f t="shared" si="0"/>
        <v>863600</v>
      </c>
      <c r="F14" s="297"/>
    </row>
    <row r="15" spans="1:6" ht="15.9" customHeight="1" x14ac:dyDescent="0.25">
      <c r="A15" s="451" t="s">
        <v>496</v>
      </c>
      <c r="B15" s="408">
        <v>152400</v>
      </c>
      <c r="C15" s="298"/>
      <c r="D15" s="294"/>
      <c r="E15" s="405">
        <f t="shared" si="0"/>
        <v>152400</v>
      </c>
      <c r="F15" s="297"/>
    </row>
    <row r="16" spans="1:6" ht="15.9" customHeight="1" x14ac:dyDescent="0.25">
      <c r="A16" s="451" t="s">
        <v>497</v>
      </c>
      <c r="B16" s="408">
        <v>1270000</v>
      </c>
      <c r="C16" s="298"/>
      <c r="D16" s="294"/>
      <c r="E16" s="405">
        <f t="shared" si="0"/>
        <v>1270000</v>
      </c>
      <c r="F16" s="297"/>
    </row>
    <row r="17" spans="1:6" ht="15.9" customHeight="1" x14ac:dyDescent="0.25">
      <c r="A17" s="451" t="s">
        <v>498</v>
      </c>
      <c r="B17" s="408">
        <v>38100</v>
      </c>
      <c r="C17" s="298"/>
      <c r="D17" s="294"/>
      <c r="E17" s="405">
        <f t="shared" si="0"/>
        <v>38100</v>
      </c>
      <c r="F17" s="297"/>
    </row>
    <row r="18" spans="1:6" ht="15.9" customHeight="1" x14ac:dyDescent="0.25">
      <c r="A18" s="451" t="s">
        <v>499</v>
      </c>
      <c r="B18" s="408">
        <v>1206500</v>
      </c>
      <c r="C18" s="298"/>
      <c r="D18" s="294"/>
      <c r="E18" s="405">
        <f t="shared" si="0"/>
        <v>1206500</v>
      </c>
      <c r="F18" s="297"/>
    </row>
    <row r="19" spans="1:6" ht="15.9" customHeight="1" x14ac:dyDescent="0.25">
      <c r="A19" s="451" t="s">
        <v>502</v>
      </c>
      <c r="B19" s="408">
        <v>1728215</v>
      </c>
      <c r="C19" s="298"/>
      <c r="D19" s="294"/>
      <c r="E19" s="405">
        <f t="shared" si="0"/>
        <v>1728215</v>
      </c>
      <c r="F19" s="297"/>
    </row>
    <row r="20" spans="1:6" ht="15.9" customHeight="1" x14ac:dyDescent="0.25">
      <c r="A20" s="451" t="s">
        <v>500</v>
      </c>
      <c r="B20" s="408">
        <v>188976</v>
      </c>
      <c r="C20" s="298"/>
      <c r="D20" s="294"/>
      <c r="E20" s="405">
        <f t="shared" si="0"/>
        <v>188976</v>
      </c>
      <c r="F20" s="297"/>
    </row>
    <row r="21" spans="1:6" ht="15.9" customHeight="1" x14ac:dyDescent="0.25">
      <c r="A21" s="451" t="s">
        <v>501</v>
      </c>
      <c r="B21" s="408">
        <v>203200</v>
      </c>
      <c r="C21" s="298"/>
      <c r="D21" s="294"/>
      <c r="E21" s="405">
        <f t="shared" si="0"/>
        <v>203200</v>
      </c>
      <c r="F21" s="297"/>
    </row>
    <row r="22" spans="1:6" ht="17.25" customHeight="1" thickBot="1" x14ac:dyDescent="0.3">
      <c r="A22" s="465"/>
      <c r="B22" s="466"/>
      <c r="C22" s="466"/>
      <c r="D22" s="466"/>
      <c r="E22" s="466"/>
      <c r="F22" s="467"/>
    </row>
    <row r="23" spans="1:6" ht="15.9" customHeight="1" x14ac:dyDescent="0.25">
      <c r="A23" s="460" t="s">
        <v>504</v>
      </c>
      <c r="B23" s="468"/>
      <c r="C23" s="469"/>
      <c r="D23" s="470"/>
      <c r="E23" s="461"/>
      <c r="F23" s="464"/>
    </row>
    <row r="24" spans="1:6" ht="15.6" x14ac:dyDescent="0.25">
      <c r="A24" s="451" t="s">
        <v>506</v>
      </c>
      <c r="B24" s="408"/>
      <c r="C24" s="298"/>
      <c r="D24" s="294"/>
      <c r="E24" s="405"/>
      <c r="F24" s="297"/>
    </row>
    <row r="25" spans="1:6" ht="15.9" customHeight="1" x14ac:dyDescent="0.25">
      <c r="A25" s="451" t="s">
        <v>507</v>
      </c>
      <c r="B25" s="408">
        <v>139999</v>
      </c>
      <c r="C25" s="298"/>
      <c r="D25" s="294"/>
      <c r="E25" s="405">
        <f>B25-D25</f>
        <v>139999</v>
      </c>
      <c r="F25" s="297"/>
    </row>
    <row r="26" spans="1:6" ht="15.9" customHeight="1" x14ac:dyDescent="0.25">
      <c r="A26" s="451" t="s">
        <v>508</v>
      </c>
      <c r="B26" s="408">
        <v>149999</v>
      </c>
      <c r="C26" s="298"/>
      <c r="D26" s="294"/>
      <c r="E26" s="405">
        <f>B26-D26</f>
        <v>149999</v>
      </c>
      <c r="F26" s="297"/>
    </row>
    <row r="27" spans="1:6" ht="15.9" customHeight="1" x14ac:dyDescent="0.25">
      <c r="A27" s="451" t="s">
        <v>509</v>
      </c>
      <c r="B27" s="408">
        <v>86000</v>
      </c>
      <c r="C27" s="298"/>
      <c r="D27" s="294"/>
      <c r="E27" s="405">
        <f t="shared" si="0"/>
        <v>86000</v>
      </c>
      <c r="F27" s="297"/>
    </row>
    <row r="28" spans="1:6" ht="15.9" customHeight="1" x14ac:dyDescent="0.25">
      <c r="A28" s="451" t="s">
        <v>510</v>
      </c>
      <c r="B28" s="408">
        <v>24000</v>
      </c>
      <c r="C28" s="298"/>
      <c r="D28" s="294"/>
      <c r="E28" s="405">
        <f t="shared" si="0"/>
        <v>24000</v>
      </c>
      <c r="F28" s="297"/>
    </row>
    <row r="29" spans="1:6" ht="15.9" customHeight="1" x14ac:dyDescent="0.25">
      <c r="A29" s="451" t="s">
        <v>511</v>
      </c>
      <c r="B29" s="408">
        <v>5599</v>
      </c>
      <c r="C29" s="298"/>
      <c r="D29" s="294"/>
      <c r="E29" s="405">
        <f t="shared" si="0"/>
        <v>5599</v>
      </c>
      <c r="F29" s="297"/>
    </row>
    <row r="30" spans="1:6" ht="15.9" customHeight="1" x14ac:dyDescent="0.25">
      <c r="A30" s="451" t="s">
        <v>512</v>
      </c>
      <c r="B30" s="408">
        <v>9400</v>
      </c>
      <c r="C30" s="298"/>
      <c r="D30" s="294"/>
      <c r="E30" s="405">
        <f t="shared" si="0"/>
        <v>9400</v>
      </c>
      <c r="F30" s="297"/>
    </row>
    <row r="31" spans="1:6" ht="15.9" customHeight="1" x14ac:dyDescent="0.25">
      <c r="A31" s="451" t="s">
        <v>513</v>
      </c>
      <c r="B31" s="408">
        <v>129999</v>
      </c>
      <c r="C31" s="298"/>
      <c r="D31" s="294"/>
      <c r="E31" s="405">
        <f t="shared" si="0"/>
        <v>129999</v>
      </c>
      <c r="F31" s="297"/>
    </row>
    <row r="32" spans="1:6" ht="15.9" customHeight="1" x14ac:dyDescent="0.25">
      <c r="A32" s="451" t="s">
        <v>514</v>
      </c>
      <c r="B32" s="408">
        <v>29899</v>
      </c>
      <c r="C32" s="298"/>
      <c r="D32" s="294"/>
      <c r="E32" s="405">
        <f t="shared" si="0"/>
        <v>29899</v>
      </c>
      <c r="F32" s="297"/>
    </row>
    <row r="33" spans="1:6" ht="15.9" customHeight="1" x14ac:dyDescent="0.25">
      <c r="A33" s="451" t="s">
        <v>515</v>
      </c>
      <c r="B33" s="408">
        <v>370000</v>
      </c>
      <c r="C33" s="298"/>
      <c r="D33" s="294"/>
      <c r="E33" s="405">
        <f t="shared" si="0"/>
        <v>370000</v>
      </c>
      <c r="F33" s="297"/>
    </row>
    <row r="34" spans="1:6" ht="15.9" customHeight="1" x14ac:dyDescent="0.25">
      <c r="A34" s="451" t="s">
        <v>516</v>
      </c>
      <c r="B34" s="408">
        <v>54000</v>
      </c>
      <c r="C34" s="298"/>
      <c r="D34" s="294"/>
      <c r="E34" s="405">
        <f t="shared" si="0"/>
        <v>54000</v>
      </c>
      <c r="F34" s="297"/>
    </row>
    <row r="35" spans="1:6" ht="31.2" x14ac:dyDescent="0.25">
      <c r="A35" s="451" t="s">
        <v>517</v>
      </c>
      <c r="B35" s="408">
        <v>40149</v>
      </c>
      <c r="C35" s="298"/>
      <c r="D35" s="294"/>
      <c r="E35" s="405">
        <f t="shared" si="0"/>
        <v>40149</v>
      </c>
      <c r="F35" s="297"/>
    </row>
    <row r="36" spans="1:6" ht="15.6" x14ac:dyDescent="0.25">
      <c r="A36" s="451" t="s">
        <v>518</v>
      </c>
      <c r="B36" s="408">
        <v>98344</v>
      </c>
      <c r="C36" s="298"/>
      <c r="D36" s="294"/>
      <c r="E36" s="405">
        <f t="shared" si="0"/>
        <v>98344</v>
      </c>
      <c r="F36" s="297"/>
    </row>
    <row r="37" spans="1:6" ht="15.6" x14ac:dyDescent="0.25">
      <c r="A37" s="451" t="s">
        <v>519</v>
      </c>
      <c r="B37" s="408">
        <v>489428</v>
      </c>
      <c r="C37" s="298"/>
      <c r="D37" s="294"/>
      <c r="E37" s="405">
        <f t="shared" si="0"/>
        <v>489428</v>
      </c>
      <c r="F37" s="297"/>
    </row>
    <row r="38" spans="1:6" ht="15.9" customHeight="1" x14ac:dyDescent="0.25">
      <c r="A38" s="451" t="s">
        <v>520</v>
      </c>
      <c r="B38" s="408">
        <v>227406</v>
      </c>
      <c r="C38" s="298"/>
      <c r="D38" s="294"/>
      <c r="E38" s="405">
        <f t="shared" si="0"/>
        <v>227406</v>
      </c>
      <c r="F38" s="297"/>
    </row>
    <row r="39" spans="1:6" ht="15.9" customHeight="1" x14ac:dyDescent="0.25">
      <c r="A39" s="451"/>
      <c r="B39" s="408"/>
      <c r="C39" s="298"/>
      <c r="D39" s="294"/>
      <c r="E39" s="405">
        <f t="shared" si="0"/>
        <v>0</v>
      </c>
      <c r="F39" s="297"/>
    </row>
    <row r="40" spans="1:6" ht="15.9" customHeight="1" x14ac:dyDescent="0.25">
      <c r="A40" s="451" t="s">
        <v>521</v>
      </c>
      <c r="B40" s="408"/>
      <c r="C40" s="298"/>
      <c r="D40" s="294"/>
      <c r="E40" s="405">
        <f t="shared" si="0"/>
        <v>0</v>
      </c>
      <c r="F40" s="297"/>
    </row>
    <row r="41" spans="1:6" ht="15.9" customHeight="1" x14ac:dyDescent="0.25">
      <c r="A41" s="451" t="s">
        <v>522</v>
      </c>
      <c r="B41" s="408">
        <v>22999</v>
      </c>
      <c r="C41" s="298"/>
      <c r="D41" s="294"/>
      <c r="E41" s="405">
        <f t="shared" si="0"/>
        <v>22999</v>
      </c>
      <c r="F41" s="297"/>
    </row>
    <row r="42" spans="1:6" ht="15.9" customHeight="1" x14ac:dyDescent="0.25">
      <c r="A42" s="451" t="s">
        <v>516</v>
      </c>
      <c r="B42" s="408">
        <v>50999</v>
      </c>
      <c r="C42" s="298"/>
      <c r="D42" s="294"/>
      <c r="E42" s="405">
        <f t="shared" si="0"/>
        <v>50999</v>
      </c>
      <c r="F42" s="297"/>
    </row>
    <row r="43" spans="1:6" ht="15.9" customHeight="1" x14ac:dyDescent="0.25">
      <c r="A43" s="451" t="s">
        <v>523</v>
      </c>
      <c r="B43" s="408">
        <v>291999</v>
      </c>
      <c r="C43" s="298"/>
      <c r="D43" s="294"/>
      <c r="E43" s="405">
        <f t="shared" si="0"/>
        <v>291999</v>
      </c>
      <c r="F43" s="297"/>
    </row>
    <row r="44" spans="1:6" ht="15.9" customHeight="1" x14ac:dyDescent="0.25">
      <c r="A44" s="451" t="s">
        <v>524</v>
      </c>
      <c r="B44" s="408">
        <v>9999</v>
      </c>
      <c r="C44" s="298"/>
      <c r="D44" s="294"/>
      <c r="E44" s="405">
        <f t="shared" si="0"/>
        <v>9999</v>
      </c>
      <c r="F44" s="297"/>
    </row>
    <row r="45" spans="1:6" ht="15.9" customHeight="1" x14ac:dyDescent="0.25">
      <c r="A45" s="451" t="s">
        <v>525</v>
      </c>
      <c r="B45" s="408">
        <v>50999</v>
      </c>
      <c r="C45" s="298"/>
      <c r="D45" s="294"/>
      <c r="E45" s="405">
        <f t="shared" si="0"/>
        <v>50999</v>
      </c>
      <c r="F45" s="297"/>
    </row>
    <row r="46" spans="1:6" ht="15.9" customHeight="1" x14ac:dyDescent="0.25">
      <c r="A46" s="451" t="s">
        <v>526</v>
      </c>
      <c r="B46" s="408">
        <v>17999</v>
      </c>
      <c r="C46" s="298"/>
      <c r="D46" s="294"/>
      <c r="E46" s="405">
        <f t="shared" si="0"/>
        <v>17999</v>
      </c>
      <c r="F46" s="297"/>
    </row>
    <row r="47" spans="1:6" ht="15.9" customHeight="1" x14ac:dyDescent="0.25">
      <c r="A47" s="451" t="s">
        <v>527</v>
      </c>
      <c r="B47" s="408">
        <v>42999</v>
      </c>
      <c r="C47" s="298"/>
      <c r="D47" s="294"/>
      <c r="E47" s="405">
        <f t="shared" si="0"/>
        <v>42999</v>
      </c>
      <c r="F47" s="297"/>
    </row>
    <row r="48" spans="1:6" ht="31.2" x14ac:dyDescent="0.25">
      <c r="A48" s="451" t="s">
        <v>528</v>
      </c>
      <c r="B48" s="408">
        <v>14732</v>
      </c>
      <c r="C48" s="298"/>
      <c r="D48" s="294"/>
      <c r="E48" s="405">
        <f t="shared" si="0"/>
        <v>14732</v>
      </c>
      <c r="F48" s="297"/>
    </row>
    <row r="49" spans="1:6" ht="15.6" x14ac:dyDescent="0.25">
      <c r="A49" s="451" t="s">
        <v>529</v>
      </c>
      <c r="B49" s="408">
        <v>16002</v>
      </c>
      <c r="C49" s="298"/>
      <c r="D49" s="294"/>
      <c r="E49" s="405">
        <f t="shared" si="0"/>
        <v>16002</v>
      </c>
      <c r="F49" s="297"/>
    </row>
    <row r="50" spans="1:6" ht="15.6" x14ac:dyDescent="0.25">
      <c r="A50" s="451" t="s">
        <v>530</v>
      </c>
      <c r="B50" s="408">
        <v>18034</v>
      </c>
      <c r="C50" s="298"/>
      <c r="D50" s="294"/>
      <c r="E50" s="405">
        <f t="shared" si="0"/>
        <v>18034</v>
      </c>
      <c r="F50" s="297"/>
    </row>
    <row r="51" spans="1:6" ht="15.6" x14ac:dyDescent="0.25">
      <c r="A51" s="451" t="s">
        <v>531</v>
      </c>
      <c r="B51" s="408">
        <v>79502</v>
      </c>
      <c r="C51" s="298"/>
      <c r="D51" s="294"/>
      <c r="E51" s="405">
        <f t="shared" si="0"/>
        <v>79502</v>
      </c>
      <c r="F51" s="297"/>
    </row>
    <row r="52" spans="1:6" ht="15.6" x14ac:dyDescent="0.25">
      <c r="A52" s="451" t="s">
        <v>532</v>
      </c>
      <c r="B52" s="408">
        <v>76200</v>
      </c>
      <c r="C52" s="298"/>
      <c r="D52" s="294"/>
      <c r="E52" s="405">
        <f t="shared" si="0"/>
        <v>76200</v>
      </c>
      <c r="F52" s="297"/>
    </row>
    <row r="53" spans="1:6" ht="15.6" x14ac:dyDescent="0.25">
      <c r="A53" s="451" t="s">
        <v>533</v>
      </c>
      <c r="B53" s="408">
        <v>200660</v>
      </c>
      <c r="C53" s="298"/>
      <c r="D53" s="294"/>
      <c r="E53" s="405">
        <f t="shared" si="0"/>
        <v>200660</v>
      </c>
      <c r="F53" s="297"/>
    </row>
    <row r="54" spans="1:6" ht="15.6" x14ac:dyDescent="0.25">
      <c r="A54" s="451" t="s">
        <v>534</v>
      </c>
      <c r="B54" s="408">
        <v>11684</v>
      </c>
      <c r="C54" s="298"/>
      <c r="D54" s="294"/>
      <c r="E54" s="405">
        <f t="shared" si="0"/>
        <v>11684</v>
      </c>
      <c r="F54" s="297"/>
    </row>
    <row r="55" spans="1:6" ht="15.6" x14ac:dyDescent="0.25">
      <c r="A55" s="451" t="s">
        <v>535</v>
      </c>
      <c r="B55" s="408">
        <v>26670</v>
      </c>
      <c r="C55" s="298"/>
      <c r="D55" s="294"/>
      <c r="E55" s="405">
        <f t="shared" si="0"/>
        <v>26670</v>
      </c>
      <c r="F55" s="297"/>
    </row>
    <row r="56" spans="1:6" ht="16.2" thickBot="1" x14ac:dyDescent="0.3">
      <c r="A56" s="471"/>
      <c r="B56" s="472"/>
      <c r="C56" s="473"/>
      <c r="D56" s="474"/>
      <c r="E56" s="475">
        <f t="shared" si="0"/>
        <v>0</v>
      </c>
      <c r="F56" s="476"/>
    </row>
    <row r="57" spans="1:6" ht="15.6" x14ac:dyDescent="0.25">
      <c r="A57" s="454"/>
      <c r="B57" s="457"/>
      <c r="C57" s="458"/>
      <c r="D57" s="459"/>
      <c r="E57" s="455">
        <f t="shared" si="0"/>
        <v>0</v>
      </c>
      <c r="F57" s="456"/>
    </row>
    <row r="58" spans="1:6" ht="15.6" x14ac:dyDescent="0.25">
      <c r="A58" s="451" t="s">
        <v>538</v>
      </c>
      <c r="B58" s="408">
        <v>14605000</v>
      </c>
      <c r="C58" s="298"/>
      <c r="D58" s="294"/>
      <c r="E58" s="405">
        <f t="shared" si="0"/>
        <v>14605000</v>
      </c>
      <c r="F58" s="297"/>
    </row>
    <row r="59" spans="1:6" ht="15.6" x14ac:dyDescent="0.25">
      <c r="A59" s="451"/>
      <c r="B59" s="408"/>
      <c r="C59" s="298"/>
      <c r="D59" s="294"/>
      <c r="E59" s="405">
        <f t="shared" si="0"/>
        <v>0</v>
      </c>
      <c r="F59" s="297"/>
    </row>
    <row r="60" spans="1:6" ht="15.6" x14ac:dyDescent="0.25">
      <c r="A60" s="451" t="s">
        <v>541</v>
      </c>
      <c r="B60" s="443">
        <v>11684000</v>
      </c>
      <c r="C60" s="298"/>
      <c r="D60" s="410">
        <v>1168400</v>
      </c>
      <c r="E60" s="405">
        <f t="shared" si="0"/>
        <v>10515600</v>
      </c>
      <c r="F60" s="297"/>
    </row>
    <row r="61" spans="1:6" ht="15.6" x14ac:dyDescent="0.25">
      <c r="A61" s="451"/>
      <c r="B61" s="408"/>
      <c r="C61" s="298"/>
      <c r="D61" s="294"/>
      <c r="E61" s="405">
        <f t="shared" si="0"/>
        <v>0</v>
      </c>
      <c r="F61" s="297"/>
    </row>
    <row r="62" spans="1:6" ht="15.9" customHeight="1" x14ac:dyDescent="0.25">
      <c r="A62" s="451" t="s">
        <v>549</v>
      </c>
      <c r="B62" s="408">
        <v>21927480</v>
      </c>
      <c r="C62" s="298"/>
      <c r="D62" s="294"/>
      <c r="E62" s="405">
        <f t="shared" si="0"/>
        <v>21927480</v>
      </c>
      <c r="F62" s="297"/>
    </row>
    <row r="63" spans="1:6" ht="15.9" customHeight="1" x14ac:dyDescent="0.25">
      <c r="A63" s="451"/>
      <c r="B63" s="408"/>
      <c r="C63" s="298"/>
      <c r="D63" s="294"/>
      <c r="E63" s="405">
        <f t="shared" si="0"/>
        <v>0</v>
      </c>
      <c r="F63" s="297"/>
    </row>
    <row r="64" spans="1:6" ht="15.9" customHeight="1" x14ac:dyDescent="0.25">
      <c r="A64" s="412" t="s">
        <v>543</v>
      </c>
      <c r="B64" s="408">
        <v>6872453</v>
      </c>
      <c r="C64" s="298"/>
      <c r="D64" s="294"/>
      <c r="E64" s="405">
        <f t="shared" si="0"/>
        <v>6872453</v>
      </c>
      <c r="F64" s="297"/>
    </row>
    <row r="65" spans="1:6" ht="15.9" customHeight="1" x14ac:dyDescent="0.25">
      <c r="A65" s="451"/>
      <c r="B65" s="408"/>
      <c r="C65" s="298"/>
      <c r="D65" s="294"/>
      <c r="E65" s="405">
        <f t="shared" si="0"/>
        <v>0</v>
      </c>
      <c r="F65" s="297"/>
    </row>
    <row r="66" spans="1:6" ht="15.9" customHeight="1" x14ac:dyDescent="0.25">
      <c r="A66" s="451" t="s">
        <v>550</v>
      </c>
      <c r="B66" s="408"/>
      <c r="C66" s="298"/>
      <c r="D66" s="294"/>
      <c r="E66" s="405">
        <f t="shared" si="0"/>
        <v>0</v>
      </c>
      <c r="F66" s="297"/>
    </row>
    <row r="67" spans="1:6" ht="15.9" customHeight="1" x14ac:dyDescent="0.25">
      <c r="A67" s="451" t="s">
        <v>585</v>
      </c>
      <c r="B67" s="408">
        <v>91440</v>
      </c>
      <c r="C67" s="298"/>
      <c r="D67" s="294"/>
      <c r="E67" s="405">
        <f t="shared" si="0"/>
        <v>91440</v>
      </c>
      <c r="F67" s="297"/>
    </row>
    <row r="68" spans="1:6" ht="15.9" customHeight="1" x14ac:dyDescent="0.25">
      <c r="A68" s="451" t="s">
        <v>551</v>
      </c>
      <c r="B68" s="408">
        <v>200025</v>
      </c>
      <c r="C68" s="298"/>
      <c r="D68" s="294"/>
      <c r="E68" s="405">
        <f t="shared" si="0"/>
        <v>200025</v>
      </c>
      <c r="F68" s="297"/>
    </row>
    <row r="69" spans="1:6" ht="15.9" customHeight="1" x14ac:dyDescent="0.25">
      <c r="A69" s="451" t="s">
        <v>552</v>
      </c>
      <c r="B69" s="408">
        <v>228600</v>
      </c>
      <c r="C69" s="298"/>
      <c r="D69" s="294"/>
      <c r="E69" s="405">
        <f t="shared" si="0"/>
        <v>228600</v>
      </c>
      <c r="F69" s="297"/>
    </row>
    <row r="70" spans="1:6" ht="15.9" customHeight="1" x14ac:dyDescent="0.25">
      <c r="A70" s="451" t="s">
        <v>553</v>
      </c>
      <c r="B70" s="408">
        <v>190500</v>
      </c>
      <c r="C70" s="298"/>
      <c r="D70" s="294"/>
      <c r="E70" s="405">
        <f t="shared" si="0"/>
        <v>190500</v>
      </c>
      <c r="F70" s="297"/>
    </row>
    <row r="71" spans="1:6" ht="15.9" customHeight="1" x14ac:dyDescent="0.25">
      <c r="A71" s="451"/>
      <c r="B71" s="408"/>
      <c r="C71" s="298"/>
      <c r="D71" s="294"/>
      <c r="E71" s="405">
        <f>B71-D71</f>
        <v>0</v>
      </c>
      <c r="F71" s="297"/>
    </row>
    <row r="72" spans="1:6" s="265" customFormat="1" ht="15.9" customHeight="1" x14ac:dyDescent="0.25">
      <c r="A72" s="451" t="s">
        <v>554</v>
      </c>
      <c r="B72" s="408">
        <v>179000</v>
      </c>
      <c r="C72" s="295"/>
      <c r="D72" s="296"/>
      <c r="E72" s="405">
        <f>B72-D72</f>
        <v>179000</v>
      </c>
      <c r="F72" s="297">
        <f>B72-D72-E72</f>
        <v>0</v>
      </c>
    </row>
    <row r="73" spans="1:6" s="265" customFormat="1" ht="15.9" customHeight="1" x14ac:dyDescent="0.25">
      <c r="A73" s="451"/>
      <c r="B73" s="408"/>
      <c r="C73" s="295"/>
      <c r="D73" s="296"/>
      <c r="E73" s="405">
        <f>B73-D73</f>
        <v>0</v>
      </c>
      <c r="F73" s="297">
        <f>B73-D73-E73</f>
        <v>0</v>
      </c>
    </row>
    <row r="74" spans="1:6" ht="15.9" customHeight="1" thickBot="1" x14ac:dyDescent="0.3">
      <c r="A74" s="452"/>
      <c r="B74" s="445"/>
      <c r="C74" s="446"/>
      <c r="D74" s="447"/>
      <c r="E74" s="448">
        <f>B74-D74</f>
        <v>0</v>
      </c>
      <c r="F74" s="453"/>
    </row>
    <row r="75" spans="1:6" s="29" customFormat="1" ht="18" customHeight="1" thickBot="1" x14ac:dyDescent="0.3">
      <c r="A75" s="449" t="s">
        <v>54</v>
      </c>
      <c r="B75" s="351">
        <f>SUM(B5:B74)</f>
        <v>90119096</v>
      </c>
      <c r="C75" s="450"/>
      <c r="D75" s="351">
        <f>SUM(D5:D74)</f>
        <v>1168400</v>
      </c>
      <c r="E75" s="351">
        <f>SUM(E5:E74)</f>
        <v>88950696</v>
      </c>
      <c r="F75" s="351">
        <f>SUM(F5:F74)</f>
        <v>0</v>
      </c>
    </row>
    <row r="85" spans="7:7" x14ac:dyDescent="0.25">
      <c r="G85" s="15" t="s">
        <v>424</v>
      </c>
    </row>
  </sheetData>
  <mergeCells count="1">
    <mergeCell ref="A1:F1"/>
  </mergeCells>
  <phoneticPr fontId="0" type="noConversion"/>
  <printOptions horizontalCentered="1"/>
  <pageMargins left="0.23622047244094491" right="0.15748031496062992" top="0.15748031496062992" bottom="0.15748031496062992" header="0.35433070866141736" footer="0.15748031496062992"/>
  <pageSetup paperSize="9" scale="60" orientation="portrait" horizontalDpi="300" verticalDpi="300" r:id="rId1"/>
  <headerFooter alignWithMargins="0">
    <oddHeader>&amp;R&amp;"Times New Roman CE,Félkövér dőlt"&amp;11 4. melléklet az 1/2020.(II.13.) önkormányzati rendelethez</oddHeader>
  </headerFooter>
  <rowBreaks count="1" manualBreakCount="1">
    <brk id="75" max="6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24"/>
  <sheetViews>
    <sheetView zoomScaleNormal="100" workbookViewId="0">
      <selection activeCell="B13" sqref="B13"/>
    </sheetView>
  </sheetViews>
  <sheetFormatPr defaultColWidth="9.33203125" defaultRowHeight="13.2" x14ac:dyDescent="0.25"/>
  <cols>
    <col min="1" max="1" width="60.6640625" style="16" customWidth="1"/>
    <col min="2" max="2" width="15.6640625" style="15" customWidth="1"/>
    <col min="3" max="3" width="16.33203125" style="15" customWidth="1"/>
    <col min="4" max="4" width="18" style="15" customWidth="1"/>
    <col min="5" max="5" width="16.6640625" style="15" customWidth="1"/>
    <col min="6" max="6" width="18.77734375" style="15" customWidth="1"/>
    <col min="7" max="8" width="12.77734375" style="15" customWidth="1"/>
    <col min="9" max="9" width="13.77734375" style="15" customWidth="1"/>
    <col min="10" max="16384" width="9.33203125" style="15"/>
  </cols>
  <sheetData>
    <row r="1" spans="1:6" ht="24.75" customHeight="1" x14ac:dyDescent="0.25">
      <c r="A1" s="506" t="s">
        <v>2</v>
      </c>
      <c r="B1" s="506"/>
      <c r="C1" s="506"/>
      <c r="D1" s="506"/>
      <c r="E1" s="506"/>
      <c r="F1" s="506"/>
    </row>
    <row r="2" spans="1:6" ht="23.25" customHeight="1" thickBot="1" x14ac:dyDescent="0.3">
      <c r="A2" s="67"/>
      <c r="B2" s="27"/>
      <c r="C2" s="27"/>
      <c r="D2" s="27"/>
      <c r="E2" s="27"/>
      <c r="F2" s="101" t="s">
        <v>9</v>
      </c>
    </row>
    <row r="3" spans="1:6" s="17" customFormat="1" ht="48.75" customHeight="1" thickBot="1" x14ac:dyDescent="0.3">
      <c r="A3" s="68" t="s">
        <v>58</v>
      </c>
      <c r="B3" s="69" t="s">
        <v>56</v>
      </c>
      <c r="C3" s="69" t="s">
        <v>57</v>
      </c>
      <c r="D3" s="69" t="s">
        <v>487</v>
      </c>
      <c r="E3" s="69" t="s">
        <v>460</v>
      </c>
      <c r="F3" s="23" t="s">
        <v>537</v>
      </c>
    </row>
    <row r="4" spans="1:6" s="27" customFormat="1" ht="15" customHeight="1" thickBot="1" x14ac:dyDescent="0.3">
      <c r="A4" s="24">
        <v>1</v>
      </c>
      <c r="B4" s="25">
        <v>2</v>
      </c>
      <c r="C4" s="25">
        <v>3</v>
      </c>
      <c r="D4" s="25">
        <v>4</v>
      </c>
      <c r="E4" s="25">
        <v>5</v>
      </c>
      <c r="F4" s="26">
        <v>6</v>
      </c>
    </row>
    <row r="5" spans="1:6" ht="15.9" customHeight="1" x14ac:dyDescent="0.25">
      <c r="A5" s="18" t="s">
        <v>536</v>
      </c>
      <c r="B5" s="6">
        <v>17593547</v>
      </c>
      <c r="C5" s="28"/>
      <c r="D5" s="6"/>
      <c r="E5" s="6">
        <v>17593547</v>
      </c>
      <c r="F5" s="33">
        <f>B5-D5-E5</f>
        <v>0</v>
      </c>
    </row>
    <row r="6" spans="1:6" ht="15.9" customHeight="1" x14ac:dyDescent="0.25">
      <c r="A6" s="421" t="s">
        <v>558</v>
      </c>
      <c r="B6" s="344">
        <v>2915940</v>
      </c>
      <c r="C6" s="344"/>
      <c r="D6" s="344"/>
      <c r="E6" s="344">
        <v>2915940</v>
      </c>
      <c r="F6" s="33"/>
    </row>
    <row r="7" spans="1:6" ht="15.9" customHeight="1" x14ac:dyDescent="0.25">
      <c r="A7" s="30" t="s">
        <v>546</v>
      </c>
      <c r="B7" s="404">
        <v>22916070</v>
      </c>
      <c r="C7" s="32"/>
      <c r="D7" s="31"/>
      <c r="E7" s="404">
        <v>22916070</v>
      </c>
      <c r="F7" s="33">
        <f>B7-D7-E7</f>
        <v>0</v>
      </c>
    </row>
    <row r="8" spans="1:6" ht="15.9" customHeight="1" x14ac:dyDescent="0.25">
      <c r="A8" s="30" t="s">
        <v>540</v>
      </c>
      <c r="B8" s="416">
        <v>14996520</v>
      </c>
      <c r="C8" s="417"/>
      <c r="D8" s="418"/>
      <c r="E8" s="416">
        <v>14996520</v>
      </c>
      <c r="F8" s="33"/>
    </row>
    <row r="9" spans="1:6" ht="15.9" customHeight="1" x14ac:dyDescent="0.25">
      <c r="A9" s="421" t="s">
        <v>557</v>
      </c>
      <c r="B9" s="420">
        <v>1270000</v>
      </c>
      <c r="C9" s="420"/>
      <c r="D9" s="420"/>
      <c r="E9" s="419">
        <v>1270000</v>
      </c>
      <c r="F9" s="33"/>
    </row>
    <row r="10" spans="1:6" ht="15.9" customHeight="1" x14ac:dyDescent="0.25">
      <c r="A10" s="479"/>
      <c r="B10" s="344"/>
      <c r="C10" s="32"/>
      <c r="D10" s="31"/>
      <c r="E10" s="31"/>
      <c r="F10" s="33"/>
    </row>
    <row r="11" spans="1:6" ht="15.9" customHeight="1" x14ac:dyDescent="0.25">
      <c r="A11" s="30"/>
      <c r="B11" s="31"/>
      <c r="C11" s="32"/>
      <c r="D11" s="31"/>
      <c r="E11" s="31"/>
      <c r="F11" s="33">
        <f t="shared" ref="F11:F23" si="0">B11-D11-E11</f>
        <v>0</v>
      </c>
    </row>
    <row r="12" spans="1:6" ht="15.9" customHeight="1" x14ac:dyDescent="0.25">
      <c r="A12" s="30"/>
      <c r="B12" s="31"/>
      <c r="C12" s="32"/>
      <c r="D12" s="31"/>
      <c r="E12" s="31"/>
      <c r="F12" s="33">
        <f t="shared" si="0"/>
        <v>0</v>
      </c>
    </row>
    <row r="13" spans="1:6" ht="15.9" customHeight="1" x14ac:dyDescent="0.25">
      <c r="A13" s="30"/>
      <c r="B13" s="31"/>
      <c r="C13" s="32"/>
      <c r="D13" s="31"/>
      <c r="E13" s="31"/>
      <c r="F13" s="33">
        <f t="shared" si="0"/>
        <v>0</v>
      </c>
    </row>
    <row r="14" spans="1:6" ht="15.9" customHeight="1" x14ac:dyDescent="0.25">
      <c r="A14" s="30"/>
      <c r="B14" s="31"/>
      <c r="C14" s="32"/>
      <c r="D14" s="31"/>
      <c r="E14" s="31"/>
      <c r="F14" s="33">
        <f t="shared" si="0"/>
        <v>0</v>
      </c>
    </row>
    <row r="15" spans="1:6" ht="15.9" customHeight="1" x14ac:dyDescent="0.25">
      <c r="A15" s="30"/>
      <c r="B15" s="31"/>
      <c r="C15" s="32"/>
      <c r="D15" s="31"/>
      <c r="E15" s="31"/>
      <c r="F15" s="33">
        <f t="shared" si="0"/>
        <v>0</v>
      </c>
    </row>
    <row r="16" spans="1:6" ht="15.9" customHeight="1" x14ac:dyDescent="0.25">
      <c r="A16" s="30"/>
      <c r="B16" s="31"/>
      <c r="C16" s="32"/>
      <c r="D16" s="31"/>
      <c r="E16" s="31"/>
      <c r="F16" s="33">
        <f t="shared" si="0"/>
        <v>0</v>
      </c>
    </row>
    <row r="17" spans="1:6" ht="15.9" customHeight="1" x14ac:dyDescent="0.25">
      <c r="A17" s="30"/>
      <c r="B17" s="31"/>
      <c r="C17" s="32"/>
      <c r="D17" s="31"/>
      <c r="E17" s="31"/>
      <c r="F17" s="33">
        <f t="shared" si="0"/>
        <v>0</v>
      </c>
    </row>
    <row r="18" spans="1:6" ht="15.9" customHeight="1" x14ac:dyDescent="0.25">
      <c r="A18" s="30"/>
      <c r="B18" s="31"/>
      <c r="C18" s="32"/>
      <c r="D18" s="31"/>
      <c r="E18" s="31"/>
      <c r="F18" s="33">
        <f t="shared" si="0"/>
        <v>0</v>
      </c>
    </row>
    <row r="19" spans="1:6" ht="15.9" customHeight="1" x14ac:dyDescent="0.25">
      <c r="A19" s="30"/>
      <c r="B19" s="31"/>
      <c r="C19" s="32"/>
      <c r="D19" s="31"/>
      <c r="E19" s="31"/>
      <c r="F19" s="33">
        <f t="shared" si="0"/>
        <v>0</v>
      </c>
    </row>
    <row r="20" spans="1:6" ht="15.9" customHeight="1" x14ac:dyDescent="0.25">
      <c r="A20" s="30"/>
      <c r="B20" s="31"/>
      <c r="C20" s="32"/>
      <c r="D20" s="31"/>
      <c r="E20" s="31"/>
      <c r="F20" s="33">
        <f t="shared" si="0"/>
        <v>0</v>
      </c>
    </row>
    <row r="21" spans="1:6" ht="15.9" customHeight="1" x14ac:dyDescent="0.25">
      <c r="A21" s="30"/>
      <c r="B21" s="31"/>
      <c r="C21" s="32"/>
      <c r="D21" s="31"/>
      <c r="E21" s="31"/>
      <c r="F21" s="33">
        <f t="shared" si="0"/>
        <v>0</v>
      </c>
    </row>
    <row r="22" spans="1:6" ht="15.9" customHeight="1" x14ac:dyDescent="0.25">
      <c r="A22" s="30"/>
      <c r="B22" s="31"/>
      <c r="C22" s="32"/>
      <c r="D22" s="31"/>
      <c r="E22" s="31"/>
      <c r="F22" s="33">
        <f t="shared" si="0"/>
        <v>0</v>
      </c>
    </row>
    <row r="23" spans="1:6" ht="15.9" customHeight="1" thickBot="1" x14ac:dyDescent="0.3">
      <c r="A23" s="34"/>
      <c r="B23" s="35"/>
      <c r="C23" s="35"/>
      <c r="D23" s="35"/>
      <c r="E23" s="35"/>
      <c r="F23" s="36">
        <f t="shared" si="0"/>
        <v>0</v>
      </c>
    </row>
    <row r="24" spans="1:6" s="29" customFormat="1" ht="18" customHeight="1" thickBot="1" x14ac:dyDescent="0.3">
      <c r="A24" s="70" t="s">
        <v>54</v>
      </c>
      <c r="B24" s="71">
        <f>SUM(B5:B23)</f>
        <v>59692077</v>
      </c>
      <c r="C24" s="48"/>
      <c r="D24" s="71">
        <f>SUM(D5:D23)</f>
        <v>0</v>
      </c>
      <c r="E24" s="71">
        <f>SUM(E5:E23)</f>
        <v>59692077</v>
      </c>
      <c r="F24" s="37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5. melléklet az 1/2020.(II.13.) önkormányzati rendelethez&amp;"Times New Roman CE,Normál"&amp;10
   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6"/>
  <sheetViews>
    <sheetView zoomScaleNormal="100" workbookViewId="0">
      <selection activeCell="P20" sqref="P20"/>
    </sheetView>
  </sheetViews>
  <sheetFormatPr defaultColWidth="9.33203125" defaultRowHeight="13.2" x14ac:dyDescent="0.25"/>
  <cols>
    <col min="1" max="1" width="5.44140625" style="19" customWidth="1"/>
    <col min="2" max="2" width="33.109375" style="19" customWidth="1"/>
    <col min="3" max="3" width="12.33203125" style="19" customWidth="1"/>
    <col min="4" max="4" width="11.44140625" style="19" customWidth="1"/>
    <col min="5" max="5" width="11.33203125" style="19" customWidth="1"/>
    <col min="6" max="6" width="11" style="19" customWidth="1"/>
    <col min="7" max="7" width="14.33203125" style="19" customWidth="1"/>
    <col min="8" max="16384" width="9.33203125" style="19"/>
  </cols>
  <sheetData>
    <row r="1" spans="1:7" ht="43.5" customHeight="1" x14ac:dyDescent="0.3">
      <c r="A1" s="508" t="s">
        <v>3</v>
      </c>
      <c r="B1" s="508"/>
      <c r="C1" s="508"/>
      <c r="D1" s="508"/>
      <c r="E1" s="508"/>
      <c r="F1" s="508"/>
      <c r="G1" s="508"/>
    </row>
    <row r="3" spans="1:7" s="52" customFormat="1" ht="27" customHeight="1" x14ac:dyDescent="0.35">
      <c r="A3" s="50" t="s">
        <v>149</v>
      </c>
      <c r="B3" s="51"/>
      <c r="C3" s="507" t="s">
        <v>391</v>
      </c>
      <c r="D3" s="507"/>
      <c r="E3" s="507"/>
      <c r="F3" s="507"/>
      <c r="G3" s="507"/>
    </row>
    <row r="4" spans="1:7" s="52" customFormat="1" ht="15.6" x14ac:dyDescent="0.3">
      <c r="A4" s="51"/>
      <c r="B4" s="51"/>
      <c r="C4" s="51"/>
      <c r="D4" s="51"/>
      <c r="E4" s="51"/>
      <c r="F4" s="51"/>
      <c r="G4" s="51"/>
    </row>
    <row r="5" spans="1:7" s="52" customFormat="1" ht="24.75" customHeight="1" x14ac:dyDescent="0.35">
      <c r="A5" s="50" t="s">
        <v>150</v>
      </c>
      <c r="B5" s="51"/>
      <c r="C5" s="507" t="s">
        <v>392</v>
      </c>
      <c r="D5" s="507"/>
      <c r="E5" s="507"/>
      <c r="F5" s="507"/>
      <c r="G5" s="51"/>
    </row>
    <row r="6" spans="1:7" s="53" customFormat="1" x14ac:dyDescent="0.25">
      <c r="A6" s="80"/>
      <c r="B6" s="80"/>
      <c r="C6" s="80"/>
      <c r="D6" s="80"/>
      <c r="E6" s="80"/>
      <c r="F6" s="80"/>
      <c r="G6" s="80"/>
    </row>
    <row r="7" spans="1:7" s="54" customFormat="1" ht="15" customHeight="1" x14ac:dyDescent="0.25">
      <c r="A7" s="96" t="s">
        <v>484</v>
      </c>
      <c r="B7" s="95"/>
      <c r="C7" s="95"/>
      <c r="D7" s="81"/>
      <c r="E7" s="81"/>
      <c r="F7" s="81"/>
      <c r="G7" s="81"/>
    </row>
    <row r="8" spans="1:7" s="54" customFormat="1" ht="15" customHeight="1" thickBot="1" x14ac:dyDescent="0.3">
      <c r="A8" s="96" t="s">
        <v>485</v>
      </c>
      <c r="B8" s="81"/>
      <c r="C8" s="81"/>
      <c r="D8" s="81"/>
      <c r="E8" s="81"/>
      <c r="F8" s="81"/>
      <c r="G8" s="81"/>
    </row>
    <row r="9" spans="1:7" s="38" customFormat="1" ht="42" customHeight="1" thickBot="1" x14ac:dyDescent="0.3">
      <c r="A9" s="72" t="s">
        <v>11</v>
      </c>
      <c r="B9" s="73" t="s">
        <v>151</v>
      </c>
      <c r="C9" s="73" t="s">
        <v>152</v>
      </c>
      <c r="D9" s="73" t="s">
        <v>153</v>
      </c>
      <c r="E9" s="73" t="s">
        <v>154</v>
      </c>
      <c r="F9" s="73" t="s">
        <v>155</v>
      </c>
      <c r="G9" s="74" t="s">
        <v>46</v>
      </c>
    </row>
    <row r="10" spans="1:7" ht="24" customHeight="1" x14ac:dyDescent="0.25">
      <c r="A10" s="82" t="s">
        <v>13</v>
      </c>
      <c r="B10" s="75" t="s">
        <v>156</v>
      </c>
      <c r="C10" s="55"/>
      <c r="D10" s="55"/>
      <c r="E10" s="55"/>
      <c r="F10" s="55"/>
      <c r="G10" s="83">
        <f>SUM(C10:F10)</f>
        <v>0</v>
      </c>
    </row>
    <row r="11" spans="1:7" ht="24" customHeight="1" x14ac:dyDescent="0.25">
      <c r="A11" s="84" t="s">
        <v>14</v>
      </c>
      <c r="B11" s="76" t="s">
        <v>157</v>
      </c>
      <c r="C11" s="56">
        <v>3247169</v>
      </c>
      <c r="D11" s="56"/>
      <c r="E11" s="56"/>
      <c r="F11" s="56"/>
      <c r="G11" s="85">
        <f t="shared" ref="G11:G16" si="0">SUM(C11:F11)</f>
        <v>3247169</v>
      </c>
    </row>
    <row r="12" spans="1:7" ht="24" customHeight="1" x14ac:dyDescent="0.25">
      <c r="A12" s="84" t="s">
        <v>15</v>
      </c>
      <c r="B12" s="76" t="s">
        <v>158</v>
      </c>
      <c r="C12" s="56"/>
      <c r="D12" s="56"/>
      <c r="E12" s="56"/>
      <c r="F12" s="56"/>
      <c r="G12" s="85">
        <f t="shared" si="0"/>
        <v>0</v>
      </c>
    </row>
    <row r="13" spans="1:7" ht="24" customHeight="1" x14ac:dyDescent="0.25">
      <c r="A13" s="84" t="s">
        <v>16</v>
      </c>
      <c r="B13" s="76" t="s">
        <v>159</v>
      </c>
      <c r="C13" s="56"/>
      <c r="D13" s="56"/>
      <c r="E13" s="56"/>
      <c r="F13" s="56"/>
      <c r="G13" s="85">
        <f t="shared" si="0"/>
        <v>0</v>
      </c>
    </row>
    <row r="14" spans="1:7" ht="24" customHeight="1" x14ac:dyDescent="0.25">
      <c r="A14" s="84" t="s">
        <v>17</v>
      </c>
      <c r="B14" s="76" t="s">
        <v>160</v>
      </c>
      <c r="C14" s="56"/>
      <c r="D14" s="56"/>
      <c r="E14" s="56"/>
      <c r="F14" s="56"/>
      <c r="G14" s="85">
        <f t="shared" si="0"/>
        <v>0</v>
      </c>
    </row>
    <row r="15" spans="1:7" ht="24" customHeight="1" thickBot="1" x14ac:dyDescent="0.3">
      <c r="A15" s="86" t="s">
        <v>18</v>
      </c>
      <c r="B15" s="87" t="s">
        <v>161</v>
      </c>
      <c r="C15" s="57"/>
      <c r="D15" s="57"/>
      <c r="E15" s="57">
        <v>7420112</v>
      </c>
      <c r="F15" s="57"/>
      <c r="G15" s="88">
        <f t="shared" si="0"/>
        <v>7420112</v>
      </c>
    </row>
    <row r="16" spans="1:7" s="58" customFormat="1" ht="24" customHeight="1" thickBot="1" x14ac:dyDescent="0.3">
      <c r="A16" s="89" t="s">
        <v>19</v>
      </c>
      <c r="B16" s="90" t="s">
        <v>46</v>
      </c>
      <c r="C16" s="91">
        <f>SUM(C10:C15)</f>
        <v>3247169</v>
      </c>
      <c r="D16" s="91">
        <f>SUM(D10:D15)</f>
        <v>0</v>
      </c>
      <c r="E16" s="91">
        <f>SUM(E10:E15)</f>
        <v>7420112</v>
      </c>
      <c r="F16" s="91">
        <f>SUM(F10:F15)</f>
        <v>0</v>
      </c>
      <c r="G16" s="92">
        <f t="shared" si="0"/>
        <v>10667281</v>
      </c>
    </row>
    <row r="17" spans="1:7" s="53" customFormat="1" x14ac:dyDescent="0.25">
      <c r="A17" s="80"/>
      <c r="B17" s="80"/>
      <c r="C17" s="80"/>
      <c r="D17" s="80"/>
      <c r="E17" s="80"/>
      <c r="F17" s="80"/>
      <c r="G17" s="80"/>
    </row>
    <row r="18" spans="1:7" s="53" customFormat="1" x14ac:dyDescent="0.25">
      <c r="A18" s="80"/>
      <c r="B18" s="80"/>
      <c r="C18" s="80"/>
      <c r="D18" s="80"/>
      <c r="E18" s="80"/>
      <c r="F18" s="80"/>
      <c r="G18" s="80"/>
    </row>
    <row r="19" spans="1:7" s="53" customFormat="1" x14ac:dyDescent="0.25">
      <c r="A19" s="80"/>
      <c r="B19" s="80"/>
      <c r="C19" s="80"/>
      <c r="D19" s="80"/>
      <c r="E19" s="80"/>
      <c r="F19" s="80"/>
      <c r="G19" s="80"/>
    </row>
    <row r="20" spans="1:7" s="53" customFormat="1" ht="15.6" x14ac:dyDescent="0.3">
      <c r="A20" s="52" t="s">
        <v>547</v>
      </c>
      <c r="B20" s="80"/>
      <c r="C20" s="80"/>
      <c r="D20" s="80"/>
      <c r="E20" s="80"/>
      <c r="F20" s="80"/>
      <c r="G20" s="80"/>
    </row>
    <row r="21" spans="1:7" s="53" customFormat="1" x14ac:dyDescent="0.25">
      <c r="A21" s="80"/>
      <c r="B21" s="80"/>
      <c r="C21" s="80"/>
      <c r="D21" s="80"/>
      <c r="E21" s="80"/>
      <c r="F21" s="80"/>
      <c r="G21" s="80"/>
    </row>
    <row r="22" spans="1:7" x14ac:dyDescent="0.25">
      <c r="A22" s="80"/>
      <c r="B22" s="80"/>
      <c r="C22" s="80"/>
      <c r="D22" s="80"/>
      <c r="E22" s="80"/>
      <c r="F22" s="80"/>
      <c r="G22" s="80"/>
    </row>
    <row r="23" spans="1:7" x14ac:dyDescent="0.25">
      <c r="A23" s="80"/>
      <c r="B23" s="80"/>
      <c r="C23" s="53"/>
      <c r="D23" s="53"/>
      <c r="E23" s="53"/>
      <c r="F23" s="53"/>
      <c r="G23" s="80"/>
    </row>
    <row r="24" spans="1:7" ht="13.8" x14ac:dyDescent="0.3">
      <c r="A24" s="80"/>
      <c r="B24" s="80"/>
      <c r="C24" s="93"/>
      <c r="D24" s="94" t="s">
        <v>162</v>
      </c>
      <c r="E24" s="94"/>
      <c r="F24" s="93"/>
      <c r="G24" s="80"/>
    </row>
    <row r="25" spans="1:7" ht="13.8" x14ac:dyDescent="0.3">
      <c r="C25" s="59"/>
      <c r="D25" s="60"/>
      <c r="E25" s="60"/>
      <c r="F25" s="59"/>
    </row>
    <row r="26" spans="1:7" ht="13.8" x14ac:dyDescent="0.3">
      <c r="C26" s="59"/>
      <c r="D26" s="60"/>
      <c r="E26" s="60"/>
      <c r="F26" s="59"/>
    </row>
  </sheetData>
  <sheetProtection sheet="1"/>
  <mergeCells count="3">
    <mergeCell ref="C3:G3"/>
    <mergeCell ref="C5:F5"/>
    <mergeCell ref="A1:G1"/>
  </mergeCells>
  <phoneticPr fontId="25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
6. melléklet az 1/2020.(II.13.) 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32"/>
  <sheetViews>
    <sheetView zoomScaleNormal="100" workbookViewId="0">
      <selection activeCell="D13" sqref="D13"/>
    </sheetView>
  </sheetViews>
  <sheetFormatPr defaultRowHeight="13.2" x14ac:dyDescent="0.25"/>
  <cols>
    <col min="1" max="1" width="5.44140625" customWidth="1"/>
    <col min="2" max="2" width="40.6640625" customWidth="1"/>
    <col min="3" max="3" width="25.109375" customWidth="1"/>
    <col min="4" max="4" width="18.44140625" bestFit="1" customWidth="1"/>
    <col min="5" max="5" width="14.33203125" customWidth="1"/>
    <col min="7" max="7" width="12.77734375" bestFit="1" customWidth="1"/>
  </cols>
  <sheetData>
    <row r="1" spans="1:7" ht="45" customHeight="1" x14ac:dyDescent="0.3">
      <c r="A1" s="509" t="s">
        <v>555</v>
      </c>
      <c r="B1" s="509"/>
      <c r="C1" s="509"/>
      <c r="D1" s="509"/>
      <c r="E1" s="509"/>
    </row>
    <row r="2" spans="1:7" ht="17.25" customHeight="1" x14ac:dyDescent="0.3">
      <c r="A2" s="115"/>
      <c r="B2" s="115"/>
      <c r="C2" s="115"/>
      <c r="D2" s="115"/>
      <c r="E2" s="115"/>
    </row>
    <row r="3" spans="1:7" ht="13.8" thickBot="1" x14ac:dyDescent="0.3">
      <c r="A3" s="77" t="s">
        <v>421</v>
      </c>
      <c r="B3" s="77"/>
      <c r="C3" s="510" t="s">
        <v>9</v>
      </c>
      <c r="D3" s="510"/>
      <c r="E3" s="510"/>
    </row>
    <row r="4" spans="1:7" ht="42.75" customHeight="1" thickBot="1" x14ac:dyDescent="0.3">
      <c r="A4" s="140" t="s">
        <v>59</v>
      </c>
      <c r="B4" s="141" t="s">
        <v>106</v>
      </c>
      <c r="C4" s="141" t="s">
        <v>107</v>
      </c>
      <c r="D4" s="142" t="s">
        <v>396</v>
      </c>
      <c r="E4" s="142" t="s">
        <v>397</v>
      </c>
    </row>
    <row r="5" spans="1:7" ht="30.75" customHeight="1" x14ac:dyDescent="0.25">
      <c r="A5" s="137" t="s">
        <v>13</v>
      </c>
      <c r="B5" s="138" t="s">
        <v>393</v>
      </c>
      <c r="C5" s="139" t="s">
        <v>394</v>
      </c>
      <c r="D5" s="143">
        <v>25000</v>
      </c>
      <c r="E5" s="145"/>
    </row>
    <row r="6" spans="1:7" ht="30.75" customHeight="1" x14ac:dyDescent="0.25">
      <c r="A6" s="78" t="s">
        <v>14</v>
      </c>
      <c r="B6" s="135" t="s">
        <v>395</v>
      </c>
      <c r="C6" s="136" t="s">
        <v>394</v>
      </c>
      <c r="D6" s="144">
        <v>29854</v>
      </c>
      <c r="E6" s="146"/>
    </row>
    <row r="7" spans="1:7" ht="30.75" customHeight="1" x14ac:dyDescent="0.25">
      <c r="A7" s="137"/>
      <c r="B7" s="135" t="s">
        <v>478</v>
      </c>
      <c r="C7" s="136" t="s">
        <v>479</v>
      </c>
      <c r="D7" s="144">
        <v>10000</v>
      </c>
      <c r="E7" s="146"/>
    </row>
    <row r="8" spans="1:7" ht="30.75" customHeight="1" x14ac:dyDescent="0.25">
      <c r="A8" s="137" t="s">
        <v>15</v>
      </c>
      <c r="B8" s="135" t="s">
        <v>463</v>
      </c>
      <c r="C8" s="136" t="s">
        <v>464</v>
      </c>
      <c r="D8" s="407">
        <v>1000000</v>
      </c>
      <c r="E8" s="146"/>
    </row>
    <row r="9" spans="1:7" ht="30.75" customHeight="1" x14ac:dyDescent="0.25">
      <c r="A9" s="78" t="s">
        <v>16</v>
      </c>
      <c r="B9" s="135" t="s">
        <v>465</v>
      </c>
      <c r="C9" s="136" t="s">
        <v>464</v>
      </c>
      <c r="D9" s="399">
        <v>500000</v>
      </c>
      <c r="E9" s="146"/>
    </row>
    <row r="10" spans="1:7" ht="30.75" customHeight="1" x14ac:dyDescent="0.25">
      <c r="A10" s="137" t="s">
        <v>17</v>
      </c>
      <c r="B10" s="135" t="s">
        <v>466</v>
      </c>
      <c r="C10" s="136" t="s">
        <v>464</v>
      </c>
      <c r="D10" s="399">
        <v>600000</v>
      </c>
      <c r="E10" s="147"/>
      <c r="G10" s="402"/>
    </row>
    <row r="11" spans="1:7" ht="15.9" customHeight="1" x14ac:dyDescent="0.25">
      <c r="A11" s="78" t="s">
        <v>18</v>
      </c>
      <c r="B11" s="135" t="s">
        <v>467</v>
      </c>
      <c r="C11" s="136" t="s">
        <v>464</v>
      </c>
      <c r="D11" s="399">
        <v>400000</v>
      </c>
      <c r="E11" s="147"/>
      <c r="G11" s="403"/>
    </row>
    <row r="12" spans="1:7" ht="15.9" customHeight="1" x14ac:dyDescent="0.25">
      <c r="A12" s="137" t="s">
        <v>19</v>
      </c>
      <c r="B12" s="135" t="s">
        <v>468</v>
      </c>
      <c r="C12" s="136" t="s">
        <v>464</v>
      </c>
      <c r="D12" s="399">
        <v>500000</v>
      </c>
      <c r="E12" s="147"/>
    </row>
    <row r="13" spans="1:7" ht="15.9" customHeight="1" x14ac:dyDescent="0.25">
      <c r="A13" s="78" t="s">
        <v>20</v>
      </c>
      <c r="B13" s="148" t="s">
        <v>469</v>
      </c>
      <c r="C13" s="136" t="s">
        <v>464</v>
      </c>
      <c r="D13" s="399">
        <v>400000</v>
      </c>
      <c r="E13" s="147"/>
    </row>
    <row r="14" spans="1:7" ht="15.9" customHeight="1" x14ac:dyDescent="0.25">
      <c r="A14" s="137" t="s">
        <v>21</v>
      </c>
      <c r="B14" s="135" t="s">
        <v>470</v>
      </c>
      <c r="C14" s="136" t="s">
        <v>464</v>
      </c>
      <c r="D14" s="400">
        <v>300000</v>
      </c>
      <c r="E14" s="147"/>
    </row>
    <row r="15" spans="1:7" ht="39.75" customHeight="1" x14ac:dyDescent="0.25">
      <c r="A15" s="78" t="s">
        <v>22</v>
      </c>
      <c r="B15" s="135" t="s">
        <v>471</v>
      </c>
      <c r="C15" s="136" t="s">
        <v>464</v>
      </c>
      <c r="D15" s="400">
        <v>1000000</v>
      </c>
      <c r="E15" s="146"/>
      <c r="G15" s="403"/>
    </row>
    <row r="16" spans="1:7" ht="15.9" customHeight="1" x14ac:dyDescent="0.25">
      <c r="A16" s="137" t="s">
        <v>23</v>
      </c>
      <c r="B16" s="413" t="s">
        <v>544</v>
      </c>
      <c r="C16" s="136" t="s">
        <v>464</v>
      </c>
      <c r="D16" s="415">
        <v>16870</v>
      </c>
      <c r="E16" s="414"/>
    </row>
    <row r="17" spans="1:7" ht="15.9" customHeight="1" x14ac:dyDescent="0.25">
      <c r="A17" s="78"/>
      <c r="B17" s="413" t="s">
        <v>545</v>
      </c>
      <c r="C17" s="136" t="s">
        <v>464</v>
      </c>
      <c r="D17" s="415">
        <v>50000</v>
      </c>
      <c r="E17" s="414"/>
      <c r="G17" s="403"/>
    </row>
    <row r="18" spans="1:7" ht="15.9" customHeight="1" x14ac:dyDescent="0.25">
      <c r="A18" s="78"/>
      <c r="B18" s="135"/>
      <c r="C18" s="136"/>
      <c r="D18" s="415"/>
      <c r="E18" s="414"/>
    </row>
    <row r="19" spans="1:7" ht="15.9" customHeight="1" x14ac:dyDescent="0.25">
      <c r="A19" s="78" t="s">
        <v>27</v>
      </c>
      <c r="B19" s="135"/>
      <c r="C19" s="136"/>
      <c r="D19" s="415"/>
      <c r="E19" s="414"/>
    </row>
    <row r="20" spans="1:7" ht="15.9" customHeight="1" x14ac:dyDescent="0.25">
      <c r="A20" s="78" t="s">
        <v>28</v>
      </c>
      <c r="B20" s="135"/>
      <c r="C20" s="8"/>
      <c r="D20" s="398"/>
      <c r="E20" s="147"/>
    </row>
    <row r="21" spans="1:7" ht="15.9" customHeight="1" x14ac:dyDescent="0.25">
      <c r="A21" s="78" t="s">
        <v>29</v>
      </c>
      <c r="B21" s="135"/>
      <c r="C21" s="8"/>
      <c r="D21" s="398"/>
      <c r="E21" s="147"/>
    </row>
    <row r="22" spans="1:7" ht="15.9" customHeight="1" x14ac:dyDescent="0.25">
      <c r="A22" s="78" t="s">
        <v>30</v>
      </c>
      <c r="B22" s="135"/>
      <c r="C22" s="8"/>
      <c r="D22" s="398"/>
      <c r="E22" s="147"/>
    </row>
    <row r="23" spans="1:7" ht="15.9" customHeight="1" x14ac:dyDescent="0.25">
      <c r="A23" s="78" t="s">
        <v>31</v>
      </c>
      <c r="B23" s="135"/>
      <c r="C23" s="8"/>
      <c r="D23" s="398"/>
      <c r="E23" s="147"/>
    </row>
    <row r="24" spans="1:7" ht="15.9" customHeight="1" x14ac:dyDescent="0.25">
      <c r="A24" s="78" t="s">
        <v>32</v>
      </c>
      <c r="B24" s="8"/>
      <c r="C24" s="8"/>
      <c r="D24" s="398"/>
      <c r="E24" s="147"/>
    </row>
    <row r="25" spans="1:7" ht="15.9" customHeight="1" x14ac:dyDescent="0.25">
      <c r="A25" s="78" t="s">
        <v>33</v>
      </c>
      <c r="B25" s="8"/>
      <c r="C25" s="8"/>
      <c r="D25" s="398"/>
      <c r="E25" s="147"/>
    </row>
    <row r="26" spans="1:7" ht="15.9" customHeight="1" x14ac:dyDescent="0.25">
      <c r="A26" s="78" t="s">
        <v>34</v>
      </c>
      <c r="B26" s="8"/>
      <c r="C26" s="8"/>
      <c r="D26" s="398"/>
      <c r="E26" s="147"/>
    </row>
    <row r="27" spans="1:7" ht="15.9" customHeight="1" x14ac:dyDescent="0.25">
      <c r="A27" s="78" t="s">
        <v>35</v>
      </c>
      <c r="B27" s="8"/>
      <c r="C27" s="8"/>
      <c r="D27" s="122"/>
      <c r="E27" s="147"/>
    </row>
    <row r="28" spans="1:7" ht="15.9" customHeight="1" x14ac:dyDescent="0.25">
      <c r="A28" s="78" t="s">
        <v>36</v>
      </c>
      <c r="B28" s="8"/>
      <c r="C28" s="8"/>
      <c r="D28" s="122"/>
      <c r="E28" s="147"/>
    </row>
    <row r="29" spans="1:7" ht="15.9" customHeight="1" x14ac:dyDescent="0.25">
      <c r="A29" s="78" t="s">
        <v>37</v>
      </c>
      <c r="B29" s="8"/>
      <c r="C29" s="8"/>
      <c r="D29" s="122"/>
      <c r="E29" s="147"/>
    </row>
    <row r="30" spans="1:7" ht="15.9" customHeight="1" x14ac:dyDescent="0.25">
      <c r="A30" s="78" t="s">
        <v>38</v>
      </c>
      <c r="B30" s="8"/>
      <c r="C30" s="8"/>
      <c r="D30" s="122"/>
      <c r="E30" s="147"/>
    </row>
    <row r="31" spans="1:7" ht="15.9" customHeight="1" thickBot="1" x14ac:dyDescent="0.3">
      <c r="A31" s="78" t="s">
        <v>39</v>
      </c>
      <c r="B31" s="8"/>
      <c r="C31" s="8"/>
      <c r="D31" s="122"/>
      <c r="E31" s="147"/>
    </row>
    <row r="32" spans="1:7" ht="15.9" customHeight="1" thickBot="1" x14ac:dyDescent="0.3">
      <c r="A32" s="511" t="s">
        <v>46</v>
      </c>
      <c r="B32" s="512"/>
      <c r="C32" s="79"/>
      <c r="D32" s="401">
        <f>SUM(D5:D31)</f>
        <v>4831724</v>
      </c>
      <c r="E32" s="123">
        <f>SUM(E5:E31)</f>
        <v>0</v>
      </c>
    </row>
  </sheetData>
  <mergeCells count="3">
    <mergeCell ref="A1:E1"/>
    <mergeCell ref="C3:E3"/>
    <mergeCell ref="A32:B32"/>
  </mergeCells>
  <phoneticPr fontId="25" type="noConversion"/>
  <conditionalFormatting sqref="E32">
    <cfRule type="cellIs" dxfId="0" priority="1" stopIfTrue="1" operator="equal">
      <formula>0</formula>
    </cfRule>
  </conditionalFormatting>
  <pageMargins left="0.75" right="0.75" top="1" bottom="1" header="0.5" footer="0.5"/>
  <pageSetup paperSize="9" scale="92" orientation="portrait" horizontalDpi="300" verticalDpi="300" r:id="rId1"/>
  <headerFooter alignWithMargins="0"/>
  <colBreaks count="1" manualBreakCount="1">
    <brk id="5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7030A0"/>
  </sheetPr>
  <dimension ref="A1:P84"/>
  <sheetViews>
    <sheetView zoomScaleNormal="100" workbookViewId="0">
      <selection activeCell="S13" sqref="S13"/>
    </sheetView>
  </sheetViews>
  <sheetFormatPr defaultColWidth="9.33203125" defaultRowHeight="15.6" x14ac:dyDescent="0.3"/>
  <cols>
    <col min="1" max="1" width="5.6640625" style="42" customWidth="1"/>
    <col min="2" max="2" width="31.6640625" style="43" customWidth="1"/>
    <col min="3" max="14" width="11.33203125" style="43" bestFit="1" customWidth="1"/>
    <col min="15" max="15" width="12.6640625" style="42" customWidth="1"/>
    <col min="16" max="16" width="10.109375" style="43" bestFit="1" customWidth="1"/>
    <col min="17" max="16384" width="9.33203125" style="43"/>
  </cols>
  <sheetData>
    <row r="1" spans="1:16" ht="31.5" customHeight="1" x14ac:dyDescent="0.3">
      <c r="A1" s="516" t="s">
        <v>556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</row>
    <row r="2" spans="1:16" ht="16.2" thickBot="1" x14ac:dyDescent="0.35">
      <c r="A2" s="288" t="s">
        <v>412</v>
      </c>
      <c r="N2" s="518" t="s">
        <v>9</v>
      </c>
      <c r="O2" s="518"/>
    </row>
    <row r="3" spans="1:16" s="42" customFormat="1" ht="27.75" customHeight="1" thickBot="1" x14ac:dyDescent="0.35">
      <c r="A3" s="39" t="s">
        <v>11</v>
      </c>
      <c r="B3" s="40" t="s">
        <v>52</v>
      </c>
      <c r="C3" s="40" t="s">
        <v>60</v>
      </c>
      <c r="D3" s="40" t="s">
        <v>61</v>
      </c>
      <c r="E3" s="40" t="s">
        <v>62</v>
      </c>
      <c r="F3" s="40" t="s">
        <v>63</v>
      </c>
      <c r="G3" s="40" t="s">
        <v>64</v>
      </c>
      <c r="H3" s="40" t="s">
        <v>65</v>
      </c>
      <c r="I3" s="40" t="s">
        <v>66</v>
      </c>
      <c r="J3" s="40" t="s">
        <v>67</v>
      </c>
      <c r="K3" s="40" t="s">
        <v>68</v>
      </c>
      <c r="L3" s="40" t="s">
        <v>69</v>
      </c>
      <c r="M3" s="40" t="s">
        <v>70</v>
      </c>
      <c r="N3" s="40" t="s">
        <v>71</v>
      </c>
      <c r="O3" s="41" t="s">
        <v>46</v>
      </c>
    </row>
    <row r="4" spans="1:16" s="267" customFormat="1" ht="15" customHeight="1" thickBot="1" x14ac:dyDescent="0.3">
      <c r="A4" s="266" t="s">
        <v>13</v>
      </c>
      <c r="B4" s="513" t="s">
        <v>47</v>
      </c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5"/>
    </row>
    <row r="5" spans="1:16" s="267" customFormat="1" ht="22.5" customHeight="1" x14ac:dyDescent="0.25">
      <c r="A5" s="268" t="s">
        <v>14</v>
      </c>
      <c r="B5" s="269" t="s">
        <v>356</v>
      </c>
      <c r="C5" s="270">
        <v>6764937</v>
      </c>
      <c r="D5" s="270">
        <v>6764937</v>
      </c>
      <c r="E5" s="270">
        <v>6764937</v>
      </c>
      <c r="F5" s="270">
        <v>6764937</v>
      </c>
      <c r="G5" s="270">
        <v>6764937</v>
      </c>
      <c r="H5" s="270">
        <v>6764937</v>
      </c>
      <c r="I5" s="270">
        <v>6764937</v>
      </c>
      <c r="J5" s="270">
        <v>6764937</v>
      </c>
      <c r="K5" s="270">
        <v>6764937</v>
      </c>
      <c r="L5" s="270">
        <v>6764937</v>
      </c>
      <c r="M5" s="270">
        <v>6764937</v>
      </c>
      <c r="N5" s="270">
        <v>6764947</v>
      </c>
      <c r="O5" s="441">
        <f t="shared" ref="O5:O28" si="0">SUM(C5:N5)</f>
        <v>81179254</v>
      </c>
    </row>
    <row r="6" spans="1:16" s="275" customFormat="1" ht="30" customHeight="1" x14ac:dyDescent="0.25">
      <c r="A6" s="271" t="s">
        <v>15</v>
      </c>
      <c r="B6" s="272" t="s">
        <v>387</v>
      </c>
      <c r="C6" s="273">
        <v>1696317</v>
      </c>
      <c r="D6" s="273">
        <v>1696317</v>
      </c>
      <c r="E6" s="273">
        <v>2324587</v>
      </c>
      <c r="F6" s="273">
        <v>3926953</v>
      </c>
      <c r="G6" s="273">
        <v>4019723</v>
      </c>
      <c r="H6" s="273">
        <v>3580515</v>
      </c>
      <c r="I6" s="273">
        <v>3580515</v>
      </c>
      <c r="J6" s="273">
        <v>3580515</v>
      </c>
      <c r="K6" s="273">
        <v>3580515</v>
      </c>
      <c r="L6" s="273">
        <v>3580515</v>
      </c>
      <c r="M6" s="273">
        <v>3580515</v>
      </c>
      <c r="N6" s="273">
        <v>4446080</v>
      </c>
      <c r="O6" s="274">
        <f t="shared" si="0"/>
        <v>39593067</v>
      </c>
    </row>
    <row r="7" spans="1:16" s="275" customFormat="1" ht="12" x14ac:dyDescent="0.25">
      <c r="A7" s="271" t="s">
        <v>16</v>
      </c>
      <c r="B7" s="276" t="s">
        <v>388</v>
      </c>
      <c r="C7" s="277"/>
      <c r="D7" s="277"/>
      <c r="E7" s="277">
        <v>2000000</v>
      </c>
      <c r="F7" s="277"/>
      <c r="G7" s="277">
        <v>10515600</v>
      </c>
      <c r="H7" s="277"/>
      <c r="I7" s="277">
        <v>1175039</v>
      </c>
      <c r="J7" s="277">
        <v>21150700</v>
      </c>
      <c r="K7" s="277">
        <v>31803308</v>
      </c>
      <c r="L7" s="277">
        <v>16760000</v>
      </c>
      <c r="M7" s="277">
        <v>428625</v>
      </c>
      <c r="N7" s="277">
        <v>2915940</v>
      </c>
      <c r="O7" s="274">
        <f>C7+D7+E7+F7+G7+H7+I7+J7+K7+L7+M7+N7</f>
        <v>86749212</v>
      </c>
    </row>
    <row r="8" spans="1:16" s="275" customFormat="1" ht="14.1" customHeight="1" x14ac:dyDescent="0.25">
      <c r="A8" s="271" t="s">
        <v>17</v>
      </c>
      <c r="B8" s="279" t="s">
        <v>124</v>
      </c>
      <c r="C8" s="440">
        <v>1500000</v>
      </c>
      <c r="D8" s="440">
        <v>1750000</v>
      </c>
      <c r="E8" s="440">
        <v>5412500</v>
      </c>
      <c r="F8" s="440">
        <v>5187500</v>
      </c>
      <c r="G8" s="440">
        <v>2100000</v>
      </c>
      <c r="H8" s="440">
        <v>1500000</v>
      </c>
      <c r="I8" s="440">
        <v>1500000</v>
      </c>
      <c r="J8" s="440">
        <v>1200000</v>
      </c>
      <c r="K8" s="440">
        <v>5412500</v>
      </c>
      <c r="L8" s="440">
        <v>5187500</v>
      </c>
      <c r="M8" s="440">
        <v>1750000</v>
      </c>
      <c r="N8" s="440">
        <v>1500000</v>
      </c>
      <c r="O8" s="274">
        <f>SUM(C8:N8)</f>
        <v>34000000</v>
      </c>
      <c r="P8" s="312"/>
    </row>
    <row r="9" spans="1:16" s="275" customFormat="1" ht="14.1" customHeight="1" x14ac:dyDescent="0.25">
      <c r="A9" s="271" t="s">
        <v>18</v>
      </c>
      <c r="B9" s="279" t="s">
        <v>389</v>
      </c>
      <c r="C9" s="273">
        <v>2508012</v>
      </c>
      <c r="D9" s="273">
        <v>2502932</v>
      </c>
      <c r="E9" s="273">
        <v>8313931</v>
      </c>
      <c r="F9" s="273">
        <v>2502932</v>
      </c>
      <c r="G9" s="273">
        <v>2502932</v>
      </c>
      <c r="H9" s="273">
        <v>2502932</v>
      </c>
      <c r="I9" s="273">
        <v>2502932</v>
      </c>
      <c r="J9" s="273">
        <v>2502932</v>
      </c>
      <c r="K9" s="273">
        <v>2502932</v>
      </c>
      <c r="L9" s="273">
        <v>2502932</v>
      </c>
      <c r="M9" s="273">
        <v>2502932</v>
      </c>
      <c r="N9" s="273">
        <v>9416715</v>
      </c>
      <c r="O9" s="274">
        <f t="shared" si="0"/>
        <v>42765046</v>
      </c>
    </row>
    <row r="10" spans="1:16" s="275" customFormat="1" ht="14.1" customHeight="1" x14ac:dyDescent="0.25">
      <c r="A10" s="271" t="s">
        <v>19</v>
      </c>
      <c r="B10" s="279" t="s">
        <v>4</v>
      </c>
      <c r="C10" s="273"/>
      <c r="D10" s="273">
        <v>1102363</v>
      </c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4">
        <f t="shared" si="0"/>
        <v>1102363</v>
      </c>
    </row>
    <row r="11" spans="1:16" s="275" customFormat="1" ht="14.1" customHeight="1" x14ac:dyDescent="0.25">
      <c r="A11" s="271" t="s">
        <v>20</v>
      </c>
      <c r="B11" s="279" t="s">
        <v>359</v>
      </c>
      <c r="C11" s="273">
        <v>20000</v>
      </c>
      <c r="D11" s="273">
        <v>20000</v>
      </c>
      <c r="E11" s="273">
        <v>20000</v>
      </c>
      <c r="F11" s="273">
        <v>20000</v>
      </c>
      <c r="G11" s="273">
        <v>20000</v>
      </c>
      <c r="H11" s="273">
        <v>20000</v>
      </c>
      <c r="I11" s="273">
        <v>20000</v>
      </c>
      <c r="J11" s="273">
        <v>20000</v>
      </c>
      <c r="K11" s="273">
        <v>20000</v>
      </c>
      <c r="L11" s="273">
        <v>20000</v>
      </c>
      <c r="M11" s="273">
        <v>20000</v>
      </c>
      <c r="N11" s="273">
        <v>20000</v>
      </c>
      <c r="O11" s="274">
        <f t="shared" si="0"/>
        <v>240000</v>
      </c>
    </row>
    <row r="12" spans="1:16" s="275" customFormat="1" ht="12" x14ac:dyDescent="0.25">
      <c r="A12" s="271" t="s">
        <v>21</v>
      </c>
      <c r="B12" s="272" t="s">
        <v>0</v>
      </c>
      <c r="C12" s="273">
        <v>42260</v>
      </c>
      <c r="D12" s="273">
        <v>42258</v>
      </c>
      <c r="E12" s="273">
        <v>42258</v>
      </c>
      <c r="F12" s="273">
        <v>42258</v>
      </c>
      <c r="G12" s="273">
        <v>42258</v>
      </c>
      <c r="H12" s="273">
        <v>42258</v>
      </c>
      <c r="I12" s="273">
        <v>42258</v>
      </c>
      <c r="J12" s="273">
        <v>42258</v>
      </c>
      <c r="K12" s="273">
        <v>42258</v>
      </c>
      <c r="L12" s="273">
        <v>42258</v>
      </c>
      <c r="M12" s="273">
        <v>42258</v>
      </c>
      <c r="N12" s="273">
        <v>42260</v>
      </c>
      <c r="O12" s="274">
        <f t="shared" si="0"/>
        <v>507100</v>
      </c>
    </row>
    <row r="13" spans="1:16" s="275" customFormat="1" ht="14.1" customHeight="1" x14ac:dyDescent="0.25">
      <c r="A13" s="271">
        <v>10</v>
      </c>
      <c r="B13" s="279" t="s">
        <v>5</v>
      </c>
      <c r="C13" s="273">
        <v>4276597</v>
      </c>
      <c r="D13" s="273">
        <v>35942856</v>
      </c>
      <c r="E13" s="273">
        <v>4276597</v>
      </c>
      <c r="F13" s="273">
        <v>4276597</v>
      </c>
      <c r="G13" s="273">
        <v>16276555</v>
      </c>
      <c r="H13" s="273">
        <v>4276597</v>
      </c>
      <c r="I13" s="273">
        <v>4276597</v>
      </c>
      <c r="J13" s="273">
        <v>4276724</v>
      </c>
      <c r="K13" s="273">
        <v>6904713</v>
      </c>
      <c r="L13" s="273">
        <v>4276597</v>
      </c>
      <c r="M13" s="273">
        <v>4276597</v>
      </c>
      <c r="N13" s="273">
        <v>4276597</v>
      </c>
      <c r="O13" s="274">
        <f t="shared" si="0"/>
        <v>97613624</v>
      </c>
    </row>
    <row r="14" spans="1:16" s="275" customFormat="1" ht="24" customHeight="1" thickBot="1" x14ac:dyDescent="0.3">
      <c r="A14" s="271" t="s">
        <v>22</v>
      </c>
      <c r="B14" s="345" t="s">
        <v>445</v>
      </c>
      <c r="C14" s="270">
        <v>78687486</v>
      </c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4">
        <f t="shared" si="0"/>
        <v>78687486</v>
      </c>
    </row>
    <row r="15" spans="1:16" s="267" customFormat="1" ht="15.9" customHeight="1" thickBot="1" x14ac:dyDescent="0.3">
      <c r="A15" s="271">
        <v>11</v>
      </c>
      <c r="B15" s="13" t="s">
        <v>95</v>
      </c>
      <c r="C15" s="280">
        <f>SUM(C5:C14)</f>
        <v>95495609</v>
      </c>
      <c r="D15" s="280">
        <f t="shared" ref="D15:N15" si="1">SUM(D5:D14)</f>
        <v>49821663</v>
      </c>
      <c r="E15" s="280">
        <f t="shared" si="1"/>
        <v>29154810</v>
      </c>
      <c r="F15" s="280">
        <f t="shared" si="1"/>
        <v>22721177</v>
      </c>
      <c r="G15" s="280">
        <f t="shared" si="1"/>
        <v>42242005</v>
      </c>
      <c r="H15" s="280">
        <f>SUM(H5:H14)</f>
        <v>18687239</v>
      </c>
      <c r="I15" s="280">
        <f t="shared" si="1"/>
        <v>19862278</v>
      </c>
      <c r="J15" s="280">
        <f t="shared" si="1"/>
        <v>39538066</v>
      </c>
      <c r="K15" s="280">
        <f t="shared" si="1"/>
        <v>57031163</v>
      </c>
      <c r="L15" s="280">
        <f t="shared" si="1"/>
        <v>39134739</v>
      </c>
      <c r="M15" s="280">
        <f t="shared" si="1"/>
        <v>19365864</v>
      </c>
      <c r="N15" s="280">
        <f t="shared" si="1"/>
        <v>29382539</v>
      </c>
      <c r="O15" s="281">
        <f>SUM(C15:N15)</f>
        <v>462437152</v>
      </c>
    </row>
    <row r="16" spans="1:16" s="267" customFormat="1" ht="15" customHeight="1" thickBot="1" x14ac:dyDescent="0.3">
      <c r="A16" s="271" t="s">
        <v>23</v>
      </c>
      <c r="B16" s="513" t="s">
        <v>49</v>
      </c>
      <c r="C16" s="514"/>
      <c r="D16" s="514"/>
      <c r="E16" s="514"/>
      <c r="F16" s="514"/>
      <c r="G16" s="514"/>
      <c r="H16" s="514"/>
      <c r="I16" s="514"/>
      <c r="J16" s="514"/>
      <c r="K16" s="514"/>
      <c r="L16" s="514"/>
      <c r="M16" s="514"/>
      <c r="N16" s="514"/>
      <c r="O16" s="515"/>
    </row>
    <row r="17" spans="1:15" s="275" customFormat="1" ht="14.1" customHeight="1" x14ac:dyDescent="0.25">
      <c r="A17" s="271">
        <v>12</v>
      </c>
      <c r="B17" s="282" t="s">
        <v>53</v>
      </c>
      <c r="C17" s="277">
        <v>6845504</v>
      </c>
      <c r="D17" s="277">
        <v>6705532</v>
      </c>
      <c r="E17" s="277">
        <v>6705530</v>
      </c>
      <c r="F17" s="277">
        <v>6705530</v>
      </c>
      <c r="G17" s="277">
        <v>6705530</v>
      </c>
      <c r="H17" s="277">
        <v>6705530</v>
      </c>
      <c r="I17" s="277">
        <v>6705530</v>
      </c>
      <c r="J17" s="277">
        <v>6705530</v>
      </c>
      <c r="K17" s="277">
        <v>6705530</v>
      </c>
      <c r="L17" s="277">
        <v>6705530</v>
      </c>
      <c r="M17" s="277">
        <v>6705530</v>
      </c>
      <c r="N17" s="277">
        <v>6705530</v>
      </c>
      <c r="O17" s="278">
        <f t="shared" si="0"/>
        <v>80606336</v>
      </c>
    </row>
    <row r="18" spans="1:15" s="275" customFormat="1" ht="27" customHeight="1" x14ac:dyDescent="0.25">
      <c r="A18" s="271" t="s">
        <v>24</v>
      </c>
      <c r="B18" s="272" t="s">
        <v>133</v>
      </c>
      <c r="C18" s="273">
        <v>979123</v>
      </c>
      <c r="D18" s="273">
        <v>977095</v>
      </c>
      <c r="E18" s="273">
        <v>977094</v>
      </c>
      <c r="F18" s="273">
        <v>977092</v>
      </c>
      <c r="G18" s="273">
        <v>977092</v>
      </c>
      <c r="H18" s="273">
        <v>977092</v>
      </c>
      <c r="I18" s="273">
        <v>977092</v>
      </c>
      <c r="J18" s="273">
        <v>977092</v>
      </c>
      <c r="K18" s="273">
        <v>977092</v>
      </c>
      <c r="L18" s="273">
        <v>977092</v>
      </c>
      <c r="M18" s="273">
        <v>977092</v>
      </c>
      <c r="N18" s="273">
        <v>977092</v>
      </c>
      <c r="O18" s="274">
        <f t="shared" si="0"/>
        <v>11727140</v>
      </c>
    </row>
    <row r="19" spans="1:15" s="275" customFormat="1" ht="14.1" customHeight="1" x14ac:dyDescent="0.25">
      <c r="A19" s="271">
        <v>13</v>
      </c>
      <c r="B19" s="279" t="s">
        <v>108</v>
      </c>
      <c r="C19" s="273">
        <v>6020908</v>
      </c>
      <c r="D19" s="273">
        <v>6020908</v>
      </c>
      <c r="E19" s="273">
        <v>6020908</v>
      </c>
      <c r="F19" s="273">
        <v>6020908</v>
      </c>
      <c r="G19" s="273">
        <v>6020908</v>
      </c>
      <c r="H19" s="273">
        <v>6020908</v>
      </c>
      <c r="I19" s="273">
        <v>6020908</v>
      </c>
      <c r="J19" s="273">
        <v>6020908</v>
      </c>
      <c r="K19" s="273">
        <v>6020908</v>
      </c>
      <c r="L19" s="273">
        <v>6020908</v>
      </c>
      <c r="M19" s="273">
        <v>6020908</v>
      </c>
      <c r="N19" s="273">
        <v>6020909</v>
      </c>
      <c r="O19" s="274">
        <f t="shared" si="0"/>
        <v>72250897</v>
      </c>
    </row>
    <row r="20" spans="1:15" s="275" customFormat="1" ht="14.1" customHeight="1" x14ac:dyDescent="0.25">
      <c r="A20" s="271" t="s">
        <v>25</v>
      </c>
      <c r="B20" s="279" t="s">
        <v>134</v>
      </c>
      <c r="C20" s="273">
        <v>635000</v>
      </c>
      <c r="D20" s="273">
        <v>635000</v>
      </c>
      <c r="E20" s="273">
        <v>635000</v>
      </c>
      <c r="F20" s="273">
        <v>635000</v>
      </c>
      <c r="G20" s="273">
        <v>635000</v>
      </c>
      <c r="H20" s="273">
        <v>635000</v>
      </c>
      <c r="I20" s="273">
        <v>635000</v>
      </c>
      <c r="J20" s="273">
        <v>635000</v>
      </c>
      <c r="K20" s="273">
        <v>635000</v>
      </c>
      <c r="L20" s="273">
        <v>635000</v>
      </c>
      <c r="M20" s="273">
        <v>635000</v>
      </c>
      <c r="N20" s="273">
        <v>635000</v>
      </c>
      <c r="O20" s="274">
        <f t="shared" si="0"/>
        <v>7620000</v>
      </c>
    </row>
    <row r="21" spans="1:15" s="275" customFormat="1" ht="14.1" customHeight="1" x14ac:dyDescent="0.25">
      <c r="A21" s="271">
        <v>14</v>
      </c>
      <c r="B21" s="279" t="s">
        <v>6</v>
      </c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>
        <v>9749381</v>
      </c>
      <c r="O21" s="274">
        <f t="shared" si="0"/>
        <v>9749381</v>
      </c>
    </row>
    <row r="22" spans="1:15" s="275" customFormat="1" ht="14.1" customHeight="1" x14ac:dyDescent="0.25">
      <c r="A22" s="271" t="s">
        <v>26</v>
      </c>
      <c r="B22" s="279" t="s">
        <v>166</v>
      </c>
      <c r="C22" s="273">
        <v>179000</v>
      </c>
      <c r="D22" s="273">
        <v>47048080</v>
      </c>
      <c r="E22" s="273">
        <v>2785699</v>
      </c>
      <c r="F22" s="273">
        <v>320040</v>
      </c>
      <c r="G22" s="273">
        <v>9702519</v>
      </c>
      <c r="H22" s="273">
        <v>190500</v>
      </c>
      <c r="I22" s="273">
        <v>200025</v>
      </c>
      <c r="J22" s="273">
        <v>31115352</v>
      </c>
      <c r="K22" s="273"/>
      <c r="L22" s="273"/>
      <c r="M22" s="273"/>
      <c r="N22" s="273"/>
      <c r="O22" s="274">
        <f t="shared" si="0"/>
        <v>91541215</v>
      </c>
    </row>
    <row r="23" spans="1:15" s="275" customFormat="1" ht="12" x14ac:dyDescent="0.25">
      <c r="A23" s="271">
        <v>15</v>
      </c>
      <c r="B23" s="272" t="s">
        <v>137</v>
      </c>
      <c r="C23" s="273"/>
      <c r="D23" s="273"/>
      <c r="E23" s="273"/>
      <c r="F23" s="273"/>
      <c r="G23" s="273">
        <v>17593547</v>
      </c>
      <c r="H23" s="273">
        <v>1457970</v>
      </c>
      <c r="I23" s="273">
        <v>1457970</v>
      </c>
      <c r="J23" s="273">
        <v>14996520</v>
      </c>
      <c r="K23" s="273">
        <v>22916070</v>
      </c>
      <c r="L23" s="273"/>
      <c r="M23" s="273"/>
      <c r="N23" s="273">
        <v>1270000</v>
      </c>
      <c r="O23" s="274">
        <f t="shared" si="0"/>
        <v>59692077</v>
      </c>
    </row>
    <row r="24" spans="1:15" s="275" customFormat="1" ht="14.1" customHeight="1" x14ac:dyDescent="0.25">
      <c r="A24" s="271" t="s">
        <v>27</v>
      </c>
      <c r="B24" s="279" t="s">
        <v>168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4">
        <f t="shared" si="0"/>
        <v>0</v>
      </c>
    </row>
    <row r="25" spans="1:15" s="275" customFormat="1" ht="14.1" customHeight="1" x14ac:dyDescent="0.25">
      <c r="A25" s="271">
        <v>16</v>
      </c>
      <c r="B25" s="279" t="s">
        <v>44</v>
      </c>
      <c r="C25" s="273"/>
      <c r="D25" s="273"/>
      <c r="E25" s="273"/>
      <c r="F25" s="273"/>
      <c r="G25" s="273"/>
      <c r="H25" s="273"/>
      <c r="I25" s="273">
        <v>4731553</v>
      </c>
      <c r="J25" s="273">
        <v>4731552</v>
      </c>
      <c r="K25" s="273">
        <v>4731552</v>
      </c>
      <c r="L25" s="273">
        <v>4731552</v>
      </c>
      <c r="M25" s="273">
        <v>4731552</v>
      </c>
      <c r="N25" s="273">
        <v>4731552</v>
      </c>
      <c r="O25" s="274">
        <f t="shared" si="0"/>
        <v>28389313</v>
      </c>
    </row>
    <row r="26" spans="1:15" s="275" customFormat="1" ht="13.5" customHeight="1" x14ac:dyDescent="0.25">
      <c r="A26" s="271" t="s">
        <v>28</v>
      </c>
      <c r="B26" s="279" t="s">
        <v>7</v>
      </c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4">
        <f t="shared" si="0"/>
        <v>0</v>
      </c>
    </row>
    <row r="27" spans="1:15" s="275" customFormat="1" ht="14.1" customHeight="1" thickBot="1" x14ac:dyDescent="0.3">
      <c r="A27" s="271">
        <v>17</v>
      </c>
      <c r="B27" s="279" t="s">
        <v>8</v>
      </c>
      <c r="C27" s="273">
        <v>7523766</v>
      </c>
      <c r="D27" s="273">
        <v>35942856</v>
      </c>
      <c r="E27" s="273">
        <v>4276597</v>
      </c>
      <c r="F27" s="273">
        <v>4276597</v>
      </c>
      <c r="G27" s="273">
        <v>16276555</v>
      </c>
      <c r="H27" s="273">
        <v>4276597</v>
      </c>
      <c r="I27" s="273">
        <v>4276597</v>
      </c>
      <c r="J27" s="273">
        <v>4276724</v>
      </c>
      <c r="K27" s="273">
        <v>6904713</v>
      </c>
      <c r="L27" s="273">
        <v>4276597</v>
      </c>
      <c r="M27" s="273">
        <v>4276597</v>
      </c>
      <c r="N27" s="273">
        <v>4276597</v>
      </c>
      <c r="O27" s="274">
        <f t="shared" si="0"/>
        <v>100860793</v>
      </c>
    </row>
    <row r="28" spans="1:15" s="267" customFormat="1" ht="15.9" customHeight="1" thickBot="1" x14ac:dyDescent="0.3">
      <c r="A28" s="271" t="s">
        <v>29</v>
      </c>
      <c r="B28" s="13" t="s">
        <v>96</v>
      </c>
      <c r="C28" s="280">
        <f t="shared" ref="C28:N28" si="2">SUM(C17:C27)</f>
        <v>22183301</v>
      </c>
      <c r="D28" s="280">
        <f t="shared" si="2"/>
        <v>97329471</v>
      </c>
      <c r="E28" s="280">
        <f t="shared" si="2"/>
        <v>21400828</v>
      </c>
      <c r="F28" s="280">
        <f t="shared" si="2"/>
        <v>18935167</v>
      </c>
      <c r="G28" s="280">
        <f t="shared" si="2"/>
        <v>57911151</v>
      </c>
      <c r="H28" s="280">
        <f t="shared" si="2"/>
        <v>20263597</v>
      </c>
      <c r="I28" s="280">
        <f t="shared" si="2"/>
        <v>25004675</v>
      </c>
      <c r="J28" s="280">
        <f t="shared" si="2"/>
        <v>69458678</v>
      </c>
      <c r="K28" s="280">
        <f t="shared" si="2"/>
        <v>48890865</v>
      </c>
      <c r="L28" s="280">
        <f t="shared" si="2"/>
        <v>23346679</v>
      </c>
      <c r="M28" s="280">
        <f t="shared" si="2"/>
        <v>23346679</v>
      </c>
      <c r="N28" s="280">
        <f t="shared" si="2"/>
        <v>34366061</v>
      </c>
      <c r="O28" s="281">
        <f t="shared" si="0"/>
        <v>462437152</v>
      </c>
    </row>
    <row r="29" spans="1:15" s="285" customFormat="1" ht="12.6" thickBot="1" x14ac:dyDescent="0.3">
      <c r="A29" s="271">
        <v>18</v>
      </c>
      <c r="B29" s="97" t="s">
        <v>97</v>
      </c>
      <c r="C29" s="283">
        <f t="shared" ref="C29:O29" si="3">C15-C28</f>
        <v>73312308</v>
      </c>
      <c r="D29" s="283">
        <f t="shared" si="3"/>
        <v>-47507808</v>
      </c>
      <c r="E29" s="283">
        <f t="shared" si="3"/>
        <v>7753982</v>
      </c>
      <c r="F29" s="283">
        <f t="shared" si="3"/>
        <v>3786010</v>
      </c>
      <c r="G29" s="283">
        <f t="shared" si="3"/>
        <v>-15669146</v>
      </c>
      <c r="H29" s="283">
        <f t="shared" si="3"/>
        <v>-1576358</v>
      </c>
      <c r="I29" s="283">
        <f t="shared" si="3"/>
        <v>-5142397</v>
      </c>
      <c r="J29" s="283">
        <f t="shared" si="3"/>
        <v>-29920612</v>
      </c>
      <c r="K29" s="283">
        <f t="shared" si="3"/>
        <v>8140298</v>
      </c>
      <c r="L29" s="283">
        <f t="shared" si="3"/>
        <v>15788060</v>
      </c>
      <c r="M29" s="283">
        <f t="shared" si="3"/>
        <v>-3980815</v>
      </c>
      <c r="N29" s="283">
        <f t="shared" si="3"/>
        <v>-4983522</v>
      </c>
      <c r="O29" s="284">
        <f t="shared" si="3"/>
        <v>0</v>
      </c>
    </row>
    <row r="30" spans="1:15" x14ac:dyDescent="0.3">
      <c r="A30" s="44"/>
    </row>
    <row r="31" spans="1:15" x14ac:dyDescent="0.3">
      <c r="B31" s="45"/>
      <c r="C31" s="46"/>
      <c r="D31" s="46"/>
      <c r="O31" s="43"/>
    </row>
    <row r="32" spans="1:15" x14ac:dyDescent="0.3">
      <c r="O32" s="43"/>
    </row>
    <row r="33" spans="15:15" x14ac:dyDescent="0.3">
      <c r="O33" s="43"/>
    </row>
    <row r="34" spans="15:15" x14ac:dyDescent="0.3">
      <c r="O34" s="43"/>
    </row>
    <row r="35" spans="15:15" x14ac:dyDescent="0.3">
      <c r="O35" s="43"/>
    </row>
    <row r="36" spans="15:15" x14ac:dyDescent="0.3">
      <c r="O36" s="43"/>
    </row>
    <row r="37" spans="15:15" x14ac:dyDescent="0.3">
      <c r="O37" s="43"/>
    </row>
    <row r="38" spans="15:15" x14ac:dyDescent="0.3">
      <c r="O38" s="43"/>
    </row>
    <row r="39" spans="15:15" x14ac:dyDescent="0.3">
      <c r="O39" s="43"/>
    </row>
    <row r="40" spans="15:15" x14ac:dyDescent="0.3">
      <c r="O40" s="43"/>
    </row>
    <row r="41" spans="15:15" x14ac:dyDescent="0.3">
      <c r="O41" s="43"/>
    </row>
    <row r="42" spans="15:15" x14ac:dyDescent="0.3">
      <c r="O42" s="43"/>
    </row>
    <row r="43" spans="15:15" x14ac:dyDescent="0.3">
      <c r="O43" s="43"/>
    </row>
    <row r="44" spans="15:15" x14ac:dyDescent="0.3">
      <c r="O44" s="43"/>
    </row>
    <row r="45" spans="15:15" x14ac:dyDescent="0.3">
      <c r="O45" s="43"/>
    </row>
    <row r="46" spans="15:15" x14ac:dyDescent="0.3">
      <c r="O46" s="43"/>
    </row>
    <row r="47" spans="15:15" x14ac:dyDescent="0.3">
      <c r="O47" s="43"/>
    </row>
    <row r="48" spans="15:15" x14ac:dyDescent="0.3">
      <c r="O48" s="43"/>
    </row>
    <row r="49" spans="15:15" x14ac:dyDescent="0.3">
      <c r="O49" s="43"/>
    </row>
    <row r="50" spans="15:15" x14ac:dyDescent="0.3">
      <c r="O50" s="43"/>
    </row>
    <row r="51" spans="15:15" x14ac:dyDescent="0.3">
      <c r="O51" s="43"/>
    </row>
    <row r="52" spans="15:15" x14ac:dyDescent="0.3">
      <c r="O52" s="43"/>
    </row>
    <row r="53" spans="15:15" x14ac:dyDescent="0.3">
      <c r="O53" s="43"/>
    </row>
    <row r="54" spans="15:15" x14ac:dyDescent="0.3">
      <c r="O54" s="43"/>
    </row>
    <row r="55" spans="15:15" x14ac:dyDescent="0.3">
      <c r="O55" s="43"/>
    </row>
    <row r="56" spans="15:15" x14ac:dyDescent="0.3">
      <c r="O56" s="43"/>
    </row>
    <row r="57" spans="15:15" x14ac:dyDescent="0.3">
      <c r="O57" s="43"/>
    </row>
    <row r="58" spans="15:15" x14ac:dyDescent="0.3">
      <c r="O58" s="43"/>
    </row>
    <row r="59" spans="15:15" x14ac:dyDescent="0.3">
      <c r="O59" s="43"/>
    </row>
    <row r="60" spans="15:15" x14ac:dyDescent="0.3">
      <c r="O60" s="43"/>
    </row>
    <row r="61" spans="15:15" x14ac:dyDescent="0.3">
      <c r="O61" s="43"/>
    </row>
    <row r="62" spans="15:15" x14ac:dyDescent="0.3">
      <c r="O62" s="43"/>
    </row>
    <row r="63" spans="15:15" x14ac:dyDescent="0.3">
      <c r="O63" s="43"/>
    </row>
    <row r="64" spans="15:15" x14ac:dyDescent="0.3">
      <c r="O64" s="43"/>
    </row>
    <row r="65" spans="15:15" x14ac:dyDescent="0.3">
      <c r="O65" s="43"/>
    </row>
    <row r="66" spans="15:15" x14ac:dyDescent="0.3">
      <c r="O66" s="43"/>
    </row>
    <row r="67" spans="15:15" x14ac:dyDescent="0.3">
      <c r="O67" s="43"/>
    </row>
    <row r="68" spans="15:15" x14ac:dyDescent="0.3">
      <c r="O68" s="43"/>
    </row>
    <row r="69" spans="15:15" x14ac:dyDescent="0.3">
      <c r="O69" s="43"/>
    </row>
    <row r="70" spans="15:15" x14ac:dyDescent="0.3">
      <c r="O70" s="43"/>
    </row>
    <row r="71" spans="15:15" x14ac:dyDescent="0.3">
      <c r="O71" s="43"/>
    </row>
    <row r="72" spans="15:15" x14ac:dyDescent="0.3">
      <c r="O72" s="43"/>
    </row>
    <row r="73" spans="15:15" x14ac:dyDescent="0.3">
      <c r="O73" s="43"/>
    </row>
    <row r="74" spans="15:15" x14ac:dyDescent="0.3">
      <c r="O74" s="43"/>
    </row>
    <row r="75" spans="15:15" x14ac:dyDescent="0.3">
      <c r="O75" s="43"/>
    </row>
    <row r="76" spans="15:15" x14ac:dyDescent="0.3">
      <c r="O76" s="43"/>
    </row>
    <row r="77" spans="15:15" x14ac:dyDescent="0.3">
      <c r="O77" s="43"/>
    </row>
    <row r="78" spans="15:15" x14ac:dyDescent="0.3">
      <c r="O78" s="43"/>
    </row>
    <row r="79" spans="15:15" x14ac:dyDescent="0.3">
      <c r="O79" s="43"/>
    </row>
    <row r="80" spans="15:15" x14ac:dyDescent="0.3">
      <c r="O80" s="43"/>
    </row>
    <row r="81" spans="15:15" x14ac:dyDescent="0.3">
      <c r="O81" s="43"/>
    </row>
    <row r="82" spans="15:15" x14ac:dyDescent="0.3">
      <c r="O82" s="43"/>
    </row>
    <row r="83" spans="15:15" x14ac:dyDescent="0.3">
      <c r="O83" s="43"/>
    </row>
    <row r="84" spans="15:15" x14ac:dyDescent="0.3">
      <c r="O84" s="43"/>
    </row>
  </sheetData>
  <mergeCells count="4">
    <mergeCell ref="B4:O4"/>
    <mergeCell ref="B16:O16"/>
    <mergeCell ref="A1:O1"/>
    <mergeCell ref="N2:O2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2. számú tájékoztató tábla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7030A0"/>
    <pageSetUpPr fitToPage="1"/>
  </sheetPr>
  <dimension ref="A1:E31"/>
  <sheetViews>
    <sheetView tabSelected="1" zoomScaleNormal="100" workbookViewId="0">
      <selection activeCell="D3" sqref="D3"/>
    </sheetView>
  </sheetViews>
  <sheetFormatPr defaultColWidth="9.33203125" defaultRowHeight="13.2" x14ac:dyDescent="0.25"/>
  <cols>
    <col min="1" max="1" width="88.6640625" style="19" customWidth="1"/>
    <col min="2" max="2" width="27.77734375" style="302" customWidth="1"/>
    <col min="3" max="3" width="12.6640625" style="19" bestFit="1" customWidth="1"/>
    <col min="4" max="5" width="14" style="19" bestFit="1" customWidth="1"/>
    <col min="6" max="16384" width="9.33203125" style="19"/>
  </cols>
  <sheetData>
    <row r="1" spans="1:5" ht="47.25" customHeight="1" x14ac:dyDescent="0.25">
      <c r="A1" s="519" t="s">
        <v>584</v>
      </c>
      <c r="B1" s="519"/>
    </row>
    <row r="2" spans="1:5" ht="22.5" customHeight="1" thickBot="1" x14ac:dyDescent="0.3">
      <c r="A2" s="289" t="s">
        <v>413</v>
      </c>
      <c r="B2" s="303" t="s">
        <v>9</v>
      </c>
    </row>
    <row r="3" spans="1:5" s="20" customFormat="1" ht="24" customHeight="1" thickBot="1" x14ac:dyDescent="0.3">
      <c r="A3" s="98" t="s">
        <v>45</v>
      </c>
      <c r="B3" s="300" t="s">
        <v>505</v>
      </c>
    </row>
    <row r="4" spans="1:5" s="21" customFormat="1" ht="13.8" thickBot="1" x14ac:dyDescent="0.3">
      <c r="A4" s="65">
        <v>1</v>
      </c>
      <c r="B4" s="66">
        <v>2</v>
      </c>
    </row>
    <row r="5" spans="1:5" x14ac:dyDescent="0.25">
      <c r="A5" s="286" t="s">
        <v>400</v>
      </c>
      <c r="B5" s="301"/>
    </row>
    <row r="6" spans="1:5" ht="12.75" customHeight="1" x14ac:dyDescent="0.25">
      <c r="A6" s="47" t="s">
        <v>401</v>
      </c>
      <c r="B6" s="395">
        <v>4231080</v>
      </c>
      <c r="C6" s="477"/>
    </row>
    <row r="7" spans="1:5" x14ac:dyDescent="0.25">
      <c r="A7" s="47" t="s">
        <v>402</v>
      </c>
      <c r="B7" s="395">
        <v>5984000</v>
      </c>
      <c r="C7" s="477"/>
    </row>
    <row r="8" spans="1:5" x14ac:dyDescent="0.25">
      <c r="A8" s="47" t="s">
        <v>403</v>
      </c>
      <c r="B8" s="395">
        <v>1939465</v>
      </c>
      <c r="C8" s="477"/>
    </row>
    <row r="9" spans="1:5" x14ac:dyDescent="0.25">
      <c r="A9" s="47" t="s">
        <v>404</v>
      </c>
      <c r="B9" s="395">
        <v>3239290</v>
      </c>
      <c r="C9" s="477"/>
    </row>
    <row r="10" spans="1:5" x14ac:dyDescent="0.25">
      <c r="A10" s="47" t="s">
        <v>405</v>
      </c>
      <c r="B10" s="395">
        <v>7000000</v>
      </c>
      <c r="C10" s="477"/>
    </row>
    <row r="11" spans="1:5" x14ac:dyDescent="0.25">
      <c r="A11" s="47" t="s">
        <v>462</v>
      </c>
      <c r="B11" s="395">
        <v>73250</v>
      </c>
      <c r="C11" s="477"/>
    </row>
    <row r="12" spans="1:5" x14ac:dyDescent="0.25">
      <c r="A12" s="47" t="s">
        <v>473</v>
      </c>
      <c r="B12" s="395">
        <v>142200</v>
      </c>
      <c r="C12" s="477"/>
    </row>
    <row r="13" spans="1:5" x14ac:dyDescent="0.25">
      <c r="A13" s="47" t="s">
        <v>577</v>
      </c>
      <c r="B13" s="395"/>
      <c r="C13" s="477"/>
      <c r="D13" s="411"/>
    </row>
    <row r="14" spans="1:5" x14ac:dyDescent="0.25">
      <c r="A14" s="287" t="s">
        <v>411</v>
      </c>
      <c r="B14" s="395">
        <v>9350000</v>
      </c>
      <c r="C14" s="477"/>
    </row>
    <row r="15" spans="1:5" x14ac:dyDescent="0.25">
      <c r="A15" s="47" t="s">
        <v>406</v>
      </c>
      <c r="B15" s="395">
        <v>5750460</v>
      </c>
      <c r="C15" s="477"/>
      <c r="E15" s="411"/>
    </row>
    <row r="16" spans="1:5" x14ac:dyDescent="0.25">
      <c r="A16" s="47" t="s">
        <v>407</v>
      </c>
      <c r="B16" s="395">
        <v>9822000</v>
      </c>
      <c r="C16" s="477"/>
    </row>
    <row r="17" spans="1:5" x14ac:dyDescent="0.25">
      <c r="A17" s="47" t="s">
        <v>408</v>
      </c>
      <c r="B17" s="395"/>
      <c r="C17" s="477"/>
    </row>
    <row r="18" spans="1:5" x14ac:dyDescent="0.25">
      <c r="A18" s="47" t="s">
        <v>409</v>
      </c>
      <c r="B18" s="395">
        <v>2100429</v>
      </c>
      <c r="C18" s="477"/>
    </row>
    <row r="19" spans="1:5" x14ac:dyDescent="0.25">
      <c r="A19" s="47" t="s">
        <v>410</v>
      </c>
      <c r="B19" s="395">
        <v>89250</v>
      </c>
      <c r="C19" s="477"/>
    </row>
    <row r="20" spans="1:5" x14ac:dyDescent="0.25">
      <c r="A20" s="47" t="s">
        <v>415</v>
      </c>
      <c r="B20" s="395">
        <v>26617050</v>
      </c>
      <c r="C20" s="477"/>
      <c r="E20" s="411"/>
    </row>
    <row r="21" spans="1:5" x14ac:dyDescent="0.25">
      <c r="A21" s="47" t="s">
        <v>416</v>
      </c>
      <c r="B21" s="395">
        <v>4840780</v>
      </c>
      <c r="C21" s="477"/>
    </row>
    <row r="22" spans="1:5" x14ac:dyDescent="0.25">
      <c r="A22" s="47"/>
      <c r="B22" s="395"/>
    </row>
    <row r="23" spans="1:5" x14ac:dyDescent="0.25">
      <c r="A23" s="47"/>
      <c r="B23" s="395"/>
    </row>
    <row r="24" spans="1:5" x14ac:dyDescent="0.25">
      <c r="A24" s="47"/>
      <c r="B24" s="395"/>
    </row>
    <row r="25" spans="1:5" x14ac:dyDescent="0.25">
      <c r="A25" s="47"/>
      <c r="B25" s="395"/>
    </row>
    <row r="26" spans="1:5" x14ac:dyDescent="0.25">
      <c r="A26" s="47"/>
      <c r="B26" s="395"/>
    </row>
    <row r="27" spans="1:5" x14ac:dyDescent="0.25">
      <c r="A27" s="47"/>
      <c r="B27" s="395"/>
    </row>
    <row r="28" spans="1:5" ht="13.8" thickBot="1" x14ac:dyDescent="0.3">
      <c r="A28" s="47" t="s">
        <v>190</v>
      </c>
      <c r="B28" s="396"/>
    </row>
    <row r="29" spans="1:5" s="22" customFormat="1" ht="19.5" customHeight="1" thickBot="1" x14ac:dyDescent="0.3">
      <c r="A29" s="12" t="s">
        <v>46</v>
      </c>
      <c r="B29" s="397">
        <f>B6+B7+B8+B9+B10+B11+B12+B14+B15+B16+B18+B19+B20+B21</f>
        <v>81179254</v>
      </c>
    </row>
    <row r="31" spans="1:5" x14ac:dyDescent="0.25">
      <c r="B31" s="409"/>
    </row>
  </sheetData>
  <mergeCells count="1">
    <mergeCell ref="A1:B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horizontalDpi="300" verticalDpi="300" r:id="rId1"/>
  <headerFooter alignWithMargins="0">
    <oddHeader>&amp;R&amp;"Times New Roman CE,Félkövér dőlt"&amp;11 3.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32"/>
  <sheetViews>
    <sheetView topLeftCell="B10" zoomScaleNormal="100" workbookViewId="0">
      <selection activeCell="E6" sqref="E6"/>
    </sheetView>
  </sheetViews>
  <sheetFormatPr defaultColWidth="9.33203125" defaultRowHeight="13.2" x14ac:dyDescent="0.25"/>
  <cols>
    <col min="1" max="1" width="5.77734375" style="313" customWidth="1"/>
    <col min="2" max="2" width="54.77734375" style="315" customWidth="1"/>
    <col min="3" max="4" width="17.6640625" style="315" customWidth="1"/>
    <col min="5" max="16384" width="9.33203125" style="315"/>
  </cols>
  <sheetData>
    <row r="1" spans="1:4" ht="31.5" customHeight="1" x14ac:dyDescent="0.3">
      <c r="B1" s="521" t="s">
        <v>425</v>
      </c>
      <c r="C1" s="521"/>
      <c r="D1" s="521"/>
    </row>
    <row r="2" spans="1:4" s="317" customFormat="1" ht="16.2" thickBot="1" x14ac:dyDescent="0.35">
      <c r="A2" s="316"/>
      <c r="B2" s="314"/>
      <c r="D2" s="318" t="s">
        <v>9</v>
      </c>
    </row>
    <row r="3" spans="1:4" s="38" customFormat="1" ht="48" customHeight="1" thickBot="1" x14ac:dyDescent="0.3">
      <c r="A3" s="319" t="s">
        <v>11</v>
      </c>
      <c r="B3" s="73" t="s">
        <v>12</v>
      </c>
      <c r="C3" s="73" t="s">
        <v>426</v>
      </c>
      <c r="D3" s="74" t="s">
        <v>427</v>
      </c>
    </row>
    <row r="4" spans="1:4" s="38" customFormat="1" ht="14.1" customHeight="1" thickBot="1" x14ac:dyDescent="0.3">
      <c r="A4" s="320">
        <v>1</v>
      </c>
      <c r="B4" s="321">
        <v>2</v>
      </c>
      <c r="C4" s="321">
        <v>3</v>
      </c>
      <c r="D4" s="322">
        <v>4</v>
      </c>
    </row>
    <row r="5" spans="1:4" ht="18" customHeight="1" x14ac:dyDescent="0.25">
      <c r="A5" s="323" t="s">
        <v>13</v>
      </c>
      <c r="B5" s="324" t="s">
        <v>428</v>
      </c>
      <c r="C5" s="325"/>
      <c r="D5" s="326"/>
    </row>
    <row r="6" spans="1:4" ht="18" customHeight="1" x14ac:dyDescent="0.25">
      <c r="A6" s="327" t="s">
        <v>14</v>
      </c>
      <c r="B6" s="328" t="s">
        <v>429</v>
      </c>
      <c r="C6" s="329"/>
      <c r="D6" s="330"/>
    </row>
    <row r="7" spans="1:4" ht="18" customHeight="1" x14ac:dyDescent="0.25">
      <c r="A7" s="327" t="s">
        <v>15</v>
      </c>
      <c r="B7" s="328" t="s">
        <v>430</v>
      </c>
      <c r="C7" s="329"/>
      <c r="D7" s="330"/>
    </row>
    <row r="8" spans="1:4" ht="18" customHeight="1" x14ac:dyDescent="0.25">
      <c r="A8" s="327" t="s">
        <v>16</v>
      </c>
      <c r="B8" s="328" t="s">
        <v>431</v>
      </c>
      <c r="C8" s="329"/>
      <c r="D8" s="330"/>
    </row>
    <row r="9" spans="1:4" ht="18" customHeight="1" x14ac:dyDescent="0.25">
      <c r="A9" s="327" t="s">
        <v>17</v>
      </c>
      <c r="B9" s="328" t="s">
        <v>432</v>
      </c>
      <c r="C9" s="329"/>
      <c r="D9" s="330"/>
    </row>
    <row r="10" spans="1:4" ht="18" customHeight="1" x14ac:dyDescent="0.25">
      <c r="A10" s="327" t="s">
        <v>18</v>
      </c>
      <c r="B10" s="328" t="s">
        <v>433</v>
      </c>
      <c r="C10" s="329"/>
      <c r="D10" s="330"/>
    </row>
    <row r="11" spans="1:4" ht="18" customHeight="1" x14ac:dyDescent="0.25">
      <c r="A11" s="327" t="s">
        <v>19</v>
      </c>
      <c r="B11" s="331" t="s">
        <v>434</v>
      </c>
      <c r="C11" s="329"/>
      <c r="D11" s="330"/>
    </row>
    <row r="12" spans="1:4" ht="18" customHeight="1" x14ac:dyDescent="0.25">
      <c r="A12" s="327" t="s">
        <v>20</v>
      </c>
      <c r="B12" s="331" t="s">
        <v>435</v>
      </c>
      <c r="C12" s="329"/>
      <c r="D12" s="330"/>
    </row>
    <row r="13" spans="1:4" ht="18" customHeight="1" x14ac:dyDescent="0.25">
      <c r="A13" s="327" t="s">
        <v>21</v>
      </c>
      <c r="B13" s="331" t="s">
        <v>436</v>
      </c>
      <c r="C13" s="329"/>
      <c r="D13" s="330"/>
    </row>
    <row r="14" spans="1:4" ht="18" customHeight="1" x14ac:dyDescent="0.25">
      <c r="A14" s="327" t="s">
        <v>22</v>
      </c>
      <c r="B14" s="331" t="s">
        <v>437</v>
      </c>
      <c r="C14" s="329"/>
      <c r="D14" s="330"/>
    </row>
    <row r="15" spans="1:4" ht="18" customHeight="1" x14ac:dyDescent="0.25">
      <c r="A15" s="327" t="s">
        <v>23</v>
      </c>
      <c r="B15" s="331" t="s">
        <v>438</v>
      </c>
      <c r="C15" s="329"/>
      <c r="D15" s="330"/>
    </row>
    <row r="16" spans="1:4" ht="22.5" customHeight="1" x14ac:dyDescent="0.25">
      <c r="A16" s="327" t="s">
        <v>24</v>
      </c>
      <c r="B16" s="331" t="s">
        <v>439</v>
      </c>
      <c r="C16" s="329"/>
      <c r="D16" s="330"/>
    </row>
    <row r="17" spans="1:4" ht="18" customHeight="1" x14ac:dyDescent="0.25">
      <c r="A17" s="327" t="s">
        <v>25</v>
      </c>
      <c r="B17" s="328" t="s">
        <v>440</v>
      </c>
      <c r="C17" s="329"/>
      <c r="D17" s="330"/>
    </row>
    <row r="18" spans="1:4" ht="18" customHeight="1" x14ac:dyDescent="0.25">
      <c r="A18" s="327" t="s">
        <v>26</v>
      </c>
      <c r="B18" s="328" t="s">
        <v>441</v>
      </c>
      <c r="C18" s="329"/>
      <c r="D18" s="330"/>
    </row>
    <row r="19" spans="1:4" ht="18" customHeight="1" x14ac:dyDescent="0.25">
      <c r="A19" s="327" t="s">
        <v>27</v>
      </c>
      <c r="B19" s="328" t="s">
        <v>442</v>
      </c>
      <c r="C19" s="329"/>
      <c r="D19" s="330"/>
    </row>
    <row r="20" spans="1:4" ht="18" customHeight="1" x14ac:dyDescent="0.25">
      <c r="A20" s="327" t="s">
        <v>28</v>
      </c>
      <c r="B20" s="328" t="s">
        <v>443</v>
      </c>
      <c r="C20" s="329"/>
      <c r="D20" s="330"/>
    </row>
    <row r="21" spans="1:4" ht="18" customHeight="1" x14ac:dyDescent="0.25">
      <c r="A21" s="327" t="s">
        <v>29</v>
      </c>
      <c r="B21" s="328" t="s">
        <v>444</v>
      </c>
      <c r="C21" s="329"/>
      <c r="D21" s="330"/>
    </row>
    <row r="22" spans="1:4" ht="18" customHeight="1" x14ac:dyDescent="0.25">
      <c r="A22" s="327" t="s">
        <v>30</v>
      </c>
      <c r="B22" s="332"/>
      <c r="C22" s="333"/>
      <c r="D22" s="330"/>
    </row>
    <row r="23" spans="1:4" ht="18" customHeight="1" x14ac:dyDescent="0.25">
      <c r="A23" s="327" t="s">
        <v>31</v>
      </c>
      <c r="B23" s="334"/>
      <c r="C23" s="333"/>
      <c r="D23" s="330"/>
    </row>
    <row r="24" spans="1:4" ht="18" customHeight="1" x14ac:dyDescent="0.25">
      <c r="A24" s="327" t="s">
        <v>32</v>
      </c>
      <c r="B24" s="334"/>
      <c r="C24" s="333"/>
      <c r="D24" s="330"/>
    </row>
    <row r="25" spans="1:4" ht="18" customHeight="1" x14ac:dyDescent="0.25">
      <c r="A25" s="327" t="s">
        <v>33</v>
      </c>
      <c r="B25" s="334"/>
      <c r="C25" s="333"/>
      <c r="D25" s="330"/>
    </row>
    <row r="26" spans="1:4" ht="18" customHeight="1" x14ac:dyDescent="0.25">
      <c r="A26" s="327" t="s">
        <v>34</v>
      </c>
      <c r="B26" s="334"/>
      <c r="C26" s="333"/>
      <c r="D26" s="330"/>
    </row>
    <row r="27" spans="1:4" ht="18" customHeight="1" x14ac:dyDescent="0.25">
      <c r="A27" s="327" t="s">
        <v>35</v>
      </c>
      <c r="B27" s="334"/>
      <c r="C27" s="333"/>
      <c r="D27" s="330"/>
    </row>
    <row r="28" spans="1:4" ht="18" customHeight="1" x14ac:dyDescent="0.25">
      <c r="A28" s="327" t="s">
        <v>36</v>
      </c>
      <c r="B28" s="334"/>
      <c r="C28" s="333"/>
      <c r="D28" s="330"/>
    </row>
    <row r="29" spans="1:4" ht="18" customHeight="1" x14ac:dyDescent="0.25">
      <c r="A29" s="327" t="s">
        <v>37</v>
      </c>
      <c r="B29" s="334"/>
      <c r="C29" s="333"/>
      <c r="D29" s="330"/>
    </row>
    <row r="30" spans="1:4" ht="18" customHeight="1" thickBot="1" x14ac:dyDescent="0.3">
      <c r="A30" s="335" t="s">
        <v>38</v>
      </c>
      <c r="B30" s="336"/>
      <c r="C30" s="337"/>
      <c r="D30" s="338"/>
    </row>
    <row r="31" spans="1:4" ht="18" customHeight="1" thickBot="1" x14ac:dyDescent="0.3">
      <c r="A31" s="339" t="s">
        <v>39</v>
      </c>
      <c r="B31" s="340" t="s">
        <v>46</v>
      </c>
      <c r="C31" s="341">
        <f>SUM(C5:C30)</f>
        <v>0</v>
      </c>
      <c r="D31" s="342">
        <f>SUM(D5:D30)</f>
        <v>0</v>
      </c>
    </row>
    <row r="32" spans="1:4" ht="8.25" customHeight="1" x14ac:dyDescent="0.25">
      <c r="A32" s="343"/>
      <c r="B32" s="520"/>
      <c r="C32" s="520"/>
      <c r="D32" s="520"/>
    </row>
  </sheetData>
  <mergeCells count="2">
    <mergeCell ref="B32:D32"/>
    <mergeCell ref="B1:D1"/>
  </mergeCells>
  <phoneticPr fontId="25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4&amp;"Times New Roman CE,Félkövér dőlt". számú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18"/>
  <sheetViews>
    <sheetView topLeftCell="B1" zoomScaleNormal="100" workbookViewId="0">
      <selection activeCell="I2" sqref="I2"/>
    </sheetView>
  </sheetViews>
  <sheetFormatPr defaultColWidth="9.33203125" defaultRowHeight="13.2" x14ac:dyDescent="0.25"/>
  <cols>
    <col min="1" max="1" width="6.77734375" style="16" customWidth="1"/>
    <col min="2" max="2" width="49.6640625" style="15" customWidth="1"/>
    <col min="3" max="8" width="12.77734375" style="15" customWidth="1"/>
    <col min="9" max="9" width="13.77734375" style="15" customWidth="1"/>
    <col min="10" max="16384" width="9.33203125" style="15"/>
  </cols>
  <sheetData>
    <row r="1" spans="1:10" ht="27.75" customHeight="1" x14ac:dyDescent="0.25">
      <c r="A1" s="506" t="s">
        <v>446</v>
      </c>
      <c r="B1" s="506"/>
      <c r="C1" s="506"/>
      <c r="D1" s="506"/>
      <c r="E1" s="506"/>
      <c r="F1" s="506"/>
      <c r="G1" s="506"/>
      <c r="H1" s="506"/>
      <c r="I1" s="506"/>
    </row>
    <row r="2" spans="1:10" ht="20.25" customHeight="1" thickBot="1" x14ac:dyDescent="0.35">
      <c r="I2" s="478" t="s">
        <v>9</v>
      </c>
    </row>
    <row r="3" spans="1:10" s="346" customFormat="1" ht="26.25" customHeight="1" x14ac:dyDescent="0.25">
      <c r="A3" s="524" t="s">
        <v>59</v>
      </c>
      <c r="B3" s="526" t="s">
        <v>447</v>
      </c>
      <c r="C3" s="524" t="s">
        <v>448</v>
      </c>
      <c r="D3" s="524" t="s">
        <v>559</v>
      </c>
      <c r="E3" s="528" t="s">
        <v>449</v>
      </c>
      <c r="F3" s="529"/>
      <c r="G3" s="529"/>
      <c r="H3" s="530"/>
      <c r="I3" s="526" t="s">
        <v>450</v>
      </c>
    </row>
    <row r="4" spans="1:10" s="349" customFormat="1" ht="32.25" customHeight="1" thickBot="1" x14ac:dyDescent="0.3">
      <c r="A4" s="525"/>
      <c r="B4" s="527"/>
      <c r="C4" s="527"/>
      <c r="D4" s="525"/>
      <c r="E4" s="347">
        <v>2020</v>
      </c>
      <c r="F4" s="347">
        <v>2021</v>
      </c>
      <c r="G4" s="347">
        <v>2022</v>
      </c>
      <c r="H4" s="348" t="s">
        <v>477</v>
      </c>
      <c r="I4" s="527"/>
    </row>
    <row r="5" spans="1:10" s="354" customFormat="1" ht="12.9" customHeight="1" thickBot="1" x14ac:dyDescent="0.3">
      <c r="A5" s="350">
        <v>1</v>
      </c>
      <c r="B5" s="351">
        <v>2</v>
      </c>
      <c r="C5" s="352">
        <v>3</v>
      </c>
      <c r="D5" s="351">
        <v>4</v>
      </c>
      <c r="E5" s="350">
        <v>5</v>
      </c>
      <c r="F5" s="352">
        <v>6</v>
      </c>
      <c r="G5" s="352">
        <v>7</v>
      </c>
      <c r="H5" s="299">
        <v>8</v>
      </c>
      <c r="I5" s="353" t="s">
        <v>451</v>
      </c>
    </row>
    <row r="6" spans="1:10" ht="24.75" customHeight="1" thickBot="1" x14ac:dyDescent="0.3">
      <c r="A6" s="355" t="s">
        <v>13</v>
      </c>
      <c r="B6" s="356" t="s">
        <v>452</v>
      </c>
      <c r="C6" s="357"/>
      <c r="D6" s="358"/>
      <c r="E6" s="359"/>
      <c r="F6" s="360"/>
      <c r="G6" s="360"/>
      <c r="H6" s="361"/>
      <c r="I6" s="362">
        <f t="shared" ref="I6:I17" si="0">SUM(D6:H6)</f>
        <v>0</v>
      </c>
    </row>
    <row r="7" spans="1:10" ht="20.100000000000001" customHeight="1" x14ac:dyDescent="0.25">
      <c r="A7" s="363" t="s">
        <v>14</v>
      </c>
      <c r="B7" s="364" t="s">
        <v>453</v>
      </c>
      <c r="C7" s="365">
        <v>2008</v>
      </c>
      <c r="D7" s="366">
        <f>I7-H7-G7-F7-E7</f>
        <v>8637364</v>
      </c>
      <c r="E7" s="367">
        <v>1434482</v>
      </c>
      <c r="F7" s="6">
        <v>1462886</v>
      </c>
      <c r="G7" s="6">
        <v>1492144</v>
      </c>
      <c r="H7" s="368">
        <v>4431264</v>
      </c>
      <c r="I7" s="369">
        <v>17458140</v>
      </c>
    </row>
    <row r="8" spans="1:10" ht="20.100000000000001" customHeight="1" thickBot="1" x14ac:dyDescent="0.3">
      <c r="A8" s="363" t="s">
        <v>15</v>
      </c>
      <c r="B8" s="370"/>
      <c r="C8" s="365"/>
      <c r="D8" s="366"/>
      <c r="E8" s="367"/>
      <c r="F8" s="6"/>
      <c r="G8" s="6"/>
      <c r="H8" s="368"/>
      <c r="I8" s="369">
        <f t="shared" si="0"/>
        <v>0</v>
      </c>
    </row>
    <row r="9" spans="1:10" ht="26.1" customHeight="1" thickBot="1" x14ac:dyDescent="0.3">
      <c r="A9" s="355" t="s">
        <v>16</v>
      </c>
      <c r="B9" s="356" t="s">
        <v>454</v>
      </c>
      <c r="C9" s="371"/>
      <c r="D9" s="358"/>
      <c r="E9" s="359"/>
      <c r="F9" s="360"/>
      <c r="G9" s="360"/>
      <c r="H9" s="361"/>
      <c r="I9" s="362">
        <f t="shared" si="0"/>
        <v>0</v>
      </c>
    </row>
    <row r="10" spans="1:10" ht="20.100000000000001" customHeight="1" x14ac:dyDescent="0.25">
      <c r="A10" s="363" t="s">
        <v>17</v>
      </c>
      <c r="B10" s="364"/>
      <c r="C10" s="365"/>
      <c r="D10" s="366"/>
      <c r="E10" s="367"/>
      <c r="F10" s="6"/>
      <c r="G10" s="6"/>
      <c r="H10" s="368"/>
      <c r="I10" s="369">
        <f t="shared" si="0"/>
        <v>0</v>
      </c>
    </row>
    <row r="11" spans="1:10" ht="20.100000000000001" customHeight="1" thickBot="1" x14ac:dyDescent="0.3">
      <c r="A11" s="363" t="s">
        <v>18</v>
      </c>
      <c r="B11" s="364"/>
      <c r="C11" s="365"/>
      <c r="D11" s="366"/>
      <c r="E11" s="367"/>
      <c r="F11" s="6"/>
      <c r="G11" s="6"/>
      <c r="H11" s="368"/>
      <c r="I11" s="369">
        <f t="shared" si="0"/>
        <v>0</v>
      </c>
    </row>
    <row r="12" spans="1:10" ht="20.100000000000001" customHeight="1" thickBot="1" x14ac:dyDescent="0.3">
      <c r="A12" s="355" t="s">
        <v>19</v>
      </c>
      <c r="B12" s="356" t="s">
        <v>455</v>
      </c>
      <c r="C12" s="371"/>
      <c r="D12" s="358"/>
      <c r="E12" s="359"/>
      <c r="F12" s="360"/>
      <c r="G12" s="360"/>
      <c r="H12" s="361"/>
      <c r="I12" s="362">
        <f t="shared" si="0"/>
        <v>0</v>
      </c>
    </row>
    <row r="13" spans="1:10" ht="20.100000000000001" customHeight="1" thickBot="1" x14ac:dyDescent="0.3">
      <c r="A13" s="363" t="s">
        <v>20</v>
      </c>
      <c r="B13" s="364"/>
      <c r="C13" s="365"/>
      <c r="D13" s="366"/>
      <c r="E13" s="367"/>
      <c r="F13" s="6"/>
      <c r="G13" s="6"/>
      <c r="H13" s="368"/>
      <c r="I13" s="369">
        <f>SUM(D13:H13)</f>
        <v>0</v>
      </c>
    </row>
    <row r="14" spans="1:10" ht="20.100000000000001" customHeight="1" thickBot="1" x14ac:dyDescent="0.3">
      <c r="A14" s="355" t="s">
        <v>21</v>
      </c>
      <c r="B14" s="356" t="s">
        <v>456</v>
      </c>
      <c r="C14" s="371"/>
      <c r="D14" s="358"/>
      <c r="E14" s="359"/>
      <c r="F14" s="360"/>
      <c r="G14" s="360"/>
      <c r="H14" s="361"/>
      <c r="I14" s="362">
        <f t="shared" si="0"/>
        <v>0</v>
      </c>
      <c r="J14" s="370"/>
    </row>
    <row r="15" spans="1:10" ht="20.100000000000001" customHeight="1" thickBot="1" x14ac:dyDescent="0.3">
      <c r="A15" s="372" t="s">
        <v>22</v>
      </c>
      <c r="B15" s="373" t="s">
        <v>457</v>
      </c>
      <c r="C15" s="374"/>
      <c r="D15" s="375"/>
      <c r="E15" s="376"/>
      <c r="F15" s="377"/>
      <c r="G15" s="377"/>
      <c r="H15" s="378"/>
      <c r="I15" s="379">
        <f t="shared" si="0"/>
        <v>0</v>
      </c>
    </row>
    <row r="16" spans="1:10" ht="20.100000000000001" customHeight="1" thickBot="1" x14ac:dyDescent="0.3">
      <c r="A16" s="355" t="s">
        <v>23</v>
      </c>
      <c r="B16" s="380" t="s">
        <v>458</v>
      </c>
      <c r="C16" s="371"/>
      <c r="D16" s="358"/>
      <c r="E16" s="359"/>
      <c r="F16" s="360"/>
      <c r="G16" s="360"/>
      <c r="H16" s="361"/>
      <c r="I16" s="362">
        <f t="shared" si="0"/>
        <v>0</v>
      </c>
    </row>
    <row r="17" spans="1:9" ht="20.100000000000001" customHeight="1" thickBot="1" x14ac:dyDescent="0.3">
      <c r="A17" s="381" t="s">
        <v>24</v>
      </c>
      <c r="B17" s="382" t="s">
        <v>457</v>
      </c>
      <c r="C17" s="383"/>
      <c r="D17" s="384"/>
      <c r="E17" s="385"/>
      <c r="F17" s="386"/>
      <c r="G17" s="386"/>
      <c r="H17" s="387"/>
      <c r="I17" s="388">
        <f t="shared" si="0"/>
        <v>0</v>
      </c>
    </row>
    <row r="18" spans="1:9" ht="20.100000000000001" customHeight="1" thickBot="1" x14ac:dyDescent="0.3">
      <c r="A18" s="522" t="s">
        <v>459</v>
      </c>
      <c r="B18" s="523"/>
      <c r="C18" s="389"/>
      <c r="D18" s="362">
        <f>D6+D9+D12+D14+D16</f>
        <v>0</v>
      </c>
      <c r="E18" s="390">
        <f>E6+E9+E12+E14+E16</f>
        <v>0</v>
      </c>
      <c r="F18" s="391">
        <f>F6+F9+F12+F14+F16</f>
        <v>0</v>
      </c>
      <c r="G18" s="391">
        <f>G6+G9+G12+G14+G16</f>
        <v>0</v>
      </c>
      <c r="H18" s="392">
        <f>H6+H9+H12+H14+H16</f>
        <v>0</v>
      </c>
      <c r="I18" s="362">
        <f>SUM(D18:H18)</f>
        <v>0</v>
      </c>
    </row>
  </sheetData>
  <mergeCells count="8">
    <mergeCell ref="A18:B18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dőlt"5. számú tájékoztató tábla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54"/>
  <sheetViews>
    <sheetView zoomScaleNormal="100" workbookViewId="0">
      <selection activeCell="B19" sqref="B19"/>
    </sheetView>
  </sheetViews>
  <sheetFormatPr defaultColWidth="9.33203125" defaultRowHeight="15.6" x14ac:dyDescent="0.3"/>
  <cols>
    <col min="1" max="1" width="7.109375" style="117" bestFit="1" customWidth="1"/>
    <col min="2" max="2" width="78.33203125" style="117" bestFit="1" customWidth="1"/>
    <col min="3" max="3" width="15.109375" style="118" customWidth="1"/>
    <col min="4" max="4" width="14.33203125" style="118" customWidth="1"/>
    <col min="5" max="6" width="17.77734375" style="118" bestFit="1" customWidth="1"/>
    <col min="7" max="16384" width="9.33203125" style="125"/>
  </cols>
  <sheetData>
    <row r="1" spans="1:6" ht="14.25" customHeight="1" x14ac:dyDescent="0.3">
      <c r="A1" s="482" t="s">
        <v>604</v>
      </c>
      <c r="B1" s="483"/>
      <c r="C1" s="483"/>
      <c r="D1" s="124"/>
      <c r="E1" s="124"/>
      <c r="F1" s="124"/>
    </row>
    <row r="2" spans="1:6" ht="14.25" customHeight="1" x14ac:dyDescent="0.3">
      <c r="A2" s="486" t="s">
        <v>573</v>
      </c>
      <c r="B2" s="486"/>
      <c r="C2" s="486"/>
      <c r="D2" s="304"/>
      <c r="E2" s="304"/>
      <c r="F2" s="304"/>
    </row>
    <row r="3" spans="1:6" ht="15.9" customHeight="1" x14ac:dyDescent="0.3">
      <c r="A3" s="484" t="s">
        <v>10</v>
      </c>
      <c r="B3" s="484"/>
      <c r="C3" s="484"/>
      <c r="D3" s="125"/>
      <c r="E3" s="125"/>
      <c r="F3" s="125"/>
    </row>
    <row r="4" spans="1:6" ht="15.9" customHeight="1" thickBot="1" x14ac:dyDescent="0.35">
      <c r="A4" s="481" t="s">
        <v>112</v>
      </c>
      <c r="B4" s="481"/>
      <c r="C4" s="393" t="s">
        <v>9</v>
      </c>
      <c r="D4" s="393" t="s">
        <v>9</v>
      </c>
      <c r="E4" s="393" t="s">
        <v>9</v>
      </c>
      <c r="F4" s="393" t="s">
        <v>9</v>
      </c>
    </row>
    <row r="5" spans="1:6" ht="23.4" thickBot="1" x14ac:dyDescent="0.35">
      <c r="A5" s="4" t="s">
        <v>59</v>
      </c>
      <c r="B5" s="5" t="s">
        <v>12</v>
      </c>
      <c r="C5" s="14" t="s">
        <v>461</v>
      </c>
      <c r="D5" s="14" t="s">
        <v>472</v>
      </c>
      <c r="E5" s="14" t="s">
        <v>476</v>
      </c>
      <c r="F5" s="14" t="s">
        <v>571</v>
      </c>
    </row>
    <row r="6" spans="1:6" s="129" customFormat="1" ht="11.25" customHeight="1" thickBot="1" x14ac:dyDescent="0.25">
      <c r="A6" s="126">
        <v>1</v>
      </c>
      <c r="B6" s="127">
        <v>2</v>
      </c>
      <c r="C6" s="128">
        <v>3</v>
      </c>
      <c r="D6" s="128">
        <v>4</v>
      </c>
      <c r="E6" s="128">
        <v>5</v>
      </c>
      <c r="F6" s="128">
        <v>6</v>
      </c>
    </row>
    <row r="7" spans="1:6" s="152" customFormat="1" ht="12" customHeight="1" thickBot="1" x14ac:dyDescent="0.3">
      <c r="A7" s="149" t="s">
        <v>13</v>
      </c>
      <c r="B7" s="150" t="s">
        <v>191</v>
      </c>
      <c r="C7" s="151">
        <f>'6.A.sz. tájékoztató (2)'!C7+'6.sz. tájékoztató (3)'!C7+'6.C.sz. tájékoztató (4)'!C7</f>
        <v>81179254</v>
      </c>
      <c r="D7" s="151">
        <f>'6.A.sz. tájékoztató (2)'!D7+'6.sz. tájékoztató (3)'!D7+'6.C.sz. tájékoztató (4)'!D7</f>
        <v>81985674</v>
      </c>
      <c r="E7" s="151">
        <f>'6.A.sz. tájékoztató (2)'!E7+'6.sz. tájékoztató (3)'!E7+'6.C.sz. tájékoztató (4)'!E7</f>
        <v>81985674</v>
      </c>
      <c r="F7" s="151">
        <f>'6.A.sz. tájékoztató (2)'!F7+'6.sz. tájékoztató (3)'!F7+'6.C.sz. tájékoztató (4)'!F7</f>
        <v>81985674</v>
      </c>
    </row>
    <row r="8" spans="1:6" s="152" customFormat="1" ht="12" customHeight="1" thickBot="1" x14ac:dyDescent="0.3">
      <c r="A8" s="153" t="s">
        <v>84</v>
      </c>
      <c r="B8" s="154" t="s">
        <v>192</v>
      </c>
      <c r="C8" s="151">
        <f>'6.A.sz. tájékoztató (2)'!C8+'6.sz. tájékoztató (3)'!C8+'6.C.sz. tájékoztató (4)'!C8</f>
        <v>22698535</v>
      </c>
      <c r="D8" s="151">
        <f>'6.A.sz. tájékoztató (2)'!D8+'6.sz. tájékoztató (3)'!D8+'6.C.sz. tájékoztató (4)'!D8</f>
        <v>20921960</v>
      </c>
      <c r="E8" s="151">
        <f>'6.A.sz. tájékoztató (2)'!E8+'6.sz. tájékoztató (3)'!E8+'6.C.sz. tájékoztató (4)'!E8</f>
        <v>20921960</v>
      </c>
      <c r="F8" s="151">
        <f>'6.A.sz. tájékoztató (2)'!F8+'6.sz. tájékoztató (3)'!F8+'6.C.sz. tájékoztató (4)'!F8</f>
        <v>20921960</v>
      </c>
    </row>
    <row r="9" spans="1:6" s="152" customFormat="1" ht="12" customHeight="1" thickBot="1" x14ac:dyDescent="0.3">
      <c r="A9" s="156" t="s">
        <v>85</v>
      </c>
      <c r="B9" s="157" t="s">
        <v>193</v>
      </c>
      <c r="C9" s="151">
        <f>'6.A.sz. tájékoztató (2)'!C9+'6.sz. tájékoztató (3)'!C9+'6.C.sz. tájékoztató (4)'!C9</f>
        <v>31457830</v>
      </c>
      <c r="D9" s="151">
        <f>'6.A.sz. tájékoztató (2)'!D9+'6.sz. tájékoztató (3)'!D9+'6.C.sz. tájékoztató (4)'!D9</f>
        <v>29160750</v>
      </c>
      <c r="E9" s="151">
        <f>'6.A.sz. tájékoztató (2)'!E9+'6.sz. tájékoztató (3)'!E9+'6.C.sz. tájékoztató (4)'!E9</f>
        <v>29160750</v>
      </c>
      <c r="F9" s="151">
        <f>'6.A.sz. tájékoztató (2)'!F9+'6.sz. tájékoztató (3)'!F9+'6.C.sz. tájékoztató (4)'!F9</f>
        <v>29160750</v>
      </c>
    </row>
    <row r="10" spans="1:6" s="152" customFormat="1" ht="12" customHeight="1" thickBot="1" x14ac:dyDescent="0.3">
      <c r="A10" s="156" t="s">
        <v>86</v>
      </c>
      <c r="B10" s="157" t="s">
        <v>194</v>
      </c>
      <c r="C10" s="151">
        <f>'6.A.sz. tájékoztató (2)'!C10+'6.sz. tájékoztató (3)'!C10+'6.C.sz. tájékoztató (4)'!C10</f>
        <v>24922460</v>
      </c>
      <c r="D10" s="151">
        <f>'6.A.sz. tájékoztató (2)'!D10+'6.sz. tájékoztató (3)'!D10+'6.C.sz. tájékoztató (4)'!D10</f>
        <v>18914649</v>
      </c>
      <c r="E10" s="151">
        <f>'6.A.sz. tájékoztató (2)'!E10+'6.sz. tájékoztató (3)'!E10+'6.C.sz. tájékoztató (4)'!E10</f>
        <v>18914649</v>
      </c>
      <c r="F10" s="151">
        <f>'6.A.sz. tájékoztató (2)'!F10+'6.sz. tájékoztató (3)'!F10+'6.C.sz. tájékoztató (4)'!F10</f>
        <v>18914649</v>
      </c>
    </row>
    <row r="11" spans="1:6" s="152" customFormat="1" ht="12" customHeight="1" thickBot="1" x14ac:dyDescent="0.3">
      <c r="A11" s="156" t="s">
        <v>87</v>
      </c>
      <c r="B11" s="157" t="s">
        <v>195</v>
      </c>
      <c r="C11" s="151">
        <f>'6.A.sz. tájékoztató (2)'!C11+'6.sz. tájékoztató (3)'!C11+'6.C.sz. tájékoztató (4)'!C11</f>
        <v>2100429</v>
      </c>
      <c r="D11" s="151">
        <f>'6.A.sz. tájékoztató (2)'!D11+'6.sz. tájékoztató (3)'!D11+'6.C.sz. tájékoztató (4)'!D11</f>
        <v>2042480</v>
      </c>
      <c r="E11" s="151">
        <f>'6.A.sz. tájékoztató (2)'!E11+'6.sz. tájékoztató (3)'!E11+'6.C.sz. tájékoztató (4)'!E11</f>
        <v>2042480</v>
      </c>
      <c r="F11" s="151">
        <f>'6.A.sz. tájékoztató (2)'!F11+'6.sz. tájékoztató (3)'!F11+'6.C.sz. tájékoztató (4)'!F11</f>
        <v>2042480</v>
      </c>
    </row>
    <row r="12" spans="1:6" s="152" customFormat="1" ht="12" customHeight="1" thickBot="1" x14ac:dyDescent="0.3">
      <c r="A12" s="156" t="s">
        <v>109</v>
      </c>
      <c r="B12" s="157" t="s">
        <v>196</v>
      </c>
      <c r="C12" s="151">
        <f>'6.A.sz. tájékoztató (2)'!C12+'6.sz. tájékoztató (3)'!C12+'6.C.sz. tájékoztató (4)'!C12</f>
        <v>0</v>
      </c>
      <c r="D12" s="151">
        <f>'6.A.sz. tájékoztató (2)'!D12+'6.sz. tájékoztató (3)'!D12+'6.C.sz. tájékoztató (4)'!D12</f>
        <v>0</v>
      </c>
      <c r="E12" s="151">
        <f>'6.A.sz. tájékoztató (2)'!E12+'6.sz. tájékoztató (3)'!E12+'6.C.sz. tájékoztató (4)'!E12</f>
        <v>0</v>
      </c>
      <c r="F12" s="151">
        <f>'6.A.sz. tájékoztató (2)'!F12+'6.sz. tájékoztató (3)'!F12+'6.C.sz. tájékoztató (4)'!F12</f>
        <v>0</v>
      </c>
    </row>
    <row r="13" spans="1:6" s="152" customFormat="1" ht="12" customHeight="1" thickBot="1" x14ac:dyDescent="0.3">
      <c r="A13" s="159" t="s">
        <v>88</v>
      </c>
      <c r="B13" s="160" t="s">
        <v>197</v>
      </c>
      <c r="C13" s="151">
        <f>'6.A.sz. tájékoztató (2)'!C13+'6.sz. tájékoztató (3)'!C13+'6.C.sz. tájékoztató (4)'!C13</f>
        <v>0</v>
      </c>
      <c r="D13" s="151">
        <f>'6.A.sz. tájékoztató (2)'!D13+'6.sz. tájékoztató (3)'!D13+'6.C.sz. tájékoztató (4)'!D13</f>
        <v>0</v>
      </c>
      <c r="E13" s="151">
        <f>'6.A.sz. tájékoztató (2)'!E13+'6.sz. tájékoztató (3)'!E13+'6.C.sz. tájékoztató (4)'!E13</f>
        <v>0</v>
      </c>
      <c r="F13" s="151">
        <f>'6.A.sz. tájékoztató (2)'!F13+'6.sz. tájékoztató (3)'!F13+'6.C.sz. tájékoztató (4)'!F13</f>
        <v>0</v>
      </c>
    </row>
    <row r="14" spans="1:6" s="152" customFormat="1" ht="12" customHeight="1" thickBot="1" x14ac:dyDescent="0.3">
      <c r="A14" s="149" t="s">
        <v>14</v>
      </c>
      <c r="B14" s="161" t="s">
        <v>198</v>
      </c>
      <c r="C14" s="151">
        <f>'6.A.sz. tájékoztató (2)'!C14+'6.sz. tájékoztató (3)'!C14+'6.C.sz. tájékoztató (4)'!C14</f>
        <v>39593067</v>
      </c>
      <c r="D14" s="151">
        <f>'6.A.sz. tájékoztató (2)'!D14+'6.sz. tájékoztató (3)'!D14+'6.C.sz. tájékoztató (4)'!D14</f>
        <v>48908497</v>
      </c>
      <c r="E14" s="151">
        <f>'6.A.sz. tájékoztató (2)'!E14+'6.sz. tájékoztató (3)'!E14+'6.C.sz. tájékoztató (4)'!E14</f>
        <v>48908497</v>
      </c>
      <c r="F14" s="151">
        <f>'6.A.sz. tájékoztató (2)'!F14+'6.sz. tájékoztató (3)'!F14+'6.C.sz. tájékoztató (4)'!F14</f>
        <v>48908497</v>
      </c>
    </row>
    <row r="15" spans="1:6" s="152" customFormat="1" ht="12" customHeight="1" thickBot="1" x14ac:dyDescent="0.3">
      <c r="A15" s="153" t="s">
        <v>90</v>
      </c>
      <c r="B15" s="154" t="s">
        <v>199</v>
      </c>
      <c r="C15" s="151">
        <f>'6.A.sz. tájékoztató (2)'!C15+'6.sz. tájékoztató (3)'!C15+'6.C.sz. tájékoztató (4)'!C15</f>
        <v>0</v>
      </c>
      <c r="D15" s="151">
        <f>'6.A.sz. tájékoztató (2)'!D15+'6.sz. tájékoztató (3)'!D15+'6.C.sz. tájékoztató (4)'!D15</f>
        <v>0</v>
      </c>
      <c r="E15" s="151">
        <f>'6.A.sz. tájékoztató (2)'!E15+'6.sz. tájékoztató (3)'!E15+'6.C.sz. tájékoztató (4)'!E15</f>
        <v>0</v>
      </c>
      <c r="F15" s="151">
        <f>'6.A.sz. tájékoztató (2)'!F15+'6.sz. tájékoztató (3)'!F15+'6.C.sz. tájékoztató (4)'!F15</f>
        <v>0</v>
      </c>
    </row>
    <row r="16" spans="1:6" s="152" customFormat="1" ht="12" customHeight="1" thickBot="1" x14ac:dyDescent="0.3">
      <c r="A16" s="156" t="s">
        <v>91</v>
      </c>
      <c r="B16" s="157" t="s">
        <v>200</v>
      </c>
      <c r="C16" s="151">
        <f>'6.A.sz. tájékoztató (2)'!C16+'6.sz. tájékoztató (3)'!C16+'6.C.sz. tájékoztató (4)'!C16</f>
        <v>0</v>
      </c>
      <c r="D16" s="151">
        <f>'6.A.sz. tájékoztató (2)'!D16+'6.sz. tájékoztató (3)'!D16+'6.C.sz. tájékoztató (4)'!D16</f>
        <v>0</v>
      </c>
      <c r="E16" s="151">
        <f>'6.A.sz. tájékoztató (2)'!E16+'6.sz. tájékoztató (3)'!E16+'6.C.sz. tájékoztató (4)'!E16</f>
        <v>0</v>
      </c>
      <c r="F16" s="151">
        <f>'6.A.sz. tájékoztató (2)'!F16+'6.sz. tájékoztató (3)'!F16+'6.C.sz. tájékoztató (4)'!F16</f>
        <v>0</v>
      </c>
    </row>
    <row r="17" spans="1:7" s="152" customFormat="1" ht="12" customHeight="1" thickBot="1" x14ac:dyDescent="0.3">
      <c r="A17" s="156" t="s">
        <v>92</v>
      </c>
      <c r="B17" s="157" t="s">
        <v>201</v>
      </c>
      <c r="C17" s="151">
        <f>'6.A.sz. tájékoztató (2)'!C17+'6.sz. tájékoztató (3)'!C17+'6.C.sz. tájékoztató (4)'!C17</f>
        <v>0</v>
      </c>
      <c r="D17" s="151">
        <f>'6.A.sz. tájékoztató (2)'!D17+'6.sz. tájékoztató (3)'!D17+'6.C.sz. tájékoztató (4)'!D17</f>
        <v>0</v>
      </c>
      <c r="E17" s="151">
        <f>'6.A.sz. tájékoztató (2)'!E17+'6.sz. tájékoztató (3)'!E17+'6.C.sz. tájékoztató (4)'!E17</f>
        <v>0</v>
      </c>
      <c r="F17" s="151">
        <f>'6.A.sz. tájékoztató (2)'!F17+'6.sz. tájékoztató (3)'!F17+'6.C.sz. tájékoztató (4)'!F17</f>
        <v>0</v>
      </c>
    </row>
    <row r="18" spans="1:7" s="152" customFormat="1" ht="12" customHeight="1" thickBot="1" x14ac:dyDescent="0.3">
      <c r="A18" s="156" t="s">
        <v>93</v>
      </c>
      <c r="B18" s="157" t="s">
        <v>202</v>
      </c>
      <c r="C18" s="151">
        <f>'6.A.sz. tájékoztató (2)'!C18+'6.sz. tájékoztató (3)'!C18+'6.C.sz. tájékoztató (4)'!C18</f>
        <v>0</v>
      </c>
      <c r="D18" s="151">
        <f>'6.A.sz. tájékoztató (2)'!D18+'6.sz. tájékoztató (3)'!D18+'6.C.sz. tájékoztató (4)'!D18</f>
        <v>0</v>
      </c>
      <c r="E18" s="151">
        <f>'6.A.sz. tájékoztató (2)'!E18+'6.sz. tájékoztató (3)'!E18+'6.C.sz. tájékoztató (4)'!E18</f>
        <v>0</v>
      </c>
      <c r="F18" s="151">
        <f>'6.A.sz. tájékoztató (2)'!F18+'6.sz. tájékoztató (3)'!F18+'6.C.sz. tájékoztató (4)'!F18</f>
        <v>0</v>
      </c>
    </row>
    <row r="19" spans="1:7" s="152" customFormat="1" ht="12" customHeight="1" thickBot="1" x14ac:dyDescent="0.3">
      <c r="A19" s="156" t="s">
        <v>94</v>
      </c>
      <c r="B19" s="157" t="s">
        <v>203</v>
      </c>
      <c r="C19" s="151">
        <f>'6.A.sz. tájékoztató (2)'!C19+'6.sz. tájékoztató (3)'!C19+'6.C.sz. tájékoztató (4)'!C19</f>
        <v>39593067</v>
      </c>
      <c r="D19" s="151">
        <f>'6.A.sz. tájékoztató (2)'!D19+'6.sz. tájékoztató (3)'!D19+'6.C.sz. tájékoztató (4)'!D19</f>
        <v>48908497</v>
      </c>
      <c r="E19" s="151">
        <f>'6.A.sz. tájékoztató (2)'!E19+'6.sz. tájékoztató (3)'!E19+'6.C.sz. tájékoztató (4)'!E19</f>
        <v>48908497</v>
      </c>
      <c r="F19" s="151">
        <f>'6.A.sz. tájékoztató (2)'!F19+'6.sz. tájékoztató (3)'!F19+'6.C.sz. tájékoztató (4)'!F19</f>
        <v>48908497</v>
      </c>
      <c r="G19" s="158"/>
    </row>
    <row r="20" spans="1:7" s="152" customFormat="1" ht="12" customHeight="1" thickBot="1" x14ac:dyDescent="0.3">
      <c r="A20" s="159" t="s">
        <v>103</v>
      </c>
      <c r="B20" s="160" t="s">
        <v>204</v>
      </c>
      <c r="C20" s="151">
        <f>'6.A.sz. tájékoztató (2)'!C20+'6.sz. tájékoztató (3)'!C20+'6.C.sz. tájékoztató (4)'!C20</f>
        <v>0</v>
      </c>
      <c r="D20" s="151">
        <f>'6.A.sz. tájékoztató (2)'!D20+'6.sz. tájékoztató (3)'!D20+'6.C.sz. tájékoztató (4)'!D20</f>
        <v>0</v>
      </c>
      <c r="E20" s="151">
        <f>'6.A.sz. tájékoztató (2)'!E20+'6.sz. tájékoztató (3)'!E20+'6.C.sz. tájékoztató (4)'!E20</f>
        <v>0</v>
      </c>
      <c r="F20" s="151">
        <f>'6.A.sz. tájékoztató (2)'!F20+'6.sz. tájékoztató (3)'!F20+'6.C.sz. tájékoztató (4)'!F20</f>
        <v>0</v>
      </c>
    </row>
    <row r="21" spans="1:7" s="152" customFormat="1" ht="12" customHeight="1" thickBot="1" x14ac:dyDescent="0.3">
      <c r="A21" s="149" t="s">
        <v>15</v>
      </c>
      <c r="B21" s="150" t="s">
        <v>205</v>
      </c>
      <c r="C21" s="151">
        <f>'6.A.sz. tájékoztató (2)'!C21+'6.sz. tájékoztató (3)'!C21+'6.C.sz. tájékoztató (4)'!C21</f>
        <v>86749212</v>
      </c>
      <c r="D21" s="151">
        <f>'6.A.sz. tájékoztató (2)'!D21+'6.sz. tájékoztató (3)'!D21+'6.C.sz. tájékoztató (4)'!D21</f>
        <v>0</v>
      </c>
      <c r="E21" s="151">
        <f>'6.A.sz. tájékoztató (2)'!E21+'6.sz. tájékoztató (3)'!E21+'6.C.sz. tájékoztató (4)'!E21</f>
        <v>0</v>
      </c>
      <c r="F21" s="151">
        <f>'6.A.sz. tájékoztató (2)'!F21+'6.sz. tájékoztató (3)'!F21+'6.C.sz. tájékoztató (4)'!F21</f>
        <v>0</v>
      </c>
    </row>
    <row r="22" spans="1:7" s="152" customFormat="1" ht="12" customHeight="1" thickBot="1" x14ac:dyDescent="0.3">
      <c r="A22" s="153" t="s">
        <v>73</v>
      </c>
      <c r="B22" s="154" t="s">
        <v>206</v>
      </c>
      <c r="C22" s="151">
        <f>'6.A.sz. tájékoztató (2)'!C22+'6.sz. tájékoztató (3)'!C22+'6.C.sz. tájékoztató (4)'!C22</f>
        <v>45663473</v>
      </c>
      <c r="D22" s="151">
        <f>'6.A.sz. tájékoztató (2)'!D22+'6.sz. tájékoztató (3)'!D22+'6.C.sz. tájékoztató (4)'!D22</f>
        <v>0</v>
      </c>
      <c r="E22" s="151">
        <f>'6.A.sz. tájékoztató (2)'!E22+'6.sz. tájékoztató (3)'!E22+'6.C.sz. tájékoztató (4)'!E22</f>
        <v>0</v>
      </c>
      <c r="F22" s="151">
        <f>'6.A.sz. tájékoztató (2)'!F22+'6.sz. tájékoztató (3)'!F22+'6.C.sz. tájékoztató (4)'!F22</f>
        <v>0</v>
      </c>
    </row>
    <row r="23" spans="1:7" s="152" customFormat="1" ht="12" customHeight="1" thickBot="1" x14ac:dyDescent="0.3">
      <c r="A23" s="156" t="s">
        <v>74</v>
      </c>
      <c r="B23" s="157" t="s">
        <v>207</v>
      </c>
      <c r="C23" s="151">
        <f>'6.A.sz. tájékoztató (2)'!C23+'6.sz. tájékoztató (3)'!C23+'6.C.sz. tájékoztató (4)'!C23</f>
        <v>0</v>
      </c>
      <c r="D23" s="151">
        <f>'6.A.sz. tájékoztató (2)'!D23+'6.sz. tájékoztató (3)'!D23+'6.C.sz. tájékoztató (4)'!D23</f>
        <v>0</v>
      </c>
      <c r="E23" s="151">
        <f>'6.A.sz. tájékoztató (2)'!E23+'6.sz. tájékoztató (3)'!E23+'6.C.sz. tájékoztató (4)'!E23</f>
        <v>0</v>
      </c>
      <c r="F23" s="151">
        <f>'6.A.sz. tájékoztató (2)'!F23+'6.sz. tájékoztató (3)'!F23+'6.C.sz. tájékoztató (4)'!F23</f>
        <v>0</v>
      </c>
    </row>
    <row r="24" spans="1:7" s="152" customFormat="1" ht="12" customHeight="1" thickBot="1" x14ac:dyDescent="0.3">
      <c r="A24" s="156" t="s">
        <v>75</v>
      </c>
      <c r="B24" s="157" t="s">
        <v>208</v>
      </c>
      <c r="C24" s="151">
        <f>'6.A.sz. tájékoztató (2)'!C24+'6.sz. tájékoztató (3)'!C24+'6.C.sz. tájékoztató (4)'!C24</f>
        <v>0</v>
      </c>
      <c r="D24" s="151">
        <f>'6.A.sz. tájékoztató (2)'!D24+'6.sz. tájékoztató (3)'!D24+'6.C.sz. tájékoztató (4)'!D24</f>
        <v>0</v>
      </c>
      <c r="E24" s="151">
        <f>'6.A.sz. tájékoztató (2)'!E24+'6.sz. tájékoztató (3)'!E24+'6.C.sz. tájékoztató (4)'!E24</f>
        <v>0</v>
      </c>
      <c r="F24" s="151">
        <f>'6.A.sz. tájékoztató (2)'!F24+'6.sz. tájékoztató (3)'!F24+'6.C.sz. tájékoztató (4)'!F24</f>
        <v>0</v>
      </c>
    </row>
    <row r="25" spans="1:7" s="152" customFormat="1" ht="12" customHeight="1" thickBot="1" x14ac:dyDescent="0.3">
      <c r="A25" s="156" t="s">
        <v>76</v>
      </c>
      <c r="B25" s="157" t="s">
        <v>209</v>
      </c>
      <c r="C25" s="151">
        <f>'6.A.sz. tájékoztató (2)'!C25+'6.sz. tájékoztató (3)'!C25+'6.C.sz. tájékoztató (4)'!C25</f>
        <v>0</v>
      </c>
      <c r="D25" s="151">
        <f>'6.A.sz. tájékoztató (2)'!D25+'6.sz. tájékoztató (3)'!D25+'6.C.sz. tájékoztató (4)'!D25</f>
        <v>0</v>
      </c>
      <c r="E25" s="151">
        <f>'6.A.sz. tájékoztató (2)'!E25+'6.sz. tájékoztató (3)'!E25+'6.C.sz. tájékoztató (4)'!E25</f>
        <v>0</v>
      </c>
      <c r="F25" s="151">
        <f>'6.A.sz. tájékoztató (2)'!F25+'6.sz. tájékoztató (3)'!F25+'6.C.sz. tájékoztató (4)'!F25</f>
        <v>0</v>
      </c>
    </row>
    <row r="26" spans="1:7" s="152" customFormat="1" ht="12" customHeight="1" thickBot="1" x14ac:dyDescent="0.3">
      <c r="A26" s="156" t="s">
        <v>121</v>
      </c>
      <c r="B26" s="157" t="s">
        <v>210</v>
      </c>
      <c r="C26" s="151">
        <f>'6.A.sz. tájékoztató (2)'!C26+'6.sz. tájékoztató (3)'!C26+'6.C.sz. tájékoztató (4)'!C26</f>
        <v>0</v>
      </c>
      <c r="D26" s="151">
        <f>'6.A.sz. tájékoztató (2)'!D26+'6.sz. tájékoztató (3)'!D26+'6.C.sz. tájékoztató (4)'!D26</f>
        <v>0</v>
      </c>
      <c r="E26" s="151">
        <f>'6.A.sz. tájékoztató (2)'!E26+'6.sz. tájékoztató (3)'!E26+'6.C.sz. tájékoztató (4)'!E26</f>
        <v>0</v>
      </c>
      <c r="F26" s="151">
        <f>'6.A.sz. tájékoztató (2)'!F26+'6.sz. tájékoztató (3)'!F26+'6.C.sz. tájékoztató (4)'!F26</f>
        <v>0</v>
      </c>
    </row>
    <row r="27" spans="1:7" s="152" customFormat="1" ht="12" customHeight="1" thickBot="1" x14ac:dyDescent="0.3">
      <c r="A27" s="159" t="s">
        <v>122</v>
      </c>
      <c r="B27" s="160" t="s">
        <v>211</v>
      </c>
      <c r="C27" s="151">
        <f>'6.A.sz. tájékoztató (2)'!C27+'6.sz. tájékoztató (3)'!C27+'6.C.sz. tájékoztató (4)'!C27</f>
        <v>41085739</v>
      </c>
      <c r="D27" s="151">
        <f>'6.A.sz. tájékoztató (2)'!D27+'6.sz. tájékoztató (3)'!D27+'6.C.sz. tájékoztató (4)'!D27</f>
        <v>0</v>
      </c>
      <c r="E27" s="151">
        <f>'6.A.sz. tájékoztató (2)'!E27+'6.sz. tájékoztató (3)'!E27+'6.C.sz. tájékoztató (4)'!E27</f>
        <v>0</v>
      </c>
      <c r="F27" s="151">
        <f>'6.A.sz. tájékoztató (2)'!F27+'6.sz. tájékoztató (3)'!F27+'6.C.sz. tájékoztató (4)'!F27</f>
        <v>0</v>
      </c>
    </row>
    <row r="28" spans="1:7" s="152" customFormat="1" ht="12" customHeight="1" thickBot="1" x14ac:dyDescent="0.3">
      <c r="A28" s="149" t="s">
        <v>123</v>
      </c>
      <c r="B28" s="150" t="s">
        <v>212</v>
      </c>
      <c r="C28" s="151">
        <f>'6.A.sz. tájékoztató (2)'!C28+'6.sz. tájékoztató (3)'!C28+'6.C.sz. tájékoztató (4)'!C28</f>
        <v>34000000</v>
      </c>
      <c r="D28" s="151">
        <f>'6.A.sz. tájékoztató (2)'!D28+'6.sz. tájékoztató (3)'!D28+'6.C.sz. tájékoztató (4)'!D28</f>
        <v>33550000</v>
      </c>
      <c r="E28" s="151">
        <f>'6.A.sz. tájékoztató (2)'!E28+'6.sz. tájékoztató (3)'!E28+'6.C.sz. tájékoztató (4)'!E28</f>
        <v>33550000</v>
      </c>
      <c r="F28" s="151">
        <f>'6.A.sz. tájékoztató (2)'!F28+'6.sz. tájékoztató (3)'!F28+'6.C.sz. tájékoztató (4)'!F28</f>
        <v>33550000</v>
      </c>
    </row>
    <row r="29" spans="1:7" s="152" customFormat="1" ht="12" customHeight="1" thickBot="1" x14ac:dyDescent="0.3">
      <c r="A29" s="153" t="s">
        <v>213</v>
      </c>
      <c r="B29" s="154" t="s">
        <v>214</v>
      </c>
      <c r="C29" s="151">
        <f>'6.A.sz. tájékoztató (2)'!C29+'6.sz. tájékoztató (3)'!C29+'6.C.sz. tájékoztató (4)'!C29</f>
        <v>29400000</v>
      </c>
      <c r="D29" s="151">
        <f>'6.A.sz. tájékoztató (2)'!D29+'6.sz. tájékoztató (3)'!D29+'6.C.sz. tájékoztató (4)'!D29</f>
        <v>29400000</v>
      </c>
      <c r="E29" s="151">
        <f>'6.A.sz. tájékoztató (2)'!E29+'6.sz. tájékoztató (3)'!E29+'6.C.sz. tájékoztató (4)'!E29</f>
        <v>29400000</v>
      </c>
      <c r="F29" s="151">
        <f>'6.A.sz. tájékoztató (2)'!F29+'6.sz. tájékoztató (3)'!F29+'6.C.sz. tájékoztató (4)'!F29</f>
        <v>29400000</v>
      </c>
    </row>
    <row r="30" spans="1:7" s="152" customFormat="1" ht="12" customHeight="1" thickBot="1" x14ac:dyDescent="0.3">
      <c r="A30" s="156" t="s">
        <v>215</v>
      </c>
      <c r="B30" s="157" t="s">
        <v>216</v>
      </c>
      <c r="C30" s="151">
        <f>'6.A.sz. tájékoztató (2)'!C30+'6.sz. tájékoztató (3)'!C30+'6.C.sz. tájékoztató (4)'!C30</f>
        <v>4400000</v>
      </c>
      <c r="D30" s="151">
        <f>'6.A.sz. tájékoztató (2)'!D30+'6.sz. tájékoztató (3)'!D30+'6.C.sz. tájékoztató (4)'!D30</f>
        <v>4400000</v>
      </c>
      <c r="E30" s="151">
        <f>'6.A.sz. tájékoztató (2)'!E30+'6.sz. tájékoztató (3)'!E30+'6.C.sz. tájékoztató (4)'!E30</f>
        <v>4400000</v>
      </c>
      <c r="F30" s="151">
        <f>'6.A.sz. tájékoztató (2)'!F30+'6.sz. tájékoztató (3)'!F30+'6.C.sz. tájékoztató (4)'!F30</f>
        <v>4400000</v>
      </c>
    </row>
    <row r="31" spans="1:7" s="152" customFormat="1" ht="12" customHeight="1" thickBot="1" x14ac:dyDescent="0.3">
      <c r="A31" s="156" t="s">
        <v>217</v>
      </c>
      <c r="B31" s="157" t="s">
        <v>218</v>
      </c>
      <c r="C31" s="151">
        <f>'6.A.sz. tájékoztató (2)'!C31+'6.sz. tájékoztató (3)'!C31+'6.C.sz. tájékoztató (4)'!C31</f>
        <v>25000000</v>
      </c>
      <c r="D31" s="151">
        <f>'6.A.sz. tájékoztató (2)'!D31+'6.sz. tájékoztató (3)'!D31+'6.C.sz. tájékoztató (4)'!D31</f>
        <v>25000000</v>
      </c>
      <c r="E31" s="151">
        <f>'6.A.sz. tájékoztató (2)'!E31+'6.sz. tájékoztató (3)'!E31+'6.C.sz. tájékoztató (4)'!E31</f>
        <v>25000000</v>
      </c>
      <c r="F31" s="151">
        <f>'6.A.sz. tájékoztató (2)'!F31+'6.sz. tájékoztató (3)'!F31+'6.C.sz. tájékoztató (4)'!F31</f>
        <v>25000000</v>
      </c>
    </row>
    <row r="32" spans="1:7" s="152" customFormat="1" ht="12" customHeight="1" thickBot="1" x14ac:dyDescent="0.3">
      <c r="A32" s="156" t="s">
        <v>219</v>
      </c>
      <c r="B32" s="157" t="s">
        <v>220</v>
      </c>
      <c r="C32" s="151">
        <f>'6.A.sz. tájékoztató (2)'!C32+'6.sz. tájékoztató (3)'!C32+'6.C.sz. tájékoztató (4)'!C32</f>
        <v>4400000</v>
      </c>
      <c r="D32" s="151">
        <f>'6.A.sz. tájékoztató (2)'!D32+'6.sz. tájékoztató (3)'!D32+'6.C.sz. tájékoztató (4)'!D32</f>
        <v>4000000</v>
      </c>
      <c r="E32" s="151">
        <f>'6.A.sz. tájékoztató (2)'!E32+'6.sz. tájékoztató (3)'!E32+'6.C.sz. tájékoztató (4)'!E32</f>
        <v>4000000</v>
      </c>
      <c r="F32" s="151">
        <f>'6.A.sz. tájékoztató (2)'!F32+'6.sz. tájékoztató (3)'!F32+'6.C.sz. tájékoztató (4)'!F32</f>
        <v>4000000</v>
      </c>
    </row>
    <row r="33" spans="1:6" s="152" customFormat="1" ht="12" customHeight="1" thickBot="1" x14ac:dyDescent="0.3">
      <c r="A33" s="156" t="s">
        <v>221</v>
      </c>
      <c r="B33" s="157" t="s">
        <v>222</v>
      </c>
      <c r="C33" s="151">
        <f>'6.A.sz. tájékoztató (2)'!C33+'6.sz. tájékoztató (3)'!C33+'6.C.sz. tájékoztató (4)'!C33</f>
        <v>0</v>
      </c>
      <c r="D33" s="151">
        <f>'6.A.sz. tájékoztató (2)'!D33+'6.sz. tájékoztató (3)'!D33+'6.C.sz. tájékoztató (4)'!D33</f>
        <v>0</v>
      </c>
      <c r="E33" s="151">
        <f>'6.A.sz. tájékoztató (2)'!E33+'6.sz. tájékoztató (3)'!E33+'6.C.sz. tájékoztató (4)'!E33</f>
        <v>0</v>
      </c>
      <c r="F33" s="151">
        <f>'6.A.sz. tájékoztató (2)'!F33+'6.sz. tájékoztató (3)'!F33+'6.C.sz. tájékoztató (4)'!F33</f>
        <v>0</v>
      </c>
    </row>
    <row r="34" spans="1:6" s="152" customFormat="1" ht="12" customHeight="1" thickBot="1" x14ac:dyDescent="0.3">
      <c r="A34" s="159" t="s">
        <v>223</v>
      </c>
      <c r="B34" s="160" t="s">
        <v>224</v>
      </c>
      <c r="C34" s="151">
        <f>'6.A.sz. tájékoztató (2)'!C34+'6.sz. tájékoztató (3)'!C34+'6.C.sz. tájékoztató (4)'!C34</f>
        <v>200000</v>
      </c>
      <c r="D34" s="151">
        <f>'6.A.sz. tájékoztató (2)'!D34+'6.sz. tájékoztató (3)'!D34+'6.C.sz. tájékoztató (4)'!D34</f>
        <v>150000</v>
      </c>
      <c r="E34" s="151">
        <f>'6.A.sz. tájékoztató (2)'!E34+'6.sz. tájékoztató (3)'!E34+'6.C.sz. tájékoztató (4)'!E34</f>
        <v>150000</v>
      </c>
      <c r="F34" s="151">
        <f>'6.A.sz. tájékoztató (2)'!F34+'6.sz. tájékoztató (3)'!F34+'6.C.sz. tájékoztató (4)'!F34</f>
        <v>150000</v>
      </c>
    </row>
    <row r="35" spans="1:6" s="152" customFormat="1" ht="12" customHeight="1" thickBot="1" x14ac:dyDescent="0.3">
      <c r="A35" s="149" t="s">
        <v>17</v>
      </c>
      <c r="B35" s="150" t="s">
        <v>225</v>
      </c>
      <c r="C35" s="151">
        <f>'6.A.sz. tájékoztató (2)'!C35+'6.sz. tájékoztató (3)'!C35+'6.C.sz. tájékoztató (4)'!C35</f>
        <v>42765046</v>
      </c>
      <c r="D35" s="151">
        <f>'6.A.sz. tájékoztató (2)'!D35+'6.sz. tájékoztató (3)'!D35+'6.C.sz. tájékoztató (4)'!D35</f>
        <v>31594196.300000001</v>
      </c>
      <c r="E35" s="151">
        <f>'6.A.sz. tájékoztató (2)'!E35+'6.sz. tájékoztató (3)'!E35+'6.C.sz. tájékoztató (4)'!E35</f>
        <v>33289462.73</v>
      </c>
      <c r="F35" s="151">
        <f>'6.A.sz. tájékoztató (2)'!F35+'6.sz. tájékoztató (3)'!F35+'6.C.sz. tájékoztató (4)'!F35</f>
        <v>35154255.803000003</v>
      </c>
    </row>
    <row r="36" spans="1:6" s="152" customFormat="1" ht="12" customHeight="1" thickBot="1" x14ac:dyDescent="0.3">
      <c r="A36" s="153" t="s">
        <v>77</v>
      </c>
      <c r="B36" s="154" t="s">
        <v>226</v>
      </c>
      <c r="C36" s="151">
        <f>'6.A.sz. tájékoztató (2)'!C36+'6.sz. tájékoztató (3)'!C36+'6.C.sz. tájékoztató (4)'!C36</f>
        <v>320000</v>
      </c>
      <c r="D36" s="151">
        <f>'6.A.sz. tájékoztató (2)'!D36+'6.sz. tájékoztató (3)'!D36+'6.C.sz. tájékoztató (4)'!D36</f>
        <v>300000</v>
      </c>
      <c r="E36" s="151">
        <f>'6.A.sz. tájékoztató (2)'!E36+'6.sz. tájékoztató (3)'!E36+'6.C.sz. tájékoztató (4)'!E36</f>
        <v>300000</v>
      </c>
      <c r="F36" s="151">
        <f>'6.A.sz. tájékoztató (2)'!F36+'6.sz. tájékoztató (3)'!F36+'6.C.sz. tájékoztató (4)'!F36</f>
        <v>300000</v>
      </c>
    </row>
    <row r="37" spans="1:6" s="152" customFormat="1" ht="12" customHeight="1" thickBot="1" x14ac:dyDescent="0.3">
      <c r="A37" s="156" t="s">
        <v>78</v>
      </c>
      <c r="B37" s="157" t="s">
        <v>227</v>
      </c>
      <c r="C37" s="151">
        <f>'6.A.sz. tájékoztató (2)'!C37+'6.sz. tájékoztató (3)'!C37+'6.C.sz. tájékoztató (4)'!C37</f>
        <v>13107304</v>
      </c>
      <c r="D37" s="151">
        <f>'6.A.sz. tájékoztató (2)'!D37+'6.sz. tájékoztató (3)'!D37+'6.C.sz. tájékoztató (4)'!D37</f>
        <v>13844944.100000001</v>
      </c>
      <c r="E37" s="151">
        <f>'6.A.sz. tájékoztató (2)'!E37+'6.sz. tájékoztató (3)'!E37+'6.C.sz. tájékoztató (4)'!E37</f>
        <v>14656348.210000001</v>
      </c>
      <c r="F37" s="151">
        <f>'6.A.sz. tájékoztató (2)'!F37+'6.sz. tájékoztató (3)'!F37+'6.C.sz. tájékoztató (4)'!F37</f>
        <v>15548892.731000002</v>
      </c>
    </row>
    <row r="38" spans="1:6" s="152" customFormat="1" ht="12" customHeight="1" thickBot="1" x14ac:dyDescent="0.3">
      <c r="A38" s="156" t="s">
        <v>79</v>
      </c>
      <c r="B38" s="157" t="s">
        <v>228</v>
      </c>
      <c r="C38" s="151">
        <f>'6.A.sz. tájékoztató (2)'!C38+'6.sz. tájékoztató (3)'!C38+'6.C.sz. tájékoztató (4)'!C38</f>
        <v>5273704</v>
      </c>
      <c r="D38" s="151">
        <f>'6.A.sz. tájékoztató (2)'!D38+'6.sz. tájékoztató (3)'!D38+'6.C.sz. tájékoztató (4)'!D38</f>
        <v>5726074.4000000004</v>
      </c>
      <c r="E38" s="151">
        <f>'6.A.sz. tájékoztató (2)'!E38+'6.sz. tájékoztató (3)'!E38+'6.C.sz. tájékoztató (4)'!E38</f>
        <v>6223681.8400000008</v>
      </c>
      <c r="F38" s="151">
        <f>'6.A.sz. tájékoztató (2)'!F38+'6.sz. tájékoztató (3)'!F38+'6.C.sz. tájékoztató (4)'!F38</f>
        <v>6771050.0240000011</v>
      </c>
    </row>
    <row r="39" spans="1:6" s="152" customFormat="1" ht="12" customHeight="1" thickBot="1" x14ac:dyDescent="0.3">
      <c r="A39" s="156" t="s">
        <v>125</v>
      </c>
      <c r="B39" s="157" t="s">
        <v>229</v>
      </c>
      <c r="C39" s="151">
        <f>'6.A.sz. tájékoztató (2)'!C39+'6.sz. tájékoztató (3)'!C39+'6.C.sz. tájékoztató (4)'!C39</f>
        <v>300000</v>
      </c>
      <c r="D39" s="151">
        <f>'6.A.sz. tájékoztató (2)'!D39+'6.sz. tájékoztató (3)'!D39+'6.C.sz. tájékoztató (4)'!D39</f>
        <v>330000</v>
      </c>
      <c r="E39" s="151">
        <f>'6.A.sz. tájékoztató (2)'!E39+'6.sz. tájékoztató (3)'!E39+'6.C.sz. tájékoztató (4)'!E39</f>
        <v>363000.00000000006</v>
      </c>
      <c r="F39" s="151">
        <f>'6.A.sz. tájékoztató (2)'!F39+'6.sz. tájékoztató (3)'!F39+'6.C.sz. tájékoztató (4)'!F39</f>
        <v>399300.00000000012</v>
      </c>
    </row>
    <row r="40" spans="1:6" s="152" customFormat="1" ht="12" customHeight="1" thickBot="1" x14ac:dyDescent="0.3">
      <c r="A40" s="156" t="s">
        <v>126</v>
      </c>
      <c r="B40" s="157" t="s">
        <v>230</v>
      </c>
      <c r="C40" s="151">
        <f>'6.A.sz. tájékoztató (2)'!C40+'6.sz. tájékoztató (3)'!C40+'6.C.sz. tájékoztató (4)'!C40</f>
        <v>3985233</v>
      </c>
      <c r="D40" s="151">
        <f>'6.A.sz. tájékoztató (2)'!D40+'6.sz. tájékoztató (3)'!D40+'6.C.sz. tájékoztató (4)'!D40</f>
        <v>3985233</v>
      </c>
      <c r="E40" s="151">
        <f>'6.A.sz. tájékoztató (2)'!E40+'6.sz. tájékoztató (3)'!E40+'6.C.sz. tájékoztató (4)'!E40</f>
        <v>3985233</v>
      </c>
      <c r="F40" s="151">
        <f>'6.A.sz. tájékoztató (2)'!F40+'6.sz. tájékoztató (3)'!F40+'6.C.sz. tájékoztató (4)'!F40</f>
        <v>3985233</v>
      </c>
    </row>
    <row r="41" spans="1:6" s="152" customFormat="1" ht="12" customHeight="1" thickBot="1" x14ac:dyDescent="0.3">
      <c r="A41" s="156" t="s">
        <v>127</v>
      </c>
      <c r="B41" s="157" t="s">
        <v>231</v>
      </c>
      <c r="C41" s="151">
        <f>'6.A.sz. tájékoztató (2)'!C41+'6.sz. tájékoztató (3)'!C41+'6.C.sz. tájékoztató (4)'!C41</f>
        <v>7028304</v>
      </c>
      <c r="D41" s="151">
        <f>'6.A.sz. tájékoztató (2)'!D41+'6.sz. tájékoztató (3)'!D41+'6.C.sz. tájékoztató (4)'!D41</f>
        <v>7349444.8000000007</v>
      </c>
      <c r="E41" s="151">
        <f>'6.A.sz. tájékoztató (2)'!E41+'6.sz. tájékoztató (3)'!E41+'6.C.sz. tájékoztató (4)'!E41</f>
        <v>7702699.6800000006</v>
      </c>
      <c r="F41" s="151">
        <f>'6.A.sz. tájékoztató (2)'!F41+'6.sz. tájékoztató (3)'!F41+'6.C.sz. tájékoztató (4)'!F41</f>
        <v>8091280.0480000013</v>
      </c>
    </row>
    <row r="42" spans="1:6" s="152" customFormat="1" ht="12" customHeight="1" thickBot="1" x14ac:dyDescent="0.3">
      <c r="A42" s="156" t="s">
        <v>128</v>
      </c>
      <c r="B42" s="157" t="s">
        <v>232</v>
      </c>
      <c r="C42" s="151">
        <f>'6.A.sz. tájékoztató (2)'!C42+'6.sz. tájékoztató (3)'!C42+'6.C.sz. tájékoztató (4)'!C42</f>
        <v>12712000</v>
      </c>
      <c r="D42" s="151">
        <f>'6.A.sz. tájékoztató (2)'!D42+'6.sz. tájékoztató (3)'!D42+'6.C.sz. tájékoztató (4)'!D42</f>
        <v>0</v>
      </c>
      <c r="E42" s="151">
        <f>'6.A.sz. tájékoztató (2)'!E42+'6.sz. tájékoztató (3)'!E42+'6.C.sz. tájékoztató (4)'!E42</f>
        <v>0</v>
      </c>
      <c r="F42" s="151">
        <f>'6.A.sz. tájékoztató (2)'!F42+'6.sz. tájékoztató (3)'!F42+'6.C.sz. tájékoztató (4)'!F42</f>
        <v>0</v>
      </c>
    </row>
    <row r="43" spans="1:6" s="152" customFormat="1" ht="12" customHeight="1" thickBot="1" x14ac:dyDescent="0.3">
      <c r="A43" s="156" t="s">
        <v>129</v>
      </c>
      <c r="B43" s="157" t="s">
        <v>486</v>
      </c>
      <c r="C43" s="151">
        <f>'6.A.sz. tájékoztató (2)'!C43+'6.sz. tájékoztató (3)'!C43+'6.C.sz. tájékoztató (4)'!C43</f>
        <v>0</v>
      </c>
      <c r="D43" s="151">
        <f>'6.A.sz. tájékoztató (2)'!D43+'6.sz. tájékoztató (3)'!D43+'6.C.sz. tájékoztató (4)'!D43</f>
        <v>0</v>
      </c>
      <c r="E43" s="151">
        <f>'6.A.sz. tájékoztató (2)'!E43+'6.sz. tájékoztató (3)'!E43+'6.C.sz. tájékoztató (4)'!E43</f>
        <v>0</v>
      </c>
      <c r="F43" s="151">
        <f>'6.A.sz. tájékoztató (2)'!F43+'6.sz. tájékoztató (3)'!F43+'6.C.sz. tájékoztató (4)'!F43</f>
        <v>0</v>
      </c>
    </row>
    <row r="44" spans="1:6" s="152" customFormat="1" ht="12" customHeight="1" thickBot="1" x14ac:dyDescent="0.3">
      <c r="A44" s="156" t="s">
        <v>234</v>
      </c>
      <c r="B44" s="157" t="s">
        <v>235</v>
      </c>
      <c r="C44" s="151">
        <f>'6.A.sz. tájékoztató (2)'!C44+'6.sz. tájékoztató (3)'!C44+'6.C.sz. tájékoztató (4)'!C44</f>
        <v>3500</v>
      </c>
      <c r="D44" s="151">
        <f>'6.A.sz. tájékoztató (2)'!D44+'6.sz. tájékoztató (3)'!D44+'6.C.sz. tájékoztató (4)'!D44</f>
        <v>3500</v>
      </c>
      <c r="E44" s="151">
        <f>'6.A.sz. tájékoztató (2)'!E44+'6.sz. tájékoztató (3)'!E44+'6.C.sz. tájékoztató (4)'!E44</f>
        <v>3500</v>
      </c>
      <c r="F44" s="151">
        <f>'6.A.sz. tájékoztató (2)'!F44+'6.sz. tájékoztató (3)'!F44+'6.C.sz. tájékoztató (4)'!F44</f>
        <v>3500</v>
      </c>
    </row>
    <row r="45" spans="1:6" s="152" customFormat="1" ht="12" customHeight="1" thickBot="1" x14ac:dyDescent="0.3">
      <c r="A45" s="159" t="s">
        <v>236</v>
      </c>
      <c r="B45" s="160" t="s">
        <v>237</v>
      </c>
      <c r="C45" s="151">
        <f>'6.A.sz. tájékoztató (2)'!C45+'6.sz. tájékoztató (3)'!C45+'6.C.sz. tájékoztató (4)'!C45</f>
        <v>35001</v>
      </c>
      <c r="D45" s="151">
        <f>'6.A.sz. tájékoztató (2)'!D45+'6.sz. tájékoztató (3)'!D45+'6.C.sz. tájékoztató (4)'!D45</f>
        <v>55000</v>
      </c>
      <c r="E45" s="151">
        <f>'6.A.sz. tájékoztató (2)'!E45+'6.sz. tájékoztató (3)'!E45+'6.C.sz. tájékoztató (4)'!E45</f>
        <v>55000</v>
      </c>
      <c r="F45" s="151">
        <f>'6.A.sz. tájékoztató (2)'!F45+'6.sz. tájékoztató (3)'!F45+'6.C.sz. tájékoztató (4)'!F45</f>
        <v>55000</v>
      </c>
    </row>
    <row r="46" spans="1:6" s="152" customFormat="1" ht="12" customHeight="1" thickBot="1" x14ac:dyDescent="0.3">
      <c r="A46" s="149" t="s">
        <v>18</v>
      </c>
      <c r="B46" s="150" t="s">
        <v>238</v>
      </c>
      <c r="C46" s="151">
        <f>'6.A.sz. tájékoztató (2)'!C46+'6.sz. tájékoztató (3)'!C46+'6.C.sz. tájékoztató (4)'!C46</f>
        <v>1102363</v>
      </c>
      <c r="D46" s="151">
        <f>'6.A.sz. tájékoztató (2)'!D46+'6.sz. tájékoztató (3)'!D46+'6.C.sz. tájékoztató (4)'!D46</f>
        <v>0</v>
      </c>
      <c r="E46" s="151">
        <f>'6.A.sz. tájékoztató (2)'!E46+'6.sz. tájékoztató (3)'!E46+'6.C.sz. tájékoztató (4)'!E46</f>
        <v>0</v>
      </c>
      <c r="F46" s="151">
        <f>'6.A.sz. tájékoztató (2)'!F46+'6.sz. tájékoztató (3)'!F46+'6.C.sz. tájékoztató (4)'!F46</f>
        <v>0</v>
      </c>
    </row>
    <row r="47" spans="1:6" s="152" customFormat="1" ht="12" customHeight="1" thickBot="1" x14ac:dyDescent="0.3">
      <c r="A47" s="153" t="s">
        <v>80</v>
      </c>
      <c r="B47" s="154" t="s">
        <v>239</v>
      </c>
      <c r="C47" s="151">
        <f>'6.A.sz. tájékoztató (2)'!C47+'6.sz. tájékoztató (3)'!C47+'6.C.sz. tájékoztató (4)'!C47</f>
        <v>0</v>
      </c>
      <c r="D47" s="151">
        <f>'6.A.sz. tájékoztató (2)'!D47+'6.sz. tájékoztató (3)'!D47+'6.C.sz. tájékoztató (4)'!D47</f>
        <v>0</v>
      </c>
      <c r="E47" s="151">
        <f>'6.A.sz. tájékoztató (2)'!E47+'6.sz. tájékoztató (3)'!E47+'6.C.sz. tájékoztató (4)'!E47</f>
        <v>0</v>
      </c>
      <c r="F47" s="151">
        <f>'6.A.sz. tájékoztató (2)'!F47+'6.sz. tájékoztató (3)'!F47+'6.C.sz. tájékoztató (4)'!F47</f>
        <v>0</v>
      </c>
    </row>
    <row r="48" spans="1:6" s="152" customFormat="1" ht="12" customHeight="1" thickBot="1" x14ac:dyDescent="0.3">
      <c r="A48" s="156" t="s">
        <v>81</v>
      </c>
      <c r="B48" s="157" t="s">
        <v>240</v>
      </c>
      <c r="C48" s="151">
        <f>'6.A.sz. tájékoztató (2)'!C48+'6.sz. tájékoztató (3)'!C48+'6.C.sz. tájékoztató (4)'!C48</f>
        <v>0</v>
      </c>
      <c r="D48" s="151">
        <f>'6.A.sz. tájékoztató (2)'!D48+'6.sz. tájékoztató (3)'!D48+'6.C.sz. tájékoztató (4)'!D48</f>
        <v>0</v>
      </c>
      <c r="E48" s="151">
        <f>'6.A.sz. tájékoztató (2)'!E48+'6.sz. tájékoztató (3)'!E48+'6.C.sz. tájékoztató (4)'!E48</f>
        <v>0</v>
      </c>
      <c r="F48" s="151">
        <f>'6.A.sz. tájékoztató (2)'!F48+'6.sz. tájékoztató (3)'!F48+'6.C.sz. tájékoztató (4)'!F48</f>
        <v>0</v>
      </c>
    </row>
    <row r="49" spans="1:6" s="152" customFormat="1" ht="12" customHeight="1" thickBot="1" x14ac:dyDescent="0.3">
      <c r="A49" s="156" t="s">
        <v>241</v>
      </c>
      <c r="B49" s="157" t="s">
        <v>242</v>
      </c>
      <c r="C49" s="151">
        <f>'6.A.sz. tájékoztató (2)'!C49+'6.sz. tájékoztató (3)'!C49+'6.C.sz. tájékoztató (4)'!C49</f>
        <v>1102363</v>
      </c>
      <c r="D49" s="151">
        <f>'6.A.sz. tájékoztató (2)'!D49+'6.sz. tájékoztató (3)'!D49+'6.C.sz. tájékoztató (4)'!D49</f>
        <v>0</v>
      </c>
      <c r="E49" s="151">
        <f>'6.A.sz. tájékoztató (2)'!E49+'6.sz. tájékoztató (3)'!E49+'6.C.sz. tájékoztató (4)'!E49</f>
        <v>0</v>
      </c>
      <c r="F49" s="151">
        <f>'6.A.sz. tájékoztató (2)'!F49+'6.sz. tájékoztató (3)'!F49+'6.C.sz. tájékoztató (4)'!F49</f>
        <v>0</v>
      </c>
    </row>
    <row r="50" spans="1:6" s="152" customFormat="1" ht="12" customHeight="1" thickBot="1" x14ac:dyDescent="0.3">
      <c r="A50" s="156" t="s">
        <v>243</v>
      </c>
      <c r="B50" s="157" t="s">
        <v>244</v>
      </c>
      <c r="C50" s="151">
        <f>'6.A.sz. tájékoztató (2)'!C50+'6.sz. tájékoztató (3)'!C50+'6.C.sz. tájékoztató (4)'!C50</f>
        <v>0</v>
      </c>
      <c r="D50" s="151">
        <f>'6.A.sz. tájékoztató (2)'!D50+'6.sz. tájékoztató (3)'!D50+'6.C.sz. tájékoztató (4)'!D50</f>
        <v>0</v>
      </c>
      <c r="E50" s="151">
        <f>'6.A.sz. tájékoztató (2)'!E50+'6.sz. tájékoztató (3)'!E50+'6.C.sz. tájékoztató (4)'!E50</f>
        <v>0</v>
      </c>
      <c r="F50" s="151">
        <f>'6.A.sz. tájékoztató (2)'!F50+'6.sz. tájékoztató (3)'!F50+'6.C.sz. tájékoztató (4)'!F50</f>
        <v>0</v>
      </c>
    </row>
    <row r="51" spans="1:6" s="152" customFormat="1" ht="12" customHeight="1" thickBot="1" x14ac:dyDescent="0.3">
      <c r="A51" s="159" t="s">
        <v>245</v>
      </c>
      <c r="B51" s="160" t="s">
        <v>246</v>
      </c>
      <c r="C51" s="151">
        <f>'6.A.sz. tájékoztató (2)'!C51+'6.sz. tájékoztató (3)'!C51+'6.C.sz. tájékoztató (4)'!C51</f>
        <v>0</v>
      </c>
      <c r="D51" s="151">
        <f>'6.A.sz. tájékoztató (2)'!D51+'6.sz. tájékoztató (3)'!D51+'6.C.sz. tájékoztató (4)'!D51</f>
        <v>0</v>
      </c>
      <c r="E51" s="151">
        <f>'6.A.sz. tájékoztató (2)'!E51+'6.sz. tájékoztató (3)'!E51+'6.C.sz. tájékoztató (4)'!E51</f>
        <v>0</v>
      </c>
      <c r="F51" s="151">
        <f>'6.A.sz. tájékoztató (2)'!F51+'6.sz. tájékoztató (3)'!F51+'6.C.sz. tájékoztató (4)'!F51</f>
        <v>0</v>
      </c>
    </row>
    <row r="52" spans="1:6" s="152" customFormat="1" ht="12" customHeight="1" thickBot="1" x14ac:dyDescent="0.3">
      <c r="A52" s="149" t="s">
        <v>130</v>
      </c>
      <c r="B52" s="150" t="s">
        <v>247</v>
      </c>
      <c r="C52" s="151">
        <f>'6.A.sz. tájékoztató (2)'!C52+'6.sz. tájékoztató (3)'!C52+'6.C.sz. tájékoztató (4)'!C52</f>
        <v>240000</v>
      </c>
      <c r="D52" s="151">
        <f>'6.A.sz. tájékoztató (2)'!D52+'6.sz. tájékoztató (3)'!D52+'6.C.sz. tájékoztató (4)'!D52</f>
        <v>240000</v>
      </c>
      <c r="E52" s="151">
        <f>'6.A.sz. tájékoztató (2)'!E52+'6.sz. tájékoztató (3)'!E52+'6.C.sz. tájékoztató (4)'!E52</f>
        <v>240000</v>
      </c>
      <c r="F52" s="151">
        <f>'6.A.sz. tájékoztató (2)'!F52+'6.sz. tájékoztató (3)'!F52+'6.C.sz. tájékoztató (4)'!F52</f>
        <v>240000</v>
      </c>
    </row>
    <row r="53" spans="1:6" s="152" customFormat="1" ht="12" customHeight="1" thickBot="1" x14ac:dyDescent="0.3">
      <c r="A53" s="153" t="s">
        <v>82</v>
      </c>
      <c r="B53" s="154" t="s">
        <v>248</v>
      </c>
      <c r="C53" s="151">
        <f>'6.A.sz. tájékoztató (2)'!C53+'6.sz. tájékoztató (3)'!C53+'6.C.sz. tájékoztató (4)'!C53</f>
        <v>0</v>
      </c>
      <c r="D53" s="151">
        <f>'6.A.sz. tájékoztató (2)'!D53+'6.sz. tájékoztató (3)'!D53+'6.C.sz. tájékoztató (4)'!D53</f>
        <v>0</v>
      </c>
      <c r="E53" s="151">
        <f>'6.A.sz. tájékoztató (2)'!E53+'6.sz. tájékoztató (3)'!E53+'6.C.sz. tájékoztató (4)'!E53</f>
        <v>0</v>
      </c>
      <c r="F53" s="151">
        <f>'6.A.sz. tájékoztató (2)'!F53+'6.sz. tájékoztató (3)'!F53+'6.C.sz. tájékoztató (4)'!F53</f>
        <v>0</v>
      </c>
    </row>
    <row r="54" spans="1:6" s="152" customFormat="1" ht="12" customHeight="1" thickBot="1" x14ac:dyDescent="0.3">
      <c r="A54" s="156" t="s">
        <v>83</v>
      </c>
      <c r="B54" s="157" t="s">
        <v>249</v>
      </c>
      <c r="C54" s="151">
        <f>'6.A.sz. tájékoztató (2)'!C54+'6.sz. tájékoztató (3)'!C54+'6.C.sz. tájékoztató (4)'!C54</f>
        <v>0</v>
      </c>
      <c r="D54" s="151">
        <f>'6.A.sz. tájékoztató (2)'!D54+'6.sz. tájékoztató (3)'!D54+'6.C.sz. tájékoztató (4)'!D54</f>
        <v>0</v>
      </c>
      <c r="E54" s="151">
        <f>'6.A.sz. tájékoztató (2)'!E54+'6.sz. tájékoztató (3)'!E54+'6.C.sz. tájékoztató (4)'!E54</f>
        <v>0</v>
      </c>
      <c r="F54" s="151">
        <f>'6.A.sz. tájékoztató (2)'!F54+'6.sz. tájékoztató (3)'!F54+'6.C.sz. tájékoztató (4)'!F54</f>
        <v>0</v>
      </c>
    </row>
    <row r="55" spans="1:6" s="152" customFormat="1" ht="12" customHeight="1" thickBot="1" x14ac:dyDescent="0.3">
      <c r="A55" s="156" t="s">
        <v>250</v>
      </c>
      <c r="B55" s="157" t="s">
        <v>251</v>
      </c>
      <c r="C55" s="151">
        <f>'6.A.sz. tájékoztató (2)'!C55+'6.sz. tájékoztató (3)'!C55+'6.C.sz. tájékoztató (4)'!C55</f>
        <v>240000</v>
      </c>
      <c r="D55" s="151">
        <f>'6.A.sz. tájékoztató (2)'!D55+'6.sz. tájékoztató (3)'!D55+'6.C.sz. tájékoztató (4)'!D55</f>
        <v>240000</v>
      </c>
      <c r="E55" s="151">
        <f>'6.A.sz. tájékoztató (2)'!E55+'6.sz. tájékoztató (3)'!E55+'6.C.sz. tájékoztató (4)'!E55</f>
        <v>240000</v>
      </c>
      <c r="F55" s="151">
        <f>'6.A.sz. tájékoztató (2)'!F55+'6.sz. tájékoztató (3)'!F55+'6.C.sz. tájékoztató (4)'!F55</f>
        <v>240000</v>
      </c>
    </row>
    <row r="56" spans="1:6" s="152" customFormat="1" ht="12" customHeight="1" thickBot="1" x14ac:dyDescent="0.3">
      <c r="A56" s="159" t="s">
        <v>252</v>
      </c>
      <c r="B56" s="160" t="s">
        <v>253</v>
      </c>
      <c r="C56" s="151">
        <f>'6.A.sz. tájékoztató (2)'!C56+'6.sz. tájékoztató (3)'!C56+'6.C.sz. tájékoztató (4)'!C56</f>
        <v>0</v>
      </c>
      <c r="D56" s="151">
        <f>'6.A.sz. tájékoztató (2)'!D56+'6.sz. tájékoztató (3)'!D56+'6.C.sz. tájékoztató (4)'!D56</f>
        <v>0</v>
      </c>
      <c r="E56" s="151">
        <f>'6.A.sz. tájékoztató (2)'!E56+'6.sz. tájékoztató (3)'!E56+'6.C.sz. tájékoztató (4)'!E56</f>
        <v>0</v>
      </c>
      <c r="F56" s="151">
        <f>'6.A.sz. tájékoztató (2)'!F56+'6.sz. tájékoztató (3)'!F56+'6.C.sz. tájékoztató (4)'!F56</f>
        <v>0</v>
      </c>
    </row>
    <row r="57" spans="1:6" s="152" customFormat="1" ht="12" customHeight="1" thickBot="1" x14ac:dyDescent="0.3">
      <c r="A57" s="149" t="s">
        <v>20</v>
      </c>
      <c r="B57" s="161" t="s">
        <v>254</v>
      </c>
      <c r="C57" s="151">
        <f>'6.A.sz. tájékoztató (2)'!C57+'6.sz. tájékoztató (3)'!C57+'6.C.sz. tájékoztató (4)'!C57</f>
        <v>507100</v>
      </c>
      <c r="D57" s="151">
        <f>'6.A.sz. tájékoztató (2)'!D57+'6.sz. tájékoztató (3)'!D57+'6.C.sz. tájékoztató (4)'!D57</f>
        <v>0</v>
      </c>
      <c r="E57" s="151">
        <f>'6.A.sz. tájékoztató (2)'!E57+'6.sz. tájékoztató (3)'!E57+'6.C.sz. tájékoztató (4)'!E57</f>
        <v>0</v>
      </c>
      <c r="F57" s="151">
        <f>'6.A.sz. tájékoztató (2)'!F57+'6.sz. tájékoztató (3)'!F57+'6.C.sz. tájékoztató (4)'!F57</f>
        <v>0</v>
      </c>
    </row>
    <row r="58" spans="1:6" s="152" customFormat="1" ht="12" customHeight="1" thickBot="1" x14ac:dyDescent="0.3">
      <c r="A58" s="153" t="s">
        <v>131</v>
      </c>
      <c r="B58" s="154" t="s">
        <v>255</v>
      </c>
      <c r="C58" s="151">
        <f>'6.A.sz. tájékoztató (2)'!C58+'6.sz. tájékoztató (3)'!C58+'6.C.sz. tájékoztató (4)'!C58</f>
        <v>0</v>
      </c>
      <c r="D58" s="151">
        <f>'6.A.sz. tájékoztató (2)'!D58+'6.sz. tájékoztató (3)'!D58+'6.C.sz. tájékoztató (4)'!D58</f>
        <v>0</v>
      </c>
      <c r="E58" s="151">
        <f>'6.A.sz. tájékoztató (2)'!E58+'6.sz. tájékoztató (3)'!E58+'6.C.sz. tájékoztató (4)'!E58</f>
        <v>0</v>
      </c>
      <c r="F58" s="151">
        <f>'6.A.sz. tájékoztató (2)'!F58+'6.sz. tájékoztató (3)'!F58+'6.C.sz. tájékoztató (4)'!F58</f>
        <v>0</v>
      </c>
    </row>
    <row r="59" spans="1:6" s="152" customFormat="1" ht="12" customHeight="1" thickBot="1" x14ac:dyDescent="0.3">
      <c r="A59" s="156" t="s">
        <v>132</v>
      </c>
      <c r="B59" s="157" t="s">
        <v>256</v>
      </c>
      <c r="C59" s="151">
        <f>'6.A.sz. tájékoztató (2)'!C59+'6.sz. tájékoztató (3)'!C59+'6.C.sz. tájékoztató (4)'!C59</f>
        <v>507100</v>
      </c>
      <c r="D59" s="151">
        <f>'6.A.sz. tájékoztató (2)'!D59+'6.sz. tájékoztató (3)'!D59+'6.C.sz. tájékoztató (4)'!D59</f>
        <v>0</v>
      </c>
      <c r="E59" s="151">
        <f>'6.A.sz. tájékoztató (2)'!E59+'6.sz. tájékoztató (3)'!E59+'6.C.sz. tájékoztató (4)'!E59</f>
        <v>0</v>
      </c>
      <c r="F59" s="151">
        <f>'6.A.sz. tájékoztató (2)'!F59+'6.sz. tájékoztató (3)'!F59+'6.C.sz. tájékoztató (4)'!F59</f>
        <v>0</v>
      </c>
    </row>
    <row r="60" spans="1:6" s="152" customFormat="1" ht="12" customHeight="1" thickBot="1" x14ac:dyDescent="0.3">
      <c r="A60" s="156" t="s">
        <v>167</v>
      </c>
      <c r="B60" s="157" t="s">
        <v>257</v>
      </c>
      <c r="C60" s="151">
        <f>'6.A.sz. tájékoztató (2)'!C60+'6.sz. tájékoztató (3)'!C60+'6.C.sz. tájékoztató (4)'!C60</f>
        <v>0</v>
      </c>
      <c r="D60" s="151">
        <f>'6.A.sz. tájékoztató (2)'!D60+'6.sz. tájékoztató (3)'!D60+'6.C.sz. tájékoztató (4)'!D60</f>
        <v>0</v>
      </c>
      <c r="E60" s="151">
        <f>'6.A.sz. tájékoztató (2)'!E60+'6.sz. tájékoztató (3)'!E60+'6.C.sz. tájékoztató (4)'!E60</f>
        <v>0</v>
      </c>
      <c r="F60" s="151">
        <f>'6.A.sz. tájékoztató (2)'!F60+'6.sz. tájékoztató (3)'!F60+'6.C.sz. tájékoztató (4)'!F60</f>
        <v>0</v>
      </c>
    </row>
    <row r="61" spans="1:6" s="152" customFormat="1" ht="12" customHeight="1" thickBot="1" x14ac:dyDescent="0.3">
      <c r="A61" s="159" t="s">
        <v>258</v>
      </c>
      <c r="B61" s="160" t="s">
        <v>259</v>
      </c>
      <c r="C61" s="151">
        <f>'6.A.sz. tájékoztató (2)'!C61+'6.sz. tájékoztató (3)'!C61+'6.C.sz. tájékoztató (4)'!C61</f>
        <v>0</v>
      </c>
      <c r="D61" s="151">
        <f>'6.A.sz. tájékoztató (2)'!D61+'6.sz. tájékoztató (3)'!D61+'6.C.sz. tájékoztató (4)'!D61</f>
        <v>0</v>
      </c>
      <c r="E61" s="151">
        <f>'6.A.sz. tájékoztató (2)'!E61+'6.sz. tájékoztató (3)'!E61+'6.C.sz. tájékoztató (4)'!E61</f>
        <v>0</v>
      </c>
      <c r="F61" s="151">
        <f>'6.A.sz. tájékoztató (2)'!F61+'6.sz. tájékoztató (3)'!F61+'6.C.sz. tájékoztató (4)'!F61</f>
        <v>0</v>
      </c>
    </row>
    <row r="62" spans="1:6" s="152" customFormat="1" ht="12" customHeight="1" thickBot="1" x14ac:dyDescent="0.3">
      <c r="A62" s="149" t="s">
        <v>21</v>
      </c>
      <c r="B62" s="150" t="s">
        <v>260</v>
      </c>
      <c r="C62" s="151">
        <f>'6.A.sz. tájékoztató (2)'!C62+'6.sz. tájékoztató (3)'!C62+'6.C.sz. tájékoztató (4)'!C62</f>
        <v>286136042</v>
      </c>
      <c r="D62" s="151">
        <f>'6.A.sz. tájékoztató (2)'!D62+'6.sz. tájékoztató (3)'!D62+'6.C.sz. tájékoztató (4)'!D62</f>
        <v>196278367.30000001</v>
      </c>
      <c r="E62" s="151">
        <f>'6.A.sz. tájékoztató (2)'!E62+'6.sz. tájékoztató (3)'!E62+'6.C.sz. tájékoztató (4)'!E62</f>
        <v>197973633.72999999</v>
      </c>
      <c r="F62" s="151">
        <f>'6.A.sz. tájékoztató (2)'!F62+'6.sz. tájékoztató (3)'!F62+'6.C.sz. tájékoztató (4)'!F62</f>
        <v>199838426.803</v>
      </c>
    </row>
    <row r="63" spans="1:6" s="152" customFormat="1" ht="12" customHeight="1" thickBot="1" x14ac:dyDescent="0.3">
      <c r="A63" s="168" t="s">
        <v>261</v>
      </c>
      <c r="B63" s="161" t="s">
        <v>262</v>
      </c>
      <c r="C63" s="151">
        <f>'6.A.sz. tájékoztató (2)'!C63+'6.sz. tájékoztató (3)'!C63+'6.C.sz. tájékoztató (4)'!C63</f>
        <v>43666300</v>
      </c>
      <c r="D63" s="151">
        <f>'6.A.sz. tájékoztató (2)'!D63+'6.sz. tájékoztató (3)'!D63+'6.C.sz. tájékoztató (4)'!D63</f>
        <v>0</v>
      </c>
      <c r="E63" s="151">
        <f>'6.A.sz. tájékoztató (2)'!E63+'6.sz. tájékoztató (3)'!E63+'6.C.sz. tájékoztató (4)'!E63</f>
        <v>0</v>
      </c>
      <c r="F63" s="151">
        <f>'6.A.sz. tájékoztató (2)'!F63+'6.sz. tájékoztató (3)'!F63+'6.C.sz. tájékoztató (4)'!F63</f>
        <v>0</v>
      </c>
    </row>
    <row r="64" spans="1:6" s="152" customFormat="1" ht="12" customHeight="1" thickBot="1" x14ac:dyDescent="0.3">
      <c r="A64" s="153" t="s">
        <v>263</v>
      </c>
      <c r="B64" s="154" t="s">
        <v>264</v>
      </c>
      <c r="C64" s="151">
        <f>'6.A.sz. tájékoztató (2)'!C64+'6.sz. tájékoztató (3)'!C64+'6.C.sz. tájékoztató (4)'!C64</f>
        <v>0</v>
      </c>
      <c r="D64" s="151">
        <f>'6.A.sz. tájékoztató (2)'!D64+'6.sz. tájékoztató (3)'!D64+'6.C.sz. tájékoztató (4)'!D64</f>
        <v>0</v>
      </c>
      <c r="E64" s="151">
        <f>'6.A.sz. tájékoztató (2)'!E64+'6.sz. tájékoztató (3)'!E64+'6.C.sz. tájékoztató (4)'!E64</f>
        <v>0</v>
      </c>
      <c r="F64" s="151">
        <f>'6.A.sz. tájékoztató (2)'!F64+'6.sz. tájékoztató (3)'!F64+'6.C.sz. tájékoztató (4)'!F64</f>
        <v>0</v>
      </c>
    </row>
    <row r="65" spans="1:6" s="152" customFormat="1" ht="12" customHeight="1" thickBot="1" x14ac:dyDescent="0.3">
      <c r="A65" s="156" t="s">
        <v>265</v>
      </c>
      <c r="B65" s="157" t="s">
        <v>266</v>
      </c>
      <c r="C65" s="151">
        <f>'6.A.sz. tájékoztató (2)'!C65+'6.sz. tájékoztató (3)'!C65+'6.C.sz. tájékoztató (4)'!C65</f>
        <v>0</v>
      </c>
      <c r="D65" s="151">
        <f>'6.A.sz. tájékoztató (2)'!D65+'6.sz. tájékoztató (3)'!D65+'6.C.sz. tájékoztató (4)'!D65</f>
        <v>0</v>
      </c>
      <c r="E65" s="151">
        <f>'6.A.sz. tájékoztató (2)'!E65+'6.sz. tájékoztató (3)'!E65+'6.C.sz. tájékoztató (4)'!E65</f>
        <v>0</v>
      </c>
      <c r="F65" s="151">
        <f>'6.A.sz. tájékoztató (2)'!F65+'6.sz. tájékoztató (3)'!F65+'6.C.sz. tájékoztató (4)'!F65</f>
        <v>0</v>
      </c>
    </row>
    <row r="66" spans="1:6" s="152" customFormat="1" ht="12" customHeight="1" thickBot="1" x14ac:dyDescent="0.3">
      <c r="A66" s="159" t="s">
        <v>267</v>
      </c>
      <c r="B66" s="169" t="s">
        <v>268</v>
      </c>
      <c r="C66" s="151">
        <f>'6.A.sz. tájékoztató (2)'!C66+'6.sz. tájékoztató (3)'!C66+'6.C.sz. tájékoztató (4)'!C66</f>
        <v>43666300</v>
      </c>
      <c r="D66" s="151">
        <f>'6.A.sz. tájékoztató (2)'!D66+'6.sz. tájékoztató (3)'!D66+'6.C.sz. tájékoztató (4)'!D66</f>
        <v>0</v>
      </c>
      <c r="E66" s="151">
        <f>'6.A.sz. tájékoztató (2)'!E66+'6.sz. tájékoztató (3)'!E66+'6.C.sz. tájékoztató (4)'!E66</f>
        <v>0</v>
      </c>
      <c r="F66" s="151">
        <f>'6.A.sz. tájékoztató (2)'!F66+'6.sz. tájékoztató (3)'!F66+'6.C.sz. tájékoztató (4)'!F66</f>
        <v>0</v>
      </c>
    </row>
    <row r="67" spans="1:6" s="152" customFormat="1" ht="12" customHeight="1" thickBot="1" x14ac:dyDescent="0.3">
      <c r="A67" s="168" t="s">
        <v>269</v>
      </c>
      <c r="B67" s="161" t="s">
        <v>270</v>
      </c>
      <c r="C67" s="151">
        <f>'6.A.sz. tájékoztató (2)'!C67+'6.sz. tájékoztató (3)'!C67+'6.C.sz. tájékoztató (4)'!C67</f>
        <v>2628658</v>
      </c>
      <c r="D67" s="151">
        <f>'6.A.sz. tájékoztató (2)'!D67+'6.sz. tájékoztató (3)'!D67+'6.C.sz. tájékoztató (4)'!D67</f>
        <v>0</v>
      </c>
      <c r="E67" s="151">
        <f>'6.A.sz. tájékoztató (2)'!E67+'6.sz. tájékoztató (3)'!E67+'6.C.sz. tájékoztató (4)'!E67</f>
        <v>0</v>
      </c>
      <c r="F67" s="151">
        <f>'6.A.sz. tájékoztató (2)'!F67+'6.sz. tájékoztató (3)'!F67+'6.C.sz. tájékoztató (4)'!F67</f>
        <v>0</v>
      </c>
    </row>
    <row r="68" spans="1:6" s="152" customFormat="1" ht="12" customHeight="1" thickBot="1" x14ac:dyDescent="0.3">
      <c r="A68" s="153" t="s">
        <v>110</v>
      </c>
      <c r="B68" s="154" t="s">
        <v>271</v>
      </c>
      <c r="C68" s="151">
        <f>'6.A.sz. tájékoztató (2)'!C68+'6.sz. tájékoztató (3)'!C68+'6.C.sz. tájékoztató (4)'!C68</f>
        <v>0</v>
      </c>
      <c r="D68" s="151">
        <f>'6.A.sz. tájékoztató (2)'!D68+'6.sz. tájékoztató (3)'!D68+'6.C.sz. tájékoztató (4)'!D68</f>
        <v>0</v>
      </c>
      <c r="E68" s="151">
        <f>'6.A.sz. tájékoztató (2)'!E68+'6.sz. tájékoztató (3)'!E68+'6.C.sz. tájékoztató (4)'!E68</f>
        <v>0</v>
      </c>
      <c r="F68" s="151">
        <f>'6.A.sz. tájékoztató (2)'!F68+'6.sz. tájékoztató (3)'!F68+'6.C.sz. tájékoztató (4)'!F68</f>
        <v>0</v>
      </c>
    </row>
    <row r="69" spans="1:6" s="152" customFormat="1" ht="12" customHeight="1" thickBot="1" x14ac:dyDescent="0.3">
      <c r="A69" s="156" t="s">
        <v>111</v>
      </c>
      <c r="B69" s="157" t="s">
        <v>272</v>
      </c>
      <c r="C69" s="151">
        <f>'6.A.sz. tájékoztató (2)'!C69+'6.sz. tájékoztató (3)'!C69+'6.C.sz. tájékoztató (4)'!C69</f>
        <v>0</v>
      </c>
      <c r="D69" s="151">
        <f>'6.A.sz. tájékoztató (2)'!D69+'6.sz. tájékoztató (3)'!D69+'6.C.sz. tájékoztató (4)'!D69</f>
        <v>0</v>
      </c>
      <c r="E69" s="151">
        <f>'6.A.sz. tájékoztató (2)'!E69+'6.sz. tájékoztató (3)'!E69+'6.C.sz. tájékoztató (4)'!E69</f>
        <v>0</v>
      </c>
      <c r="F69" s="151">
        <f>'6.A.sz. tájékoztató (2)'!F69+'6.sz. tájékoztató (3)'!F69+'6.C.sz. tájékoztató (4)'!F69</f>
        <v>0</v>
      </c>
    </row>
    <row r="70" spans="1:6" s="152" customFormat="1" ht="12" customHeight="1" thickBot="1" x14ac:dyDescent="0.3">
      <c r="A70" s="156" t="s">
        <v>273</v>
      </c>
      <c r="B70" s="157" t="s">
        <v>274</v>
      </c>
      <c r="C70" s="151">
        <f>'6.A.sz. tájékoztató (2)'!C70+'6.sz. tájékoztató (3)'!C70+'6.C.sz. tájékoztató (4)'!C70</f>
        <v>0</v>
      </c>
      <c r="D70" s="151">
        <f>'6.A.sz. tájékoztató (2)'!D70+'6.sz. tájékoztató (3)'!D70+'6.C.sz. tájékoztató (4)'!D70</f>
        <v>0</v>
      </c>
      <c r="E70" s="151">
        <f>'6.A.sz. tájékoztató (2)'!E70+'6.sz. tájékoztató (3)'!E70+'6.C.sz. tájékoztató (4)'!E70</f>
        <v>0</v>
      </c>
      <c r="F70" s="151">
        <f>'6.A.sz. tájékoztató (2)'!F70+'6.sz. tájékoztató (3)'!F70+'6.C.sz. tájékoztató (4)'!F70</f>
        <v>0</v>
      </c>
    </row>
    <row r="71" spans="1:6" s="152" customFormat="1" ht="12" customHeight="1" thickBot="1" x14ac:dyDescent="0.3">
      <c r="A71" s="159" t="s">
        <v>275</v>
      </c>
      <c r="B71" s="160" t="s">
        <v>276</v>
      </c>
      <c r="C71" s="151">
        <f>'6.A.sz. tájékoztató (2)'!C71+'6.sz. tájékoztató (3)'!C71+'6.C.sz. tájékoztató (4)'!C71</f>
        <v>2628658</v>
      </c>
      <c r="D71" s="151">
        <f>'6.A.sz. tájékoztató (2)'!D71+'6.sz. tájékoztató (3)'!D71+'6.C.sz. tájékoztató (4)'!D71</f>
        <v>0</v>
      </c>
      <c r="E71" s="151">
        <f>'6.A.sz. tájékoztató (2)'!E71+'6.sz. tájékoztató (3)'!E71+'6.C.sz. tájékoztató (4)'!E71</f>
        <v>0</v>
      </c>
      <c r="F71" s="151">
        <f>'6.A.sz. tájékoztató (2)'!F71+'6.sz. tájékoztató (3)'!F71+'6.C.sz. tájékoztató (4)'!F71</f>
        <v>0</v>
      </c>
    </row>
    <row r="72" spans="1:6" s="152" customFormat="1" ht="12" customHeight="1" thickBot="1" x14ac:dyDescent="0.3">
      <c r="A72" s="168" t="s">
        <v>277</v>
      </c>
      <c r="B72" s="161" t="s">
        <v>278</v>
      </c>
      <c r="C72" s="151">
        <f>'6.A.sz. tájékoztató (2)'!C72+'6.sz. tájékoztató (3)'!C72+'6.C.sz. tájékoztató (4)'!C72</f>
        <v>78687486</v>
      </c>
      <c r="D72" s="151">
        <f>'6.A.sz. tájékoztató (2)'!D72+'6.sz. tájékoztató (3)'!D72+'6.C.sz. tájékoztató (4)'!D72</f>
        <v>12905330</v>
      </c>
      <c r="E72" s="151">
        <f>'6.A.sz. tájékoztató (2)'!E72+'6.sz. tájékoztató (3)'!E72+'6.C.sz. tájékoztató (4)'!E72</f>
        <v>13964889</v>
      </c>
      <c r="F72" s="151">
        <f>'6.A.sz. tájékoztató (2)'!F72+'6.sz. tájékoztató (3)'!F72+'6.C.sz. tájékoztató (4)'!F72</f>
        <v>29695051</v>
      </c>
    </row>
    <row r="73" spans="1:6" s="152" customFormat="1" ht="12" customHeight="1" thickBot="1" x14ac:dyDescent="0.3">
      <c r="A73" s="153" t="s">
        <v>279</v>
      </c>
      <c r="B73" s="154" t="s">
        <v>280</v>
      </c>
      <c r="C73" s="151">
        <f>'6.A.sz. tájékoztató (2)'!C73+'6.sz. tájékoztató (3)'!C73+'6.C.sz. tájékoztató (4)'!C73</f>
        <v>78687486</v>
      </c>
      <c r="D73" s="151">
        <f>'6.A.sz. tájékoztató (2)'!D73+'6.sz. tájékoztató (3)'!D73+'6.C.sz. tájékoztató (4)'!D73</f>
        <v>12905330</v>
      </c>
      <c r="E73" s="151">
        <f>'6.A.sz. tájékoztató (2)'!E73+'6.sz. tájékoztató (3)'!E73+'6.C.sz. tájékoztató (4)'!E73</f>
        <v>13964889</v>
      </c>
      <c r="F73" s="151">
        <f>'6.A.sz. tájékoztató (2)'!F73+'6.sz. tájékoztató (3)'!F73+'6.C.sz. tájékoztató (4)'!F73</f>
        <v>29695051</v>
      </c>
    </row>
    <row r="74" spans="1:6" s="152" customFormat="1" ht="12" customHeight="1" thickBot="1" x14ac:dyDescent="0.3">
      <c r="A74" s="159" t="s">
        <v>281</v>
      </c>
      <c r="B74" s="160" t="s">
        <v>282</v>
      </c>
      <c r="C74" s="151">
        <f>'6.A.sz. tájékoztató (2)'!C74+'6.sz. tájékoztató (3)'!C74+'6.C.sz. tájékoztató (4)'!C74</f>
        <v>0</v>
      </c>
      <c r="D74" s="151">
        <f>'6.A.sz. tájékoztató (2)'!D74+'6.sz. tájékoztató (3)'!D74+'6.C.sz. tájékoztató (4)'!D74</f>
        <v>0</v>
      </c>
      <c r="E74" s="151">
        <f>'6.A.sz. tájékoztató (2)'!E74+'6.sz. tájékoztató (3)'!E74+'6.C.sz. tájékoztató (4)'!E74</f>
        <v>0</v>
      </c>
      <c r="F74" s="151">
        <f>'6.A.sz. tájékoztató (2)'!F74+'6.sz. tájékoztató (3)'!F74+'6.C.sz. tájékoztató (4)'!F74</f>
        <v>0</v>
      </c>
    </row>
    <row r="75" spans="1:6" s="152" customFormat="1" ht="12" customHeight="1" thickBot="1" x14ac:dyDescent="0.3">
      <c r="A75" s="168" t="s">
        <v>283</v>
      </c>
      <c r="B75" s="161" t="s">
        <v>284</v>
      </c>
      <c r="C75" s="151">
        <f>'6.A.sz. tájékoztató (2)'!C75+'6.sz. tájékoztató (3)'!C75+'6.C.sz. tájékoztató (4)'!C75</f>
        <v>51318666</v>
      </c>
      <c r="D75" s="151">
        <f>'6.A.sz. tájékoztató (2)'!D75+'6.sz. tájékoztató (3)'!D75+'6.C.sz. tájékoztató (4)'!D75</f>
        <v>54457010.659999996</v>
      </c>
      <c r="E75" s="151">
        <f>'6.A.sz. tájékoztató (2)'!E75+'6.sz. tájékoztató (3)'!E75+'6.C.sz. tájékoztató (4)'!E75</f>
        <v>54975329.1866</v>
      </c>
      <c r="F75" s="151">
        <f>'6.A.sz. tájékoztató (2)'!F75+'6.sz. tájékoztató (3)'!F75+'6.C.sz. tájékoztató (4)'!F75</f>
        <v>55498830.898466006</v>
      </c>
    </row>
    <row r="76" spans="1:6" s="152" customFormat="1" ht="12" customHeight="1" thickBot="1" x14ac:dyDescent="0.3">
      <c r="A76" s="153" t="s">
        <v>285</v>
      </c>
      <c r="B76" s="154" t="s">
        <v>286</v>
      </c>
      <c r="C76" s="151">
        <f>'6.A.sz. tájékoztató (2)'!C76+'6.sz. tájékoztató (3)'!C76+'6.C.sz. tájékoztató (4)'!C76</f>
        <v>0</v>
      </c>
      <c r="D76" s="151">
        <f>'6.A.sz. tájékoztató (2)'!D76+'6.sz. tájékoztató (3)'!D76+'6.C.sz. tájékoztató (4)'!D76</f>
        <v>0</v>
      </c>
      <c r="E76" s="151">
        <f>'6.A.sz. tájékoztató (2)'!E76+'6.sz. tájékoztató (3)'!E76+'6.C.sz. tájékoztató (4)'!E76</f>
        <v>0</v>
      </c>
      <c r="F76" s="151">
        <f>'6.A.sz. tájékoztató (2)'!F76+'6.sz. tájékoztató (3)'!F76+'6.C.sz. tájékoztató (4)'!F76</f>
        <v>0</v>
      </c>
    </row>
    <row r="77" spans="1:6" s="152" customFormat="1" ht="12" customHeight="1" thickBot="1" x14ac:dyDescent="0.3">
      <c r="A77" s="156" t="s">
        <v>287</v>
      </c>
      <c r="B77" s="157" t="s">
        <v>288</v>
      </c>
      <c r="C77" s="151">
        <f>'6.A.sz. tájékoztató (2)'!C77+'6.sz. tájékoztató (3)'!C77+'6.C.sz. tájékoztató (4)'!C77</f>
        <v>0</v>
      </c>
      <c r="D77" s="151">
        <f>'6.A.sz. tájékoztató (2)'!D77+'6.sz. tájékoztató (3)'!D77+'6.C.sz. tájékoztató (4)'!D77</f>
        <v>0</v>
      </c>
      <c r="E77" s="151">
        <f>'6.A.sz. tájékoztató (2)'!E77+'6.sz. tájékoztató (3)'!E77+'6.C.sz. tájékoztató (4)'!E77</f>
        <v>0</v>
      </c>
      <c r="F77" s="151">
        <f>'6.A.sz. tájékoztató (2)'!F77+'6.sz. tájékoztató (3)'!F77+'6.C.sz. tájékoztató (4)'!F77</f>
        <v>0</v>
      </c>
    </row>
    <row r="78" spans="1:6" s="152" customFormat="1" ht="12" customHeight="1" thickBot="1" x14ac:dyDescent="0.3">
      <c r="A78" s="159" t="s">
        <v>289</v>
      </c>
      <c r="B78" s="160" t="s">
        <v>290</v>
      </c>
      <c r="C78" s="151">
        <f>'6.A.sz. tájékoztató (2)'!C78+'6.sz. tájékoztató (3)'!C78+'6.C.sz. tájékoztató (4)'!C78</f>
        <v>53943824</v>
      </c>
      <c r="D78" s="151">
        <f>'6.A.sz. tájékoztató (2)'!D78+'6.sz. tájékoztató (3)'!D78+'6.C.sz. tájékoztató (4)'!D78</f>
        <v>54457010.659999996</v>
      </c>
      <c r="E78" s="151">
        <f>'6.A.sz. tájékoztató (2)'!E78+'6.sz. tájékoztató (3)'!E78+'6.C.sz. tájékoztató (4)'!E78</f>
        <v>54975329.1866</v>
      </c>
      <c r="F78" s="151">
        <f>'6.A.sz. tájékoztató (2)'!F78+'6.sz. tájékoztató (3)'!F78+'6.C.sz. tájékoztató (4)'!F78</f>
        <v>55498830.898466006</v>
      </c>
    </row>
    <row r="79" spans="1:6" s="152" customFormat="1" ht="12" customHeight="1" thickBot="1" x14ac:dyDescent="0.3">
      <c r="A79" s="168" t="s">
        <v>291</v>
      </c>
      <c r="B79" s="161" t="s">
        <v>292</v>
      </c>
      <c r="C79" s="151">
        <f>'6.A.sz. tájékoztató (2)'!C79+'6.sz. tájékoztató (3)'!C79+'6.C.sz. tájékoztató (4)'!C79</f>
        <v>0</v>
      </c>
      <c r="D79" s="151">
        <f>'6.A.sz. tájékoztató (2)'!D79+'6.sz. tájékoztató (3)'!D79+'6.C.sz. tájékoztató (4)'!D79</f>
        <v>0</v>
      </c>
      <c r="E79" s="151">
        <f>'6.A.sz. tájékoztató (2)'!E79+'6.sz. tájékoztató (3)'!E79+'6.C.sz. tájékoztató (4)'!E79</f>
        <v>0</v>
      </c>
      <c r="F79" s="151">
        <f>'6.A.sz. tájékoztató (2)'!F79+'6.sz. tájékoztató (3)'!F79+'6.C.sz. tájékoztató (4)'!F79</f>
        <v>0</v>
      </c>
    </row>
    <row r="80" spans="1:6" s="152" customFormat="1" ht="12" customHeight="1" thickBot="1" x14ac:dyDescent="0.3">
      <c r="A80" s="170" t="s">
        <v>293</v>
      </c>
      <c r="B80" s="154" t="s">
        <v>294</v>
      </c>
      <c r="C80" s="151">
        <f>'6.A.sz. tájékoztató (2)'!C80+'6.sz. tájékoztató (3)'!C80+'6.C.sz. tájékoztató (4)'!C80</f>
        <v>0</v>
      </c>
      <c r="D80" s="151">
        <f>'6.A.sz. tájékoztató (2)'!D80+'6.sz. tájékoztató (3)'!D80+'6.C.sz. tájékoztató (4)'!D80</f>
        <v>0</v>
      </c>
      <c r="E80" s="151">
        <f>'6.A.sz. tájékoztató (2)'!E80+'6.sz. tájékoztató (3)'!E80+'6.C.sz. tájékoztató (4)'!E80</f>
        <v>0</v>
      </c>
      <c r="F80" s="151">
        <f>'6.A.sz. tájékoztató (2)'!F80+'6.sz. tájékoztató (3)'!F80+'6.C.sz. tájékoztató (4)'!F80</f>
        <v>0</v>
      </c>
    </row>
    <row r="81" spans="1:6" s="152" customFormat="1" ht="12" customHeight="1" thickBot="1" x14ac:dyDescent="0.3">
      <c r="A81" s="171" t="s">
        <v>295</v>
      </c>
      <c r="B81" s="157" t="s">
        <v>296</v>
      </c>
      <c r="C81" s="151">
        <f>'6.A.sz. tájékoztató (2)'!C81+'6.sz. tájékoztató (3)'!C81+'6.C.sz. tájékoztató (4)'!C81</f>
        <v>0</v>
      </c>
      <c r="D81" s="151">
        <f>'6.A.sz. tájékoztató (2)'!D81+'6.sz. tájékoztató (3)'!D81+'6.C.sz. tájékoztató (4)'!D81</f>
        <v>0</v>
      </c>
      <c r="E81" s="151">
        <f>'6.A.sz. tájékoztató (2)'!E81+'6.sz. tájékoztató (3)'!E81+'6.C.sz. tájékoztató (4)'!E81</f>
        <v>0</v>
      </c>
      <c r="F81" s="151">
        <f>'6.A.sz. tájékoztató (2)'!F81+'6.sz. tájékoztató (3)'!F81+'6.C.sz. tájékoztató (4)'!F81</f>
        <v>0</v>
      </c>
    </row>
    <row r="82" spans="1:6" s="152" customFormat="1" ht="12" customHeight="1" thickBot="1" x14ac:dyDescent="0.3">
      <c r="A82" s="171" t="s">
        <v>297</v>
      </c>
      <c r="B82" s="157" t="s">
        <v>298</v>
      </c>
      <c r="C82" s="151">
        <f>'6.A.sz. tájékoztató (2)'!C82+'6.sz. tájékoztató (3)'!C82+'6.C.sz. tájékoztató (4)'!C82</f>
        <v>0</v>
      </c>
      <c r="D82" s="151">
        <f>'6.A.sz. tájékoztató (2)'!D82+'6.sz. tájékoztató (3)'!D82+'6.C.sz. tájékoztató (4)'!D82</f>
        <v>0</v>
      </c>
      <c r="E82" s="151">
        <f>'6.A.sz. tájékoztató (2)'!E82+'6.sz. tájékoztató (3)'!E82+'6.C.sz. tájékoztató (4)'!E82</f>
        <v>0</v>
      </c>
      <c r="F82" s="151">
        <f>'6.A.sz. tájékoztató (2)'!F82+'6.sz. tájékoztató (3)'!F82+'6.C.sz. tájékoztató (4)'!F82</f>
        <v>0</v>
      </c>
    </row>
    <row r="83" spans="1:6" s="152" customFormat="1" ht="12" customHeight="1" thickBot="1" x14ac:dyDescent="0.3">
      <c r="A83" s="172" t="s">
        <v>299</v>
      </c>
      <c r="B83" s="160" t="s">
        <v>300</v>
      </c>
      <c r="C83" s="151">
        <f>'6.A.sz. tájékoztató (2)'!C83+'6.sz. tájékoztató (3)'!C83+'6.C.sz. tájékoztató (4)'!C83</f>
        <v>0</v>
      </c>
      <c r="D83" s="151">
        <f>'6.A.sz. tájékoztató (2)'!D83+'6.sz. tájékoztató (3)'!D83+'6.C.sz. tájékoztató (4)'!D83</f>
        <v>0</v>
      </c>
      <c r="E83" s="151">
        <f>'6.A.sz. tájékoztató (2)'!E83+'6.sz. tájékoztató (3)'!E83+'6.C.sz. tájékoztató (4)'!E83</f>
        <v>0</v>
      </c>
      <c r="F83" s="151">
        <f>'6.A.sz. tájékoztató (2)'!F83+'6.sz. tájékoztató (3)'!F83+'6.C.sz. tájékoztató (4)'!F83</f>
        <v>0</v>
      </c>
    </row>
    <row r="84" spans="1:6" s="152" customFormat="1" ht="13.5" customHeight="1" thickBot="1" x14ac:dyDescent="0.3">
      <c r="A84" s="168" t="s">
        <v>301</v>
      </c>
      <c r="B84" s="161" t="s">
        <v>302</v>
      </c>
      <c r="C84" s="151">
        <f>'6.A.sz. tájékoztató (2)'!C84+'6.sz. tájékoztató (3)'!C84+'6.C.sz. tájékoztató (4)'!C84</f>
        <v>0</v>
      </c>
      <c r="D84" s="151">
        <f>'6.A.sz. tájékoztató (2)'!D84+'6.sz. tájékoztató (3)'!D84+'6.C.sz. tájékoztató (4)'!D84</f>
        <v>0</v>
      </c>
      <c r="E84" s="151">
        <f>'6.A.sz. tájékoztató (2)'!E84+'6.sz. tájékoztató (3)'!E84+'6.C.sz. tájékoztató (4)'!E84</f>
        <v>0</v>
      </c>
      <c r="F84" s="151">
        <f>'6.A.sz. tájékoztató (2)'!F84+'6.sz. tájékoztató (3)'!F84+'6.C.sz. tájékoztató (4)'!F84</f>
        <v>0</v>
      </c>
    </row>
    <row r="85" spans="1:6" s="152" customFormat="1" ht="15.75" customHeight="1" thickBot="1" x14ac:dyDescent="0.3">
      <c r="A85" s="168" t="s">
        <v>303</v>
      </c>
      <c r="B85" s="174" t="s">
        <v>304</v>
      </c>
      <c r="C85" s="151">
        <f>'6.A.sz. tájékoztató (2)'!C85+'6.sz. tájékoztató (3)'!C85+'6.C.sz. tájékoztató (4)'!C85</f>
        <v>124977238</v>
      </c>
      <c r="D85" s="151">
        <f>'6.A.sz. tájékoztató (2)'!D85+'6.sz. tájékoztató (3)'!D85+'6.C.sz. tájékoztató (4)'!D85</f>
        <v>67362340.659999996</v>
      </c>
      <c r="E85" s="151">
        <f>'6.A.sz. tájékoztató (2)'!E85+'6.sz. tájékoztató (3)'!E85+'6.C.sz. tájékoztató (4)'!E85</f>
        <v>68940218.1866</v>
      </c>
      <c r="F85" s="151">
        <f>'6.A.sz. tájékoztató (2)'!F85+'6.sz. tájékoztató (3)'!F85+'6.C.sz. tájékoztató (4)'!F85</f>
        <v>85193881.898466006</v>
      </c>
    </row>
    <row r="86" spans="1:6" s="152" customFormat="1" ht="16.5" customHeight="1" thickBot="1" x14ac:dyDescent="0.3">
      <c r="A86" s="175" t="s">
        <v>305</v>
      </c>
      <c r="B86" s="176" t="s">
        <v>306</v>
      </c>
      <c r="C86" s="151">
        <f>'6.A.sz. tájékoztató (2)'!C86+'6.sz. tájékoztató (3)'!C86+'6.C.sz. tájékoztató (4)'!C86</f>
        <v>447614464</v>
      </c>
      <c r="D86" s="151">
        <f>'6.A.sz. tájékoztató (2)'!D86+'6.sz. tájékoztató (3)'!D86+'6.C.sz. tájékoztató (4)'!D86</f>
        <v>263640707.96000004</v>
      </c>
      <c r="E86" s="151">
        <f>'6.A.sz. tájékoztató (2)'!E86+'6.sz. tájékoztató (3)'!E86+'6.C.sz. tájékoztató (4)'!E86</f>
        <v>266913851.91659999</v>
      </c>
      <c r="F86" s="151">
        <f>'6.A.sz. tájékoztató (2)'!F86+'6.sz. tájékoztató (3)'!F86+'6.C.sz. tájékoztató (4)'!F86</f>
        <v>285032308.70146596</v>
      </c>
    </row>
    <row r="87" spans="1:6" s="130" customFormat="1" x14ac:dyDescent="0.25">
      <c r="A87" s="1"/>
      <c r="B87" s="2"/>
      <c r="C87" s="100"/>
      <c r="D87" s="100"/>
      <c r="E87" s="100"/>
      <c r="F87" s="100"/>
    </row>
    <row r="88" spans="1:6" ht="16.5" customHeight="1" x14ac:dyDescent="0.3">
      <c r="A88" s="484" t="s">
        <v>41</v>
      </c>
      <c r="B88" s="484"/>
      <c r="C88" s="484"/>
      <c r="D88" s="125"/>
      <c r="E88" s="125"/>
      <c r="F88" s="125"/>
    </row>
    <row r="89" spans="1:6" s="131" customFormat="1" ht="16.5" customHeight="1" thickBot="1" x14ac:dyDescent="0.35">
      <c r="A89" s="485" t="s">
        <v>113</v>
      </c>
      <c r="B89" s="485"/>
      <c r="C89" s="101" t="s">
        <v>9</v>
      </c>
      <c r="D89" s="101" t="s">
        <v>9</v>
      </c>
      <c r="E89" s="101" t="s">
        <v>9</v>
      </c>
      <c r="F89" s="101" t="s">
        <v>9</v>
      </c>
    </row>
    <row r="90" spans="1:6" ht="38.1" customHeight="1" thickBot="1" x14ac:dyDescent="0.35">
      <c r="A90" s="4" t="s">
        <v>59</v>
      </c>
      <c r="B90" s="5" t="s">
        <v>42</v>
      </c>
      <c r="C90" s="14" t="s">
        <v>461</v>
      </c>
      <c r="D90" s="14" t="s">
        <v>472</v>
      </c>
      <c r="E90" s="14" t="s">
        <v>476</v>
      </c>
      <c r="F90" s="14" t="s">
        <v>571</v>
      </c>
    </row>
    <row r="91" spans="1:6" s="129" customFormat="1" ht="12" customHeight="1" thickBot="1" x14ac:dyDescent="0.25">
      <c r="A91" s="9">
        <v>1</v>
      </c>
      <c r="B91" s="10">
        <v>2</v>
      </c>
      <c r="C91" s="11">
        <v>3</v>
      </c>
      <c r="D91" s="11">
        <v>4</v>
      </c>
      <c r="E91" s="11">
        <v>5</v>
      </c>
      <c r="F91" s="11">
        <v>6</v>
      </c>
    </row>
    <row r="92" spans="1:6" s="180" customFormat="1" ht="12" customHeight="1" thickBot="1" x14ac:dyDescent="0.3">
      <c r="A92" s="177" t="s">
        <v>13</v>
      </c>
      <c r="B92" s="178" t="s">
        <v>398</v>
      </c>
      <c r="C92" s="179">
        <f>'6.A.sz. tájékoztató (2)'!C92+'6.sz. tájékoztató (3)'!C92+'6.C.sz. tájékoztató (4)'!C92</f>
        <v>181953754</v>
      </c>
      <c r="D92" s="179">
        <f>'6.A.sz. tájékoztató (2)'!D92+'6.sz. tájékoztató (3)'!D92+'6.C.sz. tájékoztató (4)'!D92</f>
        <v>194991271.64999998</v>
      </c>
      <c r="E92" s="179">
        <f>'6.A.sz. tájékoztató (2)'!E92+'6.sz. tájékoztató (3)'!E92+'6.C.sz. tájékoztató (4)'!E92</f>
        <v>203800088.227</v>
      </c>
      <c r="F92" s="179">
        <f>'6.A.sz. tájékoztató (2)'!F92+'6.sz. tájékoztató (3)'!F92+'6.C.sz. tájékoztató (4)'!F92</f>
        <v>211868707.54426003</v>
      </c>
    </row>
    <row r="93" spans="1:6" s="180" customFormat="1" ht="12" customHeight="1" thickBot="1" x14ac:dyDescent="0.3">
      <c r="A93" s="181" t="s">
        <v>84</v>
      </c>
      <c r="B93" s="182" t="s">
        <v>43</v>
      </c>
      <c r="C93" s="179">
        <f>'6.A.sz. tájékoztató (2)'!C93+'6.sz. tájékoztató (3)'!C93+'6.C.sz. tájékoztató (4)'!C93</f>
        <v>80606336</v>
      </c>
      <c r="D93" s="179">
        <f>'6.A.sz. tájékoztató (2)'!D93+'6.sz. tájékoztató (3)'!D93+'6.C.sz. tájékoztató (4)'!D93</f>
        <v>84636652.799999997</v>
      </c>
      <c r="E93" s="179">
        <f>'6.A.sz. tájékoztató (2)'!E93+'6.sz. tájékoztató (3)'!E93+'6.C.sz. tájékoztató (4)'!E93</f>
        <v>88022118.912</v>
      </c>
      <c r="F93" s="179">
        <f>'6.A.sz. tájékoztató (2)'!F93+'6.sz. tájékoztató (3)'!F93+'6.C.sz. tájékoztató (4)'!F93</f>
        <v>90662782.479359999</v>
      </c>
    </row>
    <row r="94" spans="1:6" s="180" customFormat="1" ht="12" customHeight="1" thickBot="1" x14ac:dyDescent="0.3">
      <c r="A94" s="156" t="s">
        <v>85</v>
      </c>
      <c r="B94" s="184" t="s">
        <v>133</v>
      </c>
      <c r="C94" s="179">
        <f>'6.A.sz. tájékoztató (2)'!C94+'6.sz. tájékoztató (3)'!C94+'6.C.sz. tájékoztató (4)'!C94</f>
        <v>11727140</v>
      </c>
      <c r="D94" s="179">
        <f>'6.A.sz. tájékoztató (2)'!D94+'6.sz. tájékoztató (3)'!D94+'6.C.sz. tájékoztató (4)'!D94</f>
        <v>12313497.000000002</v>
      </c>
      <c r="E94" s="179">
        <f>'6.A.sz. tájékoztató (2)'!E94+'6.sz. tájékoztató (3)'!E94+'6.C.sz. tájékoztató (4)'!E94</f>
        <v>12806036.880000001</v>
      </c>
      <c r="F94" s="179">
        <f>'6.A.sz. tájékoztató (2)'!F94+'6.sz. tájékoztató (3)'!F94+'6.C.sz. tájékoztató (4)'!F94</f>
        <v>13190217.986400001</v>
      </c>
    </row>
    <row r="95" spans="1:6" s="180" customFormat="1" ht="12" customHeight="1" thickBot="1" x14ac:dyDescent="0.3">
      <c r="A95" s="156" t="s">
        <v>86</v>
      </c>
      <c r="B95" s="184" t="s">
        <v>108</v>
      </c>
      <c r="C95" s="179">
        <f>'6.A.sz. tájékoztató (2)'!C95+'6.sz. tájékoztató (3)'!C95+'6.C.sz. tájékoztató (4)'!C95</f>
        <v>72250897</v>
      </c>
      <c r="D95" s="179">
        <f>'6.A.sz. tájékoztató (2)'!D95+'6.sz. tájékoztató (3)'!D95+'6.C.sz. tájékoztató (4)'!D95</f>
        <v>73808385.849999994</v>
      </c>
      <c r="E95" s="179">
        <f>'6.A.sz. tájékoztató (2)'!E95+'6.sz. tájékoztató (3)'!E95+'6.C.sz. tájékoztató (4)'!E95</f>
        <v>78739196.435000002</v>
      </c>
      <c r="F95" s="179">
        <f>'6.A.sz. tájékoztató (2)'!F95+'6.sz. tájékoztató (3)'!F95+'6.C.sz. tájékoztató (4)'!F95</f>
        <v>83782971.078500018</v>
      </c>
    </row>
    <row r="96" spans="1:6" s="180" customFormat="1" ht="12" customHeight="1" thickBot="1" x14ac:dyDescent="0.3">
      <c r="A96" s="156" t="s">
        <v>87</v>
      </c>
      <c r="B96" s="185" t="s">
        <v>134</v>
      </c>
      <c r="C96" s="179">
        <f>'6.A.sz. tájékoztató (2)'!C96+'6.sz. tájékoztató (3)'!C96+'6.C.sz. tájékoztató (4)'!C96</f>
        <v>7620000</v>
      </c>
      <c r="D96" s="179">
        <f>'6.A.sz. tájékoztató (2)'!D96+'6.sz. tájékoztató (3)'!D96+'6.C.sz. tájékoztató (4)'!D96</f>
        <v>7350000</v>
      </c>
      <c r="E96" s="179">
        <f>'6.A.sz. tájékoztató (2)'!E96+'6.sz. tájékoztató (3)'!E96+'6.C.sz. tájékoztató (4)'!E96</f>
        <v>7350000</v>
      </c>
      <c r="F96" s="179">
        <f>'6.A.sz. tájékoztató (2)'!F96+'6.sz. tájékoztató (3)'!F96+'6.C.sz. tájékoztató (4)'!F96</f>
        <v>7350000</v>
      </c>
    </row>
    <row r="97" spans="1:6" s="180" customFormat="1" ht="12" customHeight="1" thickBot="1" x14ac:dyDescent="0.3">
      <c r="A97" s="156" t="s">
        <v>98</v>
      </c>
      <c r="B97" s="186" t="s">
        <v>135</v>
      </c>
      <c r="C97" s="179">
        <f>'6.A.sz. tájékoztató (2)'!C97+'6.sz. tájékoztató (3)'!C97+'6.C.sz. tájékoztató (4)'!C97</f>
        <v>9749381</v>
      </c>
      <c r="D97" s="179">
        <f>'6.A.sz. tájékoztató (2)'!D97+'6.sz. tájékoztató (3)'!D97+'6.C.sz. tájékoztató (4)'!D97</f>
        <v>16882736</v>
      </c>
      <c r="E97" s="179">
        <f>'6.A.sz. tájékoztató (2)'!E97+'6.sz. tájékoztató (3)'!E97+'6.C.sz. tájékoztató (4)'!E97</f>
        <v>16882736</v>
      </c>
      <c r="F97" s="179">
        <f>'6.A.sz. tájékoztató (2)'!F97+'6.sz. tájékoztató (3)'!F97+'6.C.sz. tájékoztató (4)'!F97</f>
        <v>16882736</v>
      </c>
    </row>
    <row r="98" spans="1:6" s="180" customFormat="1" ht="12" customHeight="1" thickBot="1" x14ac:dyDescent="0.3">
      <c r="A98" s="156" t="s">
        <v>88</v>
      </c>
      <c r="B98" s="184" t="s">
        <v>307</v>
      </c>
      <c r="C98" s="179">
        <f>'6.A.sz. tájékoztató (2)'!C98+'6.sz. tájékoztató (3)'!C98+'6.C.sz. tájékoztató (4)'!C98</f>
        <v>0</v>
      </c>
      <c r="D98" s="179">
        <f>'6.A.sz. tájékoztató (2)'!D98+'6.sz. tájékoztató (3)'!D98+'6.C.sz. tájékoztató (4)'!D98</f>
        <v>0</v>
      </c>
      <c r="E98" s="179">
        <f>'6.A.sz. tájékoztató (2)'!E98+'6.sz. tájékoztató (3)'!E98+'6.C.sz. tájékoztató (4)'!E98</f>
        <v>0</v>
      </c>
      <c r="F98" s="179">
        <f>'6.A.sz. tájékoztató (2)'!F98+'6.sz. tájékoztató (3)'!F98+'6.C.sz. tájékoztató (4)'!F98</f>
        <v>0</v>
      </c>
    </row>
    <row r="99" spans="1:6" s="180" customFormat="1" ht="12" customHeight="1" thickBot="1" x14ac:dyDescent="0.3">
      <c r="A99" s="156" t="s">
        <v>89</v>
      </c>
      <c r="B99" s="187" t="s">
        <v>308</v>
      </c>
      <c r="C99" s="179">
        <f>'6.A.sz. tájékoztató (2)'!C99+'6.sz. tájékoztató (3)'!C99+'6.C.sz. tájékoztató (4)'!C99</f>
        <v>0</v>
      </c>
      <c r="D99" s="179">
        <f>'6.A.sz. tájékoztató (2)'!D99+'6.sz. tájékoztató (3)'!D99+'6.C.sz. tájékoztató (4)'!D99</f>
        <v>0</v>
      </c>
      <c r="E99" s="179">
        <f>'6.A.sz. tájékoztató (2)'!E99+'6.sz. tájékoztató (3)'!E99+'6.C.sz. tájékoztató (4)'!E99</f>
        <v>0</v>
      </c>
      <c r="F99" s="179">
        <f>'6.A.sz. tájékoztató (2)'!F99+'6.sz. tájékoztató (3)'!F99+'6.C.sz. tájékoztató (4)'!F99</f>
        <v>0</v>
      </c>
    </row>
    <row r="100" spans="1:6" s="180" customFormat="1" ht="12" customHeight="1" thickBot="1" x14ac:dyDescent="0.3">
      <c r="A100" s="156" t="s">
        <v>99</v>
      </c>
      <c r="B100" s="188" t="s">
        <v>309</v>
      </c>
      <c r="C100" s="179">
        <f>'6.A.sz. tájékoztató (2)'!C100+'6.sz. tájékoztató (3)'!C100+'6.C.sz. tájékoztató (4)'!C100</f>
        <v>0</v>
      </c>
      <c r="D100" s="179">
        <f>'6.A.sz. tájékoztató (2)'!D100+'6.sz. tájékoztató (3)'!D100+'6.C.sz. tájékoztató (4)'!D100</f>
        <v>0</v>
      </c>
      <c r="E100" s="179">
        <f>'6.A.sz. tájékoztató (2)'!E100+'6.sz. tájékoztató (3)'!E100+'6.C.sz. tájékoztató (4)'!E100</f>
        <v>0</v>
      </c>
      <c r="F100" s="179">
        <f>'6.A.sz. tájékoztató (2)'!F100+'6.sz. tájékoztató (3)'!F100+'6.C.sz. tájékoztató (4)'!F100</f>
        <v>0</v>
      </c>
    </row>
    <row r="101" spans="1:6" s="180" customFormat="1" ht="12" customHeight="1" thickBot="1" x14ac:dyDescent="0.3">
      <c r="A101" s="156" t="s">
        <v>100</v>
      </c>
      <c r="B101" s="188" t="s">
        <v>310</v>
      </c>
      <c r="C101" s="179">
        <f>'6.A.sz. tájékoztató (2)'!C101+'6.sz. tájékoztató (3)'!C101+'6.C.sz. tájékoztató (4)'!C101</f>
        <v>0</v>
      </c>
      <c r="D101" s="179">
        <f>'6.A.sz. tájékoztató (2)'!D101+'6.sz. tájékoztató (3)'!D101+'6.C.sz. tájékoztató (4)'!D101</f>
        <v>0</v>
      </c>
      <c r="E101" s="179">
        <f>'6.A.sz. tájékoztató (2)'!E101+'6.sz. tájékoztató (3)'!E101+'6.C.sz. tájékoztató (4)'!E101</f>
        <v>0</v>
      </c>
      <c r="F101" s="179">
        <f>'6.A.sz. tájékoztató (2)'!F101+'6.sz. tájékoztató (3)'!F101+'6.C.sz. tájékoztató (4)'!F101</f>
        <v>0</v>
      </c>
    </row>
    <row r="102" spans="1:6" s="180" customFormat="1" ht="12" customHeight="1" thickBot="1" x14ac:dyDescent="0.3">
      <c r="A102" s="156" t="s">
        <v>101</v>
      </c>
      <c r="B102" s="187" t="s">
        <v>311</v>
      </c>
      <c r="C102" s="179">
        <f>'6.A.sz. tájékoztató (2)'!C102+'6.sz. tájékoztató (3)'!C102+'6.C.sz. tájékoztató (4)'!C102</f>
        <v>4917657</v>
      </c>
      <c r="D102" s="179">
        <f>'6.A.sz. tájékoztató (2)'!D102+'6.sz. tájékoztató (3)'!D102+'6.C.sz. tájékoztató (4)'!D102</f>
        <v>4917657</v>
      </c>
      <c r="E102" s="179">
        <f>'6.A.sz. tájékoztató (2)'!E102+'6.sz. tájékoztató (3)'!E102+'6.C.sz. tájékoztató (4)'!E102</f>
        <v>4917657</v>
      </c>
      <c r="F102" s="179">
        <f>'6.A.sz. tájékoztató (2)'!F102+'6.sz. tájékoztató (3)'!F102+'6.C.sz. tájékoztató (4)'!F102</f>
        <v>4917657</v>
      </c>
    </row>
    <row r="103" spans="1:6" s="180" customFormat="1" ht="12" customHeight="1" thickBot="1" x14ac:dyDescent="0.3">
      <c r="A103" s="156" t="s">
        <v>102</v>
      </c>
      <c r="B103" s="187" t="s">
        <v>312</v>
      </c>
      <c r="C103" s="179">
        <f>'6.A.sz. tájékoztató (2)'!C103+'6.sz. tájékoztató (3)'!C103+'6.C.sz. tájékoztató (4)'!C103</f>
        <v>0</v>
      </c>
      <c r="D103" s="179">
        <f>'6.A.sz. tájékoztató (2)'!D103+'6.sz. tájékoztató (3)'!D103+'6.C.sz. tájékoztató (4)'!D103</f>
        <v>0</v>
      </c>
      <c r="E103" s="179">
        <f>'6.A.sz. tájékoztató (2)'!E103+'6.sz. tájékoztató (3)'!E103+'6.C.sz. tájékoztató (4)'!E103</f>
        <v>0</v>
      </c>
      <c r="F103" s="179">
        <f>'6.A.sz. tájékoztató (2)'!F103+'6.sz. tájékoztató (3)'!F103+'6.C.sz. tájékoztató (4)'!F103</f>
        <v>0</v>
      </c>
    </row>
    <row r="104" spans="1:6" s="180" customFormat="1" ht="12" customHeight="1" thickBot="1" x14ac:dyDescent="0.3">
      <c r="A104" s="156" t="s">
        <v>104</v>
      </c>
      <c r="B104" s="188" t="s">
        <v>313</v>
      </c>
      <c r="C104" s="179">
        <f>'6.A.sz. tájékoztató (2)'!C104+'6.sz. tájékoztató (3)'!C104+'6.C.sz. tájékoztató (4)'!C104</f>
        <v>0</v>
      </c>
      <c r="D104" s="179">
        <f>'6.A.sz. tájékoztató (2)'!D104+'6.sz. tájékoztató (3)'!D104+'6.C.sz. tájékoztató (4)'!D104</f>
        <v>0</v>
      </c>
      <c r="E104" s="179">
        <f>'6.A.sz. tájékoztató (2)'!E104+'6.sz. tájékoztató (3)'!E104+'6.C.sz. tájékoztató (4)'!E104</f>
        <v>0</v>
      </c>
      <c r="F104" s="179">
        <f>'6.A.sz. tájékoztató (2)'!F104+'6.sz. tájékoztató (3)'!F104+'6.C.sz. tájékoztató (4)'!F104</f>
        <v>0</v>
      </c>
    </row>
    <row r="105" spans="1:6" s="180" customFormat="1" ht="12" customHeight="1" thickBot="1" x14ac:dyDescent="0.3">
      <c r="A105" s="189" t="s">
        <v>136</v>
      </c>
      <c r="B105" s="190" t="s">
        <v>314</v>
      </c>
      <c r="C105" s="179">
        <f>'6.A.sz. tájékoztató (2)'!C105+'6.sz. tájékoztató (3)'!C105+'6.C.sz. tájékoztató (4)'!C105</f>
        <v>0</v>
      </c>
      <c r="D105" s="179">
        <f>'6.A.sz. tájékoztató (2)'!D105+'6.sz. tájékoztató (3)'!D105+'6.C.sz. tájékoztató (4)'!D105</f>
        <v>0</v>
      </c>
      <c r="E105" s="179">
        <f>'6.A.sz. tájékoztató (2)'!E105+'6.sz. tájékoztató (3)'!E105+'6.C.sz. tájékoztató (4)'!E105</f>
        <v>0</v>
      </c>
      <c r="F105" s="179">
        <f>'6.A.sz. tájékoztató (2)'!F105+'6.sz. tájékoztató (3)'!F105+'6.C.sz. tájékoztató (4)'!F105</f>
        <v>0</v>
      </c>
    </row>
    <row r="106" spans="1:6" s="180" customFormat="1" ht="12" customHeight="1" thickBot="1" x14ac:dyDescent="0.3">
      <c r="A106" s="156" t="s">
        <v>315</v>
      </c>
      <c r="B106" s="190" t="s">
        <v>316</v>
      </c>
      <c r="C106" s="179">
        <f>'6.A.sz. tájékoztató (2)'!C106+'6.sz. tájékoztató (3)'!C106+'6.C.sz. tájékoztató (4)'!C106</f>
        <v>0</v>
      </c>
      <c r="D106" s="179">
        <f>'6.A.sz. tájékoztató (2)'!D106+'6.sz. tájékoztató (3)'!D106+'6.C.sz. tájékoztató (4)'!D106</f>
        <v>0</v>
      </c>
      <c r="E106" s="179">
        <f>'6.A.sz. tájékoztató (2)'!E106+'6.sz. tájékoztató (3)'!E106+'6.C.sz. tájékoztató (4)'!E106</f>
        <v>0</v>
      </c>
      <c r="F106" s="179">
        <f>'6.A.sz. tájékoztató (2)'!F106+'6.sz. tájékoztató (3)'!F106+'6.C.sz. tájékoztató (4)'!F106</f>
        <v>0</v>
      </c>
    </row>
    <row r="107" spans="1:6" s="180" customFormat="1" ht="12" customHeight="1" thickBot="1" x14ac:dyDescent="0.3">
      <c r="A107" s="191" t="s">
        <v>317</v>
      </c>
      <c r="B107" s="192" t="s">
        <v>318</v>
      </c>
      <c r="C107" s="179">
        <f>'6.A.sz. tájékoztató (2)'!C107+'6.sz. tájékoztató (3)'!C107+'6.C.sz. tájékoztató (4)'!C107</f>
        <v>4831724</v>
      </c>
      <c r="D107" s="179">
        <f>'6.A.sz. tájékoztató (2)'!D107+'6.sz. tájékoztató (3)'!D107+'6.C.sz. tájékoztató (4)'!D107</f>
        <v>4992097</v>
      </c>
      <c r="E107" s="179">
        <f>'6.A.sz. tájékoztató (2)'!E107+'6.sz. tájékoztató (3)'!E107+'6.C.sz. tájékoztató (4)'!E107</f>
        <v>4992097</v>
      </c>
      <c r="F107" s="179">
        <f>'6.A.sz. tájékoztató (2)'!F107+'6.sz. tájékoztató (3)'!F107+'6.C.sz. tájékoztató (4)'!F107</f>
        <v>4992097</v>
      </c>
    </row>
    <row r="108" spans="1:6" s="180" customFormat="1" ht="12" customHeight="1" thickBot="1" x14ac:dyDescent="0.3">
      <c r="A108" s="149" t="s">
        <v>14</v>
      </c>
      <c r="B108" s="194" t="s">
        <v>399</v>
      </c>
      <c r="C108" s="179">
        <f>'6.A.sz. tájékoztató (2)'!C108+'6.sz. tájékoztató (3)'!C108+'6.C.sz. tájékoztató (4)'!C108</f>
        <v>151233292</v>
      </c>
      <c r="D108" s="179">
        <f>'6.A.sz. tájékoztató (2)'!D108+'6.sz. tájékoztató (3)'!D108+'6.C.sz. tájékoztató (4)'!D108</f>
        <v>10936168</v>
      </c>
      <c r="E108" s="179">
        <f>'6.A.sz. tájékoztató (2)'!E108+'6.sz. tájékoztató (3)'!E108+'6.C.sz. tájékoztató (4)'!E108</f>
        <v>4881619</v>
      </c>
      <c r="F108" s="179">
        <f>'6.A.sz. tájékoztató (2)'!F108+'6.sz. tájékoztató (3)'!F108+'6.C.sz. tájékoztató (4)'!F108</f>
        <v>14407340</v>
      </c>
    </row>
    <row r="109" spans="1:6" s="180" customFormat="1" ht="12" customHeight="1" thickBot="1" x14ac:dyDescent="0.3">
      <c r="A109" s="153" t="s">
        <v>90</v>
      </c>
      <c r="B109" s="184" t="s">
        <v>166</v>
      </c>
      <c r="C109" s="179">
        <f>'6.A.sz. tájékoztató (2)'!C109+'6.sz. tájékoztató (3)'!C109+'6.C.sz. tájékoztató (4)'!C109</f>
        <v>91541215</v>
      </c>
      <c r="D109" s="179">
        <f>'6.A.sz. tájékoztató (2)'!D109+'6.sz. tájékoztató (3)'!D109+'6.C.sz. tájékoztató (4)'!D109</f>
        <v>10936168</v>
      </c>
      <c r="E109" s="179">
        <f>'6.A.sz. tájékoztató (2)'!E109+'6.sz. tájékoztató (3)'!E109+'6.C.sz. tájékoztató (4)'!E109</f>
        <v>4881619</v>
      </c>
      <c r="F109" s="179">
        <f>'6.A.sz. tájékoztató (2)'!F109+'6.sz. tájékoztató (3)'!F109+'6.C.sz. tájékoztató (4)'!F109</f>
        <v>14407340</v>
      </c>
    </row>
    <row r="110" spans="1:6" s="180" customFormat="1" ht="12" customHeight="1" thickBot="1" x14ac:dyDescent="0.3">
      <c r="A110" s="153" t="s">
        <v>91</v>
      </c>
      <c r="B110" s="195" t="s">
        <v>319</v>
      </c>
      <c r="C110" s="179">
        <f>'6.A.sz. tájékoztató (2)'!C110+'6.sz. tájékoztató (3)'!C110+'6.C.sz. tájékoztató (4)'!C110</f>
        <v>75090531</v>
      </c>
      <c r="D110" s="179">
        <f>'6.A.sz. tájékoztató (2)'!D110+'6.sz. tájékoztató (3)'!D110+'6.C.sz. tájékoztató (4)'!D110</f>
        <v>0</v>
      </c>
      <c r="E110" s="179">
        <f>'6.A.sz. tájékoztató (2)'!E110+'6.sz. tájékoztató (3)'!E110+'6.C.sz. tájékoztató (4)'!E110</f>
        <v>0</v>
      </c>
      <c r="F110" s="179">
        <f>'6.A.sz. tájékoztató (2)'!F110+'6.sz. tájékoztató (3)'!F110+'6.C.sz. tájékoztató (4)'!F110</f>
        <v>0</v>
      </c>
    </row>
    <row r="111" spans="1:6" s="180" customFormat="1" ht="12" customHeight="1" thickBot="1" x14ac:dyDescent="0.3">
      <c r="A111" s="153" t="s">
        <v>92</v>
      </c>
      <c r="B111" s="195" t="s">
        <v>137</v>
      </c>
      <c r="C111" s="179">
        <f>'6.A.sz. tájékoztató (2)'!C111+'6.sz. tájékoztató (3)'!C111+'6.C.sz. tájékoztató (4)'!C111</f>
        <v>59692077</v>
      </c>
      <c r="D111" s="179">
        <f>'6.A.sz. tájékoztató (2)'!D111+'6.sz. tájékoztató (3)'!D111+'6.C.sz. tájékoztató (4)'!D111</f>
        <v>0</v>
      </c>
      <c r="E111" s="179">
        <f>'6.A.sz. tájékoztató (2)'!E111+'6.sz. tájékoztató (3)'!E111+'6.C.sz. tájékoztató (4)'!E111</f>
        <v>0</v>
      </c>
      <c r="F111" s="179">
        <f>'6.A.sz. tájékoztató (2)'!F111+'6.sz. tájékoztató (3)'!F111+'6.C.sz. tájékoztató (4)'!F111</f>
        <v>0</v>
      </c>
    </row>
    <row r="112" spans="1:6" s="180" customFormat="1" ht="12" customHeight="1" thickBot="1" x14ac:dyDescent="0.3">
      <c r="A112" s="153" t="s">
        <v>93</v>
      </c>
      <c r="B112" s="195" t="s">
        <v>320</v>
      </c>
      <c r="C112" s="179">
        <f>'6.A.sz. tájékoztató (2)'!C112+'6.sz. tájékoztató (3)'!C112+'6.C.sz. tájékoztató (4)'!C112</f>
        <v>35989248</v>
      </c>
      <c r="D112" s="179">
        <f>'6.A.sz. tájékoztató (2)'!D112+'6.sz. tájékoztató (3)'!D112+'6.C.sz. tájékoztató (4)'!D112</f>
        <v>0</v>
      </c>
      <c r="E112" s="179">
        <f>'6.A.sz. tájékoztató (2)'!E112+'6.sz. tájékoztató (3)'!E112+'6.C.sz. tájékoztató (4)'!E112</f>
        <v>0</v>
      </c>
      <c r="F112" s="179">
        <f>'6.A.sz. tájékoztató (2)'!F112+'6.sz. tájékoztató (3)'!F112+'6.C.sz. tájékoztató (4)'!F112</f>
        <v>0</v>
      </c>
    </row>
    <row r="113" spans="1:6" s="180" customFormat="1" ht="12" customHeight="1" thickBot="1" x14ac:dyDescent="0.3">
      <c r="A113" s="153" t="s">
        <v>94</v>
      </c>
      <c r="B113" s="197" t="s">
        <v>168</v>
      </c>
      <c r="C113" s="179">
        <f>'6.A.sz. tájékoztató (2)'!C113+'6.sz. tájékoztató (3)'!C113+'6.C.sz. tájékoztató (4)'!C113</f>
        <v>0</v>
      </c>
      <c r="D113" s="179">
        <f>'6.A.sz. tájékoztató (2)'!D113+'6.sz. tájékoztató (3)'!D113+'6.C.sz. tájékoztató (4)'!D113</f>
        <v>0</v>
      </c>
      <c r="E113" s="179">
        <f>'6.A.sz. tájékoztató (2)'!E113+'6.sz. tájékoztató (3)'!E113+'6.C.sz. tájékoztató (4)'!E113</f>
        <v>0</v>
      </c>
      <c r="F113" s="179">
        <f>'6.A.sz. tájékoztató (2)'!F113+'6.sz. tájékoztató (3)'!F113+'6.C.sz. tájékoztató (4)'!F113</f>
        <v>0</v>
      </c>
    </row>
    <row r="114" spans="1:6" s="180" customFormat="1" ht="12" customHeight="1" thickBot="1" x14ac:dyDescent="0.3">
      <c r="A114" s="153" t="s">
        <v>103</v>
      </c>
      <c r="B114" s="198" t="s">
        <v>321</v>
      </c>
      <c r="C114" s="179">
        <f>'6.A.sz. tájékoztató (2)'!C114+'6.sz. tájékoztató (3)'!C114+'6.C.sz. tájékoztató (4)'!C114</f>
        <v>0</v>
      </c>
      <c r="D114" s="179">
        <f>'6.A.sz. tájékoztató (2)'!D114+'6.sz. tájékoztató (3)'!D114+'6.C.sz. tájékoztató (4)'!D114</f>
        <v>0</v>
      </c>
      <c r="E114" s="179">
        <f>'6.A.sz. tájékoztató (2)'!E114+'6.sz. tájékoztató (3)'!E114+'6.C.sz. tájékoztató (4)'!E114</f>
        <v>0</v>
      </c>
      <c r="F114" s="179">
        <f>'6.A.sz. tájékoztató (2)'!F114+'6.sz. tájékoztató (3)'!F114+'6.C.sz. tájékoztató (4)'!F114</f>
        <v>0</v>
      </c>
    </row>
    <row r="115" spans="1:6" s="180" customFormat="1" ht="12" customHeight="1" thickBot="1" x14ac:dyDescent="0.3">
      <c r="A115" s="153" t="s">
        <v>105</v>
      </c>
      <c r="B115" s="199" t="s">
        <v>322</v>
      </c>
      <c r="C115" s="179">
        <f>'6.A.sz. tájékoztató (2)'!C115+'6.sz. tájékoztató (3)'!C115+'6.C.sz. tájékoztató (4)'!C115</f>
        <v>0</v>
      </c>
      <c r="D115" s="179">
        <f>'6.A.sz. tájékoztató (2)'!D115+'6.sz. tájékoztató (3)'!D115+'6.C.sz. tájékoztató (4)'!D115</f>
        <v>0</v>
      </c>
      <c r="E115" s="179">
        <f>'6.A.sz. tájékoztató (2)'!E115+'6.sz. tájékoztató (3)'!E115+'6.C.sz. tájékoztató (4)'!E115</f>
        <v>0</v>
      </c>
      <c r="F115" s="179">
        <f>'6.A.sz. tájékoztató (2)'!F115+'6.sz. tájékoztató (3)'!F115+'6.C.sz. tájékoztató (4)'!F115</f>
        <v>0</v>
      </c>
    </row>
    <row r="116" spans="1:6" s="180" customFormat="1" ht="12.6" thickBot="1" x14ac:dyDescent="0.3">
      <c r="A116" s="153" t="s">
        <v>138</v>
      </c>
      <c r="B116" s="188" t="s">
        <v>310</v>
      </c>
      <c r="C116" s="179">
        <f>'6.A.sz. tájékoztató (2)'!C116+'6.sz. tájékoztató (3)'!C116+'6.C.sz. tájékoztató (4)'!C116</f>
        <v>0</v>
      </c>
      <c r="D116" s="179">
        <f>'6.A.sz. tájékoztató (2)'!D116+'6.sz. tájékoztató (3)'!D116+'6.C.sz. tájékoztató (4)'!D116</f>
        <v>0</v>
      </c>
      <c r="E116" s="179">
        <f>'6.A.sz. tájékoztató (2)'!E116+'6.sz. tájékoztató (3)'!E116+'6.C.sz. tájékoztató (4)'!E116</f>
        <v>0</v>
      </c>
      <c r="F116" s="179">
        <f>'6.A.sz. tájékoztató (2)'!F116+'6.sz. tájékoztató (3)'!F116+'6.C.sz. tájékoztató (4)'!F116</f>
        <v>0</v>
      </c>
    </row>
    <row r="117" spans="1:6" s="180" customFormat="1" ht="12" customHeight="1" thickBot="1" x14ac:dyDescent="0.3">
      <c r="A117" s="153" t="s">
        <v>139</v>
      </c>
      <c r="B117" s="188" t="s">
        <v>323</v>
      </c>
      <c r="C117" s="179">
        <f>'6.A.sz. tájékoztató (2)'!C117+'6.sz. tájékoztató (3)'!C117+'6.C.sz. tájékoztató (4)'!C117</f>
        <v>0</v>
      </c>
      <c r="D117" s="179">
        <f>'6.A.sz. tájékoztató (2)'!D117+'6.sz. tájékoztató (3)'!D117+'6.C.sz. tájékoztató (4)'!D117</f>
        <v>0</v>
      </c>
      <c r="E117" s="179">
        <f>'6.A.sz. tájékoztató (2)'!E117+'6.sz. tájékoztató (3)'!E117+'6.C.sz. tájékoztató (4)'!E117</f>
        <v>0</v>
      </c>
      <c r="F117" s="179">
        <f>'6.A.sz. tájékoztató (2)'!F117+'6.sz. tájékoztató (3)'!F117+'6.C.sz. tájékoztató (4)'!F117</f>
        <v>0</v>
      </c>
    </row>
    <row r="118" spans="1:6" s="180" customFormat="1" ht="12" customHeight="1" thickBot="1" x14ac:dyDescent="0.3">
      <c r="A118" s="153" t="s">
        <v>140</v>
      </c>
      <c r="B118" s="188" t="s">
        <v>324</v>
      </c>
      <c r="C118" s="179">
        <f>'6.A.sz. tájékoztató (2)'!C118+'6.sz. tájékoztató (3)'!C118+'6.C.sz. tájékoztató (4)'!C118</f>
        <v>0</v>
      </c>
      <c r="D118" s="179">
        <f>'6.A.sz. tájékoztató (2)'!D118+'6.sz. tájékoztató (3)'!D118+'6.C.sz. tájékoztató (4)'!D118</f>
        <v>0</v>
      </c>
      <c r="E118" s="179">
        <f>'6.A.sz. tájékoztató (2)'!E118+'6.sz. tájékoztató (3)'!E118+'6.C.sz. tájékoztató (4)'!E118</f>
        <v>0</v>
      </c>
      <c r="F118" s="179">
        <f>'6.A.sz. tájékoztató (2)'!F118+'6.sz. tájékoztató (3)'!F118+'6.C.sz. tájékoztató (4)'!F118</f>
        <v>0</v>
      </c>
    </row>
    <row r="119" spans="1:6" s="180" customFormat="1" ht="12" customHeight="1" thickBot="1" x14ac:dyDescent="0.3">
      <c r="A119" s="153" t="s">
        <v>325</v>
      </c>
      <c r="B119" s="188" t="s">
        <v>313</v>
      </c>
      <c r="C119" s="179">
        <f>'6.A.sz. tájékoztató (2)'!C119+'6.sz. tájékoztató (3)'!C119+'6.C.sz. tájékoztató (4)'!C119</f>
        <v>0</v>
      </c>
      <c r="D119" s="179">
        <f>'6.A.sz. tájékoztató (2)'!D119+'6.sz. tájékoztató (3)'!D119+'6.C.sz. tájékoztató (4)'!D119</f>
        <v>0</v>
      </c>
      <c r="E119" s="179">
        <f>'6.A.sz. tájékoztató (2)'!E119+'6.sz. tájékoztató (3)'!E119+'6.C.sz. tájékoztató (4)'!E119</f>
        <v>0</v>
      </c>
      <c r="F119" s="179">
        <f>'6.A.sz. tájékoztató (2)'!F119+'6.sz. tájékoztató (3)'!F119+'6.C.sz. tájékoztató (4)'!F119</f>
        <v>0</v>
      </c>
    </row>
    <row r="120" spans="1:6" s="180" customFormat="1" ht="12" customHeight="1" thickBot="1" x14ac:dyDescent="0.3">
      <c r="A120" s="153" t="s">
        <v>326</v>
      </c>
      <c r="B120" s="188" t="s">
        <v>327</v>
      </c>
      <c r="C120" s="179">
        <f>'6.A.sz. tájékoztató (2)'!C120+'6.sz. tájékoztató (3)'!C120+'6.C.sz. tájékoztató (4)'!C120</f>
        <v>0</v>
      </c>
      <c r="D120" s="179">
        <f>'6.A.sz. tájékoztató (2)'!D120+'6.sz. tájékoztató (3)'!D120+'6.C.sz. tájékoztató (4)'!D120</f>
        <v>0</v>
      </c>
      <c r="E120" s="179">
        <f>'6.A.sz. tájékoztató (2)'!E120+'6.sz. tájékoztató (3)'!E120+'6.C.sz. tájékoztató (4)'!E120</f>
        <v>0</v>
      </c>
      <c r="F120" s="179">
        <f>'6.A.sz. tájékoztató (2)'!F120+'6.sz. tájékoztató (3)'!F120+'6.C.sz. tájékoztató (4)'!F120</f>
        <v>0</v>
      </c>
    </row>
    <row r="121" spans="1:6" s="180" customFormat="1" ht="12.6" thickBot="1" x14ac:dyDescent="0.3">
      <c r="A121" s="189" t="s">
        <v>328</v>
      </c>
      <c r="B121" s="188" t="s">
        <v>329</v>
      </c>
      <c r="C121" s="179">
        <f>'6.A.sz. tájékoztató (2)'!C121+'6.sz. tájékoztató (3)'!C121+'6.C.sz. tájékoztató (4)'!C121</f>
        <v>0</v>
      </c>
      <c r="D121" s="179">
        <f>'6.A.sz. tájékoztató (2)'!D121+'6.sz. tájékoztató (3)'!D121+'6.C.sz. tájékoztató (4)'!D121</f>
        <v>0</v>
      </c>
      <c r="E121" s="179">
        <f>'6.A.sz. tájékoztató (2)'!E121+'6.sz. tájékoztató (3)'!E121+'6.C.sz. tájékoztató (4)'!E121</f>
        <v>0</v>
      </c>
      <c r="F121" s="179">
        <f>'6.A.sz. tájékoztató (2)'!F121+'6.sz. tájékoztató (3)'!F121+'6.C.sz. tájékoztató (4)'!F121</f>
        <v>0</v>
      </c>
    </row>
    <row r="122" spans="1:6" s="180" customFormat="1" ht="12" customHeight="1" thickBot="1" x14ac:dyDescent="0.3">
      <c r="A122" s="149" t="s">
        <v>15</v>
      </c>
      <c r="B122" s="201" t="s">
        <v>330</v>
      </c>
      <c r="C122" s="179">
        <f>'6.A.sz. tájékoztató (2)'!C122+'6.sz. tájékoztató (3)'!C122+'6.C.sz. tájékoztató (4)'!C122</f>
        <v>28389313</v>
      </c>
      <c r="D122" s="179">
        <f>'6.A.sz. tájékoztató (2)'!D122+'6.sz. tájékoztató (3)'!D122+'6.C.sz. tájékoztató (4)'!D122</f>
        <v>0</v>
      </c>
      <c r="E122" s="179">
        <f>'6.A.sz. tájékoztató (2)'!E122+'6.sz. tájékoztató (3)'!E122+'6.C.sz. tájékoztató (4)'!E122</f>
        <v>0</v>
      </c>
      <c r="F122" s="179">
        <f>'6.A.sz. tájékoztató (2)'!F122+'6.sz. tájékoztató (3)'!F122+'6.C.sz. tájékoztató (4)'!F122</f>
        <v>0</v>
      </c>
    </row>
    <row r="123" spans="1:6" s="180" customFormat="1" ht="12" customHeight="1" thickBot="1" x14ac:dyDescent="0.3">
      <c r="A123" s="153" t="s">
        <v>73</v>
      </c>
      <c r="B123" s="202" t="s">
        <v>50</v>
      </c>
      <c r="C123" s="179">
        <f>'6.A.sz. tájékoztató (2)'!C123+'6.sz. tájékoztató (3)'!C123+'6.C.sz. tájékoztató (4)'!C123</f>
        <v>7977257</v>
      </c>
      <c r="D123" s="179">
        <f>'6.A.sz. tájékoztató (2)'!D123+'6.sz. tájékoztató (3)'!D123+'6.C.sz. tájékoztató (4)'!D123</f>
        <v>0</v>
      </c>
      <c r="E123" s="179">
        <f>'6.A.sz. tájékoztató (2)'!E123+'6.sz. tájékoztató (3)'!E123+'6.C.sz. tájékoztató (4)'!E123</f>
        <v>0</v>
      </c>
      <c r="F123" s="179">
        <f>'6.A.sz. tájékoztató (2)'!F123+'6.sz. tájékoztató (3)'!F123+'6.C.sz. tájékoztató (4)'!F123</f>
        <v>0</v>
      </c>
    </row>
    <row r="124" spans="1:6" s="180" customFormat="1" ht="12" customHeight="1" thickBot="1" x14ac:dyDescent="0.3">
      <c r="A124" s="159" t="s">
        <v>74</v>
      </c>
      <c r="B124" s="195" t="s">
        <v>51</v>
      </c>
      <c r="C124" s="179">
        <f>'6.A.sz. tájékoztató (2)'!C124+'6.sz. tájékoztató (3)'!C124+'6.C.sz. tájékoztató (4)'!C124</f>
        <v>20412056</v>
      </c>
      <c r="D124" s="179">
        <f>'6.A.sz. tájékoztató (2)'!D124+'6.sz. tájékoztató (3)'!D124+'6.C.sz. tájékoztató (4)'!D124</f>
        <v>0</v>
      </c>
      <c r="E124" s="179">
        <f>'6.A.sz. tájékoztató (2)'!E124+'6.sz. tájékoztató (3)'!E124+'6.C.sz. tájékoztató (4)'!E124</f>
        <v>0</v>
      </c>
      <c r="F124" s="179">
        <f>'6.A.sz. tájékoztató (2)'!F124+'6.sz. tájékoztató (3)'!F124+'6.C.sz. tájékoztató (4)'!F124</f>
        <v>0</v>
      </c>
    </row>
    <row r="125" spans="1:6" s="180" customFormat="1" ht="12" customHeight="1" thickBot="1" x14ac:dyDescent="0.3">
      <c r="A125" s="149" t="s">
        <v>16</v>
      </c>
      <c r="B125" s="201" t="s">
        <v>331</v>
      </c>
      <c r="C125" s="179">
        <f>'6.A.sz. tájékoztató (2)'!C125+'6.sz. tájékoztató (3)'!C125+'6.C.sz. tájékoztató (4)'!C125</f>
        <v>361576359</v>
      </c>
      <c r="D125" s="179">
        <f>'6.A.sz. tájékoztató (2)'!D125+'6.sz. tájékoztató (3)'!D125+'6.C.sz. tájékoztató (4)'!D125</f>
        <v>205927439.64999998</v>
      </c>
      <c r="E125" s="179">
        <f>'6.A.sz. tájékoztató (2)'!E125+'6.sz. tájékoztató (3)'!E125+'6.C.sz. tájékoztató (4)'!E125</f>
        <v>208681707.227</v>
      </c>
      <c r="F125" s="179">
        <f>'6.A.sz. tájékoztató (2)'!F125+'6.sz. tájékoztató (3)'!F125+'6.C.sz. tájékoztató (4)'!F125</f>
        <v>226276047.54426003</v>
      </c>
    </row>
    <row r="126" spans="1:6" s="180" customFormat="1" ht="12" customHeight="1" thickBot="1" x14ac:dyDescent="0.3">
      <c r="A126" s="149" t="s">
        <v>17</v>
      </c>
      <c r="B126" s="201" t="s">
        <v>332</v>
      </c>
      <c r="C126" s="179">
        <f>'6.A.sz. tájékoztató (2)'!C126+'6.sz. tájékoztató (3)'!C126+'6.C.sz. tájékoztató (4)'!C126</f>
        <v>43666300</v>
      </c>
      <c r="D126" s="179">
        <f>'6.A.sz. tájékoztató (2)'!D126+'6.sz. tájékoztató (3)'!D126+'6.C.sz. tájékoztató (4)'!D126</f>
        <v>0</v>
      </c>
      <c r="E126" s="179">
        <f>'6.A.sz. tájékoztató (2)'!E126+'6.sz. tájékoztató (3)'!E126+'6.C.sz. tájékoztató (4)'!E126</f>
        <v>0</v>
      </c>
      <c r="F126" s="179">
        <f>'6.A.sz. tájékoztató (2)'!F126+'6.sz. tájékoztató (3)'!F126+'6.C.sz. tájékoztató (4)'!F126</f>
        <v>0</v>
      </c>
    </row>
    <row r="127" spans="1:6" s="180" customFormat="1" ht="12" customHeight="1" thickBot="1" x14ac:dyDescent="0.3">
      <c r="A127" s="153" t="s">
        <v>77</v>
      </c>
      <c r="B127" s="202" t="s">
        <v>333</v>
      </c>
      <c r="C127" s="179">
        <f>'6.A.sz. tájékoztató (2)'!C127+'6.sz. tájékoztató (3)'!C127+'6.C.sz. tájékoztató (4)'!C127</f>
        <v>0</v>
      </c>
      <c r="D127" s="179">
        <f>'6.A.sz. tájékoztató (2)'!D127+'6.sz. tájékoztató (3)'!D127+'6.C.sz. tájékoztató (4)'!D127</f>
        <v>0</v>
      </c>
      <c r="E127" s="179">
        <f>'6.A.sz. tájékoztató (2)'!E127+'6.sz. tájékoztató (3)'!E127+'6.C.sz. tájékoztató (4)'!E127</f>
        <v>0</v>
      </c>
      <c r="F127" s="179">
        <f>'6.A.sz. tájékoztató (2)'!F127+'6.sz. tájékoztató (3)'!F127+'6.C.sz. tájékoztató (4)'!F127</f>
        <v>0</v>
      </c>
    </row>
    <row r="128" spans="1:6" s="180" customFormat="1" ht="12" customHeight="1" thickBot="1" x14ac:dyDescent="0.3">
      <c r="A128" s="153" t="s">
        <v>78</v>
      </c>
      <c r="B128" s="202" t="s">
        <v>334</v>
      </c>
      <c r="C128" s="179">
        <f>'6.A.sz. tájékoztató (2)'!C128+'6.sz. tájékoztató (3)'!C128+'6.C.sz. tájékoztató (4)'!C128</f>
        <v>0</v>
      </c>
      <c r="D128" s="179">
        <f>'6.A.sz. tájékoztató (2)'!D128+'6.sz. tájékoztató (3)'!D128+'6.C.sz. tájékoztató (4)'!D128</f>
        <v>0</v>
      </c>
      <c r="E128" s="179">
        <f>'6.A.sz. tájékoztató (2)'!E128+'6.sz. tájékoztató (3)'!E128+'6.C.sz. tájékoztató (4)'!E128</f>
        <v>0</v>
      </c>
      <c r="F128" s="179">
        <f>'6.A.sz. tájékoztató (2)'!F128+'6.sz. tájékoztató (3)'!F128+'6.C.sz. tájékoztató (4)'!F128</f>
        <v>0</v>
      </c>
    </row>
    <row r="129" spans="1:6" s="180" customFormat="1" ht="12" customHeight="1" thickBot="1" x14ac:dyDescent="0.3">
      <c r="A129" s="189" t="s">
        <v>79</v>
      </c>
      <c r="B129" s="203" t="s">
        <v>335</v>
      </c>
      <c r="C129" s="179">
        <f>'6.A.sz. tájékoztató (2)'!C129+'6.sz. tájékoztató (3)'!C129+'6.C.sz. tájékoztató (4)'!C129</f>
        <v>43666300</v>
      </c>
      <c r="D129" s="179">
        <f>'6.A.sz. tájékoztató (2)'!D129+'6.sz. tájékoztató (3)'!D129+'6.C.sz. tájékoztató (4)'!D129</f>
        <v>0</v>
      </c>
      <c r="E129" s="179">
        <f>'6.A.sz. tájékoztató (2)'!E129+'6.sz. tájékoztató (3)'!E129+'6.C.sz. tájékoztató (4)'!E129</f>
        <v>0</v>
      </c>
      <c r="F129" s="179">
        <f>'6.A.sz. tájékoztató (2)'!F129+'6.sz. tájékoztató (3)'!F129+'6.C.sz. tájékoztató (4)'!F129</f>
        <v>0</v>
      </c>
    </row>
    <row r="130" spans="1:6" s="180" customFormat="1" ht="12" customHeight="1" thickBot="1" x14ac:dyDescent="0.3">
      <c r="A130" s="149" t="s">
        <v>18</v>
      </c>
      <c r="B130" s="201" t="s">
        <v>336</v>
      </c>
      <c r="C130" s="179">
        <f>'6.A.sz. tájékoztató (2)'!C130+'6.sz. tájékoztató (3)'!C130+'6.C.sz. tájékoztató (4)'!C130</f>
        <v>0</v>
      </c>
      <c r="D130" s="179">
        <f>'6.A.sz. tájékoztató (2)'!D130+'6.sz. tájékoztató (3)'!D130+'6.C.sz. tájékoztató (4)'!D130</f>
        <v>0</v>
      </c>
      <c r="E130" s="179">
        <f>'6.A.sz. tájékoztató (2)'!E130+'6.sz. tájékoztató (3)'!E130+'6.C.sz. tájékoztató (4)'!E130</f>
        <v>0</v>
      </c>
      <c r="F130" s="179">
        <f>'6.A.sz. tájékoztató (2)'!F130+'6.sz. tájékoztató (3)'!F130+'6.C.sz. tájékoztató (4)'!F130</f>
        <v>0</v>
      </c>
    </row>
    <row r="131" spans="1:6" s="180" customFormat="1" ht="12" customHeight="1" thickBot="1" x14ac:dyDescent="0.3">
      <c r="A131" s="153" t="s">
        <v>80</v>
      </c>
      <c r="B131" s="202" t="s">
        <v>337</v>
      </c>
      <c r="C131" s="179">
        <f>'6.A.sz. tájékoztató (2)'!C131+'6.sz. tájékoztató (3)'!C131+'6.C.sz. tájékoztató (4)'!C131</f>
        <v>0</v>
      </c>
      <c r="D131" s="179">
        <f>'6.A.sz. tájékoztató (2)'!D131+'6.sz. tájékoztató (3)'!D131+'6.C.sz. tájékoztató (4)'!D131</f>
        <v>0</v>
      </c>
      <c r="E131" s="179">
        <f>'6.A.sz. tájékoztató (2)'!E131+'6.sz. tájékoztató (3)'!E131+'6.C.sz. tájékoztató (4)'!E131</f>
        <v>0</v>
      </c>
      <c r="F131" s="179">
        <f>'6.A.sz. tájékoztató (2)'!F131+'6.sz. tájékoztató (3)'!F131+'6.C.sz. tájékoztató (4)'!F131</f>
        <v>0</v>
      </c>
    </row>
    <row r="132" spans="1:6" s="180" customFormat="1" ht="12" customHeight="1" thickBot="1" x14ac:dyDescent="0.3">
      <c r="A132" s="153" t="s">
        <v>81</v>
      </c>
      <c r="B132" s="202" t="s">
        <v>338</v>
      </c>
      <c r="C132" s="179">
        <f>'6.A.sz. tájékoztató (2)'!C132+'6.sz. tájékoztató (3)'!C132+'6.C.sz. tájékoztató (4)'!C132</f>
        <v>0</v>
      </c>
      <c r="D132" s="179">
        <f>'6.A.sz. tájékoztató (2)'!D132+'6.sz. tájékoztató (3)'!D132+'6.C.sz. tájékoztató (4)'!D132</f>
        <v>0</v>
      </c>
      <c r="E132" s="179">
        <f>'6.A.sz. tájékoztató (2)'!E132+'6.sz. tájékoztató (3)'!E132+'6.C.sz. tájékoztató (4)'!E132</f>
        <v>0</v>
      </c>
      <c r="F132" s="179">
        <f>'6.A.sz. tájékoztató (2)'!F132+'6.sz. tájékoztató (3)'!F132+'6.C.sz. tájékoztató (4)'!F132</f>
        <v>0</v>
      </c>
    </row>
    <row r="133" spans="1:6" s="180" customFormat="1" ht="12" customHeight="1" thickBot="1" x14ac:dyDescent="0.3">
      <c r="A133" s="153" t="s">
        <v>241</v>
      </c>
      <c r="B133" s="202" t="s">
        <v>339</v>
      </c>
      <c r="C133" s="179">
        <f>'6.A.sz. tájékoztató (2)'!C133+'6.sz. tájékoztató (3)'!C133+'6.C.sz. tájékoztató (4)'!C133</f>
        <v>0</v>
      </c>
      <c r="D133" s="179">
        <f>'6.A.sz. tájékoztató (2)'!D133+'6.sz. tájékoztató (3)'!D133+'6.C.sz. tájékoztató (4)'!D133</f>
        <v>0</v>
      </c>
      <c r="E133" s="179">
        <f>'6.A.sz. tájékoztató (2)'!E133+'6.sz. tájékoztató (3)'!E133+'6.C.sz. tájékoztató (4)'!E133</f>
        <v>0</v>
      </c>
      <c r="F133" s="179">
        <f>'6.A.sz. tájékoztató (2)'!F133+'6.sz. tájékoztató (3)'!F133+'6.C.sz. tájékoztató (4)'!F133</f>
        <v>0</v>
      </c>
    </row>
    <row r="134" spans="1:6" s="180" customFormat="1" ht="12" customHeight="1" thickBot="1" x14ac:dyDescent="0.3">
      <c r="A134" s="189" t="s">
        <v>243</v>
      </c>
      <c r="B134" s="203" t="s">
        <v>340</v>
      </c>
      <c r="C134" s="179">
        <f>'6.A.sz. tájékoztató (2)'!C134+'6.sz. tájékoztató (3)'!C134+'6.C.sz. tájékoztató (4)'!C134</f>
        <v>0</v>
      </c>
      <c r="D134" s="179">
        <f>'6.A.sz. tájékoztató (2)'!D134+'6.sz. tájékoztató (3)'!D134+'6.C.sz. tájékoztató (4)'!D134</f>
        <v>0</v>
      </c>
      <c r="E134" s="179">
        <f>'6.A.sz. tájékoztató (2)'!E134+'6.sz. tájékoztató (3)'!E134+'6.C.sz. tájékoztató (4)'!E134</f>
        <v>0</v>
      </c>
      <c r="F134" s="179">
        <f>'6.A.sz. tájékoztató (2)'!F134+'6.sz. tájékoztató (3)'!F134+'6.C.sz. tájékoztató (4)'!F134</f>
        <v>0</v>
      </c>
    </row>
    <row r="135" spans="1:6" s="180" customFormat="1" ht="12" customHeight="1" thickBot="1" x14ac:dyDescent="0.3">
      <c r="A135" s="149" t="s">
        <v>19</v>
      </c>
      <c r="B135" s="201" t="s">
        <v>341</v>
      </c>
      <c r="C135" s="179">
        <f>'6.A.sz. tájékoztató (2)'!C135+'6.sz. tájékoztató (3)'!C135+'6.C.sz. tájékoztató (4)'!C135</f>
        <v>57194493</v>
      </c>
      <c r="D135" s="179">
        <f>'6.A.sz. tájékoztató (2)'!D135+'6.sz. tájékoztató (3)'!D135+'6.C.sz. tájékoztató (4)'!D135</f>
        <v>57707679.660000004</v>
      </c>
      <c r="E135" s="179">
        <f>'6.A.sz. tájékoztató (2)'!E135+'6.sz. tájékoztató (3)'!E135+'6.C.sz. tájékoztató (4)'!E135</f>
        <v>58225998.186600007</v>
      </c>
      <c r="F135" s="179">
        <f>'6.A.sz. tájékoztató (2)'!F135+'6.sz. tájékoztató (3)'!F135+'6.C.sz. tájékoztató (4)'!F135</f>
        <v>58749499.898466006</v>
      </c>
    </row>
    <row r="136" spans="1:6" s="180" customFormat="1" ht="12" customHeight="1" thickBot="1" x14ac:dyDescent="0.3">
      <c r="A136" s="153" t="s">
        <v>82</v>
      </c>
      <c r="B136" s="202" t="s">
        <v>342</v>
      </c>
      <c r="C136" s="179">
        <f>'6.A.sz. tájékoztató (2)'!C136+'6.sz. tájékoztató (3)'!C136+'6.C.sz. tájékoztató (4)'!C136</f>
        <v>0</v>
      </c>
      <c r="D136" s="179">
        <f>'6.A.sz. tájékoztató (2)'!D136+'6.sz. tájékoztató (3)'!D136+'6.C.sz. tájékoztató (4)'!D136</f>
        <v>0</v>
      </c>
      <c r="E136" s="179">
        <f>'6.A.sz. tájékoztató (2)'!E136+'6.sz. tájékoztató (3)'!E136+'6.C.sz. tájékoztató (4)'!E136</f>
        <v>0</v>
      </c>
      <c r="F136" s="179">
        <f>'6.A.sz. tájékoztató (2)'!F136+'6.sz. tájékoztató (3)'!F136+'6.C.sz. tájékoztató (4)'!F136</f>
        <v>0</v>
      </c>
    </row>
    <row r="137" spans="1:6" s="180" customFormat="1" ht="12" customHeight="1" thickBot="1" x14ac:dyDescent="0.3">
      <c r="A137" s="153" t="s">
        <v>83</v>
      </c>
      <c r="B137" s="202" t="s">
        <v>343</v>
      </c>
      <c r="C137" s="179">
        <f>'6.A.sz. tájékoztató (2)'!C137+'6.sz. tájékoztató (3)'!C137+'6.C.sz. tájékoztató (4)'!C137</f>
        <v>3247169</v>
      </c>
      <c r="D137" s="179">
        <f>'6.A.sz. tájékoztató (2)'!D137+'6.sz. tájékoztató (3)'!D137+'6.C.sz. tájékoztató (4)'!D137</f>
        <v>3247169</v>
      </c>
      <c r="E137" s="179">
        <f>'6.A.sz. tájékoztató (2)'!E137+'6.sz. tájékoztató (3)'!E137+'6.C.sz. tájékoztató (4)'!E137</f>
        <v>3247169</v>
      </c>
      <c r="F137" s="179">
        <f>'6.A.sz. tájékoztató (2)'!F137+'6.sz. tájékoztató (3)'!F137+'6.C.sz. tájékoztató (4)'!F137</f>
        <v>3247169</v>
      </c>
    </row>
    <row r="138" spans="1:6" s="180" customFormat="1" ht="12" customHeight="1" thickBot="1" x14ac:dyDescent="0.3">
      <c r="A138" s="153" t="s">
        <v>250</v>
      </c>
      <c r="B138" s="202" t="s">
        <v>344</v>
      </c>
      <c r="C138" s="179">
        <f>'6.A.sz. tájékoztató (2)'!C138+'6.sz. tájékoztató (3)'!C138+'6.C.sz. tájékoztató (4)'!C138</f>
        <v>2628658</v>
      </c>
      <c r="D138" s="179">
        <f>'6.A.sz. tájékoztató (2)'!D138+'6.sz. tájékoztató (3)'!D138+'6.C.sz. tájékoztató (4)'!D138</f>
        <v>2628658</v>
      </c>
      <c r="E138" s="179">
        <f>'6.A.sz. tájékoztató (2)'!E138+'6.sz. tájékoztató (3)'!E138+'6.C.sz. tájékoztató (4)'!E138</f>
        <v>2628658</v>
      </c>
      <c r="F138" s="179">
        <f>'6.A.sz. tájékoztató (2)'!F138+'6.sz. tájékoztató (3)'!F138+'6.C.sz. tájékoztató (4)'!F138</f>
        <v>2628658</v>
      </c>
    </row>
    <row r="139" spans="1:6" s="180" customFormat="1" ht="12" customHeight="1" thickBot="1" x14ac:dyDescent="0.3">
      <c r="A139" s="153" t="s">
        <v>252</v>
      </c>
      <c r="B139" s="184" t="s">
        <v>417</v>
      </c>
      <c r="C139" s="179">
        <f>'6.A.sz. tájékoztató (2)'!C139+'6.sz. tájékoztató (3)'!C139+'6.C.sz. tájékoztató (4)'!C139</f>
        <v>0</v>
      </c>
      <c r="D139" s="179">
        <f>'6.A.sz. tájékoztató (2)'!D139+'6.sz. tájékoztató (3)'!D139+'6.C.sz. tájékoztató (4)'!D139</f>
        <v>0</v>
      </c>
      <c r="E139" s="179">
        <f>'6.A.sz. tájékoztató (2)'!E139+'6.sz. tájékoztató (3)'!E139+'6.C.sz. tájékoztató (4)'!E139</f>
        <v>0</v>
      </c>
      <c r="F139" s="179">
        <f>'6.A.sz. tájékoztató (2)'!F139+'6.sz. tájékoztató (3)'!F139+'6.C.sz. tájékoztató (4)'!F139</f>
        <v>0</v>
      </c>
    </row>
    <row r="140" spans="1:6" s="180" customFormat="1" ht="12" customHeight="1" thickBot="1" x14ac:dyDescent="0.3">
      <c r="A140" s="189" t="s">
        <v>418</v>
      </c>
      <c r="B140" s="203" t="s">
        <v>345</v>
      </c>
      <c r="C140" s="179">
        <f>'6.A.sz. tájékoztató (2)'!C140+'6.sz. tájékoztató (3)'!C140+'6.C.sz. tájékoztató (4)'!C140</f>
        <v>51318666</v>
      </c>
      <c r="D140" s="179">
        <f>'6.A.sz. tájékoztató (2)'!D140+'6.sz. tájékoztató (3)'!D140+'6.C.sz. tájékoztató (4)'!D140</f>
        <v>51831852.660000004</v>
      </c>
      <c r="E140" s="179">
        <f>'6.A.sz. tájékoztató (2)'!E140+'6.sz. tájékoztató (3)'!E140+'6.C.sz. tájékoztató (4)'!E140</f>
        <v>52350171.186600007</v>
      </c>
      <c r="F140" s="179">
        <f>'6.A.sz. tájékoztató (2)'!F140+'6.sz. tájékoztató (3)'!F140+'6.C.sz. tájékoztató (4)'!F140</f>
        <v>52873672.898466006</v>
      </c>
    </row>
    <row r="141" spans="1:6" s="180" customFormat="1" ht="12" customHeight="1" thickBot="1" x14ac:dyDescent="0.3">
      <c r="A141" s="149" t="s">
        <v>20</v>
      </c>
      <c r="B141" s="201" t="s">
        <v>346</v>
      </c>
      <c r="C141" s="179">
        <f>'6.A.sz. tájékoztató (2)'!C141+'6.sz. tájékoztató (3)'!C141+'6.C.sz. tájékoztató (4)'!C141</f>
        <v>0</v>
      </c>
      <c r="D141" s="179">
        <f>'6.A.sz. tájékoztató (2)'!D141+'6.sz. tájékoztató (3)'!D141+'6.C.sz. tájékoztató (4)'!D141</f>
        <v>0</v>
      </c>
      <c r="E141" s="179">
        <f>'6.A.sz. tájékoztató (2)'!E141+'6.sz. tájékoztató (3)'!E141+'6.C.sz. tájékoztató (4)'!E141</f>
        <v>0</v>
      </c>
      <c r="F141" s="179">
        <f>'6.A.sz. tájékoztató (2)'!F141+'6.sz. tájékoztató (3)'!F141+'6.C.sz. tájékoztató (4)'!F141</f>
        <v>0</v>
      </c>
    </row>
    <row r="142" spans="1:6" s="180" customFormat="1" ht="12" customHeight="1" thickBot="1" x14ac:dyDescent="0.3">
      <c r="A142" s="153" t="s">
        <v>131</v>
      </c>
      <c r="B142" s="202" t="s">
        <v>347</v>
      </c>
      <c r="C142" s="179">
        <f>'6.A.sz. tájékoztató (2)'!C142+'6.sz. tájékoztató (3)'!C142+'6.C.sz. tájékoztató (4)'!C142</f>
        <v>0</v>
      </c>
      <c r="D142" s="179">
        <f>'6.A.sz. tájékoztató (2)'!D142+'6.sz. tájékoztató (3)'!D142+'6.C.sz. tájékoztató (4)'!D142</f>
        <v>0</v>
      </c>
      <c r="E142" s="179">
        <f>'6.A.sz. tájékoztató (2)'!E142+'6.sz. tájékoztató (3)'!E142+'6.C.sz. tájékoztató (4)'!E142</f>
        <v>0</v>
      </c>
      <c r="F142" s="179">
        <f>'6.A.sz. tájékoztató (2)'!F142+'6.sz. tájékoztató (3)'!F142+'6.C.sz. tájékoztató (4)'!F142</f>
        <v>0</v>
      </c>
    </row>
    <row r="143" spans="1:6" s="180" customFormat="1" ht="12" customHeight="1" thickBot="1" x14ac:dyDescent="0.3">
      <c r="A143" s="153" t="s">
        <v>132</v>
      </c>
      <c r="B143" s="202" t="s">
        <v>348</v>
      </c>
      <c r="C143" s="179">
        <f>'6.A.sz. tájékoztató (2)'!C143+'6.sz. tájékoztató (3)'!C143+'6.C.sz. tájékoztató (4)'!C143</f>
        <v>0</v>
      </c>
      <c r="D143" s="179">
        <f>'6.A.sz. tájékoztató (2)'!D143+'6.sz. tájékoztató (3)'!D143+'6.C.sz. tájékoztató (4)'!D143</f>
        <v>0</v>
      </c>
      <c r="E143" s="179">
        <f>'6.A.sz. tájékoztató (2)'!E143+'6.sz. tájékoztató (3)'!E143+'6.C.sz. tájékoztató (4)'!E143</f>
        <v>0</v>
      </c>
      <c r="F143" s="179">
        <f>'6.A.sz. tájékoztató (2)'!F143+'6.sz. tájékoztató (3)'!F143+'6.C.sz. tájékoztató (4)'!F143</f>
        <v>0</v>
      </c>
    </row>
    <row r="144" spans="1:6" s="180" customFormat="1" ht="12" customHeight="1" thickBot="1" x14ac:dyDescent="0.3">
      <c r="A144" s="153" t="s">
        <v>167</v>
      </c>
      <c r="B144" s="202" t="s">
        <v>349</v>
      </c>
      <c r="C144" s="179">
        <f>'6.A.sz. tájékoztató (2)'!C144+'6.sz. tájékoztató (3)'!C144+'6.C.sz. tájékoztató (4)'!C144</f>
        <v>0</v>
      </c>
      <c r="D144" s="179">
        <f>'6.A.sz. tájékoztató (2)'!D144+'6.sz. tájékoztató (3)'!D144+'6.C.sz. tájékoztató (4)'!D144</f>
        <v>0</v>
      </c>
      <c r="E144" s="179">
        <f>'6.A.sz. tájékoztató (2)'!E144+'6.sz. tájékoztató (3)'!E144+'6.C.sz. tájékoztató (4)'!E144</f>
        <v>0</v>
      </c>
      <c r="F144" s="179">
        <f>'6.A.sz. tájékoztató (2)'!F144+'6.sz. tájékoztató (3)'!F144+'6.C.sz. tájékoztató (4)'!F144</f>
        <v>0</v>
      </c>
    </row>
    <row r="145" spans="1:9" s="180" customFormat="1" ht="12" customHeight="1" thickBot="1" x14ac:dyDescent="0.3">
      <c r="A145" s="153" t="s">
        <v>258</v>
      </c>
      <c r="B145" s="202" t="s">
        <v>350</v>
      </c>
      <c r="C145" s="179">
        <f>'6.A.sz. tájékoztató (2)'!C145+'6.sz. tájékoztató (3)'!C145+'6.C.sz. tájékoztató (4)'!C145</f>
        <v>0</v>
      </c>
      <c r="D145" s="179">
        <f>'6.A.sz. tájékoztató (2)'!D145+'6.sz. tájékoztató (3)'!D145+'6.C.sz. tájékoztató (4)'!D145</f>
        <v>0</v>
      </c>
      <c r="E145" s="179">
        <f>'6.A.sz. tájékoztató (2)'!E145+'6.sz. tájékoztató (3)'!E145+'6.C.sz. tájékoztató (4)'!E145</f>
        <v>0</v>
      </c>
      <c r="F145" s="179">
        <f>'6.A.sz. tájékoztató (2)'!F145+'6.sz. tájékoztató (3)'!F145+'6.C.sz. tájékoztató (4)'!F145</f>
        <v>0</v>
      </c>
    </row>
    <row r="146" spans="1:9" s="180" customFormat="1" ht="15" customHeight="1" thickBot="1" x14ac:dyDescent="0.3">
      <c r="A146" s="149" t="s">
        <v>21</v>
      </c>
      <c r="B146" s="201" t="s">
        <v>351</v>
      </c>
      <c r="C146" s="179">
        <f>'6.A.sz. tájékoztató (2)'!C146+'6.sz. tájékoztató (3)'!C146+'6.C.sz. tájékoztató (4)'!C146</f>
        <v>100860793</v>
      </c>
      <c r="D146" s="179">
        <f>'6.A.sz. tájékoztató (2)'!D146+'6.sz. tájékoztató (3)'!D146+'6.C.sz. tájékoztató (4)'!D146</f>
        <v>57707679.660000004</v>
      </c>
      <c r="E146" s="179">
        <f>'6.A.sz. tájékoztató (2)'!E146+'6.sz. tájékoztató (3)'!E146+'6.C.sz. tájékoztató (4)'!E146</f>
        <v>58225998.186600007</v>
      </c>
      <c r="F146" s="179">
        <f>'6.A.sz. tájékoztató (2)'!F146+'6.sz. tájékoztató (3)'!F146+'6.C.sz. tájékoztató (4)'!F146</f>
        <v>58749499.898466006</v>
      </c>
      <c r="G146" s="206"/>
      <c r="H146" s="206"/>
      <c r="I146" s="206"/>
    </row>
    <row r="147" spans="1:9" s="152" customFormat="1" ht="12.9" customHeight="1" thickBot="1" x14ac:dyDescent="0.3">
      <c r="A147" s="207" t="s">
        <v>22</v>
      </c>
      <c r="B147" s="116" t="s">
        <v>352</v>
      </c>
      <c r="C147" s="179">
        <f>'6.A.sz. tájékoztató (2)'!C147+'6.sz. tájékoztató (3)'!C147+'6.C.sz. tájékoztató (4)'!C147</f>
        <v>462437152</v>
      </c>
      <c r="D147" s="179">
        <f>'6.A.sz. tájékoztató (2)'!D147+'6.sz. tájékoztató (3)'!D147+'6.C.sz. tájékoztató (4)'!D147</f>
        <v>263635119.31</v>
      </c>
      <c r="E147" s="179">
        <f>'6.A.sz. tájékoztató (2)'!E147+'6.sz. tájékoztató (3)'!E147+'6.C.sz. tájékoztató (4)'!E147</f>
        <v>266907705.41360003</v>
      </c>
      <c r="F147" s="179">
        <f>'6.A.sz. tájékoztató (2)'!F147+'6.sz. tájékoztató (3)'!F147+'6.C.sz. tájékoztató (4)'!F147</f>
        <v>285025547.44272602</v>
      </c>
    </row>
    <row r="148" spans="1:9" s="180" customFormat="1" ht="7.5" customHeight="1" x14ac:dyDescent="0.25">
      <c r="C148" s="208"/>
      <c r="D148" s="208"/>
      <c r="E148" s="208"/>
      <c r="F148" s="208"/>
    </row>
    <row r="149" spans="1:9" s="180" customFormat="1" ht="12" x14ac:dyDescent="0.25">
      <c r="A149" s="480" t="s">
        <v>353</v>
      </c>
      <c r="B149" s="480"/>
      <c r="C149" s="480"/>
    </row>
    <row r="150" spans="1:9" s="180" customFormat="1" ht="15" customHeight="1" thickBot="1" x14ac:dyDescent="0.3">
      <c r="A150" s="481" t="s">
        <v>114</v>
      </c>
      <c r="B150" s="481"/>
      <c r="C150" s="101" t="s">
        <v>9</v>
      </c>
      <c r="D150" s="101" t="s">
        <v>9</v>
      </c>
      <c r="E150" s="101" t="s">
        <v>9</v>
      </c>
      <c r="F150" s="101" t="s">
        <v>9</v>
      </c>
    </row>
    <row r="151" spans="1:9" s="180" customFormat="1" ht="26.25" customHeight="1" thickBot="1" x14ac:dyDescent="0.3">
      <c r="A151" s="149">
        <v>1</v>
      </c>
      <c r="B151" s="194" t="s">
        <v>354</v>
      </c>
      <c r="C151" s="151">
        <f>C62-C125</f>
        <v>-75440317</v>
      </c>
      <c r="D151" s="151">
        <f>D62-D125</f>
        <v>-9649072.3499999642</v>
      </c>
      <c r="E151" s="151">
        <f>E62-E125</f>
        <v>-10708073.497000009</v>
      </c>
      <c r="F151" s="151">
        <f>F62-F125</f>
        <v>-26437620.741260022</v>
      </c>
    </row>
    <row r="152" spans="1:9" s="180" customFormat="1" ht="27.75" customHeight="1" thickBot="1" x14ac:dyDescent="0.3">
      <c r="A152" s="149" t="s">
        <v>14</v>
      </c>
      <c r="B152" s="194" t="s">
        <v>355</v>
      </c>
      <c r="C152" s="151">
        <f>C85-C146</f>
        <v>24116445</v>
      </c>
      <c r="D152" s="151">
        <f>D85-D146</f>
        <v>9654660.9999999925</v>
      </c>
      <c r="E152" s="151">
        <f>E85-E146</f>
        <v>10714219.999999993</v>
      </c>
      <c r="F152" s="151">
        <f>F85-F146</f>
        <v>26444382</v>
      </c>
    </row>
    <row r="154" spans="1:9" x14ac:dyDescent="0.3">
      <c r="D154" s="394"/>
      <c r="E154" s="394"/>
      <c r="F154" s="394"/>
    </row>
  </sheetData>
  <mergeCells count="8">
    <mergeCell ref="A149:C149"/>
    <mergeCell ref="A150:B150"/>
    <mergeCell ref="A1:C1"/>
    <mergeCell ref="A2:C2"/>
    <mergeCell ref="A3:C3"/>
    <mergeCell ref="A4:B4"/>
    <mergeCell ref="A88:C88"/>
    <mergeCell ref="A89:B89"/>
  </mergeCells>
  <pageMargins left="0.78740157480314965" right="0.78740157480314965" top="0.86" bottom="0.38" header="1.24" footer="0.27559055118110237"/>
  <pageSetup paperSize="9" scale="63" fitToWidth="3" fitToHeight="2" orientation="portrait" r:id="rId1"/>
  <headerFooter alignWithMargins="0"/>
  <rowBreaks count="1" manualBreakCount="1">
    <brk id="8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54"/>
  <sheetViews>
    <sheetView topLeftCell="A7" zoomScaleNormal="100" workbookViewId="0">
      <selection sqref="A1:C1"/>
    </sheetView>
  </sheetViews>
  <sheetFormatPr defaultColWidth="9.33203125" defaultRowHeight="15.6" x14ac:dyDescent="0.3"/>
  <cols>
    <col min="1" max="1" width="7.109375" style="117" bestFit="1" customWidth="1"/>
    <col min="2" max="2" width="78.33203125" style="117" bestFit="1" customWidth="1"/>
    <col min="3" max="3" width="15.109375" style="118" customWidth="1"/>
    <col min="4" max="4" width="14.33203125" style="118" customWidth="1"/>
    <col min="5" max="6" width="17.77734375" style="118" bestFit="1" customWidth="1"/>
    <col min="7" max="16384" width="9.33203125" style="125"/>
  </cols>
  <sheetData>
    <row r="1" spans="1:6" ht="14.25" customHeight="1" x14ac:dyDescent="0.3">
      <c r="A1" s="482" t="s">
        <v>604</v>
      </c>
      <c r="B1" s="483"/>
      <c r="C1" s="483"/>
      <c r="D1" s="124"/>
      <c r="E1" s="124"/>
      <c r="F1" s="124"/>
    </row>
    <row r="2" spans="1:6" ht="14.25" customHeight="1" x14ac:dyDescent="0.3">
      <c r="A2" s="486" t="s">
        <v>579</v>
      </c>
      <c r="B2" s="486"/>
      <c r="C2" s="486"/>
      <c r="D2" s="304"/>
      <c r="E2" s="304"/>
      <c r="F2" s="304"/>
    </row>
    <row r="3" spans="1:6" ht="15.9" customHeight="1" x14ac:dyDescent="0.3">
      <c r="A3" s="484" t="s">
        <v>10</v>
      </c>
      <c r="B3" s="484"/>
      <c r="C3" s="484"/>
      <c r="D3" s="125"/>
      <c r="E3" s="125"/>
      <c r="F3" s="125"/>
    </row>
    <row r="4" spans="1:6" ht="15.9" customHeight="1" thickBot="1" x14ac:dyDescent="0.35">
      <c r="A4" s="481" t="s">
        <v>112</v>
      </c>
      <c r="B4" s="481"/>
      <c r="C4" s="393" t="s">
        <v>9</v>
      </c>
      <c r="D4" s="393" t="s">
        <v>9</v>
      </c>
      <c r="E4" s="393" t="s">
        <v>9</v>
      </c>
      <c r="F4" s="393" t="s">
        <v>9</v>
      </c>
    </row>
    <row r="5" spans="1:6" ht="23.4" thickBot="1" x14ac:dyDescent="0.35">
      <c r="A5" s="4" t="s">
        <v>59</v>
      </c>
      <c r="B5" s="5" t="s">
        <v>12</v>
      </c>
      <c r="C5" s="14" t="s">
        <v>461</v>
      </c>
      <c r="D5" s="14" t="s">
        <v>472</v>
      </c>
      <c r="E5" s="14" t="s">
        <v>476</v>
      </c>
      <c r="F5" s="14" t="s">
        <v>571</v>
      </c>
    </row>
    <row r="6" spans="1:6" s="129" customFormat="1" ht="11.25" customHeight="1" thickBot="1" x14ac:dyDescent="0.25">
      <c r="A6" s="126">
        <v>1</v>
      </c>
      <c r="B6" s="127">
        <v>2</v>
      </c>
      <c r="C6" s="128">
        <v>3</v>
      </c>
      <c r="D6" s="128">
        <v>4</v>
      </c>
      <c r="E6" s="128">
        <v>5</v>
      </c>
      <c r="F6" s="128">
        <v>6</v>
      </c>
    </row>
    <row r="7" spans="1:6" s="152" customFormat="1" ht="12" customHeight="1" thickBot="1" x14ac:dyDescent="0.3">
      <c r="A7" s="149" t="s">
        <v>13</v>
      </c>
      <c r="B7" s="150" t="s">
        <v>191</v>
      </c>
      <c r="C7" s="151">
        <f>'1.A.sz.mell. (2)'!C7</f>
        <v>81179254</v>
      </c>
      <c r="D7" s="151">
        <v>81985674</v>
      </c>
      <c r="E7" s="151">
        <v>81985674</v>
      </c>
      <c r="F7" s="151">
        <v>81985674</v>
      </c>
    </row>
    <row r="8" spans="1:6" s="152" customFormat="1" ht="12" customHeight="1" thickBot="1" x14ac:dyDescent="0.3">
      <c r="A8" s="153" t="s">
        <v>84</v>
      </c>
      <c r="B8" s="154" t="s">
        <v>192</v>
      </c>
      <c r="C8" s="151">
        <f>'1.A.sz.mell. (2)'!C8</f>
        <v>22698535</v>
      </c>
      <c r="D8" s="151">
        <v>20921960</v>
      </c>
      <c r="E8" s="151">
        <v>20921960</v>
      </c>
      <c r="F8" s="151">
        <v>20921960</v>
      </c>
    </row>
    <row r="9" spans="1:6" s="152" customFormat="1" ht="12" customHeight="1" thickBot="1" x14ac:dyDescent="0.3">
      <c r="A9" s="156" t="s">
        <v>85</v>
      </c>
      <c r="B9" s="157" t="s">
        <v>193</v>
      </c>
      <c r="C9" s="151">
        <f>'1.A.sz.mell. (2)'!C9</f>
        <v>31457830</v>
      </c>
      <c r="D9" s="151">
        <v>29160750</v>
      </c>
      <c r="E9" s="151">
        <v>29160750</v>
      </c>
      <c r="F9" s="151">
        <v>29160750</v>
      </c>
    </row>
    <row r="10" spans="1:6" s="152" customFormat="1" ht="12" customHeight="1" thickBot="1" x14ac:dyDescent="0.3">
      <c r="A10" s="156" t="s">
        <v>86</v>
      </c>
      <c r="B10" s="157" t="s">
        <v>194</v>
      </c>
      <c r="C10" s="151">
        <f>'1.A.sz.mell. (2)'!C10</f>
        <v>24922460</v>
      </c>
      <c r="D10" s="151">
        <v>18914649</v>
      </c>
      <c r="E10" s="151">
        <v>18914649</v>
      </c>
      <c r="F10" s="151">
        <v>18914649</v>
      </c>
    </row>
    <row r="11" spans="1:6" s="152" customFormat="1" ht="12" customHeight="1" thickBot="1" x14ac:dyDescent="0.3">
      <c r="A11" s="156" t="s">
        <v>87</v>
      </c>
      <c r="B11" s="157" t="s">
        <v>195</v>
      </c>
      <c r="C11" s="151">
        <f>'1.A.sz.mell. (2)'!C11</f>
        <v>2100429</v>
      </c>
      <c r="D11" s="151">
        <v>2042480</v>
      </c>
      <c r="E11" s="151">
        <v>2042480</v>
      </c>
      <c r="F11" s="151">
        <v>2042480</v>
      </c>
    </row>
    <row r="12" spans="1:6" s="152" customFormat="1" ht="12" customHeight="1" thickBot="1" x14ac:dyDescent="0.3">
      <c r="A12" s="156" t="s">
        <v>109</v>
      </c>
      <c r="B12" s="157" t="s">
        <v>196</v>
      </c>
      <c r="C12" s="151">
        <f>'1.A.sz.mell. (2)'!C12</f>
        <v>0</v>
      </c>
      <c r="D12" s="158"/>
      <c r="E12" s="158"/>
      <c r="F12" s="158"/>
    </row>
    <row r="13" spans="1:6" s="152" customFormat="1" ht="12" customHeight="1" thickBot="1" x14ac:dyDescent="0.3">
      <c r="A13" s="159" t="s">
        <v>88</v>
      </c>
      <c r="B13" s="160" t="s">
        <v>197</v>
      </c>
      <c r="C13" s="151">
        <f>'1.A.sz.mell. (2)'!C13</f>
        <v>0</v>
      </c>
      <c r="D13" s="151"/>
      <c r="E13" s="151"/>
      <c r="F13" s="151"/>
    </row>
    <row r="14" spans="1:6" s="152" customFormat="1" ht="12" customHeight="1" thickBot="1" x14ac:dyDescent="0.3">
      <c r="A14" s="149" t="s">
        <v>14</v>
      </c>
      <c r="B14" s="161" t="s">
        <v>198</v>
      </c>
      <c r="C14" s="151">
        <f>'1.A.sz.mell. (2)'!C14</f>
        <v>39073411</v>
      </c>
      <c r="D14" s="151">
        <f>+D15+D16+D17+D18+D19</f>
        <v>48908497</v>
      </c>
      <c r="E14" s="151">
        <f>+E15+E16+E17+E18+E19</f>
        <v>48908497</v>
      </c>
      <c r="F14" s="151">
        <f>+F15+F16+F17+F18+F19</f>
        <v>48908497</v>
      </c>
    </row>
    <row r="15" spans="1:6" s="152" customFormat="1" ht="12" customHeight="1" thickBot="1" x14ac:dyDescent="0.3">
      <c r="A15" s="153" t="s">
        <v>90</v>
      </c>
      <c r="B15" s="154" t="s">
        <v>199</v>
      </c>
      <c r="C15" s="151">
        <f>'1.A.sz.mell. (2)'!C15</f>
        <v>0</v>
      </c>
      <c r="D15" s="155"/>
      <c r="E15" s="155"/>
      <c r="F15" s="155"/>
    </row>
    <row r="16" spans="1:6" s="152" customFormat="1" ht="12" customHeight="1" thickBot="1" x14ac:dyDescent="0.3">
      <c r="A16" s="156" t="s">
        <v>91</v>
      </c>
      <c r="B16" s="157" t="s">
        <v>200</v>
      </c>
      <c r="C16" s="151">
        <f>'1.A.sz.mell. (2)'!C16</f>
        <v>0</v>
      </c>
      <c r="D16" s="158"/>
      <c r="E16" s="158"/>
      <c r="F16" s="158"/>
    </row>
    <row r="17" spans="1:7" s="152" customFormat="1" ht="12" customHeight="1" thickBot="1" x14ac:dyDescent="0.3">
      <c r="A17" s="156" t="s">
        <v>92</v>
      </c>
      <c r="B17" s="157" t="s">
        <v>201</v>
      </c>
      <c r="C17" s="151">
        <f>'1.A.sz.mell. (2)'!C17</f>
        <v>0</v>
      </c>
      <c r="D17" s="158"/>
      <c r="E17" s="158"/>
      <c r="F17" s="158"/>
    </row>
    <row r="18" spans="1:7" s="152" customFormat="1" ht="12" customHeight="1" thickBot="1" x14ac:dyDescent="0.3">
      <c r="A18" s="156" t="s">
        <v>93</v>
      </c>
      <c r="B18" s="157" t="s">
        <v>202</v>
      </c>
      <c r="C18" s="151">
        <f>'1.A.sz.mell. (2)'!C18</f>
        <v>0</v>
      </c>
      <c r="D18" s="158"/>
      <c r="E18" s="158"/>
      <c r="F18" s="158"/>
    </row>
    <row r="19" spans="1:7" s="152" customFormat="1" ht="12" customHeight="1" thickBot="1" x14ac:dyDescent="0.3">
      <c r="A19" s="156" t="s">
        <v>94</v>
      </c>
      <c r="B19" s="157" t="s">
        <v>203</v>
      </c>
      <c r="C19" s="151">
        <f>'1.A.sz.mell. (2)'!C19</f>
        <v>39073411</v>
      </c>
      <c r="D19" s="158">
        <v>48908497</v>
      </c>
      <c r="E19" s="158">
        <v>48908497</v>
      </c>
      <c r="F19" s="158">
        <v>48908497</v>
      </c>
      <c r="G19" s="158"/>
    </row>
    <row r="20" spans="1:7" s="152" customFormat="1" ht="12" customHeight="1" thickBot="1" x14ac:dyDescent="0.3">
      <c r="A20" s="159" t="s">
        <v>103</v>
      </c>
      <c r="B20" s="160" t="s">
        <v>204</v>
      </c>
      <c r="C20" s="151">
        <f>'1.A.sz.mell. (2)'!C20</f>
        <v>0</v>
      </c>
      <c r="D20" s="162"/>
      <c r="E20" s="162"/>
      <c r="F20" s="162"/>
    </row>
    <row r="21" spans="1:7" s="152" customFormat="1" ht="12" customHeight="1" thickBot="1" x14ac:dyDescent="0.3">
      <c r="A21" s="149" t="s">
        <v>15</v>
      </c>
      <c r="B21" s="150" t="s">
        <v>205</v>
      </c>
      <c r="C21" s="151">
        <f>'1.A.sz.mell. (2)'!C21</f>
        <v>86749212</v>
      </c>
      <c r="D21" s="151">
        <f>+D22+D23+D24+D25+D26</f>
        <v>0</v>
      </c>
      <c r="E21" s="151">
        <f>+E22+E23+E24+E25+E26</f>
        <v>0</v>
      </c>
      <c r="F21" s="151">
        <f>+F22+F23+F24+F25+F26</f>
        <v>0</v>
      </c>
    </row>
    <row r="22" spans="1:7" s="152" customFormat="1" ht="12" customHeight="1" thickBot="1" x14ac:dyDescent="0.3">
      <c r="A22" s="153" t="s">
        <v>73</v>
      </c>
      <c r="B22" s="154" t="s">
        <v>206</v>
      </c>
      <c r="C22" s="151">
        <f>'1.A.sz.mell. (2)'!C22</f>
        <v>45663473</v>
      </c>
      <c r="D22" s="155"/>
      <c r="E22" s="155"/>
      <c r="F22" s="155"/>
    </row>
    <row r="23" spans="1:7" s="152" customFormat="1" ht="12" customHeight="1" thickBot="1" x14ac:dyDescent="0.3">
      <c r="A23" s="156" t="s">
        <v>74</v>
      </c>
      <c r="B23" s="157" t="s">
        <v>207</v>
      </c>
      <c r="C23" s="151">
        <f>'1.A.sz.mell. (2)'!C23</f>
        <v>0</v>
      </c>
      <c r="D23" s="158"/>
      <c r="E23" s="158"/>
      <c r="F23" s="158"/>
    </row>
    <row r="24" spans="1:7" s="152" customFormat="1" ht="12" customHeight="1" thickBot="1" x14ac:dyDescent="0.3">
      <c r="A24" s="156" t="s">
        <v>75</v>
      </c>
      <c r="B24" s="157" t="s">
        <v>208</v>
      </c>
      <c r="C24" s="151">
        <f>'1.A.sz.mell. (2)'!C24</f>
        <v>0</v>
      </c>
      <c r="D24" s="158"/>
      <c r="E24" s="158"/>
      <c r="F24" s="158"/>
    </row>
    <row r="25" spans="1:7" s="152" customFormat="1" ht="12" customHeight="1" thickBot="1" x14ac:dyDescent="0.3">
      <c r="A25" s="156" t="s">
        <v>76</v>
      </c>
      <c r="B25" s="157" t="s">
        <v>209</v>
      </c>
      <c r="C25" s="151">
        <f>'1.A.sz.mell. (2)'!C25</f>
        <v>0</v>
      </c>
      <c r="D25" s="158"/>
      <c r="E25" s="158"/>
      <c r="F25" s="158"/>
    </row>
    <row r="26" spans="1:7" s="152" customFormat="1" ht="12" customHeight="1" thickBot="1" x14ac:dyDescent="0.3">
      <c r="A26" s="156" t="s">
        <v>121</v>
      </c>
      <c r="B26" s="157" t="s">
        <v>210</v>
      </c>
      <c r="C26" s="151">
        <f>'1.A.sz.mell. (2)'!C26</f>
        <v>0</v>
      </c>
      <c r="D26" s="158"/>
      <c r="E26" s="158"/>
      <c r="F26" s="158"/>
    </row>
    <row r="27" spans="1:7" s="152" customFormat="1" ht="12" customHeight="1" thickBot="1" x14ac:dyDescent="0.3">
      <c r="A27" s="159" t="s">
        <v>122</v>
      </c>
      <c r="B27" s="160" t="s">
        <v>211</v>
      </c>
      <c r="C27" s="151">
        <f>'1.A.sz.mell. (2)'!C27</f>
        <v>41085739</v>
      </c>
      <c r="D27" s="162"/>
      <c r="E27" s="162"/>
      <c r="F27" s="162"/>
    </row>
    <row r="28" spans="1:7" s="152" customFormat="1" ht="12" customHeight="1" thickBot="1" x14ac:dyDescent="0.3">
      <c r="A28" s="149" t="s">
        <v>123</v>
      </c>
      <c r="B28" s="150" t="s">
        <v>212</v>
      </c>
      <c r="C28" s="151">
        <f>'1.A.sz.mell. (2)'!C28</f>
        <v>34000000</v>
      </c>
      <c r="D28" s="163">
        <v>33550000</v>
      </c>
      <c r="E28" s="163">
        <v>33550000</v>
      </c>
      <c r="F28" s="163">
        <v>33550000</v>
      </c>
    </row>
    <row r="29" spans="1:7" s="152" customFormat="1" ht="12" customHeight="1" thickBot="1" x14ac:dyDescent="0.3">
      <c r="A29" s="153" t="s">
        <v>213</v>
      </c>
      <c r="B29" s="154" t="s">
        <v>214</v>
      </c>
      <c r="C29" s="151">
        <f>'1.A.sz.mell. (2)'!C29</f>
        <v>29400000</v>
      </c>
      <c r="D29" s="164">
        <v>29400000</v>
      </c>
      <c r="E29" s="164">
        <v>29400000</v>
      </c>
      <c r="F29" s="164">
        <v>29400000</v>
      </c>
    </row>
    <row r="30" spans="1:7" s="152" customFormat="1" ht="12" customHeight="1" thickBot="1" x14ac:dyDescent="0.3">
      <c r="A30" s="156" t="s">
        <v>215</v>
      </c>
      <c r="B30" s="157" t="s">
        <v>216</v>
      </c>
      <c r="C30" s="151">
        <f>'1.A.sz.mell. (2)'!C30</f>
        <v>4400000</v>
      </c>
      <c r="D30" s="158">
        <v>4400000</v>
      </c>
      <c r="E30" s="158">
        <v>4400000</v>
      </c>
      <c r="F30" s="158">
        <v>4400000</v>
      </c>
    </row>
    <row r="31" spans="1:7" s="152" customFormat="1" ht="12" customHeight="1" thickBot="1" x14ac:dyDescent="0.3">
      <c r="A31" s="156" t="s">
        <v>217</v>
      </c>
      <c r="B31" s="157" t="s">
        <v>218</v>
      </c>
      <c r="C31" s="151">
        <f>'1.A.sz.mell. (2)'!C31</f>
        <v>25000000</v>
      </c>
      <c r="D31" s="158">
        <v>25000000</v>
      </c>
      <c r="E31" s="158">
        <v>25000000</v>
      </c>
      <c r="F31" s="158">
        <v>25000000</v>
      </c>
    </row>
    <row r="32" spans="1:7" s="152" customFormat="1" ht="12" customHeight="1" thickBot="1" x14ac:dyDescent="0.3">
      <c r="A32" s="156" t="s">
        <v>219</v>
      </c>
      <c r="B32" s="157" t="s">
        <v>220</v>
      </c>
      <c r="C32" s="151">
        <f>'1.A.sz.mell. (2)'!C32</f>
        <v>4400000</v>
      </c>
      <c r="D32" s="158">
        <v>4000000</v>
      </c>
      <c r="E32" s="158">
        <v>4000000</v>
      </c>
      <c r="F32" s="158">
        <v>4000000</v>
      </c>
    </row>
    <row r="33" spans="1:6" s="152" customFormat="1" ht="12" customHeight="1" thickBot="1" x14ac:dyDescent="0.3">
      <c r="A33" s="156" t="s">
        <v>221</v>
      </c>
      <c r="B33" s="157" t="s">
        <v>222</v>
      </c>
      <c r="C33" s="151">
        <f>'1.A.sz.mell. (2)'!C33</f>
        <v>0</v>
      </c>
      <c r="D33" s="158"/>
      <c r="E33" s="158"/>
      <c r="F33" s="158"/>
    </row>
    <row r="34" spans="1:6" s="152" customFormat="1" ht="12" customHeight="1" thickBot="1" x14ac:dyDescent="0.3">
      <c r="A34" s="159" t="s">
        <v>223</v>
      </c>
      <c r="B34" s="160" t="s">
        <v>224</v>
      </c>
      <c r="C34" s="151">
        <f>'1.A.sz.mell. (2)'!C34</f>
        <v>200000</v>
      </c>
      <c r="D34" s="162">
        <v>150000</v>
      </c>
      <c r="E34" s="162">
        <v>150000</v>
      </c>
      <c r="F34" s="162">
        <v>150000</v>
      </c>
    </row>
    <row r="35" spans="1:6" s="152" customFormat="1" ht="12" customHeight="1" thickBot="1" x14ac:dyDescent="0.3">
      <c r="A35" s="149" t="s">
        <v>17</v>
      </c>
      <c r="B35" s="150" t="s">
        <v>225</v>
      </c>
      <c r="C35" s="151">
        <f>'1.A.sz.mell. (2)'!C35</f>
        <v>28462014</v>
      </c>
      <c r="D35" s="151">
        <f>SUM(D36:D45)</f>
        <v>17291164.300000001</v>
      </c>
      <c r="E35" s="151">
        <f>SUM(E36:E45)</f>
        <v>18986430.73</v>
      </c>
      <c r="F35" s="151">
        <f>SUM(F36:F45)</f>
        <v>20851223.803000003</v>
      </c>
    </row>
    <row r="36" spans="1:6" s="152" customFormat="1" ht="12" customHeight="1" thickBot="1" x14ac:dyDescent="0.3">
      <c r="A36" s="153" t="s">
        <v>77</v>
      </c>
      <c r="B36" s="154" t="s">
        <v>226</v>
      </c>
      <c r="C36" s="151">
        <f>'1.A.sz.mell. (2)'!C36</f>
        <v>320000</v>
      </c>
      <c r="D36" s="155">
        <v>300000</v>
      </c>
      <c r="E36" s="155">
        <v>300000</v>
      </c>
      <c r="F36" s="155">
        <v>300000</v>
      </c>
    </row>
    <row r="37" spans="1:6" s="152" customFormat="1" ht="12" customHeight="1" thickBot="1" x14ac:dyDescent="0.3">
      <c r="A37" s="156" t="s">
        <v>78</v>
      </c>
      <c r="B37" s="157" t="s">
        <v>227</v>
      </c>
      <c r="C37" s="151">
        <f>'1.A.sz.mell. (2)'!C37</f>
        <v>7376401</v>
      </c>
      <c r="D37" s="158">
        <f t="shared" ref="D37:F41" si="0">C37*1.1</f>
        <v>8114041.1000000006</v>
      </c>
      <c r="E37" s="158">
        <f t="shared" si="0"/>
        <v>8925445.2100000009</v>
      </c>
      <c r="F37" s="158">
        <f t="shared" si="0"/>
        <v>9817989.7310000025</v>
      </c>
    </row>
    <row r="38" spans="1:6" s="152" customFormat="1" ht="12" customHeight="1" thickBot="1" x14ac:dyDescent="0.3">
      <c r="A38" s="156" t="s">
        <v>79</v>
      </c>
      <c r="B38" s="157" t="s">
        <v>228</v>
      </c>
      <c r="C38" s="151">
        <f>'1.A.sz.mell. (2)'!C38</f>
        <v>4523704</v>
      </c>
      <c r="D38" s="158">
        <f t="shared" si="0"/>
        <v>4976074.4000000004</v>
      </c>
      <c r="E38" s="158">
        <f t="shared" si="0"/>
        <v>5473681.8400000008</v>
      </c>
      <c r="F38" s="158">
        <f t="shared" si="0"/>
        <v>6021050.0240000011</v>
      </c>
    </row>
    <row r="39" spans="1:6" s="152" customFormat="1" ht="12" customHeight="1" thickBot="1" x14ac:dyDescent="0.3">
      <c r="A39" s="156" t="s">
        <v>125</v>
      </c>
      <c r="B39" s="157" t="s">
        <v>229</v>
      </c>
      <c r="C39" s="151">
        <f>'1.A.sz.mell. (2)'!C39</f>
        <v>300000</v>
      </c>
      <c r="D39" s="158">
        <f t="shared" si="0"/>
        <v>330000</v>
      </c>
      <c r="E39" s="158">
        <f t="shared" si="0"/>
        <v>363000.00000000006</v>
      </c>
      <c r="F39" s="158">
        <f t="shared" si="0"/>
        <v>399300.00000000012</v>
      </c>
    </row>
    <row r="40" spans="1:6" s="152" customFormat="1" ht="12" customHeight="1" thickBot="1" x14ac:dyDescent="0.3">
      <c r="A40" s="156" t="s">
        <v>126</v>
      </c>
      <c r="B40" s="157" t="s">
        <v>230</v>
      </c>
      <c r="C40" s="151">
        <f>'1.A.sz.mell. (2)'!C40</f>
        <v>0</v>
      </c>
      <c r="D40" s="158">
        <f t="shared" si="0"/>
        <v>0</v>
      </c>
      <c r="E40" s="158">
        <f t="shared" si="0"/>
        <v>0</v>
      </c>
      <c r="F40" s="158">
        <f t="shared" si="0"/>
        <v>0</v>
      </c>
    </row>
    <row r="41" spans="1:6" s="152" customFormat="1" ht="12" customHeight="1" thickBot="1" x14ac:dyDescent="0.3">
      <c r="A41" s="156" t="s">
        <v>127</v>
      </c>
      <c r="B41" s="157" t="s">
        <v>231</v>
      </c>
      <c r="C41" s="151">
        <f>'1.A.sz.mell. (2)'!C41</f>
        <v>3211408</v>
      </c>
      <c r="D41" s="158">
        <f t="shared" si="0"/>
        <v>3532548.8000000003</v>
      </c>
      <c r="E41" s="158">
        <f t="shared" si="0"/>
        <v>3885803.6800000006</v>
      </c>
      <c r="F41" s="158">
        <f t="shared" si="0"/>
        <v>4274384.0480000013</v>
      </c>
    </row>
    <row r="42" spans="1:6" s="152" customFormat="1" ht="12" customHeight="1" thickBot="1" x14ac:dyDescent="0.3">
      <c r="A42" s="156" t="s">
        <v>128</v>
      </c>
      <c r="B42" s="157" t="s">
        <v>232</v>
      </c>
      <c r="C42" s="151">
        <f>'1.A.sz.mell. (2)'!C42</f>
        <v>12712000</v>
      </c>
      <c r="D42" s="158"/>
      <c r="E42" s="158"/>
      <c r="F42" s="158"/>
    </row>
    <row r="43" spans="1:6" s="152" customFormat="1" ht="12" customHeight="1" thickBot="1" x14ac:dyDescent="0.3">
      <c r="A43" s="156" t="s">
        <v>129</v>
      </c>
      <c r="B43" s="157" t="s">
        <v>486</v>
      </c>
      <c r="C43" s="151">
        <f>'1.A.sz.mell. (2)'!C43</f>
        <v>0</v>
      </c>
      <c r="D43" s="158"/>
      <c r="E43" s="158"/>
      <c r="F43" s="158"/>
    </row>
    <row r="44" spans="1:6" s="152" customFormat="1" ht="12" customHeight="1" thickBot="1" x14ac:dyDescent="0.3">
      <c r="A44" s="156" t="s">
        <v>234</v>
      </c>
      <c r="B44" s="157" t="s">
        <v>235</v>
      </c>
      <c r="C44" s="151">
        <f>'1.A.sz.mell. (2)'!C44</f>
        <v>3500</v>
      </c>
      <c r="D44" s="165">
        <v>3500</v>
      </c>
      <c r="E44" s="165">
        <v>3500</v>
      </c>
      <c r="F44" s="165">
        <v>3500</v>
      </c>
    </row>
    <row r="45" spans="1:6" s="152" customFormat="1" ht="12" customHeight="1" thickBot="1" x14ac:dyDescent="0.3">
      <c r="A45" s="159" t="s">
        <v>236</v>
      </c>
      <c r="B45" s="160" t="s">
        <v>237</v>
      </c>
      <c r="C45" s="151">
        <f>'1.A.sz.mell. (2)'!C45</f>
        <v>15001</v>
      </c>
      <c r="D45" s="166">
        <v>35000</v>
      </c>
      <c r="E45" s="166">
        <v>35000</v>
      </c>
      <c r="F45" s="166">
        <v>35000</v>
      </c>
    </row>
    <row r="46" spans="1:6" s="152" customFormat="1" ht="12" customHeight="1" thickBot="1" x14ac:dyDescent="0.3">
      <c r="A46" s="149" t="s">
        <v>18</v>
      </c>
      <c r="B46" s="150" t="s">
        <v>238</v>
      </c>
      <c r="C46" s="151">
        <f>'1.A.sz.mell. (2)'!C46</f>
        <v>1102363</v>
      </c>
      <c r="D46" s="151">
        <f>SUM(D47:D51)</f>
        <v>0</v>
      </c>
      <c r="E46" s="151">
        <f>SUM(E47:E51)</f>
        <v>0</v>
      </c>
      <c r="F46" s="151">
        <f>SUM(F47:F51)</f>
        <v>0</v>
      </c>
    </row>
    <row r="47" spans="1:6" s="152" customFormat="1" ht="12" customHeight="1" thickBot="1" x14ac:dyDescent="0.3">
      <c r="A47" s="153" t="s">
        <v>80</v>
      </c>
      <c r="B47" s="154" t="s">
        <v>239</v>
      </c>
      <c r="C47" s="151">
        <f>'1.A.sz.mell. (2)'!C47</f>
        <v>0</v>
      </c>
      <c r="D47" s="167"/>
      <c r="E47" s="167"/>
      <c r="F47" s="167"/>
    </row>
    <row r="48" spans="1:6" s="152" customFormat="1" ht="12" customHeight="1" thickBot="1" x14ac:dyDescent="0.3">
      <c r="A48" s="156" t="s">
        <v>81</v>
      </c>
      <c r="B48" s="157" t="s">
        <v>240</v>
      </c>
      <c r="C48" s="151">
        <f>'1.A.sz.mell. (2)'!C48</f>
        <v>0</v>
      </c>
      <c r="D48" s="165"/>
      <c r="E48" s="165"/>
      <c r="F48" s="165"/>
    </row>
    <row r="49" spans="1:6" s="152" customFormat="1" ht="12" customHeight="1" thickBot="1" x14ac:dyDescent="0.3">
      <c r="A49" s="156" t="s">
        <v>241</v>
      </c>
      <c r="B49" s="157" t="s">
        <v>242</v>
      </c>
      <c r="C49" s="151">
        <f>'1.A.sz.mell. (2)'!C49</f>
        <v>1102363</v>
      </c>
      <c r="D49" s="165"/>
      <c r="E49" s="165"/>
      <c r="F49" s="165"/>
    </row>
    <row r="50" spans="1:6" s="152" customFormat="1" ht="12" customHeight="1" thickBot="1" x14ac:dyDescent="0.3">
      <c r="A50" s="156" t="s">
        <v>243</v>
      </c>
      <c r="B50" s="157" t="s">
        <v>244</v>
      </c>
      <c r="C50" s="151">
        <f>'1.A.sz.mell. (2)'!C50</f>
        <v>0</v>
      </c>
      <c r="D50" s="165"/>
      <c r="E50" s="165"/>
      <c r="F50" s="165"/>
    </row>
    <row r="51" spans="1:6" s="152" customFormat="1" ht="12" customHeight="1" thickBot="1" x14ac:dyDescent="0.3">
      <c r="A51" s="159" t="s">
        <v>245</v>
      </c>
      <c r="B51" s="160" t="s">
        <v>246</v>
      </c>
      <c r="C51" s="151">
        <f>'1.A.sz.mell. (2)'!C51</f>
        <v>0</v>
      </c>
      <c r="D51" s="166"/>
      <c r="E51" s="166"/>
      <c r="F51" s="166"/>
    </row>
    <row r="52" spans="1:6" s="152" customFormat="1" ht="12" customHeight="1" thickBot="1" x14ac:dyDescent="0.3">
      <c r="A52" s="149" t="s">
        <v>130</v>
      </c>
      <c r="B52" s="150" t="s">
        <v>247</v>
      </c>
      <c r="C52" s="151">
        <f>'1.A.sz.mell. (2)'!C52</f>
        <v>240000</v>
      </c>
      <c r="D52" s="151">
        <f>SUM(D53:D55)</f>
        <v>240000</v>
      </c>
      <c r="E52" s="151">
        <f>SUM(E53:E55)</f>
        <v>240000</v>
      </c>
      <c r="F52" s="151">
        <f>SUM(F53:F55)</f>
        <v>240000</v>
      </c>
    </row>
    <row r="53" spans="1:6" s="152" customFormat="1" ht="12" customHeight="1" thickBot="1" x14ac:dyDescent="0.3">
      <c r="A53" s="153" t="s">
        <v>82</v>
      </c>
      <c r="B53" s="154" t="s">
        <v>248</v>
      </c>
      <c r="C53" s="151">
        <f>'1.A.sz.mell. (2)'!C53</f>
        <v>0</v>
      </c>
      <c r="D53" s="155"/>
      <c r="E53" s="155"/>
      <c r="F53" s="155"/>
    </row>
    <row r="54" spans="1:6" s="152" customFormat="1" ht="12" customHeight="1" thickBot="1" x14ac:dyDescent="0.3">
      <c r="A54" s="156" t="s">
        <v>83</v>
      </c>
      <c r="B54" s="157" t="s">
        <v>249</v>
      </c>
      <c r="C54" s="151">
        <f>'1.A.sz.mell. (2)'!C54</f>
        <v>0</v>
      </c>
      <c r="D54" s="158"/>
      <c r="E54" s="158"/>
      <c r="F54" s="158"/>
    </row>
    <row r="55" spans="1:6" s="152" customFormat="1" ht="12" customHeight="1" thickBot="1" x14ac:dyDescent="0.3">
      <c r="A55" s="156" t="s">
        <v>250</v>
      </c>
      <c r="B55" s="157" t="s">
        <v>251</v>
      </c>
      <c r="C55" s="151">
        <f>'1.A.sz.mell. (2)'!C55</f>
        <v>240000</v>
      </c>
      <c r="D55" s="158">
        <v>240000</v>
      </c>
      <c r="E55" s="158">
        <v>240000</v>
      </c>
      <c r="F55" s="158">
        <v>240000</v>
      </c>
    </row>
    <row r="56" spans="1:6" s="152" customFormat="1" ht="12" customHeight="1" thickBot="1" x14ac:dyDescent="0.3">
      <c r="A56" s="159" t="s">
        <v>252</v>
      </c>
      <c r="B56" s="160" t="s">
        <v>253</v>
      </c>
      <c r="C56" s="151">
        <f>'1.A.sz.mell. (2)'!C56</f>
        <v>0</v>
      </c>
      <c r="D56" s="162"/>
      <c r="E56" s="162"/>
      <c r="F56" s="162"/>
    </row>
    <row r="57" spans="1:6" s="152" customFormat="1" ht="12" customHeight="1" thickBot="1" x14ac:dyDescent="0.3">
      <c r="A57" s="149" t="s">
        <v>20</v>
      </c>
      <c r="B57" s="161" t="s">
        <v>254</v>
      </c>
      <c r="C57" s="151">
        <f>'1.A.sz.mell. (2)'!C57</f>
        <v>507100</v>
      </c>
      <c r="D57" s="151">
        <f>SUM(D58:D60)</f>
        <v>0</v>
      </c>
      <c r="E57" s="151">
        <f>SUM(E58:E60)</f>
        <v>0</v>
      </c>
      <c r="F57" s="151">
        <f>SUM(F58:F60)</f>
        <v>0</v>
      </c>
    </row>
    <row r="58" spans="1:6" s="152" customFormat="1" ht="12" customHeight="1" thickBot="1" x14ac:dyDescent="0.3">
      <c r="A58" s="153" t="s">
        <v>131</v>
      </c>
      <c r="B58" s="154" t="s">
        <v>255</v>
      </c>
      <c r="C58" s="151">
        <f>'1.A.sz.mell. (2)'!C58</f>
        <v>0</v>
      </c>
      <c r="D58" s="165"/>
      <c r="E58" s="165"/>
      <c r="F58" s="165"/>
    </row>
    <row r="59" spans="1:6" s="152" customFormat="1" ht="12" customHeight="1" thickBot="1" x14ac:dyDescent="0.3">
      <c r="A59" s="156" t="s">
        <v>132</v>
      </c>
      <c r="B59" s="157" t="s">
        <v>256</v>
      </c>
      <c r="C59" s="151">
        <f>'1.A.sz.mell. (2)'!C59</f>
        <v>507100</v>
      </c>
      <c r="D59" s="151">
        <f>'1.A.sz.mell. (2)'!D59+'1.B.sz.mell.'!D60+'1.C.sz.mell.'!D60</f>
        <v>0</v>
      </c>
      <c r="E59" s="151">
        <f>'1.A.sz.mell. (2)'!E59+'1.B.sz.mell.'!E60+'1.C.sz.mell.'!E60</f>
        <v>0</v>
      </c>
      <c r="F59" s="151">
        <f>'1.A.sz.mell. (2)'!F59+'1.B.sz.mell.'!F60+'1.C.sz.mell.'!F60</f>
        <v>0</v>
      </c>
    </row>
    <row r="60" spans="1:6" s="152" customFormat="1" ht="12" customHeight="1" thickBot="1" x14ac:dyDescent="0.3">
      <c r="A60" s="156" t="s">
        <v>167</v>
      </c>
      <c r="B60" s="157" t="s">
        <v>257</v>
      </c>
      <c r="C60" s="151">
        <f>'1.A.sz.mell. (2)'!C60</f>
        <v>0</v>
      </c>
      <c r="D60" s="165"/>
      <c r="E60" s="165"/>
      <c r="F60" s="165"/>
    </row>
    <row r="61" spans="1:6" s="152" customFormat="1" ht="12" customHeight="1" thickBot="1" x14ac:dyDescent="0.3">
      <c r="A61" s="159" t="s">
        <v>258</v>
      </c>
      <c r="B61" s="160" t="s">
        <v>259</v>
      </c>
      <c r="C61" s="151">
        <f>'1.A.sz.mell. (2)'!C61</f>
        <v>0</v>
      </c>
      <c r="D61" s="165"/>
      <c r="E61" s="165"/>
      <c r="F61" s="165"/>
    </row>
    <row r="62" spans="1:6" s="152" customFormat="1" ht="12" customHeight="1" thickBot="1" x14ac:dyDescent="0.3">
      <c r="A62" s="149" t="s">
        <v>21</v>
      </c>
      <c r="B62" s="150" t="s">
        <v>260</v>
      </c>
      <c r="C62" s="151">
        <f>'1.A.sz.mell. (2)'!C62</f>
        <v>271313354</v>
      </c>
      <c r="D62" s="163">
        <f>+D7+D14+D21+D28+D35+D46+D52+D57</f>
        <v>181975335.30000001</v>
      </c>
      <c r="E62" s="163">
        <f>+E7+E14+E21+E28+E35+E46+E52+E57</f>
        <v>183670601.72999999</v>
      </c>
      <c r="F62" s="163">
        <f>+F7+F14+F21+F28+F35+F46+F52+F57</f>
        <v>185535394.803</v>
      </c>
    </row>
    <row r="63" spans="1:6" s="152" customFormat="1" ht="12" customHeight="1" thickBot="1" x14ac:dyDescent="0.3">
      <c r="A63" s="168" t="s">
        <v>261</v>
      </c>
      <c r="B63" s="161" t="s">
        <v>262</v>
      </c>
      <c r="C63" s="151">
        <f>'1.A.sz.mell. (2)'!C63</f>
        <v>43666300</v>
      </c>
      <c r="D63" s="151">
        <f>SUM(D64:D66)</f>
        <v>0</v>
      </c>
      <c r="E63" s="151">
        <f>SUM(E64:E66)</f>
        <v>0</v>
      </c>
      <c r="F63" s="151">
        <f>SUM(F64:F66)</f>
        <v>0</v>
      </c>
    </row>
    <row r="64" spans="1:6" s="152" customFormat="1" ht="12" customHeight="1" thickBot="1" x14ac:dyDescent="0.3">
      <c r="A64" s="153" t="s">
        <v>263</v>
      </c>
      <c r="B64" s="154" t="s">
        <v>264</v>
      </c>
      <c r="C64" s="151">
        <f>'1.A.sz.mell. (2)'!C64</f>
        <v>0</v>
      </c>
      <c r="D64" s="165"/>
      <c r="E64" s="165"/>
      <c r="F64" s="165"/>
    </row>
    <row r="65" spans="1:6" s="152" customFormat="1" ht="12" customHeight="1" thickBot="1" x14ac:dyDescent="0.3">
      <c r="A65" s="156" t="s">
        <v>265</v>
      </c>
      <c r="B65" s="157" t="s">
        <v>266</v>
      </c>
      <c r="C65" s="151">
        <f>'1.A.sz.mell. (2)'!C65</f>
        <v>0</v>
      </c>
      <c r="D65" s="165"/>
      <c r="E65" s="165"/>
      <c r="F65" s="165"/>
    </row>
    <row r="66" spans="1:6" s="152" customFormat="1" ht="12" customHeight="1" thickBot="1" x14ac:dyDescent="0.3">
      <c r="A66" s="159" t="s">
        <v>267</v>
      </c>
      <c r="B66" s="169" t="s">
        <v>268</v>
      </c>
      <c r="C66" s="151">
        <f>'1.A.sz.mell. (2)'!C66</f>
        <v>43666300</v>
      </c>
      <c r="D66" s="165"/>
      <c r="E66" s="165"/>
      <c r="F66" s="165"/>
    </row>
    <row r="67" spans="1:6" s="152" customFormat="1" ht="12" customHeight="1" thickBot="1" x14ac:dyDescent="0.3">
      <c r="A67" s="168" t="s">
        <v>269</v>
      </c>
      <c r="B67" s="161" t="s">
        <v>270</v>
      </c>
      <c r="C67" s="151">
        <f>'1.A.sz.mell. (2)'!C67</f>
        <v>2628658</v>
      </c>
      <c r="D67" s="151">
        <f>SUM(D68:D71)</f>
        <v>0</v>
      </c>
      <c r="E67" s="151">
        <f>SUM(E68:E71)</f>
        <v>0</v>
      </c>
      <c r="F67" s="151">
        <f>SUM(F68:F71)</f>
        <v>0</v>
      </c>
    </row>
    <row r="68" spans="1:6" s="152" customFormat="1" ht="12" customHeight="1" thickBot="1" x14ac:dyDescent="0.3">
      <c r="A68" s="153" t="s">
        <v>110</v>
      </c>
      <c r="B68" s="154" t="s">
        <v>271</v>
      </c>
      <c r="C68" s="151">
        <f>'1.A.sz.mell. (2)'!C68</f>
        <v>0</v>
      </c>
      <c r="D68" s="165"/>
      <c r="E68" s="165"/>
      <c r="F68" s="165"/>
    </row>
    <row r="69" spans="1:6" s="152" customFormat="1" ht="12" customHeight="1" thickBot="1" x14ac:dyDescent="0.3">
      <c r="A69" s="156" t="s">
        <v>111</v>
      </c>
      <c r="B69" s="157" t="s">
        <v>272</v>
      </c>
      <c r="C69" s="151">
        <f>'1.A.sz.mell. (2)'!C69</f>
        <v>0</v>
      </c>
      <c r="D69" s="165"/>
      <c r="E69" s="165"/>
      <c r="F69" s="165"/>
    </row>
    <row r="70" spans="1:6" s="152" customFormat="1" ht="12" customHeight="1" thickBot="1" x14ac:dyDescent="0.3">
      <c r="A70" s="156" t="s">
        <v>273</v>
      </c>
      <c r="B70" s="157" t="s">
        <v>274</v>
      </c>
      <c r="C70" s="151">
        <f>'1.A.sz.mell. (2)'!C70</f>
        <v>0</v>
      </c>
      <c r="D70" s="165"/>
      <c r="E70" s="165"/>
      <c r="F70" s="165"/>
    </row>
    <row r="71" spans="1:6" s="152" customFormat="1" ht="12" customHeight="1" thickBot="1" x14ac:dyDescent="0.3">
      <c r="A71" s="159" t="s">
        <v>275</v>
      </c>
      <c r="B71" s="160" t="s">
        <v>276</v>
      </c>
      <c r="C71" s="151">
        <f>'1.A.sz.mell. (2)'!C71</f>
        <v>2628658</v>
      </c>
      <c r="D71" s="165"/>
      <c r="E71" s="165"/>
      <c r="F71" s="165"/>
    </row>
    <row r="72" spans="1:6" s="152" customFormat="1" ht="12" customHeight="1" thickBot="1" x14ac:dyDescent="0.3">
      <c r="A72" s="168" t="s">
        <v>277</v>
      </c>
      <c r="B72" s="161" t="s">
        <v>278</v>
      </c>
      <c r="C72" s="151">
        <f>'1.A.sz.mell. (2)'!C72</f>
        <v>78682280</v>
      </c>
      <c r="D72" s="151">
        <f>SUM(D73:D74)</f>
        <v>12905330</v>
      </c>
      <c r="E72" s="151">
        <f>SUM(E73:E74)</f>
        <v>13964889</v>
      </c>
      <c r="F72" s="151">
        <f>SUM(F73:F74)</f>
        <v>29695051</v>
      </c>
    </row>
    <row r="73" spans="1:6" s="152" customFormat="1" ht="12" customHeight="1" thickBot="1" x14ac:dyDescent="0.3">
      <c r="A73" s="153" t="s">
        <v>279</v>
      </c>
      <c r="B73" s="154" t="s">
        <v>280</v>
      </c>
      <c r="C73" s="151">
        <f>'1.A.sz.mell. (2)'!C73</f>
        <v>78682280</v>
      </c>
      <c r="D73" s="165">
        <v>12905330</v>
      </c>
      <c r="E73" s="165">
        <v>13964889</v>
      </c>
      <c r="F73" s="165">
        <v>29695051</v>
      </c>
    </row>
    <row r="74" spans="1:6" s="152" customFormat="1" ht="12" customHeight="1" thickBot="1" x14ac:dyDescent="0.3">
      <c r="A74" s="159" t="s">
        <v>281</v>
      </c>
      <c r="B74" s="160" t="s">
        <v>282</v>
      </c>
      <c r="C74" s="151">
        <f>'1.A.sz.mell. (2)'!C74</f>
        <v>0</v>
      </c>
      <c r="D74" s="165"/>
      <c r="E74" s="165"/>
      <c r="F74" s="165"/>
    </row>
    <row r="75" spans="1:6" s="152" customFormat="1" ht="12" customHeight="1" thickBot="1" x14ac:dyDescent="0.3">
      <c r="A75" s="168" t="s">
        <v>283</v>
      </c>
      <c r="B75" s="161" t="s">
        <v>284</v>
      </c>
      <c r="C75" s="151">
        <f>'1.A.sz.mell. (2)'!C75</f>
        <v>0</v>
      </c>
      <c r="D75" s="151">
        <f>SUM(D76:D78)</f>
        <v>2625158</v>
      </c>
      <c r="E75" s="151">
        <f>SUM(E76:E78)</f>
        <v>2625158</v>
      </c>
      <c r="F75" s="151">
        <f>SUM(F76:F78)</f>
        <v>2625158</v>
      </c>
    </row>
    <row r="76" spans="1:6" s="152" customFormat="1" ht="12" customHeight="1" thickBot="1" x14ac:dyDescent="0.3">
      <c r="A76" s="153" t="s">
        <v>285</v>
      </c>
      <c r="B76" s="154" t="s">
        <v>286</v>
      </c>
      <c r="C76" s="151">
        <f>'1.A.sz.mell. (2)'!C76</f>
        <v>0</v>
      </c>
      <c r="D76" s="165"/>
      <c r="E76" s="165"/>
      <c r="F76" s="165"/>
    </row>
    <row r="77" spans="1:6" s="152" customFormat="1" ht="12" customHeight="1" thickBot="1" x14ac:dyDescent="0.3">
      <c r="A77" s="156" t="s">
        <v>287</v>
      </c>
      <c r="B77" s="157" t="s">
        <v>288</v>
      </c>
      <c r="C77" s="151">
        <f>'1.A.sz.mell. (2)'!C77</f>
        <v>0</v>
      </c>
      <c r="D77" s="165"/>
      <c r="E77" s="165"/>
      <c r="F77" s="165"/>
    </row>
    <row r="78" spans="1:6" s="152" customFormat="1" ht="12" customHeight="1" thickBot="1" x14ac:dyDescent="0.3">
      <c r="A78" s="159" t="s">
        <v>289</v>
      </c>
      <c r="B78" s="160" t="s">
        <v>290</v>
      </c>
      <c r="C78" s="151">
        <v>2625158</v>
      </c>
      <c r="D78" s="165">
        <v>2625158</v>
      </c>
      <c r="E78" s="165">
        <v>2625158</v>
      </c>
      <c r="F78" s="165">
        <v>2625158</v>
      </c>
    </row>
    <row r="79" spans="1:6" s="152" customFormat="1" ht="12" customHeight="1" thickBot="1" x14ac:dyDescent="0.3">
      <c r="A79" s="168" t="s">
        <v>291</v>
      </c>
      <c r="B79" s="161" t="s">
        <v>292</v>
      </c>
      <c r="C79" s="151">
        <f>'1.A.sz.mell. (2)'!C79</f>
        <v>0</v>
      </c>
      <c r="D79" s="151">
        <f>SUM(D80:D83)</f>
        <v>0</v>
      </c>
      <c r="E79" s="151">
        <f>SUM(E80:E83)</f>
        <v>0</v>
      </c>
      <c r="F79" s="151">
        <f>SUM(F80:F83)</f>
        <v>0</v>
      </c>
    </row>
    <row r="80" spans="1:6" s="152" customFormat="1" ht="12" customHeight="1" thickBot="1" x14ac:dyDescent="0.3">
      <c r="A80" s="170" t="s">
        <v>293</v>
      </c>
      <c r="B80" s="154" t="s">
        <v>294</v>
      </c>
      <c r="C80" s="151">
        <f>'1.A.sz.mell. (2)'!C80</f>
        <v>0</v>
      </c>
      <c r="D80" s="165"/>
      <c r="E80" s="165"/>
      <c r="F80" s="165"/>
    </row>
    <row r="81" spans="1:6" s="152" customFormat="1" ht="12" customHeight="1" thickBot="1" x14ac:dyDescent="0.3">
      <c r="A81" s="171" t="s">
        <v>295</v>
      </c>
      <c r="B81" s="157" t="s">
        <v>296</v>
      </c>
      <c r="C81" s="151">
        <f>'1.A.sz.mell. (2)'!C81</f>
        <v>0</v>
      </c>
      <c r="D81" s="165"/>
      <c r="E81" s="165"/>
      <c r="F81" s="165"/>
    </row>
    <row r="82" spans="1:6" s="152" customFormat="1" ht="12" customHeight="1" thickBot="1" x14ac:dyDescent="0.3">
      <c r="A82" s="171" t="s">
        <v>297</v>
      </c>
      <c r="B82" s="157" t="s">
        <v>298</v>
      </c>
      <c r="C82" s="151">
        <f>'1.A.sz.mell. (2)'!C82</f>
        <v>0</v>
      </c>
      <c r="D82" s="165"/>
      <c r="E82" s="165"/>
      <c r="F82" s="165"/>
    </row>
    <row r="83" spans="1:6" s="152" customFormat="1" ht="12" customHeight="1" thickBot="1" x14ac:dyDescent="0.3">
      <c r="A83" s="172" t="s">
        <v>299</v>
      </c>
      <c r="B83" s="160" t="s">
        <v>300</v>
      </c>
      <c r="C83" s="151">
        <f>'1.A.sz.mell. (2)'!C83</f>
        <v>0</v>
      </c>
      <c r="D83" s="165"/>
      <c r="E83" s="165"/>
      <c r="F83" s="165"/>
    </row>
    <row r="84" spans="1:6" s="152" customFormat="1" ht="13.5" customHeight="1" thickBot="1" x14ac:dyDescent="0.3">
      <c r="A84" s="168" t="s">
        <v>301</v>
      </c>
      <c r="B84" s="161" t="s">
        <v>302</v>
      </c>
      <c r="C84" s="151">
        <f>'1.A.sz.mell. (2)'!C84</f>
        <v>0</v>
      </c>
      <c r="D84" s="173"/>
      <c r="E84" s="173"/>
      <c r="F84" s="173"/>
    </row>
    <row r="85" spans="1:6" s="152" customFormat="1" ht="15.75" customHeight="1" thickBot="1" x14ac:dyDescent="0.3">
      <c r="A85" s="168" t="s">
        <v>303</v>
      </c>
      <c r="B85" s="174" t="s">
        <v>304</v>
      </c>
      <c r="C85" s="151">
        <f>'1.A.sz.mell. (2)'!C85</f>
        <v>124977238</v>
      </c>
      <c r="D85" s="163">
        <f>+D63+D67+D72+D75+D79+D84</f>
        <v>15530488</v>
      </c>
      <c r="E85" s="163">
        <f>+E63+E67+E72+E75+E79+E84</f>
        <v>16590047</v>
      </c>
      <c r="F85" s="163">
        <f>+F63+F67+F72+F75+F79+F84</f>
        <v>32320209</v>
      </c>
    </row>
    <row r="86" spans="1:6" s="152" customFormat="1" ht="16.5" customHeight="1" thickBot="1" x14ac:dyDescent="0.3">
      <c r="A86" s="175" t="s">
        <v>305</v>
      </c>
      <c r="B86" s="176" t="s">
        <v>306</v>
      </c>
      <c r="C86" s="151">
        <f>'1.A.sz.mell. (2)'!C86</f>
        <v>396290592</v>
      </c>
      <c r="D86" s="163">
        <f>+D62+D85</f>
        <v>197505823.30000001</v>
      </c>
      <c r="E86" s="163">
        <f>+E62+E85</f>
        <v>200260648.72999999</v>
      </c>
      <c r="F86" s="163">
        <f>+F62+F85</f>
        <v>217855603.803</v>
      </c>
    </row>
    <row r="87" spans="1:6" s="130" customFormat="1" x14ac:dyDescent="0.25">
      <c r="A87" s="1"/>
      <c r="B87" s="2"/>
      <c r="C87" s="100"/>
      <c r="D87" s="100"/>
      <c r="E87" s="100"/>
      <c r="F87" s="100"/>
    </row>
    <row r="88" spans="1:6" ht="16.5" customHeight="1" x14ac:dyDescent="0.3">
      <c r="A88" s="484" t="s">
        <v>41</v>
      </c>
      <c r="B88" s="484"/>
      <c r="C88" s="484"/>
      <c r="D88" s="125"/>
      <c r="E88" s="125"/>
      <c r="F88" s="125"/>
    </row>
    <row r="89" spans="1:6" s="131" customFormat="1" ht="16.5" customHeight="1" thickBot="1" x14ac:dyDescent="0.35">
      <c r="A89" s="485" t="s">
        <v>113</v>
      </c>
      <c r="B89" s="485"/>
      <c r="C89" s="101" t="s">
        <v>9</v>
      </c>
      <c r="D89" s="101" t="s">
        <v>9</v>
      </c>
      <c r="E89" s="101" t="s">
        <v>9</v>
      </c>
      <c r="F89" s="101" t="s">
        <v>9</v>
      </c>
    </row>
    <row r="90" spans="1:6" ht="38.1" customHeight="1" thickBot="1" x14ac:dyDescent="0.35">
      <c r="A90" s="4" t="s">
        <v>59</v>
      </c>
      <c r="B90" s="5" t="s">
        <v>42</v>
      </c>
      <c r="C90" s="14" t="s">
        <v>461</v>
      </c>
      <c r="D90" s="14" t="s">
        <v>472</v>
      </c>
      <c r="E90" s="14" t="s">
        <v>476</v>
      </c>
      <c r="F90" s="14" t="s">
        <v>571</v>
      </c>
    </row>
    <row r="91" spans="1:6" s="129" customFormat="1" ht="12" customHeight="1" thickBot="1" x14ac:dyDescent="0.25">
      <c r="A91" s="9">
        <v>1</v>
      </c>
      <c r="B91" s="10">
        <v>2</v>
      </c>
      <c r="C91" s="11">
        <v>3</v>
      </c>
      <c r="D91" s="11">
        <v>4</v>
      </c>
      <c r="E91" s="11">
        <v>5</v>
      </c>
      <c r="F91" s="11">
        <v>6</v>
      </c>
    </row>
    <row r="92" spans="1:6" s="180" customFormat="1" ht="12" customHeight="1" thickBot="1" x14ac:dyDescent="0.3">
      <c r="A92" s="177" t="s">
        <v>13</v>
      </c>
      <c r="B92" s="178" t="s">
        <v>398</v>
      </c>
      <c r="C92" s="179">
        <f>'1.A.sz.mell. (2)'!C92</f>
        <v>118397713</v>
      </c>
      <c r="D92" s="179">
        <f>D93+D94+D95+D96+D97</f>
        <v>130312484.59999999</v>
      </c>
      <c r="E92" s="179">
        <f>E93+E94+E95+E96+E97</f>
        <v>137528631.18799999</v>
      </c>
      <c r="F92" s="179">
        <f>F93+F94+F95+F96+F97</f>
        <v>144742802.40344</v>
      </c>
    </row>
    <row r="93" spans="1:6" s="180" customFormat="1" ht="12" customHeight="1" thickBot="1" x14ac:dyDescent="0.3">
      <c r="A93" s="181" t="s">
        <v>84</v>
      </c>
      <c r="B93" s="182" t="s">
        <v>43</v>
      </c>
      <c r="C93" s="179">
        <f>'1.A.sz.mell. (2)'!C93</f>
        <v>47843620</v>
      </c>
      <c r="D93" s="179">
        <f>C93*1.05</f>
        <v>50235801</v>
      </c>
      <c r="E93" s="179">
        <f>D93*1.04</f>
        <v>52245233.039999999</v>
      </c>
      <c r="F93" s="179">
        <f>E93*1.03</f>
        <v>53812590.031199999</v>
      </c>
    </row>
    <row r="94" spans="1:6" s="180" customFormat="1" ht="12" customHeight="1" thickBot="1" x14ac:dyDescent="0.3">
      <c r="A94" s="156" t="s">
        <v>85</v>
      </c>
      <c r="B94" s="184" t="s">
        <v>133</v>
      </c>
      <c r="C94" s="179">
        <f>'1.A.sz.mell. (2)'!C94</f>
        <v>5994924</v>
      </c>
      <c r="D94" s="179">
        <f>C94*1.05</f>
        <v>6294670.2000000002</v>
      </c>
      <c r="E94" s="179">
        <f>D94*1.04</f>
        <v>6546457.0080000004</v>
      </c>
      <c r="F94" s="179">
        <f>E94*1.03</f>
        <v>6742850.7182400003</v>
      </c>
    </row>
    <row r="95" spans="1:6" s="180" customFormat="1" ht="12" customHeight="1" thickBot="1" x14ac:dyDescent="0.3">
      <c r="A95" s="156" t="s">
        <v>86</v>
      </c>
      <c r="B95" s="184" t="s">
        <v>108</v>
      </c>
      <c r="C95" s="179">
        <f>'1.A.sz.mell. (2)'!C95</f>
        <v>47189788</v>
      </c>
      <c r="D95" s="179">
        <f>C95*1.05</f>
        <v>49549277.399999999</v>
      </c>
      <c r="E95" s="179">
        <f>D95*1.1</f>
        <v>54504205.140000001</v>
      </c>
      <c r="F95" s="179">
        <f>E95*1.1</f>
        <v>59954625.654000007</v>
      </c>
    </row>
    <row r="96" spans="1:6" s="180" customFormat="1" ht="12" customHeight="1" thickBot="1" x14ac:dyDescent="0.3">
      <c r="A96" s="156" t="s">
        <v>87</v>
      </c>
      <c r="B96" s="185" t="s">
        <v>134</v>
      </c>
      <c r="C96" s="179">
        <f>'1.A.sz.mell. (2)'!C96</f>
        <v>7620000</v>
      </c>
      <c r="D96" s="179">
        <v>7350000</v>
      </c>
      <c r="E96" s="179">
        <v>7350000</v>
      </c>
      <c r="F96" s="179">
        <v>7350000</v>
      </c>
    </row>
    <row r="97" spans="1:6" s="180" customFormat="1" ht="12" customHeight="1" thickBot="1" x14ac:dyDescent="0.3">
      <c r="A97" s="156" t="s">
        <v>98</v>
      </c>
      <c r="B97" s="186" t="s">
        <v>135</v>
      </c>
      <c r="C97" s="179">
        <f>'1.A.sz.mell. (2)'!C97</f>
        <v>9749381</v>
      </c>
      <c r="D97" s="179">
        <v>16882736</v>
      </c>
      <c r="E97" s="179">
        <v>16882736</v>
      </c>
      <c r="F97" s="179">
        <v>16882736</v>
      </c>
    </row>
    <row r="98" spans="1:6" s="180" customFormat="1" ht="12" customHeight="1" thickBot="1" x14ac:dyDescent="0.3">
      <c r="A98" s="156" t="s">
        <v>88</v>
      </c>
      <c r="B98" s="184" t="s">
        <v>307</v>
      </c>
      <c r="C98" s="179">
        <f>'1.A.sz.mell. (2)'!C98</f>
        <v>0</v>
      </c>
      <c r="D98" s="162"/>
      <c r="E98" s="162"/>
      <c r="F98" s="162"/>
    </row>
    <row r="99" spans="1:6" s="180" customFormat="1" ht="12" customHeight="1" thickBot="1" x14ac:dyDescent="0.3">
      <c r="A99" s="156" t="s">
        <v>89</v>
      </c>
      <c r="B99" s="187" t="s">
        <v>308</v>
      </c>
      <c r="C99" s="179">
        <f>'1.A.sz.mell. (2)'!C99</f>
        <v>0</v>
      </c>
      <c r="D99" s="162"/>
      <c r="E99" s="162"/>
      <c r="F99" s="162"/>
    </row>
    <row r="100" spans="1:6" s="180" customFormat="1" ht="12" customHeight="1" thickBot="1" x14ac:dyDescent="0.3">
      <c r="A100" s="156" t="s">
        <v>99</v>
      </c>
      <c r="B100" s="188" t="s">
        <v>309</v>
      </c>
      <c r="C100" s="179">
        <f>'1.A.sz.mell. (2)'!C100</f>
        <v>0</v>
      </c>
      <c r="D100" s="162"/>
      <c r="E100" s="162"/>
      <c r="F100" s="162"/>
    </row>
    <row r="101" spans="1:6" s="180" customFormat="1" ht="12" customHeight="1" thickBot="1" x14ac:dyDescent="0.3">
      <c r="A101" s="156" t="s">
        <v>100</v>
      </c>
      <c r="B101" s="188" t="s">
        <v>310</v>
      </c>
      <c r="C101" s="179">
        <f>'1.A.sz.mell. (2)'!C101</f>
        <v>0</v>
      </c>
      <c r="D101" s="162"/>
      <c r="E101" s="162"/>
      <c r="F101" s="162"/>
    </row>
    <row r="102" spans="1:6" s="180" customFormat="1" ht="12" customHeight="1" thickBot="1" x14ac:dyDescent="0.3">
      <c r="A102" s="156" t="s">
        <v>101</v>
      </c>
      <c r="B102" s="187" t="s">
        <v>311</v>
      </c>
      <c r="C102" s="179">
        <f>'1.A.sz.mell. (2)'!C102</f>
        <v>4917657</v>
      </c>
      <c r="D102" s="179">
        <f>C102</f>
        <v>4917657</v>
      </c>
      <c r="E102" s="179">
        <f>D102</f>
        <v>4917657</v>
      </c>
      <c r="F102" s="179">
        <f>E102</f>
        <v>4917657</v>
      </c>
    </row>
    <row r="103" spans="1:6" s="180" customFormat="1" ht="12" customHeight="1" thickBot="1" x14ac:dyDescent="0.3">
      <c r="A103" s="156" t="s">
        <v>102</v>
      </c>
      <c r="B103" s="187" t="s">
        <v>312</v>
      </c>
      <c r="C103" s="179">
        <f>'1.A.sz.mell. (2)'!C103</f>
        <v>0</v>
      </c>
      <c r="D103" s="162"/>
      <c r="E103" s="162"/>
      <c r="F103" s="162"/>
    </row>
    <row r="104" spans="1:6" s="180" customFormat="1" ht="12" customHeight="1" thickBot="1" x14ac:dyDescent="0.3">
      <c r="A104" s="156" t="s">
        <v>104</v>
      </c>
      <c r="B104" s="188" t="s">
        <v>313</v>
      </c>
      <c r="C104" s="179">
        <f>'1.A.sz.mell. (2)'!C104</f>
        <v>0</v>
      </c>
      <c r="D104" s="162"/>
      <c r="E104" s="162"/>
      <c r="F104" s="162"/>
    </row>
    <row r="105" spans="1:6" s="180" customFormat="1" ht="12" customHeight="1" thickBot="1" x14ac:dyDescent="0.3">
      <c r="A105" s="189" t="s">
        <v>136</v>
      </c>
      <c r="B105" s="190" t="s">
        <v>314</v>
      </c>
      <c r="C105" s="179">
        <f>'1.A.sz.mell. (2)'!C105</f>
        <v>0</v>
      </c>
      <c r="D105" s="162"/>
      <c r="E105" s="162"/>
      <c r="F105" s="162"/>
    </row>
    <row r="106" spans="1:6" s="180" customFormat="1" ht="12" customHeight="1" thickBot="1" x14ac:dyDescent="0.3">
      <c r="A106" s="156" t="s">
        <v>315</v>
      </c>
      <c r="B106" s="190" t="s">
        <v>316</v>
      </c>
      <c r="C106" s="179">
        <f>'1.A.sz.mell. (2)'!C106</f>
        <v>0</v>
      </c>
      <c r="D106" s="162"/>
      <c r="E106" s="162"/>
      <c r="F106" s="162"/>
    </row>
    <row r="107" spans="1:6" s="180" customFormat="1" ht="12" customHeight="1" thickBot="1" x14ac:dyDescent="0.3">
      <c r="A107" s="191" t="s">
        <v>317</v>
      </c>
      <c r="B107" s="192" t="s">
        <v>318</v>
      </c>
      <c r="C107" s="179">
        <f>'1.A.sz.mell. (2)'!C107</f>
        <v>4831724</v>
      </c>
      <c r="D107" s="193">
        <v>4992097</v>
      </c>
      <c r="E107" s="193">
        <v>4992097</v>
      </c>
      <c r="F107" s="193">
        <v>4992097</v>
      </c>
    </row>
    <row r="108" spans="1:6" s="180" customFormat="1" ht="12" customHeight="1" thickBot="1" x14ac:dyDescent="0.3">
      <c r="A108" s="149" t="s">
        <v>14</v>
      </c>
      <c r="B108" s="194" t="s">
        <v>399</v>
      </c>
      <c r="C108" s="179">
        <f>'1.A.sz.mell. (2)'!C108</f>
        <v>148642773</v>
      </c>
      <c r="D108" s="151">
        <f>+D109+D111+D113</f>
        <v>9480071</v>
      </c>
      <c r="E108" s="151">
        <f>+E109+E111+E113</f>
        <v>4499873</v>
      </c>
      <c r="F108" s="151">
        <f>+F109+F111+F113</f>
        <v>14356540</v>
      </c>
    </row>
    <row r="109" spans="1:6" s="180" customFormat="1" ht="12" customHeight="1" thickBot="1" x14ac:dyDescent="0.3">
      <c r="A109" s="153" t="s">
        <v>90</v>
      </c>
      <c r="B109" s="184" t="s">
        <v>166</v>
      </c>
      <c r="C109" s="179">
        <f>'1.A.sz.mell. (2)'!C109</f>
        <v>88950696</v>
      </c>
      <c r="D109" s="155">
        <v>9480071</v>
      </c>
      <c r="E109" s="155">
        <v>4499873</v>
      </c>
      <c r="F109" s="155">
        <v>14356540</v>
      </c>
    </row>
    <row r="110" spans="1:6" s="180" customFormat="1" ht="12" customHeight="1" thickBot="1" x14ac:dyDescent="0.3">
      <c r="A110" s="153" t="s">
        <v>91</v>
      </c>
      <c r="B110" s="195" t="s">
        <v>319</v>
      </c>
      <c r="C110" s="179">
        <f>'1.A.sz.mell. (2)'!C110</f>
        <v>75090531</v>
      </c>
      <c r="D110" s="155"/>
      <c r="E110" s="155"/>
      <c r="F110" s="155"/>
    </row>
    <row r="111" spans="1:6" s="180" customFormat="1" ht="12" customHeight="1" thickBot="1" x14ac:dyDescent="0.3">
      <c r="A111" s="153" t="s">
        <v>92</v>
      </c>
      <c r="B111" s="195" t="s">
        <v>137</v>
      </c>
      <c r="C111" s="179">
        <f>'1.A.sz.mell. (2)'!C111</f>
        <v>59692077</v>
      </c>
      <c r="D111" s="394"/>
      <c r="E111" s="158"/>
      <c r="F111" s="158"/>
    </row>
    <row r="112" spans="1:6" s="180" customFormat="1" ht="12" customHeight="1" thickBot="1" x14ac:dyDescent="0.3">
      <c r="A112" s="153" t="s">
        <v>93</v>
      </c>
      <c r="B112" s="195" t="s">
        <v>320</v>
      </c>
      <c r="C112" s="179">
        <f>'1.A.sz.mell. (2)'!C112</f>
        <v>35989248</v>
      </c>
      <c r="D112" s="196"/>
      <c r="E112" s="196"/>
      <c r="F112" s="196"/>
    </row>
    <row r="113" spans="1:6" s="180" customFormat="1" ht="12" customHeight="1" thickBot="1" x14ac:dyDescent="0.3">
      <c r="A113" s="153" t="s">
        <v>94</v>
      </c>
      <c r="B113" s="197" t="s">
        <v>168</v>
      </c>
      <c r="C113" s="179">
        <f>'1.A.sz.mell. (2)'!C113</f>
        <v>0</v>
      </c>
      <c r="D113" s="196"/>
      <c r="E113" s="196"/>
      <c r="F113" s="196"/>
    </row>
    <row r="114" spans="1:6" s="180" customFormat="1" ht="12" customHeight="1" thickBot="1" x14ac:dyDescent="0.3">
      <c r="A114" s="153" t="s">
        <v>103</v>
      </c>
      <c r="B114" s="198" t="s">
        <v>321</v>
      </c>
      <c r="C114" s="179">
        <f>'1.A.sz.mell. (2)'!C114</f>
        <v>0</v>
      </c>
      <c r="D114" s="196"/>
      <c r="E114" s="196"/>
      <c r="F114" s="196"/>
    </row>
    <row r="115" spans="1:6" s="180" customFormat="1" ht="12" customHeight="1" thickBot="1" x14ac:dyDescent="0.3">
      <c r="A115" s="153" t="s">
        <v>105</v>
      </c>
      <c r="B115" s="199" t="s">
        <v>322</v>
      </c>
      <c r="C115" s="179">
        <f>'1.A.sz.mell. (2)'!C115</f>
        <v>0</v>
      </c>
      <c r="D115" s="196"/>
      <c r="E115" s="196"/>
      <c r="F115" s="196"/>
    </row>
    <row r="116" spans="1:6" s="180" customFormat="1" ht="12.6" thickBot="1" x14ac:dyDescent="0.3">
      <c r="A116" s="153" t="s">
        <v>138</v>
      </c>
      <c r="B116" s="188" t="s">
        <v>310</v>
      </c>
      <c r="C116" s="179">
        <f>'1.A.sz.mell. (2)'!C116</f>
        <v>0</v>
      </c>
      <c r="D116" s="196"/>
      <c r="E116" s="196"/>
      <c r="F116" s="196"/>
    </row>
    <row r="117" spans="1:6" s="180" customFormat="1" ht="12" customHeight="1" thickBot="1" x14ac:dyDescent="0.3">
      <c r="A117" s="153" t="s">
        <v>139</v>
      </c>
      <c r="B117" s="188" t="s">
        <v>323</v>
      </c>
      <c r="C117" s="179">
        <f>'1.A.sz.mell. (2)'!C117</f>
        <v>0</v>
      </c>
      <c r="D117" s="196"/>
      <c r="E117" s="196"/>
      <c r="F117" s="196"/>
    </row>
    <row r="118" spans="1:6" s="180" customFormat="1" ht="12" customHeight="1" thickBot="1" x14ac:dyDescent="0.3">
      <c r="A118" s="153" t="s">
        <v>140</v>
      </c>
      <c r="B118" s="188" t="s">
        <v>324</v>
      </c>
      <c r="C118" s="179">
        <f>'1.A.sz.mell. (2)'!C118</f>
        <v>0</v>
      </c>
      <c r="D118" s="196"/>
      <c r="E118" s="196"/>
      <c r="F118" s="196"/>
    </row>
    <row r="119" spans="1:6" s="180" customFormat="1" ht="12" customHeight="1" thickBot="1" x14ac:dyDescent="0.3">
      <c r="A119" s="153" t="s">
        <v>325</v>
      </c>
      <c r="B119" s="188" t="s">
        <v>313</v>
      </c>
      <c r="C119" s="179">
        <f>'1.A.sz.mell. (2)'!C119</f>
        <v>0</v>
      </c>
      <c r="D119" s="196"/>
      <c r="E119" s="196"/>
      <c r="F119" s="196"/>
    </row>
    <row r="120" spans="1:6" s="180" customFormat="1" ht="12" customHeight="1" thickBot="1" x14ac:dyDescent="0.3">
      <c r="A120" s="153" t="s">
        <v>326</v>
      </c>
      <c r="B120" s="188" t="s">
        <v>327</v>
      </c>
      <c r="C120" s="179">
        <f>'1.A.sz.mell. (2)'!C120</f>
        <v>0</v>
      </c>
      <c r="D120" s="196"/>
      <c r="E120" s="196"/>
      <c r="F120" s="196"/>
    </row>
    <row r="121" spans="1:6" s="180" customFormat="1" ht="12.6" thickBot="1" x14ac:dyDescent="0.3">
      <c r="A121" s="189" t="s">
        <v>328</v>
      </c>
      <c r="B121" s="188" t="s">
        <v>329</v>
      </c>
      <c r="C121" s="179">
        <f>'1.A.sz.mell. (2)'!C121</f>
        <v>0</v>
      </c>
      <c r="D121" s="200"/>
      <c r="E121" s="200"/>
      <c r="F121" s="200"/>
    </row>
    <row r="122" spans="1:6" s="180" customFormat="1" ht="12" customHeight="1" thickBot="1" x14ac:dyDescent="0.3">
      <c r="A122" s="149" t="s">
        <v>15</v>
      </c>
      <c r="B122" s="201" t="s">
        <v>330</v>
      </c>
      <c r="C122" s="179">
        <f>'1.A.sz.mell. (2)'!C122</f>
        <v>28389313</v>
      </c>
      <c r="D122" s="151">
        <f>+D123+D124</f>
        <v>0</v>
      </c>
      <c r="E122" s="151">
        <f>+E123+E124</f>
        <v>0</v>
      </c>
      <c r="F122" s="151">
        <f>+F123+F124</f>
        <v>0</v>
      </c>
    </row>
    <row r="123" spans="1:6" s="180" customFormat="1" ht="12" customHeight="1" thickBot="1" x14ac:dyDescent="0.3">
      <c r="A123" s="153" t="s">
        <v>73</v>
      </c>
      <c r="B123" s="202" t="s">
        <v>50</v>
      </c>
      <c r="C123" s="179">
        <f>'1.A.sz.mell. (2)'!C123</f>
        <v>7977257</v>
      </c>
      <c r="D123" s="155"/>
      <c r="E123" s="155"/>
      <c r="F123" s="155"/>
    </row>
    <row r="124" spans="1:6" s="180" customFormat="1" ht="12" customHeight="1" thickBot="1" x14ac:dyDescent="0.3">
      <c r="A124" s="159" t="s">
        <v>74</v>
      </c>
      <c r="B124" s="195" t="s">
        <v>51</v>
      </c>
      <c r="C124" s="179">
        <f>'1.A.sz.mell. (2)'!C124</f>
        <v>20412056</v>
      </c>
      <c r="D124" s="162"/>
      <c r="E124" s="162"/>
      <c r="F124" s="162"/>
    </row>
    <row r="125" spans="1:6" s="180" customFormat="1" ht="12" customHeight="1" thickBot="1" x14ac:dyDescent="0.3">
      <c r="A125" s="149" t="s">
        <v>16</v>
      </c>
      <c r="B125" s="201" t="s">
        <v>331</v>
      </c>
      <c r="C125" s="179">
        <f>'1.A.sz.mell. (2)'!C125</f>
        <v>295429799</v>
      </c>
      <c r="D125" s="151">
        <f>+D92+D108+D122</f>
        <v>139792555.59999999</v>
      </c>
      <c r="E125" s="151">
        <f>+E92+E108+E122</f>
        <v>142028504.18799999</v>
      </c>
      <c r="F125" s="151">
        <f>+F92+F108+F122</f>
        <v>159099342.40344</v>
      </c>
    </row>
    <row r="126" spans="1:6" s="180" customFormat="1" ht="12" customHeight="1" thickBot="1" x14ac:dyDescent="0.3">
      <c r="A126" s="149" t="s">
        <v>17</v>
      </c>
      <c r="B126" s="201" t="s">
        <v>332</v>
      </c>
      <c r="C126" s="179">
        <f>'1.A.sz.mell. (2)'!C126</f>
        <v>43666300</v>
      </c>
      <c r="D126" s="151">
        <f>+D127+D128+D129</f>
        <v>0</v>
      </c>
      <c r="E126" s="151">
        <f>+E127+E128+E129</f>
        <v>0</v>
      </c>
      <c r="F126" s="151">
        <f>+F127+F128+F129</f>
        <v>0</v>
      </c>
    </row>
    <row r="127" spans="1:6" s="180" customFormat="1" ht="12" customHeight="1" thickBot="1" x14ac:dyDescent="0.3">
      <c r="A127" s="153" t="s">
        <v>77</v>
      </c>
      <c r="B127" s="202" t="s">
        <v>333</v>
      </c>
      <c r="C127" s="179">
        <f>'1.A.sz.mell. (2)'!C127</f>
        <v>0</v>
      </c>
      <c r="D127" s="196"/>
      <c r="E127" s="196"/>
      <c r="F127" s="196"/>
    </row>
    <row r="128" spans="1:6" s="180" customFormat="1" ht="12" customHeight="1" thickBot="1" x14ac:dyDescent="0.3">
      <c r="A128" s="153" t="s">
        <v>78</v>
      </c>
      <c r="B128" s="202" t="s">
        <v>334</v>
      </c>
      <c r="C128" s="179">
        <f>'1.A.sz.mell. (2)'!C128</f>
        <v>0</v>
      </c>
      <c r="D128" s="196"/>
      <c r="E128" s="196"/>
      <c r="F128" s="196"/>
    </row>
    <row r="129" spans="1:6" s="180" customFormat="1" ht="12" customHeight="1" thickBot="1" x14ac:dyDescent="0.3">
      <c r="A129" s="189" t="s">
        <v>79</v>
      </c>
      <c r="B129" s="203" t="s">
        <v>335</v>
      </c>
      <c r="C129" s="179">
        <f>'1.A.sz.mell. (2)'!C129</f>
        <v>43666300</v>
      </c>
      <c r="D129" s="196"/>
      <c r="E129" s="196"/>
      <c r="F129" s="196"/>
    </row>
    <row r="130" spans="1:6" s="180" customFormat="1" ht="12" customHeight="1" thickBot="1" x14ac:dyDescent="0.3">
      <c r="A130" s="149" t="s">
        <v>18</v>
      </c>
      <c r="B130" s="201" t="s">
        <v>336</v>
      </c>
      <c r="C130" s="179">
        <f>'1.A.sz.mell. (2)'!C130</f>
        <v>0</v>
      </c>
      <c r="D130" s="151">
        <f>+D131+D132+D133+D134</f>
        <v>0</v>
      </c>
      <c r="E130" s="151">
        <f>+E131+E132+E133+E134</f>
        <v>0</v>
      </c>
      <c r="F130" s="151">
        <f>+F131+F132+F133+F134</f>
        <v>0</v>
      </c>
    </row>
    <row r="131" spans="1:6" s="180" customFormat="1" ht="12" customHeight="1" thickBot="1" x14ac:dyDescent="0.3">
      <c r="A131" s="153" t="s">
        <v>80</v>
      </c>
      <c r="B131" s="202" t="s">
        <v>337</v>
      </c>
      <c r="C131" s="179">
        <f>'1.A.sz.mell. (2)'!C131</f>
        <v>0</v>
      </c>
      <c r="D131" s="196"/>
      <c r="E131" s="196"/>
      <c r="F131" s="196"/>
    </row>
    <row r="132" spans="1:6" s="180" customFormat="1" ht="12" customHeight="1" thickBot="1" x14ac:dyDescent="0.3">
      <c r="A132" s="153" t="s">
        <v>81</v>
      </c>
      <c r="B132" s="202" t="s">
        <v>338</v>
      </c>
      <c r="C132" s="179">
        <f>'1.A.sz.mell. (2)'!C132</f>
        <v>0</v>
      </c>
      <c r="D132" s="196"/>
      <c r="E132" s="196"/>
      <c r="F132" s="196"/>
    </row>
    <row r="133" spans="1:6" s="180" customFormat="1" ht="12" customHeight="1" thickBot="1" x14ac:dyDescent="0.3">
      <c r="A133" s="153" t="s">
        <v>241</v>
      </c>
      <c r="B133" s="202" t="s">
        <v>339</v>
      </c>
      <c r="C133" s="179">
        <f>'1.A.sz.mell. (2)'!C133</f>
        <v>0</v>
      </c>
      <c r="D133" s="196"/>
      <c r="E133" s="196"/>
      <c r="F133" s="196"/>
    </row>
    <row r="134" spans="1:6" s="180" customFormat="1" ht="12" customHeight="1" thickBot="1" x14ac:dyDescent="0.3">
      <c r="A134" s="189" t="s">
        <v>243</v>
      </c>
      <c r="B134" s="203" t="s">
        <v>340</v>
      </c>
      <c r="C134" s="179">
        <f>'1.A.sz.mell. (2)'!C134</f>
        <v>0</v>
      </c>
      <c r="D134" s="196"/>
      <c r="E134" s="196"/>
      <c r="F134" s="196"/>
    </row>
    <row r="135" spans="1:6" s="180" customFormat="1" ht="12" customHeight="1" thickBot="1" x14ac:dyDescent="0.3">
      <c r="A135" s="149" t="s">
        <v>19</v>
      </c>
      <c r="B135" s="201" t="s">
        <v>341</v>
      </c>
      <c r="C135" s="179">
        <f>'1.A.sz.mell. (2)'!C135</f>
        <v>57194493</v>
      </c>
      <c r="D135" s="163">
        <f>+D136+D137+D138+D140+D139</f>
        <v>57707679.660000004</v>
      </c>
      <c r="E135" s="163">
        <f>+E136+E137+E138+E140+E139</f>
        <v>58225998.186600007</v>
      </c>
      <c r="F135" s="163">
        <f>+F136+F137+F138+F140+F139</f>
        <v>58749499.898466006</v>
      </c>
    </row>
    <row r="136" spans="1:6" s="180" customFormat="1" ht="12" customHeight="1" thickBot="1" x14ac:dyDescent="0.3">
      <c r="A136" s="153" t="s">
        <v>82</v>
      </c>
      <c r="B136" s="202" t="s">
        <v>342</v>
      </c>
      <c r="C136" s="179">
        <f>'1.A.sz.mell. (2)'!C136</f>
        <v>0</v>
      </c>
      <c r="D136" s="196"/>
      <c r="E136" s="196"/>
      <c r="F136" s="196"/>
    </row>
    <row r="137" spans="1:6" s="180" customFormat="1" ht="12" customHeight="1" thickBot="1" x14ac:dyDescent="0.3">
      <c r="A137" s="153" t="s">
        <v>83</v>
      </c>
      <c r="B137" s="202" t="s">
        <v>343</v>
      </c>
      <c r="C137" s="179">
        <f>'1.A.sz.mell. (2)'!C137</f>
        <v>3247169</v>
      </c>
      <c r="D137" s="196">
        <f>C137</f>
        <v>3247169</v>
      </c>
      <c r="E137" s="196">
        <f>D137</f>
        <v>3247169</v>
      </c>
      <c r="F137" s="196">
        <f>E137</f>
        <v>3247169</v>
      </c>
    </row>
    <row r="138" spans="1:6" s="180" customFormat="1" ht="12" customHeight="1" thickBot="1" x14ac:dyDescent="0.3">
      <c r="A138" s="153" t="s">
        <v>250</v>
      </c>
      <c r="B138" s="202" t="s">
        <v>344</v>
      </c>
      <c r="C138" s="179">
        <f>'1.A.sz.mell. (2)'!C138</f>
        <v>2628658</v>
      </c>
      <c r="D138" s="196">
        <v>2628658</v>
      </c>
      <c r="E138" s="196">
        <v>2628658</v>
      </c>
      <c r="F138" s="196">
        <v>2628658</v>
      </c>
    </row>
    <row r="139" spans="1:6" s="180" customFormat="1" ht="12" customHeight="1" thickBot="1" x14ac:dyDescent="0.3">
      <c r="A139" s="153" t="s">
        <v>252</v>
      </c>
      <c r="C139" s="179">
        <f>'1.A.sz.mell. (2)'!C139</f>
        <v>0</v>
      </c>
      <c r="D139" s="196">
        <f>C139*1.004</f>
        <v>0</v>
      </c>
      <c r="E139" s="196">
        <f>D139*1.004</f>
        <v>0</v>
      </c>
      <c r="F139" s="196">
        <f>E139*1.004</f>
        <v>0</v>
      </c>
    </row>
    <row r="140" spans="1:6" s="180" customFormat="1" ht="12" customHeight="1" thickBot="1" x14ac:dyDescent="0.3">
      <c r="A140" s="189" t="s">
        <v>418</v>
      </c>
      <c r="B140" s="184" t="s">
        <v>417</v>
      </c>
      <c r="C140" s="179">
        <f>'1.A.sz.mell. (2)'!C140</f>
        <v>51318666</v>
      </c>
      <c r="D140" s="196">
        <f>C140*1.01</f>
        <v>51831852.660000004</v>
      </c>
      <c r="E140" s="196">
        <f>D140*1.01</f>
        <v>52350171.186600007</v>
      </c>
      <c r="F140" s="196">
        <f>E140*1.01</f>
        <v>52873672.898466006</v>
      </c>
    </row>
    <row r="141" spans="1:6" s="180" customFormat="1" ht="12" customHeight="1" thickBot="1" x14ac:dyDescent="0.3">
      <c r="A141" s="149" t="s">
        <v>20</v>
      </c>
      <c r="B141" s="201" t="s">
        <v>346</v>
      </c>
      <c r="C141" s="179">
        <f>'1.A.sz.mell. (2)'!C141</f>
        <v>0</v>
      </c>
      <c r="D141" s="204">
        <f>+D142+D143+D144+D145</f>
        <v>0</v>
      </c>
      <c r="E141" s="204">
        <f>+E142+E143+E144+E145</f>
        <v>0</v>
      </c>
      <c r="F141" s="204">
        <f>+F142+F143+F144+F145</f>
        <v>0</v>
      </c>
    </row>
    <row r="142" spans="1:6" s="180" customFormat="1" ht="12" customHeight="1" thickBot="1" x14ac:dyDescent="0.3">
      <c r="A142" s="153" t="s">
        <v>131</v>
      </c>
      <c r="B142" s="202" t="s">
        <v>347</v>
      </c>
      <c r="C142" s="179">
        <f>'1.A.sz.mell. (2)'!C142</f>
        <v>0</v>
      </c>
      <c r="D142" s="196"/>
      <c r="E142" s="196"/>
      <c r="F142" s="196"/>
    </row>
    <row r="143" spans="1:6" s="180" customFormat="1" ht="12" customHeight="1" thickBot="1" x14ac:dyDescent="0.3">
      <c r="A143" s="153" t="s">
        <v>132</v>
      </c>
      <c r="B143" s="202" t="s">
        <v>348</v>
      </c>
      <c r="C143" s="179">
        <f>'1.A.sz.mell. (2)'!C143</f>
        <v>0</v>
      </c>
      <c r="D143" s="196"/>
      <c r="E143" s="196"/>
      <c r="F143" s="196"/>
    </row>
    <row r="144" spans="1:6" s="180" customFormat="1" ht="12" customHeight="1" thickBot="1" x14ac:dyDescent="0.3">
      <c r="A144" s="153" t="s">
        <v>167</v>
      </c>
      <c r="B144" s="202" t="s">
        <v>349</v>
      </c>
      <c r="C144" s="179">
        <f>'1.A.sz.mell. (2)'!C144</f>
        <v>0</v>
      </c>
      <c r="D144" s="196"/>
      <c r="E144" s="196"/>
      <c r="F144" s="196"/>
    </row>
    <row r="145" spans="1:9" s="180" customFormat="1" ht="12" customHeight="1" thickBot="1" x14ac:dyDescent="0.3">
      <c r="A145" s="153" t="s">
        <v>258</v>
      </c>
      <c r="B145" s="202" t="s">
        <v>350</v>
      </c>
      <c r="C145" s="179">
        <f>'1.A.sz.mell. (2)'!C145</f>
        <v>0</v>
      </c>
      <c r="D145" s="196"/>
      <c r="E145" s="196"/>
      <c r="F145" s="196"/>
    </row>
    <row r="146" spans="1:9" s="180" customFormat="1" ht="15" customHeight="1" thickBot="1" x14ac:dyDescent="0.3">
      <c r="A146" s="149" t="s">
        <v>21</v>
      </c>
      <c r="B146" s="201" t="s">
        <v>351</v>
      </c>
      <c r="C146" s="179">
        <f>'1.A.sz.mell. (2)'!C146</f>
        <v>100860793</v>
      </c>
      <c r="D146" s="132">
        <f>+D126+D130+D135+D141</f>
        <v>57707679.660000004</v>
      </c>
      <c r="E146" s="132">
        <f>+E126+E130+E135+E141</f>
        <v>58225998.186600007</v>
      </c>
      <c r="F146" s="132">
        <f>+F126+F130+F135+F141</f>
        <v>58749499.898466006</v>
      </c>
      <c r="G146" s="206"/>
      <c r="H146" s="206"/>
      <c r="I146" s="206"/>
    </row>
    <row r="147" spans="1:9" s="152" customFormat="1" ht="12.9" customHeight="1" thickBot="1" x14ac:dyDescent="0.3">
      <c r="A147" s="207" t="s">
        <v>22</v>
      </c>
      <c r="B147" s="116" t="s">
        <v>352</v>
      </c>
      <c r="C147" s="179">
        <f>'1.A.sz.mell. (2)'!C147</f>
        <v>396290592</v>
      </c>
      <c r="D147" s="132">
        <f>+D125+D146</f>
        <v>197500235.25999999</v>
      </c>
      <c r="E147" s="132">
        <f>+E125+E146</f>
        <v>200254502.37459999</v>
      </c>
      <c r="F147" s="132">
        <f>+F125+F146</f>
        <v>217848842.30190599</v>
      </c>
    </row>
    <row r="148" spans="1:9" s="180" customFormat="1" ht="7.5" customHeight="1" x14ac:dyDescent="0.25">
      <c r="C148" s="208"/>
      <c r="D148" s="208"/>
      <c r="E148" s="208"/>
      <c r="F148" s="208"/>
    </row>
    <row r="149" spans="1:9" s="180" customFormat="1" ht="12" x14ac:dyDescent="0.25">
      <c r="A149" s="480" t="s">
        <v>353</v>
      </c>
      <c r="B149" s="480"/>
      <c r="C149" s="480"/>
    </row>
    <row r="150" spans="1:9" s="180" customFormat="1" ht="15" customHeight="1" thickBot="1" x14ac:dyDescent="0.3">
      <c r="A150" s="481" t="s">
        <v>114</v>
      </c>
      <c r="B150" s="481"/>
      <c r="C150" s="101" t="s">
        <v>9</v>
      </c>
      <c r="D150" s="101" t="s">
        <v>9</v>
      </c>
      <c r="E150" s="101" t="s">
        <v>9</v>
      </c>
      <c r="F150" s="101" t="s">
        <v>9</v>
      </c>
    </row>
    <row r="151" spans="1:9" s="180" customFormat="1" ht="26.25" customHeight="1" thickBot="1" x14ac:dyDescent="0.3">
      <c r="A151" s="149">
        <v>1</v>
      </c>
      <c r="B151" s="194" t="s">
        <v>354</v>
      </c>
      <c r="C151" s="151">
        <f>C62-C125</f>
        <v>-24116445</v>
      </c>
      <c r="D151" s="151">
        <f>D62-D125</f>
        <v>42182779.700000018</v>
      </c>
      <c r="E151" s="151">
        <f>E62-E125</f>
        <v>41642097.541999996</v>
      </c>
      <c r="F151" s="151">
        <f>F62-F125</f>
        <v>26436052.399560004</v>
      </c>
    </row>
    <row r="152" spans="1:9" s="180" customFormat="1" ht="27.75" customHeight="1" thickBot="1" x14ac:dyDescent="0.3">
      <c r="A152" s="149" t="s">
        <v>14</v>
      </c>
      <c r="B152" s="194" t="s">
        <v>355</v>
      </c>
      <c r="C152" s="151">
        <f>C85-C146</f>
        <v>24116445</v>
      </c>
      <c r="D152" s="151">
        <f>D85-D146</f>
        <v>-42177191.660000004</v>
      </c>
      <c r="E152" s="151">
        <f>E85-E146</f>
        <v>-41635951.186600007</v>
      </c>
      <c r="F152" s="151">
        <f>F85-F146</f>
        <v>-26429290.898466006</v>
      </c>
    </row>
    <row r="154" spans="1:9" x14ac:dyDescent="0.3">
      <c r="D154" s="394"/>
      <c r="E154" s="394"/>
      <c r="F154" s="394"/>
    </row>
  </sheetData>
  <mergeCells count="8">
    <mergeCell ref="A149:C149"/>
    <mergeCell ref="A150:B150"/>
    <mergeCell ref="A1:C1"/>
    <mergeCell ref="A2:C2"/>
    <mergeCell ref="A3:C3"/>
    <mergeCell ref="A4:B4"/>
    <mergeCell ref="A88:C88"/>
    <mergeCell ref="A89:B89"/>
  </mergeCells>
  <pageMargins left="0.78740157480314965" right="0.78740157480314965" top="0.86" bottom="0.38" header="1.24" footer="0.27559055118110237"/>
  <pageSetup paperSize="9" scale="63" fitToWidth="3" fitToHeight="2" orientation="portrait" r:id="rId1"/>
  <headerFooter alignWithMargins="0"/>
  <rowBreaks count="1" manualBreakCount="1">
    <brk id="8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53"/>
  <sheetViews>
    <sheetView zoomScaleNormal="100" workbookViewId="0">
      <selection activeCell="D6" sqref="D6"/>
    </sheetView>
  </sheetViews>
  <sheetFormatPr defaultColWidth="9.33203125" defaultRowHeight="15.6" x14ac:dyDescent="0.3"/>
  <cols>
    <col min="1" max="1" width="9.44140625" style="117" customWidth="1"/>
    <col min="2" max="2" width="91.6640625" style="117" customWidth="1"/>
    <col min="3" max="3" width="22.77734375" style="118" customWidth="1"/>
    <col min="4" max="4" width="9" style="125" customWidth="1"/>
    <col min="5" max="16384" width="9.33203125" style="125"/>
  </cols>
  <sheetData>
    <row r="1" spans="1:6" x14ac:dyDescent="0.3">
      <c r="A1" s="482" t="s">
        <v>588</v>
      </c>
      <c r="B1" s="483"/>
      <c r="C1" s="483"/>
      <c r="D1" s="124"/>
      <c r="E1" s="124"/>
      <c r="F1" s="124"/>
    </row>
    <row r="2" spans="1:6" x14ac:dyDescent="0.3">
      <c r="A2" s="486" t="s">
        <v>575</v>
      </c>
      <c r="B2" s="486"/>
      <c r="C2" s="486"/>
      <c r="D2" s="304"/>
      <c r="E2" s="304"/>
      <c r="F2" s="304"/>
    </row>
    <row r="3" spans="1:6" ht="15.9" customHeight="1" x14ac:dyDescent="0.3">
      <c r="A3" s="484" t="s">
        <v>10</v>
      </c>
      <c r="B3" s="484"/>
      <c r="C3" s="484"/>
    </row>
    <row r="4" spans="1:6" ht="15.9" customHeight="1" thickBot="1" x14ac:dyDescent="0.35">
      <c r="A4" s="481" t="s">
        <v>112</v>
      </c>
      <c r="B4" s="481"/>
      <c r="C4" s="101" t="s">
        <v>9</v>
      </c>
    </row>
    <row r="5" spans="1:6" ht="38.1" customHeight="1" thickBot="1" x14ac:dyDescent="0.35">
      <c r="A5" s="4" t="s">
        <v>59</v>
      </c>
      <c r="B5" s="5" t="s">
        <v>12</v>
      </c>
      <c r="C5" s="14" t="s">
        <v>461</v>
      </c>
    </row>
    <row r="6" spans="1:6" s="129" customFormat="1" ht="12" customHeight="1" thickBot="1" x14ac:dyDescent="0.25">
      <c r="A6" s="126">
        <v>1</v>
      </c>
      <c r="B6" s="127">
        <v>2</v>
      </c>
      <c r="C6" s="128">
        <v>3</v>
      </c>
    </row>
    <row r="7" spans="1:6" s="152" customFormat="1" ht="12" customHeight="1" thickBot="1" x14ac:dyDescent="0.3">
      <c r="A7" s="149" t="s">
        <v>13</v>
      </c>
      <c r="B7" s="150" t="s">
        <v>191</v>
      </c>
      <c r="C7" s="151">
        <f>'1.2.A.sz.mell. (2)'!C7+'1.B.2.sz.mell.'!C8+'1.C.2.sz.mell. '!C8</f>
        <v>0</v>
      </c>
    </row>
    <row r="8" spans="1:6" s="152" customFormat="1" ht="12" customHeight="1" thickBot="1" x14ac:dyDescent="0.3">
      <c r="A8" s="153" t="s">
        <v>84</v>
      </c>
      <c r="B8" s="154" t="s">
        <v>192</v>
      </c>
      <c r="C8" s="151">
        <f>'1.2.A.sz.mell. (2)'!C8+'1.B.2.sz.mell.'!C9+'1.C.2.sz.mell. '!C9</f>
        <v>0</v>
      </c>
    </row>
    <row r="9" spans="1:6" s="152" customFormat="1" ht="12" customHeight="1" thickBot="1" x14ac:dyDescent="0.3">
      <c r="A9" s="156" t="s">
        <v>85</v>
      </c>
      <c r="B9" s="157" t="s">
        <v>193</v>
      </c>
      <c r="C9" s="151">
        <f>'1.2.A.sz.mell. (2)'!C9+'1.B.2.sz.mell.'!C10+'1.C.2.sz.mell. '!C10</f>
        <v>0</v>
      </c>
    </row>
    <row r="10" spans="1:6" s="152" customFormat="1" ht="12" customHeight="1" thickBot="1" x14ac:dyDescent="0.3">
      <c r="A10" s="156" t="s">
        <v>86</v>
      </c>
      <c r="B10" s="157" t="s">
        <v>194</v>
      </c>
      <c r="C10" s="151">
        <f>'1.2.A.sz.mell. (2)'!C10+'1.B.2.sz.mell.'!C11+'1.C.2.sz.mell. '!C11</f>
        <v>0</v>
      </c>
    </row>
    <row r="11" spans="1:6" s="152" customFormat="1" ht="12" customHeight="1" thickBot="1" x14ac:dyDescent="0.3">
      <c r="A11" s="156" t="s">
        <v>87</v>
      </c>
      <c r="B11" s="157" t="s">
        <v>195</v>
      </c>
      <c r="C11" s="151">
        <f>'1.2.A.sz.mell. (2)'!C11+'1.B.2.sz.mell.'!C12+'1.C.2.sz.mell. '!C12</f>
        <v>0</v>
      </c>
    </row>
    <row r="12" spans="1:6" s="152" customFormat="1" ht="12" customHeight="1" thickBot="1" x14ac:dyDescent="0.3">
      <c r="A12" s="156" t="s">
        <v>109</v>
      </c>
      <c r="B12" s="157" t="s">
        <v>196</v>
      </c>
      <c r="C12" s="151">
        <f>'1.2.A.sz.mell. (2)'!C12+'1.B.2.sz.mell.'!C13+'1.C.2.sz.mell. '!C13</f>
        <v>0</v>
      </c>
    </row>
    <row r="13" spans="1:6" s="152" customFormat="1" ht="12" customHeight="1" thickBot="1" x14ac:dyDescent="0.3">
      <c r="A13" s="159" t="s">
        <v>88</v>
      </c>
      <c r="B13" s="160" t="s">
        <v>197</v>
      </c>
      <c r="C13" s="151">
        <f>'1.2.A.sz.mell. (2)'!C13+'1.B.2.sz.mell.'!C14+'1.C.2.sz.mell. '!C14</f>
        <v>0</v>
      </c>
    </row>
    <row r="14" spans="1:6" s="152" customFormat="1" ht="12" customHeight="1" thickBot="1" x14ac:dyDescent="0.3">
      <c r="A14" s="149" t="s">
        <v>14</v>
      </c>
      <c r="B14" s="161" t="s">
        <v>198</v>
      </c>
      <c r="C14" s="151">
        <f>'1.2.A.sz.mell. (2)'!C14+'1.B.2.sz.mell.'!C15+'1.C.2.sz.mell. '!C15</f>
        <v>32719299</v>
      </c>
    </row>
    <row r="15" spans="1:6" s="152" customFormat="1" ht="12" customHeight="1" thickBot="1" x14ac:dyDescent="0.3">
      <c r="A15" s="153" t="s">
        <v>90</v>
      </c>
      <c r="B15" s="154" t="s">
        <v>199</v>
      </c>
      <c r="C15" s="151">
        <f>'1.2.A.sz.mell. (2)'!C15+'1.B.2.sz.mell.'!C16+'1.C.2.sz.mell. '!C16</f>
        <v>0</v>
      </c>
    </row>
    <row r="16" spans="1:6" s="152" customFormat="1" ht="12" customHeight="1" thickBot="1" x14ac:dyDescent="0.3">
      <c r="A16" s="156" t="s">
        <v>91</v>
      </c>
      <c r="B16" s="157" t="s">
        <v>200</v>
      </c>
      <c r="C16" s="151">
        <f>'1.2.A.sz.mell. (2)'!C16+'1.B.2.sz.mell.'!C17+'1.C.2.sz.mell. '!C17</f>
        <v>0</v>
      </c>
    </row>
    <row r="17" spans="1:3" s="152" customFormat="1" ht="12" customHeight="1" thickBot="1" x14ac:dyDescent="0.3">
      <c r="A17" s="156" t="s">
        <v>92</v>
      </c>
      <c r="B17" s="157" t="s">
        <v>201</v>
      </c>
      <c r="C17" s="151">
        <f>'1.2.A.sz.mell. (2)'!C17+'1.B.2.sz.mell.'!C18+'1.C.2.sz.mell. '!C18</f>
        <v>0</v>
      </c>
    </row>
    <row r="18" spans="1:3" s="152" customFormat="1" ht="12" customHeight="1" thickBot="1" x14ac:dyDescent="0.3">
      <c r="A18" s="156" t="s">
        <v>93</v>
      </c>
      <c r="B18" s="157" t="s">
        <v>202</v>
      </c>
      <c r="C18" s="151">
        <f>'1.2.A.sz.mell. (2)'!C18+'1.B.2.sz.mell.'!C19+'1.C.2.sz.mell. '!C19</f>
        <v>0</v>
      </c>
    </row>
    <row r="19" spans="1:3" s="152" customFormat="1" ht="12" customHeight="1" thickBot="1" x14ac:dyDescent="0.3">
      <c r="A19" s="156" t="s">
        <v>94</v>
      </c>
      <c r="B19" s="157" t="s">
        <v>203</v>
      </c>
      <c r="C19" s="151">
        <f>'1.2.A.sz.mell. (2)'!C19+'1.B.2.sz.mell.'!C20+'1.C.2.sz.mell. '!C20</f>
        <v>32719299</v>
      </c>
    </row>
    <row r="20" spans="1:3" s="152" customFormat="1" ht="12" customHeight="1" thickBot="1" x14ac:dyDescent="0.3">
      <c r="A20" s="159" t="s">
        <v>103</v>
      </c>
      <c r="B20" s="160" t="s">
        <v>204</v>
      </c>
      <c r="C20" s="151">
        <f>'1.2.A.sz.mell. (2)'!C20+'1.B.2.sz.mell.'!C21+'1.C.2.sz.mell. '!C21</f>
        <v>0</v>
      </c>
    </row>
    <row r="21" spans="1:3" s="152" customFormat="1" ht="12" customHeight="1" thickBot="1" x14ac:dyDescent="0.3">
      <c r="A21" s="149" t="s">
        <v>15</v>
      </c>
      <c r="B21" s="150" t="s">
        <v>205</v>
      </c>
      <c r="C21" s="151">
        <f>'1.2.A.sz.mell. (2)'!C21+'1.B.2.sz.mell.'!C22+'1.C.2.sz.mell. '!C22</f>
        <v>20104565</v>
      </c>
    </row>
    <row r="22" spans="1:3" s="152" customFormat="1" ht="12" customHeight="1" thickBot="1" x14ac:dyDescent="0.3">
      <c r="A22" s="153" t="s">
        <v>73</v>
      </c>
      <c r="B22" s="154" t="s">
        <v>206</v>
      </c>
      <c r="C22" s="151">
        <f>'1.2.A.sz.mell. (2)'!C22+'1.B.2.sz.mell.'!C23+'1.C.2.sz.mell. '!C23</f>
        <v>3344565</v>
      </c>
    </row>
    <row r="23" spans="1:3" s="152" customFormat="1" ht="12" customHeight="1" thickBot="1" x14ac:dyDescent="0.3">
      <c r="A23" s="156" t="s">
        <v>74</v>
      </c>
      <c r="B23" s="157" t="s">
        <v>207</v>
      </c>
      <c r="C23" s="151">
        <f>'1.2.A.sz.mell. (2)'!C23+'1.B.2.sz.mell.'!C24+'1.C.2.sz.mell. '!C24</f>
        <v>0</v>
      </c>
    </row>
    <row r="24" spans="1:3" s="152" customFormat="1" ht="12" customHeight="1" thickBot="1" x14ac:dyDescent="0.3">
      <c r="A24" s="156" t="s">
        <v>75</v>
      </c>
      <c r="B24" s="157" t="s">
        <v>208</v>
      </c>
      <c r="C24" s="151">
        <f>'1.2.A.sz.mell. (2)'!C24+'1.B.2.sz.mell.'!C25+'1.C.2.sz.mell. '!C25</f>
        <v>0</v>
      </c>
    </row>
    <row r="25" spans="1:3" s="152" customFormat="1" ht="12" customHeight="1" thickBot="1" x14ac:dyDescent="0.3">
      <c r="A25" s="156" t="s">
        <v>76</v>
      </c>
      <c r="B25" s="157" t="s">
        <v>209</v>
      </c>
      <c r="C25" s="151">
        <f>'1.2.A.sz.mell. (2)'!C25+'1.B.2.sz.mell.'!C26+'1.C.2.sz.mell. '!C26</f>
        <v>0</v>
      </c>
    </row>
    <row r="26" spans="1:3" s="152" customFormat="1" ht="12" customHeight="1" thickBot="1" x14ac:dyDescent="0.3">
      <c r="A26" s="156" t="s">
        <v>121</v>
      </c>
      <c r="B26" s="157" t="s">
        <v>210</v>
      </c>
      <c r="C26" s="151">
        <f>'1.2.A.sz.mell. (2)'!C26+'1.B.2.sz.mell.'!C27+'1.C.2.sz.mell. '!C27</f>
        <v>0</v>
      </c>
    </row>
    <row r="27" spans="1:3" s="152" customFormat="1" ht="12" customHeight="1" thickBot="1" x14ac:dyDescent="0.3">
      <c r="A27" s="159" t="s">
        <v>122</v>
      </c>
      <c r="B27" s="160" t="s">
        <v>211</v>
      </c>
      <c r="C27" s="151">
        <f>'1.2.A.sz.mell. (2)'!C27+'1.B.2.sz.mell.'!C28+'1.C.2.sz.mell. '!C28</f>
        <v>16760000</v>
      </c>
    </row>
    <row r="28" spans="1:3" s="152" customFormat="1" ht="12" customHeight="1" thickBot="1" x14ac:dyDescent="0.3">
      <c r="A28" s="149" t="s">
        <v>123</v>
      </c>
      <c r="B28" s="150" t="s">
        <v>212</v>
      </c>
      <c r="C28" s="151">
        <f>'1.2.A.sz.mell. (2)'!C28+'1.B.2.sz.mell.'!C29+'1.C.2.sz.mell. '!C29</f>
        <v>0</v>
      </c>
    </row>
    <row r="29" spans="1:3" s="152" customFormat="1" ht="12" customHeight="1" thickBot="1" x14ac:dyDescent="0.3">
      <c r="A29" s="153" t="s">
        <v>213</v>
      </c>
      <c r="B29" s="154" t="s">
        <v>214</v>
      </c>
      <c r="C29" s="151">
        <f>'1.2.A.sz.mell. (2)'!C29+'1.B.2.sz.mell.'!C30+'1.C.2.sz.mell. '!C30</f>
        <v>0</v>
      </c>
    </row>
    <row r="30" spans="1:3" s="152" customFormat="1" ht="12" customHeight="1" thickBot="1" x14ac:dyDescent="0.3">
      <c r="A30" s="156" t="s">
        <v>215</v>
      </c>
      <c r="B30" s="157" t="s">
        <v>216</v>
      </c>
      <c r="C30" s="151">
        <f>'1.2.A.sz.mell. (2)'!C30+'1.B.2.sz.mell.'!C31+'1.C.2.sz.mell. '!C31</f>
        <v>0</v>
      </c>
    </row>
    <row r="31" spans="1:3" s="152" customFormat="1" ht="12" customHeight="1" thickBot="1" x14ac:dyDescent="0.3">
      <c r="A31" s="156" t="s">
        <v>217</v>
      </c>
      <c r="B31" s="157" t="s">
        <v>218</v>
      </c>
      <c r="C31" s="151">
        <f>'1.2.A.sz.mell. (2)'!C31+'1.B.2.sz.mell.'!C32+'1.C.2.sz.mell. '!C32</f>
        <v>0</v>
      </c>
    </row>
    <row r="32" spans="1:3" s="152" customFormat="1" ht="12" customHeight="1" thickBot="1" x14ac:dyDescent="0.3">
      <c r="A32" s="156" t="s">
        <v>219</v>
      </c>
      <c r="B32" s="157" t="s">
        <v>220</v>
      </c>
      <c r="C32" s="151">
        <f>'1.2.A.sz.mell. (2)'!C32+'1.B.2.sz.mell.'!C33+'1.C.2.sz.mell. '!C33</f>
        <v>0</v>
      </c>
    </row>
    <row r="33" spans="1:3" s="152" customFormat="1" ht="12" customHeight="1" thickBot="1" x14ac:dyDescent="0.3">
      <c r="A33" s="156" t="s">
        <v>221</v>
      </c>
      <c r="B33" s="157" t="s">
        <v>222</v>
      </c>
      <c r="C33" s="151">
        <f>'1.2.A.sz.mell. (2)'!C33+'1.B.2.sz.mell.'!C34+'1.C.2.sz.mell. '!C34</f>
        <v>0</v>
      </c>
    </row>
    <row r="34" spans="1:3" s="152" customFormat="1" ht="12" customHeight="1" thickBot="1" x14ac:dyDescent="0.3">
      <c r="A34" s="159" t="s">
        <v>223</v>
      </c>
      <c r="B34" s="160" t="s">
        <v>224</v>
      </c>
      <c r="C34" s="151">
        <f>'1.2.A.sz.mell. (2)'!C34+'1.B.2.sz.mell.'!C35+'1.C.2.sz.mell. '!C35</f>
        <v>0</v>
      </c>
    </row>
    <row r="35" spans="1:3" s="152" customFormat="1" ht="12" customHeight="1" thickBot="1" x14ac:dyDescent="0.3">
      <c r="A35" s="149" t="s">
        <v>17</v>
      </c>
      <c r="B35" s="150" t="s">
        <v>225</v>
      </c>
      <c r="C35" s="151">
        <f>'1.2.A.sz.mell. (2)'!C35+'1.B.2.sz.mell.'!C36+'1.C.2.sz.mell. '!C36</f>
        <v>23131260</v>
      </c>
    </row>
    <row r="36" spans="1:3" s="152" customFormat="1" ht="12" customHeight="1" thickBot="1" x14ac:dyDescent="0.3">
      <c r="A36" s="153" t="s">
        <v>77</v>
      </c>
      <c r="B36" s="154" t="s">
        <v>226</v>
      </c>
      <c r="C36" s="151">
        <f>'1.2.A.sz.mell. (2)'!C36+'1.B.2.sz.mell.'!C37+'1.C.2.sz.mell. '!C37</f>
        <v>0</v>
      </c>
    </row>
    <row r="37" spans="1:3" s="152" customFormat="1" ht="12" customHeight="1" thickBot="1" x14ac:dyDescent="0.3">
      <c r="A37" s="156" t="s">
        <v>78</v>
      </c>
      <c r="B37" s="157" t="s">
        <v>227</v>
      </c>
      <c r="C37" s="151">
        <f>'1.2.A.sz.mell. (2)'!C37+'1.B.2.sz.mell.'!C38+'1.C.2.sz.mell. '!C38</f>
        <v>8729291</v>
      </c>
    </row>
    <row r="38" spans="1:3" s="152" customFormat="1" ht="12" customHeight="1" thickBot="1" x14ac:dyDescent="0.3">
      <c r="A38" s="156" t="s">
        <v>79</v>
      </c>
      <c r="B38" s="157" t="s">
        <v>228</v>
      </c>
      <c r="C38" s="151">
        <f>'1.2.A.sz.mell. (2)'!C38+'1.B.2.sz.mell.'!C39+'1.C.2.sz.mell. '!C39</f>
        <v>3250804</v>
      </c>
    </row>
    <row r="39" spans="1:3" s="152" customFormat="1" ht="12" customHeight="1" thickBot="1" x14ac:dyDescent="0.3">
      <c r="A39" s="156" t="s">
        <v>125</v>
      </c>
      <c r="B39" s="157" t="s">
        <v>229</v>
      </c>
      <c r="C39" s="151">
        <f>'1.2.A.sz.mell. (2)'!C39+'1.B.2.sz.mell.'!C40+'1.C.2.sz.mell. '!C40</f>
        <v>0</v>
      </c>
    </row>
    <row r="40" spans="1:3" s="152" customFormat="1" ht="12" customHeight="1" thickBot="1" x14ac:dyDescent="0.3">
      <c r="A40" s="156" t="s">
        <v>126</v>
      </c>
      <c r="B40" s="157" t="s">
        <v>230</v>
      </c>
      <c r="C40" s="151">
        <f>'1.2.A.sz.mell. (2)'!C40+'1.B.2.sz.mell.'!C41+'1.C.2.sz.mell. '!C41</f>
        <v>0</v>
      </c>
    </row>
    <row r="41" spans="1:3" s="152" customFormat="1" ht="12" customHeight="1" thickBot="1" x14ac:dyDescent="0.3">
      <c r="A41" s="156" t="s">
        <v>127</v>
      </c>
      <c r="B41" s="157" t="s">
        <v>231</v>
      </c>
      <c r="C41" s="151">
        <f>'1.2.A.sz.mell. (2)'!C41+'1.B.2.sz.mell.'!C42+'1.C.2.sz.mell. '!C42</f>
        <v>4225665</v>
      </c>
    </row>
    <row r="42" spans="1:3" s="152" customFormat="1" ht="12" customHeight="1" thickBot="1" x14ac:dyDescent="0.3">
      <c r="A42" s="156" t="s">
        <v>128</v>
      </c>
      <c r="B42" s="157" t="s">
        <v>232</v>
      </c>
      <c r="C42" s="151">
        <f>'1.2.A.sz.mell. (2)'!C42+'1.B.2.sz.mell.'!C43+'1.C.2.sz.mell. '!C43</f>
        <v>6912000</v>
      </c>
    </row>
    <row r="43" spans="1:3" s="152" customFormat="1" ht="12" customHeight="1" thickBot="1" x14ac:dyDescent="0.3">
      <c r="A43" s="156" t="s">
        <v>129</v>
      </c>
      <c r="B43" s="157" t="s">
        <v>233</v>
      </c>
      <c r="C43" s="151">
        <f>'1.2.A.sz.mell. (2)'!C43+'1.B.2.sz.mell.'!C44+'1.C.2.sz.mell. '!C44</f>
        <v>0</v>
      </c>
    </row>
    <row r="44" spans="1:3" s="152" customFormat="1" ht="12" customHeight="1" thickBot="1" x14ac:dyDescent="0.3">
      <c r="A44" s="156" t="s">
        <v>234</v>
      </c>
      <c r="B44" s="157" t="s">
        <v>235</v>
      </c>
      <c r="C44" s="151">
        <f>'1.2.A.sz.mell. (2)'!C44+'1.B.2.sz.mell.'!C45+'1.C.2.sz.mell. '!C45</f>
        <v>3500</v>
      </c>
    </row>
    <row r="45" spans="1:3" s="152" customFormat="1" ht="12" customHeight="1" thickBot="1" x14ac:dyDescent="0.3">
      <c r="A45" s="159" t="s">
        <v>236</v>
      </c>
      <c r="B45" s="160" t="s">
        <v>237</v>
      </c>
      <c r="C45" s="151">
        <f>'1.2.A.sz.mell. (2)'!C45+'1.B.2.sz.mell.'!C46+'1.C.2.sz.mell. '!C46</f>
        <v>10000</v>
      </c>
    </row>
    <row r="46" spans="1:3" s="152" customFormat="1" ht="12" customHeight="1" thickBot="1" x14ac:dyDescent="0.3">
      <c r="A46" s="149" t="s">
        <v>18</v>
      </c>
      <c r="B46" s="150" t="s">
        <v>238</v>
      </c>
      <c r="C46" s="151">
        <f>'1.2.A.sz.mell. (2)'!C46+'1.B.2.sz.mell.'!C47+'1.C.2.sz.mell. '!C47</f>
        <v>0</v>
      </c>
    </row>
    <row r="47" spans="1:3" s="152" customFormat="1" ht="12" customHeight="1" thickBot="1" x14ac:dyDescent="0.3">
      <c r="A47" s="153" t="s">
        <v>80</v>
      </c>
      <c r="B47" s="154" t="s">
        <v>239</v>
      </c>
      <c r="C47" s="151">
        <f>'1.2.A.sz.mell. (2)'!C47+'1.B.2.sz.mell.'!C48+'1.C.2.sz.mell. '!C48</f>
        <v>0</v>
      </c>
    </row>
    <row r="48" spans="1:3" s="152" customFormat="1" ht="12" customHeight="1" thickBot="1" x14ac:dyDescent="0.3">
      <c r="A48" s="156" t="s">
        <v>81</v>
      </c>
      <c r="B48" s="157" t="s">
        <v>240</v>
      </c>
      <c r="C48" s="151">
        <f>'1.2.A.sz.mell. (2)'!C48+'1.B.2.sz.mell.'!C49+'1.C.2.sz.mell. '!C49</f>
        <v>0</v>
      </c>
    </row>
    <row r="49" spans="1:3" s="152" customFormat="1" ht="12" customHeight="1" thickBot="1" x14ac:dyDescent="0.3">
      <c r="A49" s="156" t="s">
        <v>241</v>
      </c>
      <c r="B49" s="157" t="s">
        <v>242</v>
      </c>
      <c r="C49" s="151">
        <f>'1.2.A.sz.mell. (2)'!C49+'1.B.2.sz.mell.'!C50+'1.C.2.sz.mell. '!C50</f>
        <v>0</v>
      </c>
    </row>
    <row r="50" spans="1:3" s="152" customFormat="1" ht="12" customHeight="1" thickBot="1" x14ac:dyDescent="0.3">
      <c r="A50" s="156" t="s">
        <v>243</v>
      </c>
      <c r="B50" s="157" t="s">
        <v>244</v>
      </c>
      <c r="C50" s="151">
        <f>'1.2.A.sz.mell. (2)'!C50+'1.B.2.sz.mell.'!C51+'1.C.2.sz.mell. '!C51</f>
        <v>0</v>
      </c>
    </row>
    <row r="51" spans="1:3" s="152" customFormat="1" ht="12" customHeight="1" thickBot="1" x14ac:dyDescent="0.3">
      <c r="A51" s="159" t="s">
        <v>245</v>
      </c>
      <c r="B51" s="160" t="s">
        <v>246</v>
      </c>
      <c r="C51" s="151">
        <f>'1.2.A.sz.mell. (2)'!C51+'1.B.2.sz.mell.'!C52+'1.C.2.sz.mell. '!C52</f>
        <v>0</v>
      </c>
    </row>
    <row r="52" spans="1:3" s="152" customFormat="1" ht="12" customHeight="1" thickBot="1" x14ac:dyDescent="0.3">
      <c r="A52" s="149" t="s">
        <v>130</v>
      </c>
      <c r="B52" s="150" t="s">
        <v>247</v>
      </c>
      <c r="C52" s="151">
        <f>'1.2.A.sz.mell. (2)'!C52+'1.B.2.sz.mell.'!C53+'1.C.2.sz.mell. '!C53</f>
        <v>0</v>
      </c>
    </row>
    <row r="53" spans="1:3" s="152" customFormat="1" ht="12" customHeight="1" thickBot="1" x14ac:dyDescent="0.3">
      <c r="A53" s="153" t="s">
        <v>82</v>
      </c>
      <c r="B53" s="154" t="s">
        <v>248</v>
      </c>
      <c r="C53" s="151">
        <f>'1.2.A.sz.mell. (2)'!C53+'1.B.2.sz.mell.'!C54+'1.C.2.sz.mell. '!C54</f>
        <v>0</v>
      </c>
    </row>
    <row r="54" spans="1:3" s="152" customFormat="1" ht="12" customHeight="1" thickBot="1" x14ac:dyDescent="0.3">
      <c r="A54" s="156" t="s">
        <v>83</v>
      </c>
      <c r="B54" s="157" t="s">
        <v>249</v>
      </c>
      <c r="C54" s="151">
        <f>'1.2.A.sz.mell. (2)'!C54+'1.B.2.sz.mell.'!C55+'1.C.2.sz.mell. '!C55</f>
        <v>0</v>
      </c>
    </row>
    <row r="55" spans="1:3" s="152" customFormat="1" ht="12" customHeight="1" thickBot="1" x14ac:dyDescent="0.3">
      <c r="A55" s="156" t="s">
        <v>250</v>
      </c>
      <c r="B55" s="157" t="s">
        <v>251</v>
      </c>
      <c r="C55" s="151">
        <f>'1.2.A.sz.mell. (2)'!C55+'1.B.2.sz.mell.'!C56+'1.C.2.sz.mell. '!C56</f>
        <v>0</v>
      </c>
    </row>
    <row r="56" spans="1:3" s="152" customFormat="1" ht="12" customHeight="1" thickBot="1" x14ac:dyDescent="0.3">
      <c r="A56" s="159" t="s">
        <v>252</v>
      </c>
      <c r="B56" s="160" t="s">
        <v>253</v>
      </c>
      <c r="C56" s="151">
        <f>'1.2.A.sz.mell. (2)'!C56+'1.B.2.sz.mell.'!C57+'1.C.2.sz.mell. '!C57</f>
        <v>0</v>
      </c>
    </row>
    <row r="57" spans="1:3" s="152" customFormat="1" ht="12" customHeight="1" thickBot="1" x14ac:dyDescent="0.3">
      <c r="A57" s="149" t="s">
        <v>20</v>
      </c>
      <c r="B57" s="161" t="s">
        <v>254</v>
      </c>
      <c r="C57" s="151">
        <f>'1.2.A.sz.mell. (2)'!C57+'1.B.2.sz.mell.'!C58+'1.C.2.sz.mell. '!C58</f>
        <v>507100</v>
      </c>
    </row>
    <row r="58" spans="1:3" s="152" customFormat="1" ht="12" customHeight="1" thickBot="1" x14ac:dyDescent="0.3">
      <c r="A58" s="153" t="s">
        <v>131</v>
      </c>
      <c r="B58" s="154" t="s">
        <v>255</v>
      </c>
      <c r="C58" s="151">
        <f>'1.2.A.sz.mell. (2)'!C58+'1.B.2.sz.mell.'!C59+'1.C.2.sz.mell. '!C59</f>
        <v>0</v>
      </c>
    </row>
    <row r="59" spans="1:3" s="152" customFormat="1" ht="12" customHeight="1" thickBot="1" x14ac:dyDescent="0.3">
      <c r="A59" s="156" t="s">
        <v>132</v>
      </c>
      <c r="B59" s="157" t="s">
        <v>256</v>
      </c>
      <c r="C59" s="151">
        <f>'1.2.A.sz.mell. (2)'!C59+'1.B.2.sz.mell.'!C60+'1.C.2.sz.mell. '!C60</f>
        <v>507100</v>
      </c>
    </row>
    <row r="60" spans="1:3" s="152" customFormat="1" ht="12" customHeight="1" thickBot="1" x14ac:dyDescent="0.3">
      <c r="A60" s="156" t="s">
        <v>167</v>
      </c>
      <c r="B60" s="157" t="s">
        <v>257</v>
      </c>
      <c r="C60" s="151">
        <f>'1.2.A.sz.mell. (2)'!C60+'1.B.2.sz.mell.'!C61+'1.C.2.sz.mell. '!C61</f>
        <v>0</v>
      </c>
    </row>
    <row r="61" spans="1:3" s="152" customFormat="1" ht="12" customHeight="1" thickBot="1" x14ac:dyDescent="0.3">
      <c r="A61" s="159" t="s">
        <v>258</v>
      </c>
      <c r="B61" s="160" t="s">
        <v>259</v>
      </c>
      <c r="C61" s="151">
        <f>'1.2.A.sz.mell. (2)'!C61+'1.B.2.sz.mell.'!C62+'1.C.2.sz.mell. '!C62</f>
        <v>0</v>
      </c>
    </row>
    <row r="62" spans="1:3" s="152" customFormat="1" ht="12" customHeight="1" thickBot="1" x14ac:dyDescent="0.3">
      <c r="A62" s="149" t="s">
        <v>21</v>
      </c>
      <c r="B62" s="150" t="s">
        <v>260</v>
      </c>
      <c r="C62" s="151">
        <f>'1.2.A.sz.mell. (2)'!C62+'1.B.2.sz.mell.'!C63+'1.C.2.sz.mell. '!C63</f>
        <v>76462224</v>
      </c>
    </row>
    <row r="63" spans="1:3" s="152" customFormat="1" ht="12" customHeight="1" thickBot="1" x14ac:dyDescent="0.3">
      <c r="A63" s="168" t="s">
        <v>261</v>
      </c>
      <c r="B63" s="161" t="s">
        <v>262</v>
      </c>
      <c r="C63" s="151">
        <f>'1.2.A.sz.mell. (2)'!C63+'1.B.2.sz.mell.'!C64+'1.C.2.sz.mell. '!C64</f>
        <v>12000000</v>
      </c>
    </row>
    <row r="64" spans="1:3" s="152" customFormat="1" ht="12" customHeight="1" thickBot="1" x14ac:dyDescent="0.3">
      <c r="A64" s="153" t="s">
        <v>263</v>
      </c>
      <c r="B64" s="154" t="s">
        <v>264</v>
      </c>
      <c r="C64" s="151">
        <f>'1.2.A.sz.mell. (2)'!C64+'1.B.2.sz.mell.'!C65+'1.C.2.sz.mell. '!C65</f>
        <v>0</v>
      </c>
    </row>
    <row r="65" spans="1:3" s="152" customFormat="1" ht="12" customHeight="1" thickBot="1" x14ac:dyDescent="0.3">
      <c r="A65" s="156" t="s">
        <v>265</v>
      </c>
      <c r="B65" s="157" t="s">
        <v>266</v>
      </c>
      <c r="C65" s="151">
        <f>'1.2.A.sz.mell. (2)'!C65+'1.B.2.sz.mell.'!C66+'1.C.2.sz.mell. '!C66</f>
        <v>0</v>
      </c>
    </row>
    <row r="66" spans="1:3" s="152" customFormat="1" ht="12" customHeight="1" thickBot="1" x14ac:dyDescent="0.3">
      <c r="A66" s="159" t="s">
        <v>267</v>
      </c>
      <c r="B66" s="169" t="s">
        <v>268</v>
      </c>
      <c r="C66" s="151">
        <f>'1.2.A.sz.mell. (2)'!C66+'1.B.2.sz.mell.'!C67+'1.C.2.sz.mell. '!C67</f>
        <v>12000000</v>
      </c>
    </row>
    <row r="67" spans="1:3" s="152" customFormat="1" ht="12" customHeight="1" thickBot="1" x14ac:dyDescent="0.3">
      <c r="A67" s="168" t="s">
        <v>269</v>
      </c>
      <c r="B67" s="161" t="s">
        <v>270</v>
      </c>
      <c r="C67" s="151">
        <f>'1.2.A.sz.mell. (2)'!C67+'1.B.2.sz.mell.'!C68+'1.C.2.sz.mell. '!C68</f>
        <v>0</v>
      </c>
    </row>
    <row r="68" spans="1:3" s="152" customFormat="1" ht="12" customHeight="1" thickBot="1" x14ac:dyDescent="0.3">
      <c r="A68" s="153" t="s">
        <v>110</v>
      </c>
      <c r="B68" s="154" t="s">
        <v>271</v>
      </c>
      <c r="C68" s="151">
        <f>'1.2.A.sz.mell. (2)'!C68+'1.B.2.sz.mell.'!C69+'1.C.2.sz.mell. '!C69</f>
        <v>0</v>
      </c>
    </row>
    <row r="69" spans="1:3" s="152" customFormat="1" ht="12" customHeight="1" thickBot="1" x14ac:dyDescent="0.3">
      <c r="A69" s="156" t="s">
        <v>111</v>
      </c>
      <c r="B69" s="157" t="s">
        <v>272</v>
      </c>
      <c r="C69" s="151">
        <f>'1.2.A.sz.mell. (2)'!C69+'1.B.2.sz.mell.'!C70+'1.C.2.sz.mell. '!C70</f>
        <v>0</v>
      </c>
    </row>
    <row r="70" spans="1:3" s="152" customFormat="1" ht="12" customHeight="1" thickBot="1" x14ac:dyDescent="0.3">
      <c r="A70" s="156" t="s">
        <v>273</v>
      </c>
      <c r="B70" s="157" t="s">
        <v>274</v>
      </c>
      <c r="C70" s="151">
        <f>'1.2.A.sz.mell. (2)'!C70+'1.B.2.sz.mell.'!C71+'1.C.2.sz.mell. '!C71</f>
        <v>0</v>
      </c>
    </row>
    <row r="71" spans="1:3" s="152" customFormat="1" ht="12" customHeight="1" thickBot="1" x14ac:dyDescent="0.3">
      <c r="A71" s="159" t="s">
        <v>275</v>
      </c>
      <c r="B71" s="160" t="s">
        <v>276</v>
      </c>
      <c r="C71" s="151">
        <f>'1.2.A.sz.mell. (2)'!C71+'1.B.2.sz.mell.'!C72+'1.C.2.sz.mell. '!C72</f>
        <v>0</v>
      </c>
    </row>
    <row r="72" spans="1:3" s="152" customFormat="1" ht="12" customHeight="1" thickBot="1" x14ac:dyDescent="0.3">
      <c r="A72" s="168" t="s">
        <v>277</v>
      </c>
      <c r="B72" s="161" t="s">
        <v>278</v>
      </c>
      <c r="C72" s="151">
        <f>'1.2.A.sz.mell. (2)'!C72+'1.B.2.sz.mell.'!C73+'1.C.2.sz.mell. '!C73</f>
        <v>4170964</v>
      </c>
    </row>
    <row r="73" spans="1:3" s="152" customFormat="1" ht="12" customHeight="1" thickBot="1" x14ac:dyDescent="0.3">
      <c r="A73" s="153" t="s">
        <v>279</v>
      </c>
      <c r="B73" s="154" t="s">
        <v>280</v>
      </c>
      <c r="C73" s="151">
        <f>'1.2.A.sz.mell. (2)'!C73+'1.B.2.sz.mell.'!C74+'1.C.2.sz.mell. '!C74</f>
        <v>4170964</v>
      </c>
    </row>
    <row r="74" spans="1:3" s="152" customFormat="1" ht="12" customHeight="1" thickBot="1" x14ac:dyDescent="0.3">
      <c r="A74" s="159" t="s">
        <v>281</v>
      </c>
      <c r="B74" s="160" t="s">
        <v>282</v>
      </c>
      <c r="C74" s="151">
        <f>'1.2.A.sz.mell. (2)'!C74+'1.B.2.sz.mell.'!C75+'1.C.2.sz.mell. '!C75</f>
        <v>0</v>
      </c>
    </row>
    <row r="75" spans="1:3" s="152" customFormat="1" ht="12" customHeight="1" thickBot="1" x14ac:dyDescent="0.3">
      <c r="A75" s="168" t="s">
        <v>283</v>
      </c>
      <c r="B75" s="161" t="s">
        <v>284</v>
      </c>
      <c r="C75" s="151">
        <f>'1.2.A.sz.mell. (2)'!C75+'1.B.2.sz.mell.'!C76+'1.C.2.sz.mell. '!C76</f>
        <v>4561890</v>
      </c>
    </row>
    <row r="76" spans="1:3" s="152" customFormat="1" ht="12" customHeight="1" thickBot="1" x14ac:dyDescent="0.3">
      <c r="A76" s="153" t="s">
        <v>285</v>
      </c>
      <c r="B76" s="154" t="s">
        <v>286</v>
      </c>
      <c r="C76" s="151"/>
    </row>
    <row r="77" spans="1:3" s="152" customFormat="1" ht="12" customHeight="1" thickBot="1" x14ac:dyDescent="0.3">
      <c r="A77" s="156" t="s">
        <v>287</v>
      </c>
      <c r="B77" s="157" t="s">
        <v>288</v>
      </c>
      <c r="C77" s="151">
        <f>'1.2.A.sz.mell. (2)'!C77+'1.B.2.sz.mell.'!C78+'1.C.2.sz.mell. '!C78</f>
        <v>0</v>
      </c>
    </row>
    <row r="78" spans="1:3" s="152" customFormat="1" ht="12" customHeight="1" thickBot="1" x14ac:dyDescent="0.3">
      <c r="A78" s="159" t="s">
        <v>289</v>
      </c>
      <c r="B78" s="160" t="s">
        <v>419</v>
      </c>
      <c r="C78" s="151">
        <f>'1.2.A.sz.mell. (2)'!C78+'1.B.2.sz.mell.'!C79+'1.C.2.sz.mell. '!C79</f>
        <v>1933232</v>
      </c>
    </row>
    <row r="79" spans="1:3" s="152" customFormat="1" ht="12" customHeight="1" thickBot="1" x14ac:dyDescent="0.3">
      <c r="A79" s="159" t="s">
        <v>420</v>
      </c>
      <c r="B79" s="160" t="s">
        <v>290</v>
      </c>
      <c r="C79" s="151">
        <f>'1.2.A.sz.mell. (2)'!C79+'1.B.2.sz.mell.'!C80+'1.C.2.sz.mell. '!C80</f>
        <v>2628658</v>
      </c>
    </row>
    <row r="80" spans="1:3" s="152" customFormat="1" ht="12" customHeight="1" thickBot="1" x14ac:dyDescent="0.3">
      <c r="A80" s="168" t="s">
        <v>291</v>
      </c>
      <c r="B80" s="161" t="s">
        <v>292</v>
      </c>
      <c r="C80" s="151">
        <f>'1.2.A.sz.mell. (2)'!C80+'1.B.2.sz.mell.'!C81+'1.C.2.sz.mell. '!C81</f>
        <v>0</v>
      </c>
    </row>
    <row r="81" spans="1:3" s="152" customFormat="1" ht="12" customHeight="1" thickBot="1" x14ac:dyDescent="0.3">
      <c r="A81" s="170" t="s">
        <v>293</v>
      </c>
      <c r="B81" s="154" t="s">
        <v>294</v>
      </c>
      <c r="C81" s="151">
        <f>'1.2.A.sz.mell. (2)'!C81+'1.B.2.sz.mell.'!C81+'1.C.2.sz.mell. '!C81</f>
        <v>0</v>
      </c>
    </row>
    <row r="82" spans="1:3" s="152" customFormat="1" ht="12" customHeight="1" thickBot="1" x14ac:dyDescent="0.3">
      <c r="A82" s="171" t="s">
        <v>295</v>
      </c>
      <c r="B82" s="157" t="s">
        <v>296</v>
      </c>
      <c r="C82" s="151">
        <f>'1.2.A.sz.mell. (2)'!C82+'1.B.2.sz.mell.'!C82+'1.C.2.sz.mell. '!C82</f>
        <v>0</v>
      </c>
    </row>
    <row r="83" spans="1:3" s="152" customFormat="1" ht="12" customHeight="1" thickBot="1" x14ac:dyDescent="0.3">
      <c r="A83" s="171" t="s">
        <v>297</v>
      </c>
      <c r="B83" s="157" t="s">
        <v>298</v>
      </c>
      <c r="C83" s="151">
        <f>'1.2.A.sz.mell. (2)'!C83+'1.B.2.sz.mell.'!C83+'1.C.2.sz.mell. '!C83</f>
        <v>0</v>
      </c>
    </row>
    <row r="84" spans="1:3" s="152" customFormat="1" ht="12" customHeight="1" thickBot="1" x14ac:dyDescent="0.3">
      <c r="A84" s="172" t="s">
        <v>299</v>
      </c>
      <c r="B84" s="160" t="s">
        <v>300</v>
      </c>
      <c r="C84" s="151">
        <f>'1.2.A.sz.mell. (2)'!C84+'1.B.2.sz.mell.'!C84+'1.C.2.sz.mell. '!C84</f>
        <v>0</v>
      </c>
    </row>
    <row r="85" spans="1:3" s="152" customFormat="1" ht="13.5" customHeight="1" thickBot="1" x14ac:dyDescent="0.3">
      <c r="A85" s="168" t="s">
        <v>301</v>
      </c>
      <c r="B85" s="161" t="s">
        <v>302</v>
      </c>
      <c r="C85" s="151">
        <f>'1.2.A.sz.mell. (2)'!C85+'1.B.2.sz.mell.'!C85+'1.C.2.sz.mell. '!C85</f>
        <v>0</v>
      </c>
    </row>
    <row r="86" spans="1:3" s="152" customFormat="1" ht="15.75" customHeight="1" thickBot="1" x14ac:dyDescent="0.3">
      <c r="A86" s="168" t="s">
        <v>303</v>
      </c>
      <c r="B86" s="174" t="s">
        <v>304</v>
      </c>
      <c r="C86" s="151">
        <f>'1.2.A.sz.mell. (2)'!C86+'1.B.2.sz.mell.'!C87+'1.C.2.sz.mell. '!C87</f>
        <v>20732854</v>
      </c>
    </row>
    <row r="87" spans="1:3" s="152" customFormat="1" ht="16.5" customHeight="1" thickBot="1" x14ac:dyDescent="0.3">
      <c r="A87" s="175" t="s">
        <v>305</v>
      </c>
      <c r="B87" s="176" t="s">
        <v>306</v>
      </c>
      <c r="C87" s="151">
        <f>'1.2.A.sz.mell. (2)'!C87+'1.B.2.sz.mell.'!C88+'1.C.2.sz.mell. '!C88</f>
        <v>97195078</v>
      </c>
    </row>
    <row r="88" spans="1:3" s="130" customFormat="1" ht="83.25" customHeight="1" x14ac:dyDescent="0.25">
      <c r="A88" s="1"/>
      <c r="B88" s="2"/>
      <c r="C88" s="100"/>
    </row>
    <row r="89" spans="1:3" ht="16.5" customHeight="1" x14ac:dyDescent="0.3">
      <c r="A89" s="484" t="s">
        <v>41</v>
      </c>
      <c r="B89" s="484"/>
      <c r="C89" s="484"/>
    </row>
    <row r="90" spans="1:3" s="131" customFormat="1" ht="16.5" customHeight="1" thickBot="1" x14ac:dyDescent="0.35">
      <c r="A90" s="485" t="s">
        <v>113</v>
      </c>
      <c r="B90" s="485"/>
      <c r="C90" s="101" t="s">
        <v>9</v>
      </c>
    </row>
    <row r="91" spans="1:3" ht="38.1" customHeight="1" thickBot="1" x14ac:dyDescent="0.35">
      <c r="A91" s="4" t="s">
        <v>59</v>
      </c>
      <c r="B91" s="5" t="s">
        <v>42</v>
      </c>
      <c r="C91" s="14" t="s">
        <v>461</v>
      </c>
    </row>
    <row r="92" spans="1:3" s="152" customFormat="1" ht="12" customHeight="1" thickBot="1" x14ac:dyDescent="0.3">
      <c r="A92" s="4">
        <v>1</v>
      </c>
      <c r="B92" s="5">
        <v>2</v>
      </c>
      <c r="C92" s="14">
        <v>3</v>
      </c>
    </row>
    <row r="93" spans="1:3" s="180" customFormat="1" ht="12" customHeight="1" thickBot="1" x14ac:dyDescent="0.3">
      <c r="A93" s="177" t="s">
        <v>13</v>
      </c>
      <c r="B93" s="178" t="s">
        <v>398</v>
      </c>
      <c r="C93" s="179">
        <f>'1.2.A.sz.mell. (2)'!C93+'1.B.2.sz.mell.'!C94+'1.C.2.sz.mell. '!C94</f>
        <v>52955695</v>
      </c>
    </row>
    <row r="94" spans="1:3" s="180" customFormat="1" ht="12" customHeight="1" thickBot="1" x14ac:dyDescent="0.3">
      <c r="A94" s="181" t="s">
        <v>84</v>
      </c>
      <c r="B94" s="182" t="s">
        <v>43</v>
      </c>
      <c r="C94" s="179">
        <f>'1.2.A.sz.mell. (2)'!C94+'1.B.2.sz.mell.'!C95+'1.C.2.sz.mell. '!C95</f>
        <v>24991536</v>
      </c>
    </row>
    <row r="95" spans="1:3" s="180" customFormat="1" ht="12" customHeight="1" thickBot="1" x14ac:dyDescent="0.3">
      <c r="A95" s="156" t="s">
        <v>85</v>
      </c>
      <c r="B95" s="184" t="s">
        <v>133</v>
      </c>
      <c r="C95" s="179">
        <f>'1.2.A.sz.mell. (2)'!C95+'1.B.2.sz.mell.'!C96+'1.C.2.sz.mell. '!C96</f>
        <v>2499148</v>
      </c>
    </row>
    <row r="96" spans="1:3" s="180" customFormat="1" ht="12" customHeight="1" thickBot="1" x14ac:dyDescent="0.3">
      <c r="A96" s="156" t="s">
        <v>86</v>
      </c>
      <c r="B96" s="184" t="s">
        <v>108</v>
      </c>
      <c r="C96" s="179">
        <f>'1.2.A.sz.mell. (2)'!C96+'1.B.2.sz.mell.'!C97+'1.C.2.sz.mell. '!C97</f>
        <v>20633287</v>
      </c>
    </row>
    <row r="97" spans="1:3" s="180" customFormat="1" ht="12" customHeight="1" thickBot="1" x14ac:dyDescent="0.3">
      <c r="A97" s="156" t="s">
        <v>87</v>
      </c>
      <c r="B97" s="185" t="s">
        <v>134</v>
      </c>
      <c r="C97" s="179">
        <f>'1.2.A.sz.mell. (2)'!C97+'1.B.2.sz.mell.'!C98+'1.C.2.sz.mell. '!C98</f>
        <v>0</v>
      </c>
    </row>
    <row r="98" spans="1:3" s="180" customFormat="1" ht="12" customHeight="1" thickBot="1" x14ac:dyDescent="0.3">
      <c r="A98" s="156" t="s">
        <v>98</v>
      </c>
      <c r="B98" s="186" t="s">
        <v>135</v>
      </c>
      <c r="C98" s="179">
        <f>'1.2.A.sz.mell. (2)'!C98+'1.B.2.sz.mell.'!C99+'1.C.2.sz.mell. '!C99</f>
        <v>4831724</v>
      </c>
    </row>
    <row r="99" spans="1:3" s="180" customFormat="1" ht="12" customHeight="1" thickBot="1" x14ac:dyDescent="0.3">
      <c r="A99" s="156" t="s">
        <v>88</v>
      </c>
      <c r="B99" s="184" t="s">
        <v>307</v>
      </c>
      <c r="C99" s="179">
        <f>'1.2.A.sz.mell. (2)'!C99+'1.B.2.sz.mell.'!C100+'1.C.2.sz.mell. '!C100</f>
        <v>0</v>
      </c>
    </row>
    <row r="100" spans="1:3" s="180" customFormat="1" ht="12" customHeight="1" thickBot="1" x14ac:dyDescent="0.3">
      <c r="A100" s="156" t="s">
        <v>89</v>
      </c>
      <c r="B100" s="187" t="s">
        <v>308</v>
      </c>
      <c r="C100" s="179">
        <f>'1.2.A.sz.mell. (2)'!C100+'1.B.2.sz.mell.'!C101+'1.C.2.sz.mell. '!C101</f>
        <v>0</v>
      </c>
    </row>
    <row r="101" spans="1:3" s="180" customFormat="1" ht="12" customHeight="1" thickBot="1" x14ac:dyDescent="0.3">
      <c r="A101" s="156" t="s">
        <v>99</v>
      </c>
      <c r="B101" s="188" t="s">
        <v>309</v>
      </c>
      <c r="C101" s="179">
        <f>'1.2.A.sz.mell. (2)'!C101+'1.B.2.sz.mell.'!C102+'1.C.2.sz.mell. '!C102</f>
        <v>0</v>
      </c>
    </row>
    <row r="102" spans="1:3" s="180" customFormat="1" ht="12" customHeight="1" thickBot="1" x14ac:dyDescent="0.3">
      <c r="A102" s="156" t="s">
        <v>100</v>
      </c>
      <c r="B102" s="188" t="s">
        <v>310</v>
      </c>
      <c r="C102" s="179">
        <f>'1.2.A.sz.mell. (2)'!C102+'1.B.2.sz.mell.'!C103+'1.C.2.sz.mell. '!C103</f>
        <v>0</v>
      </c>
    </row>
    <row r="103" spans="1:3" s="180" customFormat="1" ht="12" customHeight="1" thickBot="1" x14ac:dyDescent="0.3">
      <c r="A103" s="156" t="s">
        <v>101</v>
      </c>
      <c r="B103" s="187" t="s">
        <v>311</v>
      </c>
      <c r="C103" s="179">
        <f>'1.2.A.sz.mell. (2)'!C103+'1.B.2.sz.mell.'!C104+'1.C.2.sz.mell. '!C104</f>
        <v>0</v>
      </c>
    </row>
    <row r="104" spans="1:3" s="180" customFormat="1" ht="12" customHeight="1" thickBot="1" x14ac:dyDescent="0.3">
      <c r="A104" s="156" t="s">
        <v>102</v>
      </c>
      <c r="B104" s="187" t="s">
        <v>312</v>
      </c>
      <c r="C104" s="179">
        <f>'1.2.A.sz.mell. (2)'!C104+'1.B.2.sz.mell.'!C105+'1.C.2.sz.mell. '!C105</f>
        <v>0</v>
      </c>
    </row>
    <row r="105" spans="1:3" s="180" customFormat="1" ht="12" customHeight="1" thickBot="1" x14ac:dyDescent="0.3">
      <c r="A105" s="156" t="s">
        <v>104</v>
      </c>
      <c r="B105" s="188" t="s">
        <v>313</v>
      </c>
      <c r="C105" s="179">
        <f>'1.2.A.sz.mell. (2)'!C105+'1.B.2.sz.mell.'!C106+'1.C.2.sz.mell. '!C106</f>
        <v>0</v>
      </c>
    </row>
    <row r="106" spans="1:3" s="180" customFormat="1" ht="12" customHeight="1" thickBot="1" x14ac:dyDescent="0.3">
      <c r="A106" s="189" t="s">
        <v>136</v>
      </c>
      <c r="B106" s="190" t="s">
        <v>314</v>
      </c>
      <c r="C106" s="179">
        <f>'1.2.A.sz.mell. (2)'!C106+'1.B.2.sz.mell.'!C107+'1.C.2.sz.mell. '!C107</f>
        <v>0</v>
      </c>
    </row>
    <row r="107" spans="1:3" s="180" customFormat="1" ht="12" customHeight="1" thickBot="1" x14ac:dyDescent="0.3">
      <c r="A107" s="156" t="s">
        <v>315</v>
      </c>
      <c r="B107" s="190" t="s">
        <v>316</v>
      </c>
      <c r="C107" s="179">
        <f>'1.2.A.sz.mell. (2)'!C107+'1.B.2.sz.mell.'!C108+'1.C.2.sz.mell. '!C108</f>
        <v>0</v>
      </c>
    </row>
    <row r="108" spans="1:3" s="180" customFormat="1" ht="12" customHeight="1" thickBot="1" x14ac:dyDescent="0.3">
      <c r="A108" s="191" t="s">
        <v>317</v>
      </c>
      <c r="B108" s="192" t="s">
        <v>318</v>
      </c>
      <c r="C108" s="179">
        <f>'1.2.A.sz.mell. (2)'!C108+'1.B.2.sz.mell.'!C109+'1.C.2.sz.mell. '!C109</f>
        <v>4831724</v>
      </c>
    </row>
    <row r="109" spans="1:3" s="180" customFormat="1" ht="12" customHeight="1" thickBot="1" x14ac:dyDescent="0.3">
      <c r="A109" s="149" t="s">
        <v>14</v>
      </c>
      <c r="B109" s="194" t="s">
        <v>399</v>
      </c>
      <c r="C109" s="179">
        <f>'1.2.A.sz.mell. (2)'!C109+'1.B.2.sz.mell.'!C110+'1.C.2.sz.mell. '!C110</f>
        <v>36266404</v>
      </c>
    </row>
    <row r="110" spans="1:3" s="180" customFormat="1" ht="12" customHeight="1" thickBot="1" x14ac:dyDescent="0.3">
      <c r="A110" s="153" t="s">
        <v>90</v>
      </c>
      <c r="B110" s="184" t="s">
        <v>166</v>
      </c>
      <c r="C110" s="179">
        <f>'1.2.A.sz.mell. (2)'!C110+'1.B.2.sz.mell.'!C111+'1.C.2.sz.mell. '!C111</f>
        <v>32080464</v>
      </c>
    </row>
    <row r="111" spans="1:3" s="180" customFormat="1" ht="12" customHeight="1" thickBot="1" x14ac:dyDescent="0.3">
      <c r="A111" s="153" t="s">
        <v>91</v>
      </c>
      <c r="B111" s="195" t="s">
        <v>319</v>
      </c>
      <c r="C111" s="179">
        <f>'1.2.A.sz.mell. (2)'!C111+'1.B.2.sz.mell.'!C112+'1.C.2.sz.mell. '!C112</f>
        <v>28720900</v>
      </c>
    </row>
    <row r="112" spans="1:3" s="180" customFormat="1" ht="12" customHeight="1" thickBot="1" x14ac:dyDescent="0.3">
      <c r="A112" s="153" t="s">
        <v>92</v>
      </c>
      <c r="B112" s="195" t="s">
        <v>137</v>
      </c>
      <c r="C112" s="179">
        <f>'1.2.A.sz.mell. (2)'!C112+'1.B.2.sz.mell.'!C113+'1.C.2.sz.mell. '!C113</f>
        <v>4185940</v>
      </c>
    </row>
    <row r="113" spans="1:3" s="180" customFormat="1" ht="12" customHeight="1" thickBot="1" x14ac:dyDescent="0.3">
      <c r="A113" s="153" t="s">
        <v>93</v>
      </c>
      <c r="B113" s="195" t="s">
        <v>320</v>
      </c>
      <c r="C113" s="179">
        <f>'1.2.A.sz.mell. (2)'!C113+'1.B.2.sz.mell.'!C114+'1.C.2.sz.mell. '!C114</f>
        <v>4185940</v>
      </c>
    </row>
    <row r="114" spans="1:3" s="180" customFormat="1" ht="12" customHeight="1" thickBot="1" x14ac:dyDescent="0.3">
      <c r="A114" s="153" t="s">
        <v>94</v>
      </c>
      <c r="B114" s="197" t="s">
        <v>168</v>
      </c>
      <c r="C114" s="179">
        <f>'1.2.A.sz.mell. (2)'!C114+'1.B.2.sz.mell.'!C115+'1.C.2.sz.mell. '!C115</f>
        <v>0</v>
      </c>
    </row>
    <row r="115" spans="1:3" s="180" customFormat="1" ht="12" customHeight="1" thickBot="1" x14ac:dyDescent="0.3">
      <c r="A115" s="153" t="s">
        <v>103</v>
      </c>
      <c r="B115" s="198" t="s">
        <v>321</v>
      </c>
      <c r="C115" s="179">
        <f>'1.2.A.sz.mell. (2)'!C115+'1.B.2.sz.mell.'!C116+'1.C.2.sz.mell. '!C116</f>
        <v>0</v>
      </c>
    </row>
    <row r="116" spans="1:3" s="180" customFormat="1" ht="12" customHeight="1" thickBot="1" x14ac:dyDescent="0.3">
      <c r="A116" s="153" t="s">
        <v>105</v>
      </c>
      <c r="B116" s="199" t="s">
        <v>322</v>
      </c>
      <c r="C116" s="179">
        <f>'1.2.A.sz.mell. (2)'!C116+'1.B.2.sz.mell.'!C117+'1.C.2.sz.mell. '!C117</f>
        <v>0</v>
      </c>
    </row>
    <row r="117" spans="1:3" s="180" customFormat="1" ht="12.6" thickBot="1" x14ac:dyDescent="0.3">
      <c r="A117" s="153" t="s">
        <v>138</v>
      </c>
      <c r="B117" s="188" t="s">
        <v>310</v>
      </c>
      <c r="C117" s="179">
        <f>'1.2.A.sz.mell. (2)'!C117+'1.B.2.sz.mell.'!C118+'1.C.2.sz.mell. '!C118</f>
        <v>0</v>
      </c>
    </row>
    <row r="118" spans="1:3" s="180" customFormat="1" ht="12" customHeight="1" thickBot="1" x14ac:dyDescent="0.3">
      <c r="A118" s="153" t="s">
        <v>139</v>
      </c>
      <c r="B118" s="188" t="s">
        <v>323</v>
      </c>
      <c r="C118" s="179">
        <f>'1.2.A.sz.mell. (2)'!C118+'1.B.2.sz.mell.'!C119+'1.C.2.sz.mell. '!C119</f>
        <v>0</v>
      </c>
    </row>
    <row r="119" spans="1:3" s="180" customFormat="1" ht="12" customHeight="1" thickBot="1" x14ac:dyDescent="0.3">
      <c r="A119" s="153" t="s">
        <v>140</v>
      </c>
      <c r="B119" s="188" t="s">
        <v>324</v>
      </c>
      <c r="C119" s="179">
        <f>'1.2.A.sz.mell. (2)'!C119+'1.B.2.sz.mell.'!C120+'1.C.2.sz.mell. '!C120</f>
        <v>0</v>
      </c>
    </row>
    <row r="120" spans="1:3" s="180" customFormat="1" ht="12" customHeight="1" thickBot="1" x14ac:dyDescent="0.3">
      <c r="A120" s="153" t="s">
        <v>325</v>
      </c>
      <c r="B120" s="188" t="s">
        <v>313</v>
      </c>
      <c r="C120" s="179">
        <f>'1.2.A.sz.mell. (2)'!C120+'1.B.2.sz.mell.'!C121+'1.C.2.sz.mell. '!C121</f>
        <v>0</v>
      </c>
    </row>
    <row r="121" spans="1:3" s="180" customFormat="1" ht="12" customHeight="1" thickBot="1" x14ac:dyDescent="0.3">
      <c r="A121" s="153" t="s">
        <v>326</v>
      </c>
      <c r="B121" s="188" t="s">
        <v>327</v>
      </c>
      <c r="C121" s="179">
        <f>'1.2.A.sz.mell. (2)'!C121+'1.B.2.sz.mell.'!C122+'1.C.2.sz.mell. '!C122</f>
        <v>0</v>
      </c>
    </row>
    <row r="122" spans="1:3" s="180" customFormat="1" ht="12.6" thickBot="1" x14ac:dyDescent="0.3">
      <c r="A122" s="189" t="s">
        <v>328</v>
      </c>
      <c r="B122" s="188" t="s">
        <v>329</v>
      </c>
      <c r="C122" s="179">
        <f>'1.2.A.sz.mell. (2)'!C122+'1.B.2.sz.mell.'!C123+'1.C.2.sz.mell. '!C123</f>
        <v>0</v>
      </c>
    </row>
    <row r="123" spans="1:3" s="180" customFormat="1" ht="12" customHeight="1" thickBot="1" x14ac:dyDescent="0.3">
      <c r="A123" s="149" t="s">
        <v>15</v>
      </c>
      <c r="B123" s="201" t="s">
        <v>330</v>
      </c>
      <c r="C123" s="179">
        <f>'1.2.A.sz.mell. (2)'!C123+'1.B.2.sz.mell.'!C124+'1.C.2.sz.mell. '!C124</f>
        <v>3955646</v>
      </c>
    </row>
    <row r="124" spans="1:3" s="180" customFormat="1" ht="12" customHeight="1" thickBot="1" x14ac:dyDescent="0.3">
      <c r="A124" s="153" t="s">
        <v>73</v>
      </c>
      <c r="B124" s="202" t="s">
        <v>50</v>
      </c>
      <c r="C124" s="179">
        <f>'1.2.A.sz.mell. (2)'!C124+'1.B.2.sz.mell.'!C125+'1.C.2.sz.mell. '!C125</f>
        <v>0</v>
      </c>
    </row>
    <row r="125" spans="1:3" s="180" customFormat="1" ht="12" customHeight="1" thickBot="1" x14ac:dyDescent="0.3">
      <c r="A125" s="159" t="s">
        <v>74</v>
      </c>
      <c r="B125" s="195" t="s">
        <v>51</v>
      </c>
      <c r="C125" s="179">
        <f>'1.2.A.sz.mell. (2)'!C125+'1.B.2.sz.mell.'!C126+'1.C.2.sz.mell. '!C126</f>
        <v>3955646</v>
      </c>
    </row>
    <row r="126" spans="1:3" s="180" customFormat="1" ht="12" customHeight="1" thickBot="1" x14ac:dyDescent="0.3">
      <c r="A126" s="149" t="s">
        <v>16</v>
      </c>
      <c r="B126" s="201" t="s">
        <v>331</v>
      </c>
      <c r="C126" s="179">
        <f>'1.2.A.sz.mell. (2)'!C126+'1.B.2.sz.mell.'!C127+'1.C.2.sz.mell. '!C127</f>
        <v>93177745</v>
      </c>
    </row>
    <row r="127" spans="1:3" s="180" customFormat="1" ht="12" customHeight="1" thickBot="1" x14ac:dyDescent="0.3">
      <c r="A127" s="149" t="s">
        <v>17</v>
      </c>
      <c r="B127" s="201" t="s">
        <v>332</v>
      </c>
      <c r="C127" s="179">
        <f>'1.2.A.sz.mell. (2)'!C127+'1.B.2.sz.mell.'!C128+'1.C.2.sz.mell. '!C128</f>
        <v>12000000</v>
      </c>
    </row>
    <row r="128" spans="1:3" s="180" customFormat="1" ht="12" customHeight="1" thickBot="1" x14ac:dyDescent="0.3">
      <c r="A128" s="153" t="s">
        <v>77</v>
      </c>
      <c r="B128" s="202" t="s">
        <v>333</v>
      </c>
      <c r="C128" s="179">
        <f>'1.2.A.sz.mell. (2)'!C128+'1.B.2.sz.mell.'!C129+'1.C.2.sz.mell. '!C129</f>
        <v>0</v>
      </c>
    </row>
    <row r="129" spans="1:3" s="180" customFormat="1" ht="12" customHeight="1" thickBot="1" x14ac:dyDescent="0.3">
      <c r="A129" s="153" t="s">
        <v>78</v>
      </c>
      <c r="B129" s="202" t="s">
        <v>334</v>
      </c>
      <c r="C129" s="179">
        <f>'1.2.A.sz.mell. (2)'!C129+'1.B.2.sz.mell.'!C130+'1.C.2.sz.mell. '!C130</f>
        <v>0</v>
      </c>
    </row>
    <row r="130" spans="1:3" s="180" customFormat="1" ht="12" customHeight="1" thickBot="1" x14ac:dyDescent="0.3">
      <c r="A130" s="189" t="s">
        <v>79</v>
      </c>
      <c r="B130" s="203" t="s">
        <v>335</v>
      </c>
      <c r="C130" s="179">
        <f>'1.2.A.sz.mell. (2)'!C130+'1.B.2.sz.mell.'!C131+'1.C.2.sz.mell. '!C131</f>
        <v>12000000</v>
      </c>
    </row>
    <row r="131" spans="1:3" s="180" customFormat="1" ht="12" customHeight="1" thickBot="1" x14ac:dyDescent="0.3">
      <c r="A131" s="149" t="s">
        <v>18</v>
      </c>
      <c r="B131" s="201" t="s">
        <v>336</v>
      </c>
      <c r="C131" s="179">
        <f>'1.2.A.sz.mell. (2)'!C131+'1.B.2.sz.mell.'!C132+'1.C.2.sz.mell. '!C132</f>
        <v>0</v>
      </c>
    </row>
    <row r="132" spans="1:3" s="180" customFormat="1" ht="12" customHeight="1" thickBot="1" x14ac:dyDescent="0.3">
      <c r="A132" s="153" t="s">
        <v>80</v>
      </c>
      <c r="B132" s="202" t="s">
        <v>337</v>
      </c>
      <c r="C132" s="179">
        <f>'1.2.A.sz.mell. (2)'!C132+'1.B.2.sz.mell.'!C133+'1.C.2.sz.mell. '!C133</f>
        <v>0</v>
      </c>
    </row>
    <row r="133" spans="1:3" s="180" customFormat="1" ht="12" customHeight="1" thickBot="1" x14ac:dyDescent="0.3">
      <c r="A133" s="153" t="s">
        <v>81</v>
      </c>
      <c r="B133" s="202" t="s">
        <v>338</v>
      </c>
      <c r="C133" s="179">
        <f>'1.2.A.sz.mell. (2)'!C133+'1.B.2.sz.mell.'!C134+'1.C.2.sz.mell. '!C134</f>
        <v>0</v>
      </c>
    </row>
    <row r="134" spans="1:3" s="180" customFormat="1" ht="12" customHeight="1" thickBot="1" x14ac:dyDescent="0.3">
      <c r="A134" s="153" t="s">
        <v>241</v>
      </c>
      <c r="B134" s="202" t="s">
        <v>339</v>
      </c>
      <c r="C134" s="179">
        <f>'1.2.A.sz.mell. (2)'!C134+'1.B.2.sz.mell.'!C135+'1.C.2.sz.mell. '!C135</f>
        <v>0</v>
      </c>
    </row>
    <row r="135" spans="1:3" s="180" customFormat="1" ht="12" customHeight="1" thickBot="1" x14ac:dyDescent="0.3">
      <c r="A135" s="189" t="s">
        <v>243</v>
      </c>
      <c r="B135" s="203" t="s">
        <v>340</v>
      </c>
      <c r="C135" s="179">
        <f>'1.2.A.sz.mell. (2)'!C135+'1.B.2.sz.mell.'!C136+'1.C.2.sz.mell. '!C136</f>
        <v>0</v>
      </c>
    </row>
    <row r="136" spans="1:3" s="180" customFormat="1" ht="12" customHeight="1" thickBot="1" x14ac:dyDescent="0.3">
      <c r="A136" s="149" t="s">
        <v>19</v>
      </c>
      <c r="B136" s="201" t="s">
        <v>341</v>
      </c>
      <c r="C136" s="179">
        <f>'1.2.A.sz.mell. (2)'!C136+'1.B.2.sz.mell.'!C137+'1.C.2.sz.mell. '!C137</f>
        <v>4561890</v>
      </c>
    </row>
    <row r="137" spans="1:3" s="180" customFormat="1" ht="12" customHeight="1" thickBot="1" x14ac:dyDescent="0.3">
      <c r="A137" s="153" t="s">
        <v>82</v>
      </c>
      <c r="B137" s="202" t="s">
        <v>342</v>
      </c>
      <c r="C137" s="179">
        <f>'1.2.A.sz.mell. (2)'!C137+'1.B.2.sz.mell.'!C138+'1.C.2.sz.mell. '!C138</f>
        <v>0</v>
      </c>
    </row>
    <row r="138" spans="1:3" s="180" customFormat="1" ht="12" customHeight="1" thickBot="1" x14ac:dyDescent="0.3">
      <c r="A138" s="153" t="s">
        <v>83</v>
      </c>
      <c r="B138" s="202" t="s">
        <v>343</v>
      </c>
      <c r="C138" s="179">
        <f>'1.2.A.sz.mell. (2)'!C138+'1.B.2.sz.mell.'!C139+'1.C.2.sz.mell. '!C139</f>
        <v>0</v>
      </c>
    </row>
    <row r="139" spans="1:3" s="180" customFormat="1" ht="12" customHeight="1" thickBot="1" x14ac:dyDescent="0.3">
      <c r="A139" s="153" t="s">
        <v>250</v>
      </c>
      <c r="B139" s="202" t="s">
        <v>344</v>
      </c>
      <c r="C139" s="179">
        <f>'1.2.A.sz.mell. (2)'!C139+'1.B.2.sz.mell.'!C140+'1.C.2.sz.mell. '!C140</f>
        <v>2628658</v>
      </c>
    </row>
    <row r="140" spans="1:3" s="180" customFormat="1" ht="12" customHeight="1" thickBot="1" x14ac:dyDescent="0.3">
      <c r="A140" s="189" t="s">
        <v>252</v>
      </c>
      <c r="B140" s="203" t="s">
        <v>345</v>
      </c>
      <c r="C140" s="179">
        <f>'1.2.A.sz.mell. (2)'!C140+'1.B.2.sz.mell.'!C141+'1.C.2.sz.mell. '!C141</f>
        <v>0</v>
      </c>
    </row>
    <row r="141" spans="1:3" s="180" customFormat="1" ht="12" customHeight="1" thickBot="1" x14ac:dyDescent="0.3">
      <c r="A141" s="189"/>
      <c r="B141" s="203" t="s">
        <v>578</v>
      </c>
      <c r="C141" s="179">
        <f>'1.C.2.sz.mell. '!C79</f>
        <v>1933232</v>
      </c>
    </row>
    <row r="142" spans="1:3" s="180" customFormat="1" ht="12" customHeight="1" thickBot="1" x14ac:dyDescent="0.3">
      <c r="A142" s="149" t="s">
        <v>20</v>
      </c>
      <c r="B142" s="201" t="s">
        <v>346</v>
      </c>
      <c r="C142" s="179">
        <f>'1.2.A.sz.mell. (2)'!C142+'1.B.2.sz.mell.'!C142+'1.C.2.sz.mell. '!C142</f>
        <v>0</v>
      </c>
    </row>
    <row r="143" spans="1:3" s="180" customFormat="1" ht="12" customHeight="1" thickBot="1" x14ac:dyDescent="0.3">
      <c r="A143" s="153" t="s">
        <v>131</v>
      </c>
      <c r="B143" s="202" t="s">
        <v>347</v>
      </c>
      <c r="C143" s="179">
        <f>'1.2.A.sz.mell. (2)'!C143+'1.B.2.sz.mell.'!C143+'1.C.2.sz.mell. '!C143</f>
        <v>0</v>
      </c>
    </row>
    <row r="144" spans="1:3" s="180" customFormat="1" ht="12" customHeight="1" thickBot="1" x14ac:dyDescent="0.3">
      <c r="A144" s="153" t="s">
        <v>132</v>
      </c>
      <c r="B144" s="202" t="s">
        <v>348</v>
      </c>
      <c r="C144" s="179">
        <f>'1.2.A.sz.mell. (2)'!C144+'1.B.2.sz.mell.'!C144+'1.C.2.sz.mell. '!C144</f>
        <v>0</v>
      </c>
    </row>
    <row r="145" spans="1:9" s="180" customFormat="1" ht="12" customHeight="1" thickBot="1" x14ac:dyDescent="0.3">
      <c r="A145" s="153" t="s">
        <v>167</v>
      </c>
      <c r="B145" s="202" t="s">
        <v>349</v>
      </c>
      <c r="C145" s="179">
        <f>'1.2.A.sz.mell. (2)'!C145+'1.B.2.sz.mell.'!C145+'1.C.2.sz.mell. '!C145</f>
        <v>0</v>
      </c>
    </row>
    <row r="146" spans="1:9" s="180" customFormat="1" ht="12" customHeight="1" thickBot="1" x14ac:dyDescent="0.3">
      <c r="A146" s="153" t="s">
        <v>258</v>
      </c>
      <c r="B146" s="202" t="s">
        <v>350</v>
      </c>
      <c r="C146" s="179">
        <f>'1.2.A.sz.mell. (2)'!C146+'1.B.2.sz.mell.'!C146+'1.C.2.sz.mell. '!C146</f>
        <v>0</v>
      </c>
    </row>
    <row r="147" spans="1:9" s="180" customFormat="1" ht="15" customHeight="1" thickBot="1" x14ac:dyDescent="0.3">
      <c r="A147" s="149" t="s">
        <v>21</v>
      </c>
      <c r="B147" s="201" t="s">
        <v>351</v>
      </c>
      <c r="C147" s="179">
        <f>'1.2.A.sz.mell. (2)'!C147+'1.B.2.sz.mell.'!C147+'1.C.2.sz.mell. '!C147</f>
        <v>16561890</v>
      </c>
      <c r="F147" s="205"/>
      <c r="G147" s="206"/>
      <c r="H147" s="206"/>
      <c r="I147" s="206"/>
    </row>
    <row r="148" spans="1:9" s="152" customFormat="1" ht="15" customHeight="1" thickBot="1" x14ac:dyDescent="0.3">
      <c r="A148" s="207" t="s">
        <v>22</v>
      </c>
      <c r="B148" s="116" t="s">
        <v>352</v>
      </c>
      <c r="C148" s="179">
        <f>'1.2.A.sz.mell. (2)'!C148+'1.C.2.sz.mell. '!C88</f>
        <v>109739635</v>
      </c>
    </row>
    <row r="149" spans="1:9" ht="7.5" customHeight="1" thickBot="1" x14ac:dyDescent="0.35">
      <c r="C149" s="132"/>
    </row>
    <row r="150" spans="1:9" x14ac:dyDescent="0.3">
      <c r="A150" s="487" t="s">
        <v>353</v>
      </c>
      <c r="B150" s="487"/>
      <c r="C150" s="487"/>
    </row>
    <row r="151" spans="1:9" ht="15" customHeight="1" thickBot="1" x14ac:dyDescent="0.35">
      <c r="A151" s="481" t="s">
        <v>114</v>
      </c>
      <c r="B151" s="481"/>
      <c r="C151" s="101" t="s">
        <v>9</v>
      </c>
    </row>
    <row r="152" spans="1:9" ht="13.5" customHeight="1" thickBot="1" x14ac:dyDescent="0.35">
      <c r="A152" s="3">
        <v>1</v>
      </c>
      <c r="B152" s="7" t="s">
        <v>354</v>
      </c>
      <c r="C152" s="99">
        <f>+C62-C126</f>
        <v>-16715521</v>
      </c>
      <c r="D152" s="133"/>
    </row>
    <row r="153" spans="1:9" ht="27.75" customHeight="1" thickBot="1" x14ac:dyDescent="0.35">
      <c r="A153" s="3" t="s">
        <v>14</v>
      </c>
      <c r="B153" s="7" t="s">
        <v>355</v>
      </c>
      <c r="C153" s="99">
        <f>+C86-C147</f>
        <v>4170964</v>
      </c>
    </row>
  </sheetData>
  <mergeCells count="8">
    <mergeCell ref="A150:C150"/>
    <mergeCell ref="A151:B151"/>
    <mergeCell ref="A1:C1"/>
    <mergeCell ref="A3:C3"/>
    <mergeCell ref="A4:B4"/>
    <mergeCell ref="A89:C89"/>
    <mergeCell ref="A90:B90"/>
    <mergeCell ref="A2:C2"/>
  </mergeCells>
  <phoneticPr fontId="25" type="noConversion"/>
  <pageMargins left="0.75" right="0.75" top="0.78" bottom="0.73" header="0.5" footer="0.16"/>
  <pageSetup paperSize="9" scale="64" fitToWidth="3" fitToHeight="2" orientation="portrait" horizontalDpi="300" verticalDpi="300" r:id="rId1"/>
  <headerFooter alignWithMargins="0"/>
  <rowBreaks count="1" manualBreakCount="1">
    <brk id="8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54"/>
  <sheetViews>
    <sheetView zoomScaleNormal="100" workbookViewId="0">
      <selection activeCell="D16" sqref="D16"/>
    </sheetView>
  </sheetViews>
  <sheetFormatPr defaultColWidth="9.33203125" defaultRowHeight="15.6" x14ac:dyDescent="0.3"/>
  <cols>
    <col min="1" max="1" width="7.109375" style="117" bestFit="1" customWidth="1"/>
    <col min="2" max="2" width="78.33203125" style="117" bestFit="1" customWidth="1"/>
    <col min="3" max="3" width="15.109375" style="118" customWidth="1"/>
    <col min="4" max="4" width="14.33203125" style="118" customWidth="1"/>
    <col min="5" max="6" width="17.77734375" style="118" bestFit="1" customWidth="1"/>
    <col min="7" max="16384" width="9.33203125" style="125"/>
  </cols>
  <sheetData>
    <row r="1" spans="1:6" ht="14.25" customHeight="1" x14ac:dyDescent="0.3">
      <c r="A1" s="482" t="s">
        <v>604</v>
      </c>
      <c r="B1" s="483"/>
      <c r="C1" s="483"/>
      <c r="D1" s="124"/>
      <c r="E1" s="124"/>
      <c r="F1" s="124"/>
    </row>
    <row r="2" spans="1:6" ht="14.25" customHeight="1" x14ac:dyDescent="0.3">
      <c r="A2" s="486" t="s">
        <v>580</v>
      </c>
      <c r="B2" s="486"/>
      <c r="C2" s="486"/>
      <c r="D2" s="304"/>
      <c r="E2" s="304"/>
      <c r="F2" s="304"/>
    </row>
    <row r="3" spans="1:6" ht="15.9" customHeight="1" x14ac:dyDescent="0.3">
      <c r="A3" s="484" t="s">
        <v>10</v>
      </c>
      <c r="B3" s="484"/>
      <c r="C3" s="484"/>
      <c r="D3" s="125"/>
      <c r="E3" s="125"/>
      <c r="F3" s="125"/>
    </row>
    <row r="4" spans="1:6" ht="15.9" customHeight="1" thickBot="1" x14ac:dyDescent="0.35">
      <c r="A4" s="481" t="s">
        <v>112</v>
      </c>
      <c r="B4" s="481"/>
      <c r="C4" s="393" t="s">
        <v>9</v>
      </c>
      <c r="D4" s="393" t="s">
        <v>9</v>
      </c>
      <c r="E4" s="393" t="s">
        <v>9</v>
      </c>
      <c r="F4" s="393" t="s">
        <v>9</v>
      </c>
    </row>
    <row r="5" spans="1:6" ht="23.4" thickBot="1" x14ac:dyDescent="0.35">
      <c r="A5" s="4" t="s">
        <v>59</v>
      </c>
      <c r="B5" s="5" t="s">
        <v>12</v>
      </c>
      <c r="C5" s="14" t="s">
        <v>461</v>
      </c>
      <c r="D5" s="14" t="s">
        <v>472</v>
      </c>
      <c r="E5" s="14" t="s">
        <v>476</v>
      </c>
      <c r="F5" s="14" t="s">
        <v>571</v>
      </c>
    </row>
    <row r="6" spans="1:6" s="129" customFormat="1" ht="11.25" customHeight="1" thickBot="1" x14ac:dyDescent="0.25">
      <c r="A6" s="126">
        <v>1</v>
      </c>
      <c r="B6" s="127">
        <v>2</v>
      </c>
      <c r="C6" s="128">
        <v>3</v>
      </c>
      <c r="D6" s="128">
        <v>4</v>
      </c>
      <c r="E6" s="128">
        <v>5</v>
      </c>
      <c r="F6" s="128">
        <v>6</v>
      </c>
    </row>
    <row r="7" spans="1:6" s="152" customFormat="1" ht="12" customHeight="1" thickBot="1" x14ac:dyDescent="0.3">
      <c r="A7" s="149" t="s">
        <v>13</v>
      </c>
      <c r="B7" s="150" t="s">
        <v>191</v>
      </c>
      <c r="C7" s="151">
        <f>'1.B.sz.mell.'!C8</f>
        <v>0</v>
      </c>
      <c r="D7" s="151"/>
      <c r="E7" s="151"/>
      <c r="F7" s="151"/>
    </row>
    <row r="8" spans="1:6" s="152" customFormat="1" ht="12" customHeight="1" thickBot="1" x14ac:dyDescent="0.3">
      <c r="A8" s="153" t="s">
        <v>84</v>
      </c>
      <c r="B8" s="154" t="s">
        <v>192</v>
      </c>
      <c r="C8" s="151">
        <f>'1.B.sz.mell.'!C9</f>
        <v>0</v>
      </c>
      <c r="D8" s="151"/>
      <c r="E8" s="151"/>
      <c r="F8" s="151"/>
    </row>
    <row r="9" spans="1:6" s="152" customFormat="1" ht="12" customHeight="1" thickBot="1" x14ac:dyDescent="0.3">
      <c r="A9" s="156" t="s">
        <v>85</v>
      </c>
      <c r="B9" s="157" t="s">
        <v>193</v>
      </c>
      <c r="C9" s="151">
        <f>'1.B.sz.mell.'!C10</f>
        <v>0</v>
      </c>
      <c r="D9" s="151"/>
      <c r="E9" s="151"/>
      <c r="F9" s="151"/>
    </row>
    <row r="10" spans="1:6" s="152" customFormat="1" ht="12" customHeight="1" thickBot="1" x14ac:dyDescent="0.3">
      <c r="A10" s="156" t="s">
        <v>86</v>
      </c>
      <c r="B10" s="157" t="s">
        <v>194</v>
      </c>
      <c r="C10" s="151">
        <f>'1.B.sz.mell.'!C11</f>
        <v>0</v>
      </c>
      <c r="D10" s="151"/>
      <c r="E10" s="151"/>
      <c r="F10" s="151"/>
    </row>
    <row r="11" spans="1:6" s="152" customFormat="1" ht="12" customHeight="1" thickBot="1" x14ac:dyDescent="0.3">
      <c r="A11" s="156" t="s">
        <v>87</v>
      </c>
      <c r="B11" s="157" t="s">
        <v>195</v>
      </c>
      <c r="C11" s="151">
        <f>'1.B.sz.mell.'!C12</f>
        <v>0</v>
      </c>
      <c r="D11" s="151"/>
      <c r="E11" s="151"/>
      <c r="F11" s="151"/>
    </row>
    <row r="12" spans="1:6" s="152" customFormat="1" ht="12" customHeight="1" thickBot="1" x14ac:dyDescent="0.3">
      <c r="A12" s="156" t="s">
        <v>109</v>
      </c>
      <c r="B12" s="157" t="s">
        <v>196</v>
      </c>
      <c r="C12" s="151">
        <f>'1.B.sz.mell.'!C13</f>
        <v>0</v>
      </c>
      <c r="D12" s="158"/>
      <c r="E12" s="158"/>
      <c r="F12" s="158"/>
    </row>
    <row r="13" spans="1:6" s="152" customFormat="1" ht="12" customHeight="1" thickBot="1" x14ac:dyDescent="0.3">
      <c r="A13" s="159" t="s">
        <v>88</v>
      </c>
      <c r="B13" s="160" t="s">
        <v>197</v>
      </c>
      <c r="C13" s="151">
        <f>'1.B.sz.mell.'!C14</f>
        <v>0</v>
      </c>
      <c r="D13" s="151"/>
      <c r="E13" s="151"/>
      <c r="F13" s="151"/>
    </row>
    <row r="14" spans="1:6" s="152" customFormat="1" ht="12" customHeight="1" thickBot="1" x14ac:dyDescent="0.3">
      <c r="A14" s="149" t="s">
        <v>14</v>
      </c>
      <c r="B14" s="161" t="s">
        <v>198</v>
      </c>
      <c r="C14" s="151">
        <f>'1.B.sz.mell.'!C15</f>
        <v>0</v>
      </c>
      <c r="D14" s="151"/>
      <c r="E14" s="151"/>
      <c r="F14" s="151"/>
    </row>
    <row r="15" spans="1:6" s="152" customFormat="1" ht="12" customHeight="1" thickBot="1" x14ac:dyDescent="0.3">
      <c r="A15" s="153" t="s">
        <v>90</v>
      </c>
      <c r="B15" s="154" t="s">
        <v>199</v>
      </c>
      <c r="C15" s="151">
        <f>'1.B.sz.mell.'!C16</f>
        <v>0</v>
      </c>
      <c r="D15" s="155"/>
      <c r="E15" s="155"/>
      <c r="F15" s="155"/>
    </row>
    <row r="16" spans="1:6" s="152" customFormat="1" ht="12" customHeight="1" thickBot="1" x14ac:dyDescent="0.3">
      <c r="A16" s="156" t="s">
        <v>91</v>
      </c>
      <c r="B16" s="157" t="s">
        <v>200</v>
      </c>
      <c r="C16" s="151">
        <f>'1.B.sz.mell.'!C17</f>
        <v>0</v>
      </c>
      <c r="D16" s="158"/>
      <c r="E16" s="158"/>
      <c r="F16" s="158"/>
    </row>
    <row r="17" spans="1:7" s="152" customFormat="1" ht="12" customHeight="1" thickBot="1" x14ac:dyDescent="0.3">
      <c r="A17" s="156" t="s">
        <v>92</v>
      </c>
      <c r="B17" s="157" t="s">
        <v>201</v>
      </c>
      <c r="C17" s="151">
        <f>'1.B.sz.mell.'!C18</f>
        <v>0</v>
      </c>
      <c r="D17" s="158"/>
      <c r="E17" s="158"/>
      <c r="F17" s="158"/>
    </row>
    <row r="18" spans="1:7" s="152" customFormat="1" ht="12" customHeight="1" thickBot="1" x14ac:dyDescent="0.3">
      <c r="A18" s="156" t="s">
        <v>93</v>
      </c>
      <c r="B18" s="157" t="s">
        <v>202</v>
      </c>
      <c r="C18" s="151">
        <f>'1.B.sz.mell.'!C19</f>
        <v>0</v>
      </c>
      <c r="D18" s="158"/>
      <c r="E18" s="158"/>
      <c r="F18" s="158"/>
    </row>
    <row r="19" spans="1:7" s="152" customFormat="1" ht="12" customHeight="1" thickBot="1" x14ac:dyDescent="0.3">
      <c r="A19" s="156" t="s">
        <v>94</v>
      </c>
      <c r="B19" s="157" t="s">
        <v>203</v>
      </c>
      <c r="C19" s="151">
        <f>'1.B.sz.mell.'!C20</f>
        <v>0</v>
      </c>
      <c r="D19" s="158"/>
      <c r="E19" s="158"/>
      <c r="F19" s="158"/>
      <c r="G19" s="158"/>
    </row>
    <row r="20" spans="1:7" s="152" customFormat="1" ht="12" customHeight="1" thickBot="1" x14ac:dyDescent="0.3">
      <c r="A20" s="159" t="s">
        <v>103</v>
      </c>
      <c r="B20" s="160" t="s">
        <v>204</v>
      </c>
      <c r="C20" s="151">
        <f>'1.B.sz.mell.'!C21</f>
        <v>0</v>
      </c>
      <c r="D20" s="162"/>
      <c r="E20" s="162"/>
      <c r="F20" s="162"/>
    </row>
    <row r="21" spans="1:7" s="152" customFormat="1" ht="12" customHeight="1" thickBot="1" x14ac:dyDescent="0.3">
      <c r="A21" s="149" t="s">
        <v>15</v>
      </c>
      <c r="B21" s="150" t="s">
        <v>205</v>
      </c>
      <c r="C21" s="151">
        <f>'1.B.sz.mell.'!C22</f>
        <v>0</v>
      </c>
      <c r="D21" s="151">
        <f>+D22+D23+D24+D25+D26</f>
        <v>0</v>
      </c>
      <c r="E21" s="151">
        <f>+E22+E23+E24+E25+E26</f>
        <v>0</v>
      </c>
      <c r="F21" s="151">
        <f>+F22+F23+F24+F25+F26</f>
        <v>0</v>
      </c>
    </row>
    <row r="22" spans="1:7" s="152" customFormat="1" ht="12" customHeight="1" thickBot="1" x14ac:dyDescent="0.3">
      <c r="A22" s="153" t="s">
        <v>73</v>
      </c>
      <c r="B22" s="154" t="s">
        <v>206</v>
      </c>
      <c r="C22" s="151">
        <f>'1.B.sz.mell.'!C23</f>
        <v>0</v>
      </c>
      <c r="D22" s="155"/>
      <c r="E22" s="155"/>
      <c r="F22" s="155"/>
    </row>
    <row r="23" spans="1:7" s="152" customFormat="1" ht="12" customHeight="1" thickBot="1" x14ac:dyDescent="0.3">
      <c r="A23" s="156" t="s">
        <v>74</v>
      </c>
      <c r="B23" s="157" t="s">
        <v>207</v>
      </c>
      <c r="C23" s="151">
        <f>'1.B.sz.mell.'!C24</f>
        <v>0</v>
      </c>
      <c r="D23" s="158"/>
      <c r="E23" s="158"/>
      <c r="F23" s="158"/>
    </row>
    <row r="24" spans="1:7" s="152" customFormat="1" ht="12" customHeight="1" thickBot="1" x14ac:dyDescent="0.3">
      <c r="A24" s="156" t="s">
        <v>75</v>
      </c>
      <c r="B24" s="157" t="s">
        <v>208</v>
      </c>
      <c r="C24" s="151">
        <f>'1.B.sz.mell.'!C25</f>
        <v>0</v>
      </c>
      <c r="D24" s="158"/>
      <c r="E24" s="158"/>
      <c r="F24" s="158"/>
    </row>
    <row r="25" spans="1:7" s="152" customFormat="1" ht="12" customHeight="1" thickBot="1" x14ac:dyDescent="0.3">
      <c r="A25" s="156" t="s">
        <v>76</v>
      </c>
      <c r="B25" s="157" t="s">
        <v>209</v>
      </c>
      <c r="C25" s="151">
        <f>'1.B.sz.mell.'!C26</f>
        <v>0</v>
      </c>
      <c r="D25" s="158"/>
      <c r="E25" s="158"/>
      <c r="F25" s="158"/>
    </row>
    <row r="26" spans="1:7" s="152" customFormat="1" ht="12" customHeight="1" thickBot="1" x14ac:dyDescent="0.3">
      <c r="A26" s="156" t="s">
        <v>121</v>
      </c>
      <c r="B26" s="157" t="s">
        <v>210</v>
      </c>
      <c r="C26" s="151">
        <f>'1.B.sz.mell.'!C27</f>
        <v>0</v>
      </c>
      <c r="D26" s="158"/>
      <c r="E26" s="158"/>
      <c r="F26" s="158"/>
    </row>
    <row r="27" spans="1:7" s="152" customFormat="1" ht="12" customHeight="1" thickBot="1" x14ac:dyDescent="0.3">
      <c r="A27" s="159" t="s">
        <v>122</v>
      </c>
      <c r="B27" s="160" t="s">
        <v>211</v>
      </c>
      <c r="C27" s="151">
        <f>'1.B.sz.mell.'!C28</f>
        <v>0</v>
      </c>
      <c r="D27" s="162"/>
      <c r="E27" s="162"/>
      <c r="F27" s="162"/>
    </row>
    <row r="28" spans="1:7" s="152" customFormat="1" ht="12" customHeight="1" thickBot="1" x14ac:dyDescent="0.3">
      <c r="A28" s="149" t="s">
        <v>123</v>
      </c>
      <c r="B28" s="150" t="s">
        <v>212</v>
      </c>
      <c r="C28" s="151">
        <f>'1.B.sz.mell.'!C29</f>
        <v>0</v>
      </c>
      <c r="D28" s="163"/>
      <c r="E28" s="163"/>
      <c r="F28" s="163"/>
    </row>
    <row r="29" spans="1:7" s="152" customFormat="1" ht="12" customHeight="1" thickBot="1" x14ac:dyDescent="0.3">
      <c r="A29" s="153" t="s">
        <v>213</v>
      </c>
      <c r="B29" s="154" t="s">
        <v>214</v>
      </c>
      <c r="C29" s="151">
        <f>'1.B.sz.mell.'!C30</f>
        <v>0</v>
      </c>
      <c r="D29" s="164"/>
      <c r="E29" s="164"/>
      <c r="F29" s="164"/>
    </row>
    <row r="30" spans="1:7" s="152" customFormat="1" ht="12" customHeight="1" thickBot="1" x14ac:dyDescent="0.3">
      <c r="A30" s="156" t="s">
        <v>215</v>
      </c>
      <c r="B30" s="157" t="s">
        <v>216</v>
      </c>
      <c r="C30" s="151">
        <f>'1.B.sz.mell.'!C31</f>
        <v>0</v>
      </c>
      <c r="D30" s="158"/>
      <c r="E30" s="158"/>
      <c r="F30" s="158"/>
    </row>
    <row r="31" spans="1:7" s="152" customFormat="1" ht="12" customHeight="1" thickBot="1" x14ac:dyDescent="0.3">
      <c r="A31" s="156" t="s">
        <v>217</v>
      </c>
      <c r="B31" s="157" t="s">
        <v>218</v>
      </c>
      <c r="C31" s="151">
        <f>'1.B.sz.mell.'!C32</f>
        <v>0</v>
      </c>
      <c r="D31" s="158"/>
      <c r="E31" s="158"/>
      <c r="F31" s="158"/>
    </row>
    <row r="32" spans="1:7" s="152" customFormat="1" ht="12" customHeight="1" thickBot="1" x14ac:dyDescent="0.3">
      <c r="A32" s="156" t="s">
        <v>219</v>
      </c>
      <c r="B32" s="157" t="s">
        <v>220</v>
      </c>
      <c r="C32" s="151">
        <f>'1.B.sz.mell.'!C33</f>
        <v>0</v>
      </c>
      <c r="D32" s="158"/>
      <c r="E32" s="158"/>
      <c r="F32" s="158"/>
    </row>
    <row r="33" spans="1:6" s="152" customFormat="1" ht="12" customHeight="1" thickBot="1" x14ac:dyDescent="0.3">
      <c r="A33" s="156" t="s">
        <v>221</v>
      </c>
      <c r="B33" s="157" t="s">
        <v>222</v>
      </c>
      <c r="C33" s="151">
        <f>'1.B.sz.mell.'!C34</f>
        <v>0</v>
      </c>
      <c r="D33" s="158"/>
      <c r="E33" s="158"/>
      <c r="F33" s="158"/>
    </row>
    <row r="34" spans="1:6" s="152" customFormat="1" ht="12" customHeight="1" thickBot="1" x14ac:dyDescent="0.3">
      <c r="A34" s="159" t="s">
        <v>223</v>
      </c>
      <c r="B34" s="160" t="s">
        <v>224</v>
      </c>
      <c r="C34" s="151">
        <f>'1.B.sz.mell.'!C35</f>
        <v>0</v>
      </c>
      <c r="D34" s="162"/>
      <c r="E34" s="162"/>
      <c r="F34" s="162"/>
    </row>
    <row r="35" spans="1:6" s="152" customFormat="1" ht="12" customHeight="1" thickBot="1" x14ac:dyDescent="0.3">
      <c r="A35" s="149" t="s">
        <v>17</v>
      </c>
      <c r="B35" s="150" t="s">
        <v>225</v>
      </c>
      <c r="C35" s="151">
        <f>'1.B.sz.mell.'!C36</f>
        <v>10000</v>
      </c>
      <c r="D35" s="151">
        <f>SUM(D36:D45)</f>
        <v>10000</v>
      </c>
      <c r="E35" s="151">
        <f>SUM(E36:E45)</f>
        <v>10000</v>
      </c>
      <c r="F35" s="151">
        <f>SUM(F36:F45)</f>
        <v>10000</v>
      </c>
    </row>
    <row r="36" spans="1:6" s="152" customFormat="1" ht="12" customHeight="1" thickBot="1" x14ac:dyDescent="0.3">
      <c r="A36" s="153" t="s">
        <v>77</v>
      </c>
      <c r="B36" s="154" t="s">
        <v>226</v>
      </c>
      <c r="C36" s="151">
        <f>'1.B.sz.mell.'!C37</f>
        <v>0</v>
      </c>
      <c r="D36" s="155"/>
      <c r="E36" s="155"/>
      <c r="F36" s="155"/>
    </row>
    <row r="37" spans="1:6" s="152" customFormat="1" ht="12" customHeight="1" thickBot="1" x14ac:dyDescent="0.3">
      <c r="A37" s="156" t="s">
        <v>78</v>
      </c>
      <c r="B37" s="157" t="s">
        <v>227</v>
      </c>
      <c r="C37" s="151">
        <f>'1.B.sz.mell.'!C38</f>
        <v>0</v>
      </c>
      <c r="D37" s="158">
        <f t="shared" ref="D37:F41" si="0">C37*1.1</f>
        <v>0</v>
      </c>
      <c r="E37" s="158">
        <f t="shared" si="0"/>
        <v>0</v>
      </c>
      <c r="F37" s="158">
        <f t="shared" si="0"/>
        <v>0</v>
      </c>
    </row>
    <row r="38" spans="1:6" s="152" customFormat="1" ht="12" customHeight="1" thickBot="1" x14ac:dyDescent="0.3">
      <c r="A38" s="156" t="s">
        <v>79</v>
      </c>
      <c r="B38" s="157" t="s">
        <v>228</v>
      </c>
      <c r="C38" s="151">
        <f>'1.B.sz.mell.'!C39</f>
        <v>0</v>
      </c>
      <c r="D38" s="158">
        <f t="shared" si="0"/>
        <v>0</v>
      </c>
      <c r="E38" s="158">
        <f t="shared" si="0"/>
        <v>0</v>
      </c>
      <c r="F38" s="158">
        <f t="shared" si="0"/>
        <v>0</v>
      </c>
    </row>
    <row r="39" spans="1:6" s="152" customFormat="1" ht="12" customHeight="1" thickBot="1" x14ac:dyDescent="0.3">
      <c r="A39" s="156" t="s">
        <v>125</v>
      </c>
      <c r="B39" s="157" t="s">
        <v>229</v>
      </c>
      <c r="C39" s="151">
        <f>'1.B.sz.mell.'!C40</f>
        <v>0</v>
      </c>
      <c r="D39" s="158">
        <f t="shared" si="0"/>
        <v>0</v>
      </c>
      <c r="E39" s="158">
        <f t="shared" si="0"/>
        <v>0</v>
      </c>
      <c r="F39" s="158">
        <f t="shared" si="0"/>
        <v>0</v>
      </c>
    </row>
    <row r="40" spans="1:6" s="152" customFormat="1" ht="12" customHeight="1" thickBot="1" x14ac:dyDescent="0.3">
      <c r="A40" s="156" t="s">
        <v>126</v>
      </c>
      <c r="B40" s="157" t="s">
        <v>230</v>
      </c>
      <c r="C40" s="151">
        <f>'1.B.sz.mell.'!C41</f>
        <v>0</v>
      </c>
      <c r="D40" s="158">
        <f t="shared" si="0"/>
        <v>0</v>
      </c>
      <c r="E40" s="158">
        <f t="shared" si="0"/>
        <v>0</v>
      </c>
      <c r="F40" s="158">
        <f t="shared" si="0"/>
        <v>0</v>
      </c>
    </row>
    <row r="41" spans="1:6" s="152" customFormat="1" ht="12" customHeight="1" thickBot="1" x14ac:dyDescent="0.3">
      <c r="A41" s="156" t="s">
        <v>127</v>
      </c>
      <c r="B41" s="157" t="s">
        <v>231</v>
      </c>
      <c r="C41" s="151">
        <f>'1.B.sz.mell.'!C42</f>
        <v>0</v>
      </c>
      <c r="D41" s="158">
        <f t="shared" si="0"/>
        <v>0</v>
      </c>
      <c r="E41" s="158">
        <f t="shared" si="0"/>
        <v>0</v>
      </c>
      <c r="F41" s="158">
        <f t="shared" si="0"/>
        <v>0</v>
      </c>
    </row>
    <row r="42" spans="1:6" s="152" customFormat="1" ht="12" customHeight="1" thickBot="1" x14ac:dyDescent="0.3">
      <c r="A42" s="156" t="s">
        <v>128</v>
      </c>
      <c r="B42" s="157" t="s">
        <v>232</v>
      </c>
      <c r="C42" s="151">
        <f>'1.B.sz.mell.'!C43</f>
        <v>0</v>
      </c>
      <c r="D42" s="158"/>
      <c r="E42" s="158"/>
      <c r="F42" s="158"/>
    </row>
    <row r="43" spans="1:6" s="152" customFormat="1" ht="12" customHeight="1" thickBot="1" x14ac:dyDescent="0.3">
      <c r="A43" s="156" t="s">
        <v>129</v>
      </c>
      <c r="B43" s="157" t="s">
        <v>486</v>
      </c>
      <c r="C43" s="151">
        <f>'1.B.sz.mell.'!C44</f>
        <v>0</v>
      </c>
      <c r="D43" s="158"/>
      <c r="E43" s="158"/>
      <c r="F43" s="158"/>
    </row>
    <row r="44" spans="1:6" s="152" customFormat="1" ht="12" customHeight="1" thickBot="1" x14ac:dyDescent="0.3">
      <c r="A44" s="156" t="s">
        <v>234</v>
      </c>
      <c r="B44" s="157" t="s">
        <v>235</v>
      </c>
      <c r="C44" s="151">
        <f>'1.B.sz.mell.'!C45</f>
        <v>0</v>
      </c>
      <c r="D44" s="165"/>
      <c r="E44" s="165"/>
      <c r="F44" s="165"/>
    </row>
    <row r="45" spans="1:6" s="152" customFormat="1" ht="12" customHeight="1" thickBot="1" x14ac:dyDescent="0.3">
      <c r="A45" s="159" t="s">
        <v>236</v>
      </c>
      <c r="B45" s="160" t="s">
        <v>237</v>
      </c>
      <c r="C45" s="151">
        <f>'1.B.sz.mell.'!C46</f>
        <v>10000</v>
      </c>
      <c r="D45" s="166">
        <f>C45</f>
        <v>10000</v>
      </c>
      <c r="E45" s="166">
        <f>D45</f>
        <v>10000</v>
      </c>
      <c r="F45" s="166">
        <f>E45</f>
        <v>10000</v>
      </c>
    </row>
    <row r="46" spans="1:6" s="152" customFormat="1" ht="12" customHeight="1" thickBot="1" x14ac:dyDescent="0.3">
      <c r="A46" s="149" t="s">
        <v>18</v>
      </c>
      <c r="B46" s="150" t="s">
        <v>238</v>
      </c>
      <c r="C46" s="151">
        <f>'1.B.sz.mell.'!C47</f>
        <v>0</v>
      </c>
      <c r="D46" s="151">
        <f>SUM(D47:D51)</f>
        <v>0</v>
      </c>
      <c r="E46" s="151">
        <f>SUM(E47:E51)</f>
        <v>0</v>
      </c>
      <c r="F46" s="151">
        <f>SUM(F47:F51)</f>
        <v>0</v>
      </c>
    </row>
    <row r="47" spans="1:6" s="152" customFormat="1" ht="12" customHeight="1" thickBot="1" x14ac:dyDescent="0.3">
      <c r="A47" s="153" t="s">
        <v>80</v>
      </c>
      <c r="B47" s="154" t="s">
        <v>239</v>
      </c>
      <c r="C47" s="151">
        <f>'1.B.sz.mell.'!C48</f>
        <v>0</v>
      </c>
      <c r="D47" s="167"/>
      <c r="E47" s="167"/>
      <c r="F47" s="167"/>
    </row>
    <row r="48" spans="1:6" s="152" customFormat="1" ht="12" customHeight="1" thickBot="1" x14ac:dyDescent="0.3">
      <c r="A48" s="156" t="s">
        <v>81</v>
      </c>
      <c r="B48" s="157" t="s">
        <v>240</v>
      </c>
      <c r="C48" s="151">
        <f>'1.B.sz.mell.'!C49</f>
        <v>0</v>
      </c>
      <c r="D48" s="165"/>
      <c r="E48" s="165"/>
      <c r="F48" s="165"/>
    </row>
    <row r="49" spans="1:6" s="152" customFormat="1" ht="12" customHeight="1" thickBot="1" x14ac:dyDescent="0.3">
      <c r="A49" s="156" t="s">
        <v>241</v>
      </c>
      <c r="B49" s="157" t="s">
        <v>242</v>
      </c>
      <c r="C49" s="151">
        <f>'1.B.sz.mell.'!C50</f>
        <v>0</v>
      </c>
      <c r="D49" s="165"/>
      <c r="E49" s="165"/>
      <c r="F49" s="165"/>
    </row>
    <row r="50" spans="1:6" s="152" customFormat="1" ht="12" customHeight="1" thickBot="1" x14ac:dyDescent="0.3">
      <c r="A50" s="156" t="s">
        <v>243</v>
      </c>
      <c r="B50" s="157" t="s">
        <v>244</v>
      </c>
      <c r="C50" s="151">
        <f>'1.B.sz.mell.'!C51</f>
        <v>0</v>
      </c>
      <c r="D50" s="165"/>
      <c r="E50" s="165"/>
      <c r="F50" s="165"/>
    </row>
    <row r="51" spans="1:6" s="152" customFormat="1" ht="12" customHeight="1" thickBot="1" x14ac:dyDescent="0.3">
      <c r="A51" s="159" t="s">
        <v>245</v>
      </c>
      <c r="B51" s="160" t="s">
        <v>246</v>
      </c>
      <c r="C51" s="151">
        <f>'1.B.sz.mell.'!C52</f>
        <v>0</v>
      </c>
      <c r="D51" s="166"/>
      <c r="E51" s="166"/>
      <c r="F51" s="166"/>
    </row>
    <row r="52" spans="1:6" s="152" customFormat="1" ht="12" customHeight="1" thickBot="1" x14ac:dyDescent="0.3">
      <c r="A52" s="149" t="s">
        <v>130</v>
      </c>
      <c r="B52" s="150" t="s">
        <v>247</v>
      </c>
      <c r="C52" s="151">
        <f>'1.B.sz.mell.'!C53</f>
        <v>0</v>
      </c>
      <c r="D52" s="151">
        <f>SUM(D53:D55)</f>
        <v>0</v>
      </c>
      <c r="E52" s="151">
        <f>SUM(E53:E55)</f>
        <v>0</v>
      </c>
      <c r="F52" s="151">
        <f>SUM(F53:F55)</f>
        <v>0</v>
      </c>
    </row>
    <row r="53" spans="1:6" s="152" customFormat="1" ht="12" customHeight="1" thickBot="1" x14ac:dyDescent="0.3">
      <c r="A53" s="153" t="s">
        <v>82</v>
      </c>
      <c r="B53" s="154" t="s">
        <v>248</v>
      </c>
      <c r="C53" s="151">
        <f>'1.B.sz.mell.'!C54</f>
        <v>0</v>
      </c>
      <c r="D53" s="155"/>
      <c r="E53" s="155"/>
      <c r="F53" s="155"/>
    </row>
    <row r="54" spans="1:6" s="152" customFormat="1" ht="12" customHeight="1" thickBot="1" x14ac:dyDescent="0.3">
      <c r="A54" s="156" t="s">
        <v>83</v>
      </c>
      <c r="B54" s="157" t="s">
        <v>249</v>
      </c>
      <c r="C54" s="151">
        <f>'1.B.sz.mell.'!C55</f>
        <v>0</v>
      </c>
      <c r="D54" s="158"/>
      <c r="E54" s="158"/>
      <c r="F54" s="158"/>
    </row>
    <row r="55" spans="1:6" s="152" customFormat="1" ht="12" customHeight="1" thickBot="1" x14ac:dyDescent="0.3">
      <c r="A55" s="156" t="s">
        <v>250</v>
      </c>
      <c r="B55" s="157" t="s">
        <v>251</v>
      </c>
      <c r="C55" s="151">
        <f>'1.B.sz.mell.'!C56</f>
        <v>0</v>
      </c>
      <c r="D55" s="158"/>
      <c r="E55" s="158"/>
      <c r="F55" s="158"/>
    </row>
    <row r="56" spans="1:6" s="152" customFormat="1" ht="12" customHeight="1" thickBot="1" x14ac:dyDescent="0.3">
      <c r="A56" s="159" t="s">
        <v>252</v>
      </c>
      <c r="B56" s="160" t="s">
        <v>253</v>
      </c>
      <c r="C56" s="151">
        <f>'1.B.sz.mell.'!C57</f>
        <v>0</v>
      </c>
      <c r="D56" s="162"/>
      <c r="E56" s="162"/>
      <c r="F56" s="162"/>
    </row>
    <row r="57" spans="1:6" s="152" customFormat="1" ht="12" customHeight="1" thickBot="1" x14ac:dyDescent="0.3">
      <c r="A57" s="149" t="s">
        <v>20</v>
      </c>
      <c r="B57" s="161" t="s">
        <v>254</v>
      </c>
      <c r="C57" s="151">
        <f>'1.B.sz.mell.'!C58</f>
        <v>0</v>
      </c>
      <c r="D57" s="151">
        <f>SUM(D58:D60)</f>
        <v>0</v>
      </c>
      <c r="E57" s="151">
        <f>SUM(E58:E60)</f>
        <v>0</v>
      </c>
      <c r="F57" s="151">
        <f>SUM(F58:F60)</f>
        <v>0</v>
      </c>
    </row>
    <row r="58" spans="1:6" s="152" customFormat="1" ht="12" customHeight="1" thickBot="1" x14ac:dyDescent="0.3">
      <c r="A58" s="153" t="s">
        <v>131</v>
      </c>
      <c r="B58" s="154" t="s">
        <v>255</v>
      </c>
      <c r="C58" s="151">
        <f>'1.B.sz.mell.'!C59</f>
        <v>0</v>
      </c>
      <c r="D58" s="165"/>
      <c r="E58" s="165"/>
      <c r="F58" s="165"/>
    </row>
    <row r="59" spans="1:6" s="152" customFormat="1" ht="12" customHeight="1" thickBot="1" x14ac:dyDescent="0.3">
      <c r="A59" s="156" t="s">
        <v>132</v>
      </c>
      <c r="B59" s="157" t="s">
        <v>256</v>
      </c>
      <c r="C59" s="151">
        <f>'1.B.sz.mell.'!C60</f>
        <v>0</v>
      </c>
      <c r="D59" s="151">
        <f>'1.A.sz.mell. (2)'!D59+'1.B.sz.mell.'!D60+'1.C.sz.mell.'!D60</f>
        <v>0</v>
      </c>
      <c r="E59" s="151">
        <f>'1.A.sz.mell. (2)'!E59+'1.B.sz.mell.'!E60+'1.C.sz.mell.'!E60</f>
        <v>0</v>
      </c>
      <c r="F59" s="151">
        <f>'1.A.sz.mell. (2)'!F59+'1.B.sz.mell.'!F60+'1.C.sz.mell.'!F60</f>
        <v>0</v>
      </c>
    </row>
    <row r="60" spans="1:6" s="152" customFormat="1" ht="12" customHeight="1" thickBot="1" x14ac:dyDescent="0.3">
      <c r="A60" s="156" t="s">
        <v>167</v>
      </c>
      <c r="B60" s="157" t="s">
        <v>257</v>
      </c>
      <c r="C60" s="151">
        <f>'1.B.sz.mell.'!C61</f>
        <v>0</v>
      </c>
      <c r="D60" s="165"/>
      <c r="E60" s="165"/>
      <c r="F60" s="165"/>
    </row>
    <row r="61" spans="1:6" s="152" customFormat="1" ht="12" customHeight="1" thickBot="1" x14ac:dyDescent="0.3">
      <c r="A61" s="159" t="s">
        <v>258</v>
      </c>
      <c r="B61" s="160" t="s">
        <v>259</v>
      </c>
      <c r="C61" s="151">
        <f>'1.B.sz.mell.'!C62</f>
        <v>0</v>
      </c>
      <c r="D61" s="165"/>
      <c r="E61" s="165"/>
      <c r="F61" s="165"/>
    </row>
    <row r="62" spans="1:6" s="152" customFormat="1" ht="12" customHeight="1" thickBot="1" x14ac:dyDescent="0.3">
      <c r="A62" s="149" t="s">
        <v>21</v>
      </c>
      <c r="B62" s="150" t="s">
        <v>260</v>
      </c>
      <c r="C62" s="151">
        <f>'1.B.sz.mell.'!C63</f>
        <v>10000</v>
      </c>
      <c r="D62" s="163">
        <f>+D7+D14+D21+D28+D35+D46+D52+D57</f>
        <v>10000</v>
      </c>
      <c r="E62" s="163">
        <f>+E7+E14+E21+E28+E35+E46+E52+E57</f>
        <v>10000</v>
      </c>
      <c r="F62" s="163">
        <f>+F7+F14+F21+F28+F35+F46+F52+F57</f>
        <v>10000</v>
      </c>
    </row>
    <row r="63" spans="1:6" s="152" customFormat="1" ht="12" customHeight="1" thickBot="1" x14ac:dyDescent="0.3">
      <c r="A63" s="168" t="s">
        <v>261</v>
      </c>
      <c r="B63" s="161" t="s">
        <v>262</v>
      </c>
      <c r="C63" s="151">
        <f>'1.B.sz.mell.'!C64</f>
        <v>0</v>
      </c>
      <c r="D63" s="151">
        <f>SUM(D64:D66)</f>
        <v>0</v>
      </c>
      <c r="E63" s="151">
        <f>SUM(E64:E66)</f>
        <v>0</v>
      </c>
      <c r="F63" s="151">
        <f>SUM(F64:F66)</f>
        <v>0</v>
      </c>
    </row>
    <row r="64" spans="1:6" s="152" customFormat="1" ht="12" customHeight="1" thickBot="1" x14ac:dyDescent="0.3">
      <c r="A64" s="153" t="s">
        <v>263</v>
      </c>
      <c r="B64" s="154" t="s">
        <v>264</v>
      </c>
      <c r="C64" s="151">
        <f>'1.B.sz.mell.'!C65</f>
        <v>0</v>
      </c>
      <c r="D64" s="165"/>
      <c r="E64" s="165"/>
      <c r="F64" s="165"/>
    </row>
    <row r="65" spans="1:6" s="152" customFormat="1" ht="12" customHeight="1" thickBot="1" x14ac:dyDescent="0.3">
      <c r="A65" s="156" t="s">
        <v>265</v>
      </c>
      <c r="B65" s="157" t="s">
        <v>266</v>
      </c>
      <c r="C65" s="151">
        <f>'1.B.sz.mell.'!C66</f>
        <v>0</v>
      </c>
      <c r="D65" s="165"/>
      <c r="E65" s="165"/>
      <c r="F65" s="165"/>
    </row>
    <row r="66" spans="1:6" s="152" customFormat="1" ht="12" customHeight="1" thickBot="1" x14ac:dyDescent="0.3">
      <c r="A66" s="159" t="s">
        <v>267</v>
      </c>
      <c r="B66" s="169" t="s">
        <v>268</v>
      </c>
      <c r="C66" s="151">
        <f>'1.B.sz.mell.'!C67</f>
        <v>0</v>
      </c>
      <c r="D66" s="165"/>
      <c r="E66" s="165"/>
      <c r="F66" s="165"/>
    </row>
    <row r="67" spans="1:6" s="152" customFormat="1" ht="12" customHeight="1" thickBot="1" x14ac:dyDescent="0.3">
      <c r="A67" s="168" t="s">
        <v>269</v>
      </c>
      <c r="B67" s="161" t="s">
        <v>270</v>
      </c>
      <c r="C67" s="151">
        <f>'1.B.sz.mell.'!C68</f>
        <v>0</v>
      </c>
      <c r="D67" s="151">
        <f>SUM(D68:D71)</f>
        <v>0</v>
      </c>
      <c r="E67" s="151">
        <f>SUM(E68:E71)</f>
        <v>0</v>
      </c>
      <c r="F67" s="151">
        <f>SUM(F68:F71)</f>
        <v>0</v>
      </c>
    </row>
    <row r="68" spans="1:6" s="152" customFormat="1" ht="12" customHeight="1" thickBot="1" x14ac:dyDescent="0.3">
      <c r="A68" s="153" t="s">
        <v>110</v>
      </c>
      <c r="B68" s="154" t="s">
        <v>271</v>
      </c>
      <c r="C68" s="151">
        <f>'1.B.sz.mell.'!C69</f>
        <v>0</v>
      </c>
      <c r="D68" s="165"/>
      <c r="E68" s="165"/>
      <c r="F68" s="165"/>
    </row>
    <row r="69" spans="1:6" s="152" customFormat="1" ht="12" customHeight="1" thickBot="1" x14ac:dyDescent="0.3">
      <c r="A69" s="156" t="s">
        <v>111</v>
      </c>
      <c r="B69" s="157" t="s">
        <v>272</v>
      </c>
      <c r="C69" s="151">
        <f>'1.B.sz.mell.'!C70</f>
        <v>0</v>
      </c>
      <c r="D69" s="165"/>
      <c r="E69" s="165"/>
      <c r="F69" s="165"/>
    </row>
    <row r="70" spans="1:6" s="152" customFormat="1" ht="12" customHeight="1" thickBot="1" x14ac:dyDescent="0.3">
      <c r="A70" s="156" t="s">
        <v>273</v>
      </c>
      <c r="B70" s="157" t="s">
        <v>274</v>
      </c>
      <c r="C70" s="151">
        <f>'1.B.sz.mell.'!C71</f>
        <v>0</v>
      </c>
      <c r="D70" s="165"/>
      <c r="E70" s="165"/>
      <c r="F70" s="165"/>
    </row>
    <row r="71" spans="1:6" s="152" customFormat="1" ht="12" customHeight="1" thickBot="1" x14ac:dyDescent="0.3">
      <c r="A71" s="159" t="s">
        <v>275</v>
      </c>
      <c r="B71" s="160" t="s">
        <v>276</v>
      </c>
      <c r="C71" s="151">
        <f>'1.B.sz.mell.'!C72</f>
        <v>0</v>
      </c>
      <c r="D71" s="165"/>
      <c r="E71" s="165"/>
      <c r="F71" s="165"/>
    </row>
    <row r="72" spans="1:6" s="152" customFormat="1" ht="12" customHeight="1" thickBot="1" x14ac:dyDescent="0.3">
      <c r="A72" s="168" t="s">
        <v>277</v>
      </c>
      <c r="B72" s="161" t="s">
        <v>278</v>
      </c>
      <c r="C72" s="151">
        <f>'1.B.sz.mell.'!C73</f>
        <v>2471</v>
      </c>
      <c r="D72" s="151">
        <f>SUM(D73:D74)</f>
        <v>0</v>
      </c>
      <c r="E72" s="151">
        <f>SUM(E73:E74)</f>
        <v>0</v>
      </c>
      <c r="F72" s="151">
        <f>SUM(F73:F74)</f>
        <v>0</v>
      </c>
    </row>
    <row r="73" spans="1:6" s="152" customFormat="1" ht="12" customHeight="1" thickBot="1" x14ac:dyDescent="0.3">
      <c r="A73" s="153" t="s">
        <v>279</v>
      </c>
      <c r="B73" s="154" t="s">
        <v>280</v>
      </c>
      <c r="C73" s="151">
        <f>'1.B.sz.mell.'!C74</f>
        <v>2471</v>
      </c>
      <c r="D73" s="165"/>
      <c r="E73" s="165"/>
      <c r="F73" s="165"/>
    </row>
    <row r="74" spans="1:6" s="152" customFormat="1" ht="12" customHeight="1" thickBot="1" x14ac:dyDescent="0.3">
      <c r="A74" s="159" t="s">
        <v>281</v>
      </c>
      <c r="B74" s="160" t="s">
        <v>282</v>
      </c>
      <c r="C74" s="151">
        <f>'1.B.sz.mell.'!C75</f>
        <v>0</v>
      </c>
      <c r="D74" s="165"/>
      <c r="E74" s="165"/>
      <c r="F74" s="165"/>
    </row>
    <row r="75" spans="1:6" s="152" customFormat="1" ht="12" customHeight="1" thickBot="1" x14ac:dyDescent="0.3">
      <c r="A75" s="168" t="s">
        <v>283</v>
      </c>
      <c r="B75" s="161" t="s">
        <v>284</v>
      </c>
      <c r="C75" s="151">
        <f>'1.B.sz.mell.'!C76</f>
        <v>31457830</v>
      </c>
      <c r="D75" s="151">
        <f>SUM(D76:D78)</f>
        <v>31772408.300000001</v>
      </c>
      <c r="E75" s="151">
        <f>SUM(E76:E78)</f>
        <v>32090132.383000001</v>
      </c>
      <c r="F75" s="151">
        <f>SUM(F76:F78)</f>
        <v>32411033.706830002</v>
      </c>
    </row>
    <row r="76" spans="1:6" s="152" customFormat="1" ht="12" customHeight="1" thickBot="1" x14ac:dyDescent="0.3">
      <c r="A76" s="153" t="s">
        <v>285</v>
      </c>
      <c r="B76" s="154" t="s">
        <v>286</v>
      </c>
      <c r="C76" s="151">
        <f>'1.B.sz.mell.'!C77</f>
        <v>0</v>
      </c>
      <c r="D76" s="165"/>
      <c r="E76" s="165"/>
      <c r="F76" s="165"/>
    </row>
    <row r="77" spans="1:6" s="152" customFormat="1" ht="12" customHeight="1" thickBot="1" x14ac:dyDescent="0.3">
      <c r="A77" s="156" t="s">
        <v>287</v>
      </c>
      <c r="B77" s="157" t="s">
        <v>288</v>
      </c>
      <c r="C77" s="151">
        <f>'1.B.sz.mell.'!C78</f>
        <v>0</v>
      </c>
      <c r="D77" s="165"/>
      <c r="E77" s="165"/>
      <c r="F77" s="165"/>
    </row>
    <row r="78" spans="1:6" s="152" customFormat="1" ht="12" customHeight="1" thickBot="1" x14ac:dyDescent="0.3">
      <c r="A78" s="159" t="s">
        <v>289</v>
      </c>
      <c r="B78" s="160" t="s">
        <v>583</v>
      </c>
      <c r="C78" s="151">
        <f>'1.B.sz.mell.'!C79</f>
        <v>31457830</v>
      </c>
      <c r="D78" s="165">
        <f>C78*1.01</f>
        <v>31772408.300000001</v>
      </c>
      <c r="E78" s="165">
        <f>D78*1.01</f>
        <v>32090132.383000001</v>
      </c>
      <c r="F78" s="165">
        <f>E78*1.01</f>
        <v>32411033.706830002</v>
      </c>
    </row>
    <row r="79" spans="1:6" s="152" customFormat="1" ht="12" customHeight="1" thickBot="1" x14ac:dyDescent="0.3">
      <c r="A79" s="168" t="s">
        <v>291</v>
      </c>
      <c r="B79" s="161" t="s">
        <v>292</v>
      </c>
      <c r="C79" s="151">
        <f>'1.B.sz.mell.'!C80</f>
        <v>0</v>
      </c>
      <c r="D79" s="151">
        <f>SUM(D80:D83)</f>
        <v>0</v>
      </c>
      <c r="E79" s="151">
        <f>SUM(E80:E83)</f>
        <v>0</v>
      </c>
      <c r="F79" s="151">
        <f>SUM(F80:F83)</f>
        <v>0</v>
      </c>
    </row>
    <row r="80" spans="1:6" s="152" customFormat="1" ht="12" customHeight="1" thickBot="1" x14ac:dyDescent="0.3">
      <c r="A80" s="170" t="s">
        <v>293</v>
      </c>
      <c r="B80" s="154" t="s">
        <v>294</v>
      </c>
      <c r="C80" s="151">
        <f>'1.B.sz.mell.'!C81</f>
        <v>0</v>
      </c>
      <c r="D80" s="165"/>
      <c r="E80" s="165"/>
      <c r="F80" s="165"/>
    </row>
    <row r="81" spans="1:6" s="152" customFormat="1" ht="12" customHeight="1" thickBot="1" x14ac:dyDescent="0.3">
      <c r="A81" s="171" t="s">
        <v>295</v>
      </c>
      <c r="B81" s="157" t="s">
        <v>296</v>
      </c>
      <c r="C81" s="151">
        <f>'1.B.sz.mell.'!C82</f>
        <v>0</v>
      </c>
      <c r="D81" s="165"/>
      <c r="E81" s="165"/>
      <c r="F81" s="165"/>
    </row>
    <row r="82" spans="1:6" s="152" customFormat="1" ht="12" customHeight="1" thickBot="1" x14ac:dyDescent="0.3">
      <c r="A82" s="171" t="s">
        <v>297</v>
      </c>
      <c r="B82" s="157" t="s">
        <v>298</v>
      </c>
      <c r="C82" s="151">
        <f>'1.B.sz.mell.'!C83</f>
        <v>0</v>
      </c>
      <c r="D82" s="165"/>
      <c r="E82" s="165"/>
      <c r="F82" s="165"/>
    </row>
    <row r="83" spans="1:6" s="152" customFormat="1" ht="12" customHeight="1" thickBot="1" x14ac:dyDescent="0.3">
      <c r="A83" s="172" t="s">
        <v>299</v>
      </c>
      <c r="B83" s="160" t="s">
        <v>300</v>
      </c>
      <c r="C83" s="151">
        <f>'1.B.sz.mell.'!C84</f>
        <v>0</v>
      </c>
      <c r="D83" s="165"/>
      <c r="E83" s="165"/>
      <c r="F83" s="165"/>
    </row>
    <row r="84" spans="1:6" s="152" customFormat="1" ht="13.5" customHeight="1" thickBot="1" x14ac:dyDescent="0.3">
      <c r="A84" s="168" t="s">
        <v>301</v>
      </c>
      <c r="B84" s="161" t="s">
        <v>302</v>
      </c>
      <c r="C84" s="151">
        <f>'1.B.sz.mell.'!C85</f>
        <v>0</v>
      </c>
      <c r="D84" s="173"/>
      <c r="E84" s="173"/>
      <c r="F84" s="173"/>
    </row>
    <row r="85" spans="1:6" s="152" customFormat="1" ht="15.75" customHeight="1" thickBot="1" x14ac:dyDescent="0.3">
      <c r="A85" s="168" t="s">
        <v>303</v>
      </c>
      <c r="B85" s="174" t="s">
        <v>304</v>
      </c>
      <c r="C85" s="151">
        <f>'1.B.sz.mell.'!C86</f>
        <v>0</v>
      </c>
      <c r="D85" s="163">
        <f>+D63+D67+D72+D75+D79+D84</f>
        <v>31772408.300000001</v>
      </c>
      <c r="E85" s="163">
        <f>+E63+E67+E72+E75+E79+E84</f>
        <v>32090132.383000001</v>
      </c>
      <c r="F85" s="163">
        <f>+F63+F67+F72+F75+F79+F84</f>
        <v>32411033.706830002</v>
      </c>
    </row>
    <row r="86" spans="1:6" s="152" customFormat="1" ht="16.5" customHeight="1" thickBot="1" x14ac:dyDescent="0.3">
      <c r="A86" s="175" t="s">
        <v>305</v>
      </c>
      <c r="B86" s="176" t="s">
        <v>306</v>
      </c>
      <c r="C86" s="151">
        <f>'1.B.sz.mell.'!C87</f>
        <v>31460301</v>
      </c>
      <c r="D86" s="163">
        <f>+D62+D85</f>
        <v>31782408.300000001</v>
      </c>
      <c r="E86" s="163">
        <f>+E62+E85</f>
        <v>32100132.383000001</v>
      </c>
      <c r="F86" s="163">
        <f>+F62+F85</f>
        <v>32421033.706830002</v>
      </c>
    </row>
    <row r="87" spans="1:6" s="130" customFormat="1" x14ac:dyDescent="0.25">
      <c r="A87" s="1"/>
      <c r="B87" s="2"/>
      <c r="C87" s="100"/>
      <c r="D87" s="100"/>
      <c r="E87" s="100"/>
      <c r="F87" s="100"/>
    </row>
    <row r="88" spans="1:6" ht="16.5" customHeight="1" x14ac:dyDescent="0.3">
      <c r="A88" s="484" t="s">
        <v>41</v>
      </c>
      <c r="B88" s="484"/>
      <c r="C88" s="484"/>
      <c r="D88" s="125"/>
      <c r="E88" s="125"/>
      <c r="F88" s="125"/>
    </row>
    <row r="89" spans="1:6" s="131" customFormat="1" ht="16.5" customHeight="1" thickBot="1" x14ac:dyDescent="0.35">
      <c r="A89" s="485" t="s">
        <v>113</v>
      </c>
      <c r="B89" s="485"/>
      <c r="C89" s="101" t="s">
        <v>9</v>
      </c>
      <c r="D89" s="101" t="s">
        <v>9</v>
      </c>
      <c r="E89" s="101" t="s">
        <v>9</v>
      </c>
      <c r="F89" s="101" t="s">
        <v>9</v>
      </c>
    </row>
    <row r="90" spans="1:6" ht="38.1" customHeight="1" thickBot="1" x14ac:dyDescent="0.35">
      <c r="A90" s="4" t="s">
        <v>59</v>
      </c>
      <c r="B90" s="5" t="s">
        <v>42</v>
      </c>
      <c r="C90" s="14" t="s">
        <v>461</v>
      </c>
      <c r="D90" s="14" t="s">
        <v>472</v>
      </c>
      <c r="E90" s="14" t="s">
        <v>476</v>
      </c>
      <c r="F90" s="14" t="s">
        <v>571</v>
      </c>
    </row>
    <row r="91" spans="1:6" s="129" customFormat="1" ht="12" customHeight="1" thickBot="1" x14ac:dyDescent="0.25">
      <c r="A91" s="9">
        <v>1</v>
      </c>
      <c r="B91" s="10">
        <v>2</v>
      </c>
      <c r="C91" s="11">
        <v>3</v>
      </c>
      <c r="D91" s="11">
        <v>4</v>
      </c>
      <c r="E91" s="11">
        <v>5</v>
      </c>
      <c r="F91" s="11">
        <v>6</v>
      </c>
    </row>
    <row r="92" spans="1:6" s="180" customFormat="1" ht="12" customHeight="1" thickBot="1" x14ac:dyDescent="0.3">
      <c r="A92" s="177" t="s">
        <v>13</v>
      </c>
      <c r="B92" s="178" t="s">
        <v>398</v>
      </c>
      <c r="C92" s="179">
        <f>'1.B.sz.mell.'!C94</f>
        <v>28930582</v>
      </c>
      <c r="D92" s="179">
        <f>D93+D94+D95+D96+D97</f>
        <v>30377111.100000001</v>
      </c>
      <c r="E92" s="179">
        <f>E93+E94+E95+E96+E97</f>
        <v>31769186.043000001</v>
      </c>
      <c r="F92" s="179">
        <f>F93+F94+F95+F96+F97</f>
        <v>32421034.431339998</v>
      </c>
    </row>
    <row r="93" spans="1:6" s="180" customFormat="1" ht="12" customHeight="1" thickBot="1" x14ac:dyDescent="0.3">
      <c r="A93" s="181" t="s">
        <v>84</v>
      </c>
      <c r="B93" s="182" t="s">
        <v>43</v>
      </c>
      <c r="C93" s="179">
        <f>'1.B.sz.mell.'!C95</f>
        <v>22230816</v>
      </c>
      <c r="D93" s="179">
        <f>C93*1.05</f>
        <v>23342356.800000001</v>
      </c>
      <c r="E93" s="179">
        <f>D93*1.04</f>
        <v>24276051.072000001</v>
      </c>
      <c r="F93" s="179">
        <f>E93*1.03</f>
        <v>25004332.60416</v>
      </c>
    </row>
    <row r="94" spans="1:6" s="180" customFormat="1" ht="12" customHeight="1" thickBot="1" x14ac:dyDescent="0.3">
      <c r="A94" s="156" t="s">
        <v>85</v>
      </c>
      <c r="B94" s="184" t="s">
        <v>133</v>
      </c>
      <c r="C94" s="179">
        <f>'1.B.sz.mell.'!C96</f>
        <v>3890393</v>
      </c>
      <c r="D94" s="179">
        <f>C94*1.05</f>
        <v>4084912.6500000004</v>
      </c>
      <c r="E94" s="179">
        <f>D94*1.04</f>
        <v>4248309.1560000004</v>
      </c>
      <c r="F94" s="179">
        <f>E94*1.03</f>
        <v>4375758.4306800002</v>
      </c>
    </row>
    <row r="95" spans="1:6" s="180" customFormat="1" ht="12" customHeight="1" thickBot="1" x14ac:dyDescent="0.3">
      <c r="A95" s="156" t="s">
        <v>86</v>
      </c>
      <c r="B95" s="184" t="s">
        <v>108</v>
      </c>
      <c r="C95" s="179">
        <f>'1.B.sz.mell.'!C97</f>
        <v>2809373</v>
      </c>
      <c r="D95" s="179">
        <f>C95*1.05</f>
        <v>2949841.65</v>
      </c>
      <c r="E95" s="179">
        <f>D95*1.1</f>
        <v>3244825.8149999999</v>
      </c>
      <c r="F95" s="179">
        <f>E95*1.1-528365</f>
        <v>3040943.3965000003</v>
      </c>
    </row>
    <row r="96" spans="1:6" s="180" customFormat="1" ht="12" customHeight="1" thickBot="1" x14ac:dyDescent="0.3">
      <c r="A96" s="156" t="s">
        <v>87</v>
      </c>
      <c r="B96" s="185" t="s">
        <v>134</v>
      </c>
      <c r="C96" s="179">
        <f>'1.B.sz.mell.'!C98</f>
        <v>0</v>
      </c>
      <c r="D96" s="179"/>
      <c r="E96" s="179"/>
      <c r="F96" s="179"/>
    </row>
    <row r="97" spans="1:6" s="180" customFormat="1" ht="12" customHeight="1" thickBot="1" x14ac:dyDescent="0.3">
      <c r="A97" s="156" t="s">
        <v>98</v>
      </c>
      <c r="B97" s="186" t="s">
        <v>135</v>
      </c>
      <c r="C97" s="179">
        <f>'1.B.sz.mell.'!C99</f>
        <v>0</v>
      </c>
      <c r="D97" s="179"/>
      <c r="E97" s="179"/>
      <c r="F97" s="179"/>
    </row>
    <row r="98" spans="1:6" s="180" customFormat="1" ht="12" customHeight="1" thickBot="1" x14ac:dyDescent="0.3">
      <c r="A98" s="156" t="s">
        <v>88</v>
      </c>
      <c r="B98" s="184" t="s">
        <v>307</v>
      </c>
      <c r="C98" s="179">
        <f>'1.B.sz.mell.'!C100</f>
        <v>0</v>
      </c>
      <c r="D98" s="162"/>
      <c r="E98" s="162"/>
      <c r="F98" s="162"/>
    </row>
    <row r="99" spans="1:6" s="180" customFormat="1" ht="12" customHeight="1" thickBot="1" x14ac:dyDescent="0.3">
      <c r="A99" s="156" t="s">
        <v>89</v>
      </c>
      <c r="B99" s="187" t="s">
        <v>308</v>
      </c>
      <c r="C99" s="179">
        <f>'1.B.sz.mell.'!C101</f>
        <v>0</v>
      </c>
      <c r="D99" s="162"/>
      <c r="E99" s="162"/>
      <c r="F99" s="162"/>
    </row>
    <row r="100" spans="1:6" s="180" customFormat="1" ht="12" customHeight="1" thickBot="1" x14ac:dyDescent="0.3">
      <c r="A100" s="156" t="s">
        <v>99</v>
      </c>
      <c r="B100" s="188" t="s">
        <v>309</v>
      </c>
      <c r="C100" s="179">
        <f>'1.B.sz.mell.'!C102</f>
        <v>0</v>
      </c>
      <c r="D100" s="162"/>
      <c r="E100" s="162"/>
      <c r="F100" s="162"/>
    </row>
    <row r="101" spans="1:6" s="180" customFormat="1" ht="12" customHeight="1" thickBot="1" x14ac:dyDescent="0.3">
      <c r="A101" s="156" t="s">
        <v>100</v>
      </c>
      <c r="B101" s="188" t="s">
        <v>310</v>
      </c>
      <c r="C101" s="179">
        <f>'1.B.sz.mell.'!C103</f>
        <v>0</v>
      </c>
      <c r="D101" s="162"/>
      <c r="E101" s="162"/>
      <c r="F101" s="162"/>
    </row>
    <row r="102" spans="1:6" s="180" customFormat="1" ht="12" customHeight="1" thickBot="1" x14ac:dyDescent="0.3">
      <c r="A102" s="156" t="s">
        <v>101</v>
      </c>
      <c r="B102" s="187" t="s">
        <v>311</v>
      </c>
      <c r="C102" s="179">
        <f>'1.B.sz.mell.'!C104</f>
        <v>0</v>
      </c>
      <c r="D102" s="162"/>
      <c r="E102" s="162"/>
      <c r="F102" s="162"/>
    </row>
    <row r="103" spans="1:6" s="180" customFormat="1" ht="12" customHeight="1" thickBot="1" x14ac:dyDescent="0.3">
      <c r="A103" s="156" t="s">
        <v>102</v>
      </c>
      <c r="B103" s="187" t="s">
        <v>312</v>
      </c>
      <c r="C103" s="179">
        <f>'1.B.sz.mell.'!C105</f>
        <v>0</v>
      </c>
      <c r="D103" s="162"/>
      <c r="E103" s="162"/>
      <c r="F103" s="162"/>
    </row>
    <row r="104" spans="1:6" s="180" customFormat="1" ht="12" customHeight="1" thickBot="1" x14ac:dyDescent="0.3">
      <c r="A104" s="156" t="s">
        <v>104</v>
      </c>
      <c r="B104" s="188" t="s">
        <v>313</v>
      </c>
      <c r="C104" s="179">
        <f>'1.B.sz.mell.'!C106</f>
        <v>0</v>
      </c>
      <c r="D104" s="162"/>
      <c r="E104" s="162"/>
      <c r="F104" s="162"/>
    </row>
    <row r="105" spans="1:6" s="180" customFormat="1" ht="12" customHeight="1" thickBot="1" x14ac:dyDescent="0.3">
      <c r="A105" s="189" t="s">
        <v>136</v>
      </c>
      <c r="B105" s="190" t="s">
        <v>314</v>
      </c>
      <c r="C105" s="179">
        <f>'1.B.sz.mell.'!C107</f>
        <v>0</v>
      </c>
      <c r="D105" s="162"/>
      <c r="E105" s="162"/>
      <c r="F105" s="162"/>
    </row>
    <row r="106" spans="1:6" s="180" customFormat="1" ht="12" customHeight="1" thickBot="1" x14ac:dyDescent="0.3">
      <c r="A106" s="156" t="s">
        <v>315</v>
      </c>
      <c r="B106" s="190" t="s">
        <v>316</v>
      </c>
      <c r="C106" s="179">
        <f>'1.B.sz.mell.'!C108</f>
        <v>0</v>
      </c>
      <c r="D106" s="162"/>
      <c r="E106" s="162"/>
      <c r="F106" s="162"/>
    </row>
    <row r="107" spans="1:6" s="180" customFormat="1" ht="12" customHeight="1" thickBot="1" x14ac:dyDescent="0.3">
      <c r="A107" s="191" t="s">
        <v>317</v>
      </c>
      <c r="B107" s="192" t="s">
        <v>318</v>
      </c>
      <c r="C107" s="179">
        <f>'1.B.sz.mell.'!C109</f>
        <v>0</v>
      </c>
      <c r="D107" s="193"/>
      <c r="E107" s="193"/>
      <c r="F107" s="193"/>
    </row>
    <row r="108" spans="1:6" s="180" customFormat="1" ht="12" customHeight="1" thickBot="1" x14ac:dyDescent="0.3">
      <c r="A108" s="149" t="s">
        <v>14</v>
      </c>
      <c r="B108" s="194" t="s">
        <v>399</v>
      </c>
      <c r="C108" s="179">
        <f>'1.B.sz.mell.'!C110</f>
        <v>2539719</v>
      </c>
      <c r="D108" s="151">
        <f>+D109+D111+D113</f>
        <v>1405297</v>
      </c>
      <c r="E108" s="151">
        <f>+E109+E111+E113</f>
        <v>330946</v>
      </c>
      <c r="F108" s="151">
        <f>+F109+F111+F113</f>
        <v>0</v>
      </c>
    </row>
    <row r="109" spans="1:6" s="180" customFormat="1" ht="12" customHeight="1" thickBot="1" x14ac:dyDescent="0.3">
      <c r="A109" s="153" t="s">
        <v>90</v>
      </c>
      <c r="B109" s="184" t="s">
        <v>166</v>
      </c>
      <c r="C109" s="179">
        <f>'1.B.sz.mell.'!C111</f>
        <v>2539719</v>
      </c>
      <c r="D109" s="155">
        <v>1405297</v>
      </c>
      <c r="E109" s="155">
        <v>330946</v>
      </c>
      <c r="F109" s="155"/>
    </row>
    <row r="110" spans="1:6" s="180" customFormat="1" ht="12" customHeight="1" thickBot="1" x14ac:dyDescent="0.3">
      <c r="A110" s="153" t="s">
        <v>91</v>
      </c>
      <c r="B110" s="195" t="s">
        <v>319</v>
      </c>
      <c r="C110" s="179">
        <f>'1.B.sz.mell.'!C112</f>
        <v>0</v>
      </c>
      <c r="D110" s="155"/>
      <c r="E110" s="155"/>
      <c r="F110" s="155"/>
    </row>
    <row r="111" spans="1:6" s="180" customFormat="1" ht="12" customHeight="1" thickBot="1" x14ac:dyDescent="0.3">
      <c r="A111" s="153" t="s">
        <v>92</v>
      </c>
      <c r="B111" s="195" t="s">
        <v>137</v>
      </c>
      <c r="C111" s="179">
        <f>'1.B.sz.mell.'!C113</f>
        <v>0</v>
      </c>
      <c r="D111" s="394"/>
      <c r="E111" s="158"/>
      <c r="F111" s="158"/>
    </row>
    <row r="112" spans="1:6" s="180" customFormat="1" ht="12" customHeight="1" thickBot="1" x14ac:dyDescent="0.3">
      <c r="A112" s="153" t="s">
        <v>93</v>
      </c>
      <c r="B112" s="195" t="s">
        <v>320</v>
      </c>
      <c r="C112" s="179">
        <f>'1.B.sz.mell.'!C114</f>
        <v>0</v>
      </c>
      <c r="D112" s="196"/>
      <c r="E112" s="196"/>
      <c r="F112" s="196"/>
    </row>
    <row r="113" spans="1:6" s="180" customFormat="1" ht="12" customHeight="1" thickBot="1" x14ac:dyDescent="0.3">
      <c r="A113" s="153" t="s">
        <v>94</v>
      </c>
      <c r="B113" s="197" t="s">
        <v>168</v>
      </c>
      <c r="C113" s="179">
        <f>'1.B.sz.mell.'!C115</f>
        <v>0</v>
      </c>
      <c r="D113" s="196"/>
      <c r="E113" s="196"/>
      <c r="F113" s="196"/>
    </row>
    <row r="114" spans="1:6" s="180" customFormat="1" ht="12" customHeight="1" thickBot="1" x14ac:dyDescent="0.3">
      <c r="A114" s="153" t="s">
        <v>103</v>
      </c>
      <c r="B114" s="198" t="s">
        <v>321</v>
      </c>
      <c r="C114" s="179">
        <f>'1.B.sz.mell.'!C116</f>
        <v>0</v>
      </c>
      <c r="D114" s="196"/>
      <c r="E114" s="196"/>
      <c r="F114" s="196"/>
    </row>
    <row r="115" spans="1:6" s="180" customFormat="1" ht="12" customHeight="1" thickBot="1" x14ac:dyDescent="0.3">
      <c r="A115" s="153" t="s">
        <v>105</v>
      </c>
      <c r="B115" s="199" t="s">
        <v>322</v>
      </c>
      <c r="C115" s="179">
        <f>'1.B.sz.mell.'!C117</f>
        <v>0</v>
      </c>
      <c r="D115" s="196"/>
      <c r="E115" s="196"/>
      <c r="F115" s="196"/>
    </row>
    <row r="116" spans="1:6" s="180" customFormat="1" ht="12.6" thickBot="1" x14ac:dyDescent="0.3">
      <c r="A116" s="153" t="s">
        <v>138</v>
      </c>
      <c r="B116" s="188" t="s">
        <v>310</v>
      </c>
      <c r="C116" s="179">
        <f>'1.B.sz.mell.'!C118</f>
        <v>0</v>
      </c>
      <c r="D116" s="196"/>
      <c r="E116" s="196"/>
      <c r="F116" s="196"/>
    </row>
    <row r="117" spans="1:6" s="180" customFormat="1" ht="12" customHeight="1" thickBot="1" x14ac:dyDescent="0.3">
      <c r="A117" s="153" t="s">
        <v>139</v>
      </c>
      <c r="B117" s="188" t="s">
        <v>323</v>
      </c>
      <c r="C117" s="179">
        <f>'1.B.sz.mell.'!C119</f>
        <v>0</v>
      </c>
      <c r="D117" s="196"/>
      <c r="E117" s="196"/>
      <c r="F117" s="196"/>
    </row>
    <row r="118" spans="1:6" s="180" customFormat="1" ht="12" customHeight="1" thickBot="1" x14ac:dyDescent="0.3">
      <c r="A118" s="153" t="s">
        <v>140</v>
      </c>
      <c r="B118" s="188" t="s">
        <v>324</v>
      </c>
      <c r="C118" s="179">
        <f>'1.B.sz.mell.'!C120</f>
        <v>0</v>
      </c>
      <c r="D118" s="196"/>
      <c r="E118" s="196"/>
      <c r="F118" s="196"/>
    </row>
    <row r="119" spans="1:6" s="180" customFormat="1" ht="12" customHeight="1" thickBot="1" x14ac:dyDescent="0.3">
      <c r="A119" s="153" t="s">
        <v>325</v>
      </c>
      <c r="B119" s="188" t="s">
        <v>313</v>
      </c>
      <c r="C119" s="179">
        <f>'1.B.sz.mell.'!C121</f>
        <v>0</v>
      </c>
      <c r="D119" s="196"/>
      <c r="E119" s="196"/>
      <c r="F119" s="196"/>
    </row>
    <row r="120" spans="1:6" s="180" customFormat="1" ht="12" customHeight="1" thickBot="1" x14ac:dyDescent="0.3">
      <c r="A120" s="153" t="s">
        <v>326</v>
      </c>
      <c r="B120" s="188" t="s">
        <v>327</v>
      </c>
      <c r="C120" s="179">
        <f>'1.B.sz.mell.'!C122</f>
        <v>0</v>
      </c>
      <c r="D120" s="196"/>
      <c r="E120" s="196"/>
      <c r="F120" s="196"/>
    </row>
    <row r="121" spans="1:6" s="180" customFormat="1" ht="12.6" thickBot="1" x14ac:dyDescent="0.3">
      <c r="A121" s="189" t="s">
        <v>328</v>
      </c>
      <c r="B121" s="188" t="s">
        <v>329</v>
      </c>
      <c r="C121" s="179">
        <f>'1.B.sz.mell.'!C123</f>
        <v>0</v>
      </c>
      <c r="D121" s="200"/>
      <c r="E121" s="200"/>
      <c r="F121" s="200"/>
    </row>
    <row r="122" spans="1:6" s="180" customFormat="1" ht="12" customHeight="1" thickBot="1" x14ac:dyDescent="0.3">
      <c r="A122" s="149" t="s">
        <v>15</v>
      </c>
      <c r="B122" s="201" t="s">
        <v>330</v>
      </c>
      <c r="C122" s="179">
        <f>'1.B.sz.mell.'!C124</f>
        <v>0</v>
      </c>
      <c r="D122" s="151">
        <f>+D123+D124</f>
        <v>0</v>
      </c>
      <c r="E122" s="151">
        <f>+E123+E124</f>
        <v>0</v>
      </c>
      <c r="F122" s="151">
        <f>+F123+F124</f>
        <v>0</v>
      </c>
    </row>
    <row r="123" spans="1:6" s="180" customFormat="1" ht="12" customHeight="1" thickBot="1" x14ac:dyDescent="0.3">
      <c r="A123" s="153" t="s">
        <v>73</v>
      </c>
      <c r="B123" s="202" t="s">
        <v>50</v>
      </c>
      <c r="C123" s="179">
        <f>'1.B.sz.mell.'!C125</f>
        <v>0</v>
      </c>
      <c r="D123" s="155"/>
      <c r="E123" s="155"/>
      <c r="F123" s="155"/>
    </row>
    <row r="124" spans="1:6" s="180" customFormat="1" ht="12" customHeight="1" thickBot="1" x14ac:dyDescent="0.3">
      <c r="A124" s="159" t="s">
        <v>74</v>
      </c>
      <c r="B124" s="195" t="s">
        <v>51</v>
      </c>
      <c r="C124" s="179">
        <f>'1.B.sz.mell.'!C126</f>
        <v>0</v>
      </c>
      <c r="D124" s="162"/>
      <c r="E124" s="162"/>
      <c r="F124" s="162"/>
    </row>
    <row r="125" spans="1:6" s="180" customFormat="1" ht="12" customHeight="1" thickBot="1" x14ac:dyDescent="0.3">
      <c r="A125" s="149" t="s">
        <v>16</v>
      </c>
      <c r="B125" s="201" t="s">
        <v>331</v>
      </c>
      <c r="C125" s="179">
        <f>'1.B.sz.mell.'!C127</f>
        <v>31470301</v>
      </c>
      <c r="D125" s="151">
        <f>+D92+D108+D122</f>
        <v>31782408.100000001</v>
      </c>
      <c r="E125" s="151">
        <f>+E92+E108+E122</f>
        <v>32100132.043000001</v>
      </c>
      <c r="F125" s="151">
        <f>+F92+F108+F122</f>
        <v>32421034.431339998</v>
      </c>
    </row>
    <row r="126" spans="1:6" s="180" customFormat="1" ht="12" customHeight="1" thickBot="1" x14ac:dyDescent="0.3">
      <c r="A126" s="149" t="s">
        <v>17</v>
      </c>
      <c r="B126" s="201" t="s">
        <v>332</v>
      </c>
      <c r="C126" s="179">
        <f>'1.B.sz.mell.'!C128</f>
        <v>0</v>
      </c>
      <c r="D126" s="151">
        <f>+D127+D128+D129</f>
        <v>0</v>
      </c>
      <c r="E126" s="151">
        <f>+E127+E128+E129</f>
        <v>0</v>
      </c>
      <c r="F126" s="151">
        <f>+F127+F128+F129</f>
        <v>0</v>
      </c>
    </row>
    <row r="127" spans="1:6" s="180" customFormat="1" ht="12" customHeight="1" thickBot="1" x14ac:dyDescent="0.3">
      <c r="A127" s="153" t="s">
        <v>77</v>
      </c>
      <c r="B127" s="202" t="s">
        <v>333</v>
      </c>
      <c r="C127" s="179">
        <f>'1.B.sz.mell.'!C129</f>
        <v>0</v>
      </c>
      <c r="D127" s="196"/>
      <c r="E127" s="196"/>
      <c r="F127" s="196"/>
    </row>
    <row r="128" spans="1:6" s="180" customFormat="1" ht="12" customHeight="1" thickBot="1" x14ac:dyDescent="0.3">
      <c r="A128" s="153" t="s">
        <v>78</v>
      </c>
      <c r="B128" s="202" t="s">
        <v>334</v>
      </c>
      <c r="C128" s="179">
        <f>'1.B.sz.mell.'!C130</f>
        <v>0</v>
      </c>
      <c r="D128" s="196"/>
      <c r="E128" s="196"/>
      <c r="F128" s="196"/>
    </row>
    <row r="129" spans="1:6" s="180" customFormat="1" ht="12" customHeight="1" thickBot="1" x14ac:dyDescent="0.3">
      <c r="A129" s="189" t="s">
        <v>79</v>
      </c>
      <c r="B129" s="203" t="s">
        <v>335</v>
      </c>
      <c r="C129" s="179">
        <f>'1.B.sz.mell.'!C131</f>
        <v>0</v>
      </c>
      <c r="D129" s="196"/>
      <c r="E129" s="196"/>
      <c r="F129" s="196"/>
    </row>
    <row r="130" spans="1:6" s="180" customFormat="1" ht="12" customHeight="1" thickBot="1" x14ac:dyDescent="0.3">
      <c r="A130" s="149" t="s">
        <v>18</v>
      </c>
      <c r="B130" s="201" t="s">
        <v>336</v>
      </c>
      <c r="C130" s="179">
        <f>'1.B.sz.mell.'!C132</f>
        <v>0</v>
      </c>
      <c r="D130" s="151">
        <f>+D131+D132+D133+D134</f>
        <v>0</v>
      </c>
      <c r="E130" s="151">
        <f>+E131+E132+E133+E134</f>
        <v>0</v>
      </c>
      <c r="F130" s="151">
        <f>+F131+F132+F133+F134</f>
        <v>0</v>
      </c>
    </row>
    <row r="131" spans="1:6" s="180" customFormat="1" ht="12" customHeight="1" thickBot="1" x14ac:dyDescent="0.3">
      <c r="A131" s="153" t="s">
        <v>80</v>
      </c>
      <c r="B131" s="202" t="s">
        <v>337</v>
      </c>
      <c r="C131" s="179">
        <f>'1.B.sz.mell.'!C133</f>
        <v>0</v>
      </c>
      <c r="D131" s="196"/>
      <c r="E131" s="196"/>
      <c r="F131" s="196"/>
    </row>
    <row r="132" spans="1:6" s="180" customFormat="1" ht="12" customHeight="1" thickBot="1" x14ac:dyDescent="0.3">
      <c r="A132" s="153" t="s">
        <v>81</v>
      </c>
      <c r="B132" s="202" t="s">
        <v>338</v>
      </c>
      <c r="C132" s="179">
        <f>'1.B.sz.mell.'!C134</f>
        <v>0</v>
      </c>
      <c r="D132" s="196"/>
      <c r="E132" s="196"/>
      <c r="F132" s="196"/>
    </row>
    <row r="133" spans="1:6" s="180" customFormat="1" ht="12" customHeight="1" thickBot="1" x14ac:dyDescent="0.3">
      <c r="A133" s="153" t="s">
        <v>241</v>
      </c>
      <c r="B133" s="202" t="s">
        <v>339</v>
      </c>
      <c r="C133" s="179">
        <f>'1.B.sz.mell.'!C135</f>
        <v>0</v>
      </c>
      <c r="D133" s="196"/>
      <c r="E133" s="196"/>
      <c r="F133" s="196"/>
    </row>
    <row r="134" spans="1:6" s="180" customFormat="1" ht="12" customHeight="1" thickBot="1" x14ac:dyDescent="0.3">
      <c r="A134" s="189" t="s">
        <v>243</v>
      </c>
      <c r="B134" s="203" t="s">
        <v>340</v>
      </c>
      <c r="C134" s="179">
        <f>'1.B.sz.mell.'!C136</f>
        <v>0</v>
      </c>
      <c r="D134" s="196"/>
      <c r="E134" s="196"/>
      <c r="F134" s="196"/>
    </row>
    <row r="135" spans="1:6" s="180" customFormat="1" ht="12" customHeight="1" thickBot="1" x14ac:dyDescent="0.3">
      <c r="A135" s="149" t="s">
        <v>19</v>
      </c>
      <c r="B135" s="201" t="s">
        <v>341</v>
      </c>
      <c r="C135" s="179">
        <f>'1.B.sz.mell.'!C137</f>
        <v>0</v>
      </c>
      <c r="D135" s="163">
        <f>+D136+D137+D138+D140+D139</f>
        <v>0</v>
      </c>
      <c r="E135" s="163">
        <f>+E136+E137+E138+E140+E139</f>
        <v>0</v>
      </c>
      <c r="F135" s="163">
        <f>+F136+F137+F138+F140+F139</f>
        <v>0</v>
      </c>
    </row>
    <row r="136" spans="1:6" s="180" customFormat="1" ht="12" customHeight="1" thickBot="1" x14ac:dyDescent="0.3">
      <c r="A136" s="153" t="s">
        <v>82</v>
      </c>
      <c r="B136" s="202" t="s">
        <v>342</v>
      </c>
      <c r="C136" s="179">
        <f>'1.B.sz.mell.'!C138</f>
        <v>0</v>
      </c>
      <c r="D136" s="196"/>
      <c r="E136" s="196"/>
      <c r="F136" s="196"/>
    </row>
    <row r="137" spans="1:6" s="180" customFormat="1" ht="12" customHeight="1" thickBot="1" x14ac:dyDescent="0.3">
      <c r="A137" s="153" t="s">
        <v>83</v>
      </c>
      <c r="B137" s="202" t="s">
        <v>343</v>
      </c>
      <c r="C137" s="179">
        <f>'1.B.sz.mell.'!C139</f>
        <v>0</v>
      </c>
      <c r="D137" s="196"/>
      <c r="E137" s="196"/>
      <c r="F137" s="196"/>
    </row>
    <row r="138" spans="1:6" s="180" customFormat="1" ht="12" customHeight="1" thickBot="1" x14ac:dyDescent="0.3">
      <c r="A138" s="153" t="s">
        <v>250</v>
      </c>
      <c r="B138" s="202" t="s">
        <v>344</v>
      </c>
      <c r="C138" s="179">
        <f>'1.B.sz.mell.'!C140</f>
        <v>0</v>
      </c>
      <c r="D138" s="196"/>
      <c r="E138" s="196"/>
      <c r="F138" s="196"/>
    </row>
    <row r="139" spans="1:6" s="180" customFormat="1" ht="12" customHeight="1" thickBot="1" x14ac:dyDescent="0.3">
      <c r="A139" s="153" t="s">
        <v>252</v>
      </c>
      <c r="B139" s="184" t="s">
        <v>417</v>
      </c>
      <c r="C139" s="179">
        <f>'1.B.sz.mell.'!C141</f>
        <v>0</v>
      </c>
      <c r="D139" s="196">
        <f>C139*1.004</f>
        <v>0</v>
      </c>
      <c r="E139" s="196">
        <f>D139*1.004</f>
        <v>0</v>
      </c>
      <c r="F139" s="196">
        <f>E139*1.004</f>
        <v>0</v>
      </c>
    </row>
    <row r="140" spans="1:6" s="180" customFormat="1" ht="12" customHeight="1" thickBot="1" x14ac:dyDescent="0.3">
      <c r="A140" s="189" t="s">
        <v>418</v>
      </c>
      <c r="B140" s="203" t="s">
        <v>345</v>
      </c>
      <c r="C140" s="179">
        <f>'1.B.sz.mell.'!C142</f>
        <v>0</v>
      </c>
      <c r="D140" s="196"/>
      <c r="E140" s="196"/>
      <c r="F140" s="196"/>
    </row>
    <row r="141" spans="1:6" s="180" customFormat="1" ht="12" customHeight="1" thickBot="1" x14ac:dyDescent="0.3">
      <c r="A141" s="149" t="s">
        <v>20</v>
      </c>
      <c r="B141" s="201" t="s">
        <v>346</v>
      </c>
      <c r="C141" s="179">
        <f>'1.B.sz.mell.'!C143</f>
        <v>0</v>
      </c>
      <c r="D141" s="204">
        <f>+D142+D143+D144+D145</f>
        <v>0</v>
      </c>
      <c r="E141" s="204">
        <f>+E142+E143+E144+E145</f>
        <v>0</v>
      </c>
      <c r="F141" s="204">
        <f>+F142+F143+F144+F145</f>
        <v>0</v>
      </c>
    </row>
    <row r="142" spans="1:6" s="180" customFormat="1" ht="12" customHeight="1" thickBot="1" x14ac:dyDescent="0.3">
      <c r="A142" s="153" t="s">
        <v>131</v>
      </c>
      <c r="B142" s="202" t="s">
        <v>347</v>
      </c>
      <c r="C142" s="179">
        <f>'1.B.sz.mell.'!C144</f>
        <v>0</v>
      </c>
      <c r="D142" s="196"/>
      <c r="E142" s="196"/>
      <c r="F142" s="196"/>
    </row>
    <row r="143" spans="1:6" s="180" customFormat="1" ht="12" customHeight="1" thickBot="1" x14ac:dyDescent="0.3">
      <c r="A143" s="153" t="s">
        <v>132</v>
      </c>
      <c r="B143" s="202" t="s">
        <v>348</v>
      </c>
      <c r="C143" s="179">
        <f>'1.B.sz.mell.'!C145</f>
        <v>0</v>
      </c>
      <c r="D143" s="196"/>
      <c r="E143" s="196"/>
      <c r="F143" s="196"/>
    </row>
    <row r="144" spans="1:6" s="180" customFormat="1" ht="12" customHeight="1" thickBot="1" x14ac:dyDescent="0.3">
      <c r="A144" s="153" t="s">
        <v>167</v>
      </c>
      <c r="B144" s="202" t="s">
        <v>349</v>
      </c>
      <c r="C144" s="179">
        <f>'1.B.sz.mell.'!C146</f>
        <v>0</v>
      </c>
      <c r="D144" s="196"/>
      <c r="E144" s="196"/>
      <c r="F144" s="196"/>
    </row>
    <row r="145" spans="1:9" s="180" customFormat="1" ht="12" customHeight="1" thickBot="1" x14ac:dyDescent="0.3">
      <c r="A145" s="153" t="s">
        <v>258</v>
      </c>
      <c r="B145" s="202" t="s">
        <v>350</v>
      </c>
      <c r="C145" s="179">
        <f>'1.B.sz.mell.'!C147</f>
        <v>0</v>
      </c>
      <c r="D145" s="196"/>
      <c r="E145" s="196"/>
      <c r="F145" s="196"/>
    </row>
    <row r="146" spans="1:9" s="180" customFormat="1" ht="15" customHeight="1" thickBot="1" x14ac:dyDescent="0.3">
      <c r="A146" s="149" t="s">
        <v>21</v>
      </c>
      <c r="B146" s="201" t="s">
        <v>351</v>
      </c>
      <c r="D146" s="132">
        <f>+D126+D130+D135+D141</f>
        <v>0</v>
      </c>
      <c r="E146" s="132">
        <f>+E126+E130+E135+E141</f>
        <v>0</v>
      </c>
      <c r="F146" s="132">
        <f>+F126+F130+F135+F141</f>
        <v>0</v>
      </c>
      <c r="G146" s="206"/>
      <c r="H146" s="206"/>
      <c r="I146" s="206"/>
    </row>
    <row r="147" spans="1:9" s="152" customFormat="1" ht="12.9" customHeight="1" thickBot="1" x14ac:dyDescent="0.3">
      <c r="A147" s="207" t="s">
        <v>22</v>
      </c>
      <c r="B147" s="116" t="s">
        <v>352</v>
      </c>
      <c r="C147" s="179">
        <f>'1.B.sz.mell.'!C148</f>
        <v>31470301</v>
      </c>
      <c r="D147" s="132">
        <f>+D125+D146</f>
        <v>31782408.100000001</v>
      </c>
      <c r="E147" s="132">
        <f>+E125+E146</f>
        <v>32100132.043000001</v>
      </c>
      <c r="F147" s="132">
        <f>+F125+F146</f>
        <v>32421034.431339998</v>
      </c>
    </row>
    <row r="148" spans="1:9" s="180" customFormat="1" ht="7.5" customHeight="1" x14ac:dyDescent="0.25">
      <c r="C148" s="208"/>
      <c r="D148" s="208"/>
      <c r="E148" s="208"/>
      <c r="F148" s="208"/>
    </row>
    <row r="149" spans="1:9" s="180" customFormat="1" ht="12" x14ac:dyDescent="0.25">
      <c r="A149" s="480" t="s">
        <v>353</v>
      </c>
      <c r="B149" s="480"/>
      <c r="C149" s="480"/>
    </row>
    <row r="150" spans="1:9" s="180" customFormat="1" ht="15" customHeight="1" thickBot="1" x14ac:dyDescent="0.3">
      <c r="A150" s="481" t="s">
        <v>114</v>
      </c>
      <c r="B150" s="481"/>
      <c r="C150" s="101" t="s">
        <v>9</v>
      </c>
      <c r="D150" s="101" t="s">
        <v>9</v>
      </c>
      <c r="E150" s="101" t="s">
        <v>9</v>
      </c>
      <c r="F150" s="101" t="s">
        <v>9</v>
      </c>
    </row>
    <row r="151" spans="1:9" s="180" customFormat="1" ht="26.25" customHeight="1" thickBot="1" x14ac:dyDescent="0.3">
      <c r="A151" s="149">
        <v>1</v>
      </c>
      <c r="B151" s="194" t="s">
        <v>354</v>
      </c>
      <c r="C151" s="151">
        <f>C62-C125</f>
        <v>-31460301</v>
      </c>
      <c r="D151" s="151">
        <f>D62-D125</f>
        <v>-31772408.100000001</v>
      </c>
      <c r="E151" s="151">
        <f>E62-E125</f>
        <v>-32090132.043000001</v>
      </c>
      <c r="F151" s="151">
        <f>F62-F125</f>
        <v>-32411034.431339998</v>
      </c>
    </row>
    <row r="152" spans="1:9" s="180" customFormat="1" ht="27.75" customHeight="1" thickBot="1" x14ac:dyDescent="0.3">
      <c r="A152" s="149" t="s">
        <v>14</v>
      </c>
      <c r="B152" s="194" t="s">
        <v>355</v>
      </c>
      <c r="C152" s="151">
        <f>C85-C147</f>
        <v>-31470301</v>
      </c>
      <c r="D152" s="151">
        <f>D85-D146</f>
        <v>31772408.300000001</v>
      </c>
      <c r="E152" s="151">
        <f>E85-E146</f>
        <v>32090132.383000001</v>
      </c>
      <c r="F152" s="151">
        <f>F85-F146</f>
        <v>32411033.706830002</v>
      </c>
    </row>
    <row r="154" spans="1:9" x14ac:dyDescent="0.3">
      <c r="D154" s="394"/>
      <c r="E154" s="394"/>
      <c r="F154" s="394"/>
    </row>
  </sheetData>
  <mergeCells count="8">
    <mergeCell ref="A149:C149"/>
    <mergeCell ref="A150:B150"/>
    <mergeCell ref="A1:C1"/>
    <mergeCell ref="A2:C2"/>
    <mergeCell ref="A3:C3"/>
    <mergeCell ref="A4:B4"/>
    <mergeCell ref="A88:C88"/>
    <mergeCell ref="A89:B89"/>
  </mergeCells>
  <pageMargins left="0.78740157480314965" right="0.78740157480314965" top="0.86" bottom="0.38" header="1.24" footer="0.27559055118110237"/>
  <pageSetup paperSize="9" scale="63" fitToWidth="3" fitToHeight="2" orientation="portrait" r:id="rId1"/>
  <headerFooter alignWithMargins="0"/>
  <rowBreaks count="1" manualBreakCount="1">
    <brk id="86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54"/>
  <sheetViews>
    <sheetView zoomScaleNormal="100" workbookViewId="0">
      <selection sqref="A1:C1"/>
    </sheetView>
  </sheetViews>
  <sheetFormatPr defaultColWidth="9.33203125" defaultRowHeight="15.6" x14ac:dyDescent="0.3"/>
  <cols>
    <col min="1" max="1" width="7.109375" style="117" bestFit="1" customWidth="1"/>
    <col min="2" max="2" width="78.33203125" style="117" bestFit="1" customWidth="1"/>
    <col min="3" max="3" width="15.109375" style="118" customWidth="1"/>
    <col min="4" max="4" width="14.33203125" style="118" customWidth="1"/>
    <col min="5" max="6" width="17.77734375" style="118" bestFit="1" customWidth="1"/>
    <col min="7" max="16384" width="9.33203125" style="125"/>
  </cols>
  <sheetData>
    <row r="1" spans="1:6" ht="14.25" customHeight="1" x14ac:dyDescent="0.3">
      <c r="A1" s="482" t="s">
        <v>604</v>
      </c>
      <c r="B1" s="483"/>
      <c r="C1" s="483"/>
      <c r="D1" s="124"/>
      <c r="E1" s="124"/>
      <c r="F1" s="124"/>
    </row>
    <row r="2" spans="1:6" ht="14.25" customHeight="1" x14ac:dyDescent="0.3">
      <c r="A2" s="486" t="s">
        <v>581</v>
      </c>
      <c r="B2" s="486"/>
      <c r="C2" s="486"/>
      <c r="D2" s="304"/>
      <c r="E2" s="304"/>
      <c r="F2" s="304"/>
    </row>
    <row r="3" spans="1:6" ht="15.9" customHeight="1" x14ac:dyDescent="0.3">
      <c r="A3" s="484" t="s">
        <v>10</v>
      </c>
      <c r="B3" s="484"/>
      <c r="C3" s="484"/>
      <c r="D3" s="125"/>
      <c r="E3" s="125"/>
      <c r="F3" s="125"/>
    </row>
    <row r="4" spans="1:6" ht="15.9" customHeight="1" thickBot="1" x14ac:dyDescent="0.35">
      <c r="A4" s="481" t="s">
        <v>112</v>
      </c>
      <c r="B4" s="481"/>
      <c r="C4" s="393" t="s">
        <v>9</v>
      </c>
      <c r="D4" s="393" t="s">
        <v>9</v>
      </c>
      <c r="E4" s="393" t="s">
        <v>9</v>
      </c>
      <c r="F4" s="393" t="s">
        <v>9</v>
      </c>
    </row>
    <row r="5" spans="1:6" ht="23.4" thickBot="1" x14ac:dyDescent="0.35">
      <c r="A5" s="4" t="s">
        <v>59</v>
      </c>
      <c r="B5" s="5" t="s">
        <v>12</v>
      </c>
      <c r="C5" s="14" t="s">
        <v>461</v>
      </c>
      <c r="D5" s="14" t="s">
        <v>472</v>
      </c>
      <c r="E5" s="14" t="s">
        <v>476</v>
      </c>
      <c r="F5" s="14" t="s">
        <v>571</v>
      </c>
    </row>
    <row r="6" spans="1:6" s="129" customFormat="1" ht="11.25" customHeight="1" thickBot="1" x14ac:dyDescent="0.25">
      <c r="A6" s="126">
        <v>1</v>
      </c>
      <c r="B6" s="127">
        <v>2</v>
      </c>
      <c r="C6" s="128">
        <v>3</v>
      </c>
      <c r="D6" s="128">
        <v>4</v>
      </c>
      <c r="E6" s="128">
        <v>5</v>
      </c>
      <c r="F6" s="128">
        <v>6</v>
      </c>
    </row>
    <row r="7" spans="1:6" s="152" customFormat="1" ht="12" customHeight="1" thickBot="1" x14ac:dyDescent="0.3">
      <c r="A7" s="149" t="s">
        <v>13</v>
      </c>
      <c r="B7" s="150" t="s">
        <v>191</v>
      </c>
      <c r="C7" s="151">
        <f>'1.C.sz.mell.'!C8</f>
        <v>0</v>
      </c>
      <c r="D7" s="151"/>
      <c r="E7" s="151"/>
      <c r="F7" s="151"/>
    </row>
    <row r="8" spans="1:6" s="152" customFormat="1" ht="12" customHeight="1" thickBot="1" x14ac:dyDescent="0.3">
      <c r="A8" s="153" t="s">
        <v>84</v>
      </c>
      <c r="B8" s="154" t="s">
        <v>192</v>
      </c>
      <c r="C8" s="151">
        <f>'1.C.sz.mell.'!C9</f>
        <v>0</v>
      </c>
      <c r="D8" s="151"/>
      <c r="E8" s="151"/>
      <c r="F8" s="151"/>
    </row>
    <row r="9" spans="1:6" s="152" customFormat="1" ht="12" customHeight="1" thickBot="1" x14ac:dyDescent="0.3">
      <c r="A9" s="156" t="s">
        <v>85</v>
      </c>
      <c r="B9" s="157" t="s">
        <v>193</v>
      </c>
      <c r="C9" s="151">
        <f>'1.C.sz.mell.'!C10</f>
        <v>0</v>
      </c>
      <c r="D9" s="151"/>
      <c r="E9" s="151"/>
      <c r="F9" s="151"/>
    </row>
    <row r="10" spans="1:6" s="152" customFormat="1" ht="12" customHeight="1" thickBot="1" x14ac:dyDescent="0.3">
      <c r="A10" s="156" t="s">
        <v>86</v>
      </c>
      <c r="B10" s="157" t="s">
        <v>194</v>
      </c>
      <c r="C10" s="151">
        <f>'1.C.sz.mell.'!C11</f>
        <v>0</v>
      </c>
      <c r="D10" s="151"/>
      <c r="E10" s="151"/>
      <c r="F10" s="151"/>
    </row>
    <row r="11" spans="1:6" s="152" customFormat="1" ht="12" customHeight="1" thickBot="1" x14ac:dyDescent="0.3">
      <c r="A11" s="156" t="s">
        <v>87</v>
      </c>
      <c r="B11" s="157" t="s">
        <v>195</v>
      </c>
      <c r="C11" s="151">
        <f>'1.C.sz.mell.'!C12</f>
        <v>0</v>
      </c>
      <c r="D11" s="151"/>
      <c r="E11" s="151"/>
      <c r="F11" s="151"/>
    </row>
    <row r="12" spans="1:6" s="152" customFormat="1" ht="12" customHeight="1" thickBot="1" x14ac:dyDescent="0.3">
      <c r="A12" s="156" t="s">
        <v>109</v>
      </c>
      <c r="B12" s="157" t="s">
        <v>196</v>
      </c>
      <c r="C12" s="151">
        <f>'1.C.sz.mell.'!C13</f>
        <v>0</v>
      </c>
      <c r="D12" s="158"/>
      <c r="E12" s="158"/>
      <c r="F12" s="158"/>
    </row>
    <row r="13" spans="1:6" s="152" customFormat="1" ht="12" customHeight="1" thickBot="1" x14ac:dyDescent="0.3">
      <c r="A13" s="159" t="s">
        <v>88</v>
      </c>
      <c r="B13" s="160" t="s">
        <v>197</v>
      </c>
      <c r="C13" s="151">
        <f>'1.C.sz.mell.'!C14</f>
        <v>0</v>
      </c>
      <c r="D13" s="151"/>
      <c r="E13" s="151"/>
      <c r="F13" s="151"/>
    </row>
    <row r="14" spans="1:6" s="152" customFormat="1" ht="12" customHeight="1" thickBot="1" x14ac:dyDescent="0.3">
      <c r="A14" s="149" t="s">
        <v>14</v>
      </c>
      <c r="B14" s="161" t="s">
        <v>198</v>
      </c>
      <c r="C14" s="151">
        <f>'1.C.sz.mell.'!C15</f>
        <v>519656</v>
      </c>
      <c r="D14" s="151">
        <f>+D15+D16+D17+D18+D19</f>
        <v>0</v>
      </c>
      <c r="E14" s="151">
        <f>+E15+E16+E17+E18+E19</f>
        <v>0</v>
      </c>
      <c r="F14" s="151">
        <f>+F15+F16+F17+F18+F19</f>
        <v>0</v>
      </c>
    </row>
    <row r="15" spans="1:6" s="152" customFormat="1" ht="12" customHeight="1" thickBot="1" x14ac:dyDescent="0.3">
      <c r="A15" s="153" t="s">
        <v>90</v>
      </c>
      <c r="B15" s="154" t="s">
        <v>199</v>
      </c>
      <c r="C15" s="151">
        <f>'1.C.sz.mell.'!C16</f>
        <v>0</v>
      </c>
      <c r="D15" s="155"/>
      <c r="E15" s="155"/>
      <c r="F15" s="155"/>
    </row>
    <row r="16" spans="1:6" s="152" customFormat="1" ht="12" customHeight="1" thickBot="1" x14ac:dyDescent="0.3">
      <c r="A16" s="156" t="s">
        <v>91</v>
      </c>
      <c r="B16" s="157" t="s">
        <v>200</v>
      </c>
      <c r="C16" s="151">
        <f>'1.C.sz.mell.'!C17</f>
        <v>0</v>
      </c>
      <c r="D16" s="158"/>
      <c r="E16" s="158"/>
      <c r="F16" s="158"/>
    </row>
    <row r="17" spans="1:7" s="152" customFormat="1" ht="12" customHeight="1" thickBot="1" x14ac:dyDescent="0.3">
      <c r="A17" s="156" t="s">
        <v>92</v>
      </c>
      <c r="B17" s="157" t="s">
        <v>201</v>
      </c>
      <c r="C17" s="151">
        <f>'1.C.sz.mell.'!C18</f>
        <v>0</v>
      </c>
      <c r="D17" s="158"/>
      <c r="E17" s="158"/>
      <c r="F17" s="158"/>
    </row>
    <row r="18" spans="1:7" s="152" customFormat="1" ht="12" customHeight="1" thickBot="1" x14ac:dyDescent="0.3">
      <c r="A18" s="156" t="s">
        <v>93</v>
      </c>
      <c r="B18" s="157" t="s">
        <v>202</v>
      </c>
      <c r="C18" s="151">
        <f>'1.C.sz.mell.'!C19</f>
        <v>0</v>
      </c>
      <c r="D18" s="158"/>
      <c r="E18" s="158"/>
      <c r="F18" s="158"/>
    </row>
    <row r="19" spans="1:7" s="152" customFormat="1" ht="12" customHeight="1" thickBot="1" x14ac:dyDescent="0.3">
      <c r="A19" s="156" t="s">
        <v>94</v>
      </c>
      <c r="B19" s="157" t="s">
        <v>203</v>
      </c>
      <c r="C19" s="151">
        <f>'1.C.sz.mell.'!C20</f>
        <v>519656</v>
      </c>
      <c r="D19" s="158"/>
      <c r="E19" s="158"/>
      <c r="F19" s="158"/>
      <c r="G19" s="158"/>
    </row>
    <row r="20" spans="1:7" s="152" customFormat="1" ht="12" customHeight="1" thickBot="1" x14ac:dyDescent="0.3">
      <c r="A20" s="159" t="s">
        <v>103</v>
      </c>
      <c r="B20" s="160" t="s">
        <v>204</v>
      </c>
      <c r="C20" s="151">
        <f>'1.C.sz.mell.'!C21</f>
        <v>0</v>
      </c>
      <c r="D20" s="162"/>
      <c r="E20" s="162"/>
      <c r="F20" s="162"/>
    </row>
    <row r="21" spans="1:7" s="152" customFormat="1" ht="12" customHeight="1" thickBot="1" x14ac:dyDescent="0.3">
      <c r="A21" s="149" t="s">
        <v>15</v>
      </c>
      <c r="B21" s="150" t="s">
        <v>205</v>
      </c>
      <c r="C21" s="151">
        <f>'1.C.sz.mell.'!C22</f>
        <v>0</v>
      </c>
      <c r="D21" s="151">
        <f>+D22+D23+D24+D25+D26</f>
        <v>0</v>
      </c>
      <c r="E21" s="151">
        <f>+E22+E23+E24+E25+E26</f>
        <v>0</v>
      </c>
      <c r="F21" s="151">
        <f>+F22+F23+F24+F25+F26</f>
        <v>0</v>
      </c>
    </row>
    <row r="22" spans="1:7" s="152" customFormat="1" ht="12" customHeight="1" thickBot="1" x14ac:dyDescent="0.3">
      <c r="A22" s="153" t="s">
        <v>73</v>
      </c>
      <c r="B22" s="154" t="s">
        <v>206</v>
      </c>
      <c r="C22" s="151">
        <f>'1.C.sz.mell.'!C23</f>
        <v>0</v>
      </c>
      <c r="D22" s="155"/>
      <c r="E22" s="155"/>
      <c r="F22" s="155"/>
    </row>
    <row r="23" spans="1:7" s="152" customFormat="1" ht="12" customHeight="1" thickBot="1" x14ac:dyDescent="0.3">
      <c r="A23" s="156" t="s">
        <v>74</v>
      </c>
      <c r="B23" s="157" t="s">
        <v>207</v>
      </c>
      <c r="C23" s="151">
        <f>'1.C.sz.mell.'!C24</f>
        <v>0</v>
      </c>
      <c r="D23" s="158"/>
      <c r="E23" s="158"/>
      <c r="F23" s="158"/>
    </row>
    <row r="24" spans="1:7" s="152" customFormat="1" ht="12" customHeight="1" thickBot="1" x14ac:dyDescent="0.3">
      <c r="A24" s="156" t="s">
        <v>75</v>
      </c>
      <c r="B24" s="157" t="s">
        <v>208</v>
      </c>
      <c r="C24" s="151">
        <f>'1.C.sz.mell.'!C25</f>
        <v>0</v>
      </c>
      <c r="D24" s="158"/>
      <c r="E24" s="158"/>
      <c r="F24" s="158"/>
    </row>
    <row r="25" spans="1:7" s="152" customFormat="1" ht="12" customHeight="1" thickBot="1" x14ac:dyDescent="0.3">
      <c r="A25" s="156" t="s">
        <v>76</v>
      </c>
      <c r="B25" s="157" t="s">
        <v>209</v>
      </c>
      <c r="C25" s="151">
        <f>'1.C.sz.mell.'!C26</f>
        <v>0</v>
      </c>
      <c r="D25" s="158"/>
      <c r="E25" s="158"/>
      <c r="F25" s="158"/>
    </row>
    <row r="26" spans="1:7" s="152" customFormat="1" ht="12" customHeight="1" thickBot="1" x14ac:dyDescent="0.3">
      <c r="A26" s="156" t="s">
        <v>121</v>
      </c>
      <c r="B26" s="157" t="s">
        <v>210</v>
      </c>
      <c r="C26" s="151">
        <f>'1.C.sz.mell.'!C27</f>
        <v>0</v>
      </c>
      <c r="D26" s="158"/>
      <c r="E26" s="158"/>
      <c r="F26" s="158"/>
    </row>
    <row r="27" spans="1:7" s="152" customFormat="1" ht="12" customHeight="1" thickBot="1" x14ac:dyDescent="0.3">
      <c r="A27" s="159" t="s">
        <v>122</v>
      </c>
      <c r="B27" s="160" t="s">
        <v>211</v>
      </c>
      <c r="C27" s="151">
        <f>'1.C.sz.mell.'!C28</f>
        <v>0</v>
      </c>
      <c r="D27" s="162"/>
      <c r="E27" s="162"/>
      <c r="F27" s="162"/>
    </row>
    <row r="28" spans="1:7" s="152" customFormat="1" ht="12" customHeight="1" thickBot="1" x14ac:dyDescent="0.3">
      <c r="A28" s="149" t="s">
        <v>123</v>
      </c>
      <c r="B28" s="150" t="s">
        <v>212</v>
      </c>
      <c r="C28" s="151">
        <f>'1.C.sz.mell.'!C29</f>
        <v>0</v>
      </c>
      <c r="D28" s="163"/>
      <c r="E28" s="163"/>
      <c r="F28" s="163"/>
    </row>
    <row r="29" spans="1:7" s="152" customFormat="1" ht="12" customHeight="1" thickBot="1" x14ac:dyDescent="0.3">
      <c r="A29" s="153" t="s">
        <v>213</v>
      </c>
      <c r="B29" s="154" t="s">
        <v>214</v>
      </c>
      <c r="C29" s="151">
        <f>'1.C.sz.mell.'!C30</f>
        <v>0</v>
      </c>
      <c r="D29" s="164"/>
      <c r="E29" s="164"/>
      <c r="F29" s="164"/>
    </row>
    <row r="30" spans="1:7" s="152" customFormat="1" ht="12" customHeight="1" thickBot="1" x14ac:dyDescent="0.3">
      <c r="A30" s="156" t="s">
        <v>215</v>
      </c>
      <c r="B30" s="157" t="s">
        <v>216</v>
      </c>
      <c r="C30" s="151">
        <f>'1.C.sz.mell.'!C31</f>
        <v>0</v>
      </c>
      <c r="D30" s="158"/>
      <c r="E30" s="158"/>
      <c r="F30" s="158"/>
    </row>
    <row r="31" spans="1:7" s="152" customFormat="1" ht="12" customHeight="1" thickBot="1" x14ac:dyDescent="0.3">
      <c r="A31" s="156" t="s">
        <v>217</v>
      </c>
      <c r="B31" s="157" t="s">
        <v>218</v>
      </c>
      <c r="C31" s="151">
        <f>'1.C.sz.mell.'!C32</f>
        <v>0</v>
      </c>
      <c r="D31" s="158"/>
      <c r="E31" s="158"/>
      <c r="F31" s="158"/>
    </row>
    <row r="32" spans="1:7" s="152" customFormat="1" ht="12" customHeight="1" thickBot="1" x14ac:dyDescent="0.3">
      <c r="A32" s="156" t="s">
        <v>219</v>
      </c>
      <c r="B32" s="157" t="s">
        <v>220</v>
      </c>
      <c r="C32" s="151">
        <f>'1.C.sz.mell.'!C33</f>
        <v>0</v>
      </c>
      <c r="D32" s="158"/>
      <c r="E32" s="158"/>
      <c r="F32" s="158"/>
    </row>
    <row r="33" spans="1:6" s="152" customFormat="1" ht="12" customHeight="1" thickBot="1" x14ac:dyDescent="0.3">
      <c r="A33" s="156" t="s">
        <v>221</v>
      </c>
      <c r="B33" s="157" t="s">
        <v>222</v>
      </c>
      <c r="C33" s="151">
        <f>'1.C.sz.mell.'!C34</f>
        <v>0</v>
      </c>
      <c r="D33" s="158"/>
      <c r="E33" s="158"/>
      <c r="F33" s="158"/>
    </row>
    <row r="34" spans="1:6" s="152" customFormat="1" ht="12" customHeight="1" thickBot="1" x14ac:dyDescent="0.3">
      <c r="A34" s="159" t="s">
        <v>223</v>
      </c>
      <c r="B34" s="160" t="s">
        <v>224</v>
      </c>
      <c r="C34" s="151">
        <f>'1.C.sz.mell.'!C35</f>
        <v>0</v>
      </c>
      <c r="D34" s="162"/>
      <c r="E34" s="162"/>
      <c r="F34" s="162"/>
    </row>
    <row r="35" spans="1:6" s="152" customFormat="1" ht="12" customHeight="1" thickBot="1" x14ac:dyDescent="0.3">
      <c r="A35" s="149" t="s">
        <v>17</v>
      </c>
      <c r="B35" s="150" t="s">
        <v>225</v>
      </c>
      <c r="C35" s="151">
        <f>'1.C.sz.mell.'!C36</f>
        <v>14293032</v>
      </c>
      <c r="D35" s="151">
        <f>SUM(D36:D45)</f>
        <v>14293032</v>
      </c>
      <c r="E35" s="151">
        <f>SUM(E36:E45)</f>
        <v>14293032</v>
      </c>
      <c r="F35" s="151">
        <f>SUM(F36:F45)</f>
        <v>14293032</v>
      </c>
    </row>
    <row r="36" spans="1:6" s="152" customFormat="1" ht="12" customHeight="1" thickBot="1" x14ac:dyDescent="0.3">
      <c r="A36" s="153" t="s">
        <v>77</v>
      </c>
      <c r="B36" s="154" t="s">
        <v>226</v>
      </c>
      <c r="C36" s="151">
        <f>'1.C.sz.mell.'!C37</f>
        <v>0</v>
      </c>
      <c r="D36" s="155"/>
      <c r="E36" s="155"/>
      <c r="F36" s="155"/>
    </row>
    <row r="37" spans="1:6" s="152" customFormat="1" ht="12" customHeight="1" thickBot="1" x14ac:dyDescent="0.3">
      <c r="A37" s="156" t="s">
        <v>78</v>
      </c>
      <c r="B37" s="157" t="s">
        <v>227</v>
      </c>
      <c r="C37" s="151">
        <f>'1.C.sz.mell.'!C38</f>
        <v>5730903</v>
      </c>
      <c r="D37" s="158">
        <f>C37</f>
        <v>5730903</v>
      </c>
      <c r="E37" s="158">
        <f>D37</f>
        <v>5730903</v>
      </c>
      <c r="F37" s="158">
        <f>E37</f>
        <v>5730903</v>
      </c>
    </row>
    <row r="38" spans="1:6" s="152" customFormat="1" ht="12" customHeight="1" thickBot="1" x14ac:dyDescent="0.3">
      <c r="A38" s="156" t="s">
        <v>79</v>
      </c>
      <c r="B38" s="157" t="s">
        <v>228</v>
      </c>
      <c r="C38" s="151">
        <f>'1.C.sz.mell.'!C39</f>
        <v>750000</v>
      </c>
      <c r="D38" s="158">
        <f t="shared" ref="D38:F45" si="0">C38</f>
        <v>750000</v>
      </c>
      <c r="E38" s="158">
        <f t="shared" si="0"/>
        <v>750000</v>
      </c>
      <c r="F38" s="158">
        <f t="shared" si="0"/>
        <v>750000</v>
      </c>
    </row>
    <row r="39" spans="1:6" s="152" customFormat="1" ht="12" customHeight="1" thickBot="1" x14ac:dyDescent="0.3">
      <c r="A39" s="156" t="s">
        <v>125</v>
      </c>
      <c r="B39" s="157" t="s">
        <v>229</v>
      </c>
      <c r="C39" s="151">
        <f>'1.C.sz.mell.'!C40</f>
        <v>0</v>
      </c>
      <c r="D39" s="158">
        <f t="shared" si="0"/>
        <v>0</v>
      </c>
      <c r="E39" s="158">
        <f t="shared" si="0"/>
        <v>0</v>
      </c>
      <c r="F39" s="158">
        <f t="shared" si="0"/>
        <v>0</v>
      </c>
    </row>
    <row r="40" spans="1:6" s="152" customFormat="1" ht="12" customHeight="1" thickBot="1" x14ac:dyDescent="0.3">
      <c r="A40" s="156" t="s">
        <v>126</v>
      </c>
      <c r="B40" s="157" t="s">
        <v>230</v>
      </c>
      <c r="C40" s="151">
        <f>'1.C.sz.mell.'!C41</f>
        <v>3985233</v>
      </c>
      <c r="D40" s="158">
        <f t="shared" si="0"/>
        <v>3985233</v>
      </c>
      <c r="E40" s="158">
        <f t="shared" si="0"/>
        <v>3985233</v>
      </c>
      <c r="F40" s="158">
        <f t="shared" si="0"/>
        <v>3985233</v>
      </c>
    </row>
    <row r="41" spans="1:6" s="152" customFormat="1" ht="12" customHeight="1" thickBot="1" x14ac:dyDescent="0.3">
      <c r="A41" s="156" t="s">
        <v>127</v>
      </c>
      <c r="B41" s="157" t="s">
        <v>231</v>
      </c>
      <c r="C41" s="151">
        <f>'1.C.sz.mell.'!C42</f>
        <v>3816896</v>
      </c>
      <c r="D41" s="158">
        <f t="shared" si="0"/>
        <v>3816896</v>
      </c>
      <c r="E41" s="158">
        <f t="shared" si="0"/>
        <v>3816896</v>
      </c>
      <c r="F41" s="158">
        <f t="shared" si="0"/>
        <v>3816896</v>
      </c>
    </row>
    <row r="42" spans="1:6" s="152" customFormat="1" ht="12" customHeight="1" thickBot="1" x14ac:dyDescent="0.3">
      <c r="A42" s="156" t="s">
        <v>128</v>
      </c>
      <c r="B42" s="157" t="s">
        <v>232</v>
      </c>
      <c r="C42" s="151">
        <f>'1.C.sz.mell.'!C43</f>
        <v>0</v>
      </c>
      <c r="D42" s="158">
        <f t="shared" si="0"/>
        <v>0</v>
      </c>
      <c r="E42" s="158">
        <f t="shared" si="0"/>
        <v>0</v>
      </c>
      <c r="F42" s="158">
        <f t="shared" si="0"/>
        <v>0</v>
      </c>
    </row>
    <row r="43" spans="1:6" s="152" customFormat="1" ht="12" customHeight="1" thickBot="1" x14ac:dyDescent="0.3">
      <c r="A43" s="156" t="s">
        <v>129</v>
      </c>
      <c r="B43" s="157" t="s">
        <v>486</v>
      </c>
      <c r="C43" s="151">
        <f>'1.C.sz.mell.'!C44</f>
        <v>0</v>
      </c>
      <c r="D43" s="158">
        <f t="shared" si="0"/>
        <v>0</v>
      </c>
      <c r="E43" s="158">
        <f t="shared" si="0"/>
        <v>0</v>
      </c>
      <c r="F43" s="158">
        <f t="shared" si="0"/>
        <v>0</v>
      </c>
    </row>
    <row r="44" spans="1:6" s="152" customFormat="1" ht="12" customHeight="1" thickBot="1" x14ac:dyDescent="0.3">
      <c r="A44" s="156" t="s">
        <v>234</v>
      </c>
      <c r="B44" s="157" t="s">
        <v>235</v>
      </c>
      <c r="C44" s="151">
        <f>'1.C.sz.mell.'!C45</f>
        <v>0</v>
      </c>
      <c r="D44" s="158">
        <f t="shared" si="0"/>
        <v>0</v>
      </c>
      <c r="E44" s="158">
        <f t="shared" si="0"/>
        <v>0</v>
      </c>
      <c r="F44" s="158">
        <f t="shared" si="0"/>
        <v>0</v>
      </c>
    </row>
    <row r="45" spans="1:6" s="152" customFormat="1" ht="12" customHeight="1" thickBot="1" x14ac:dyDescent="0.3">
      <c r="A45" s="159" t="s">
        <v>236</v>
      </c>
      <c r="B45" s="160" t="s">
        <v>237</v>
      </c>
      <c r="C45" s="151">
        <f>'1.C.sz.mell.'!C46</f>
        <v>10000</v>
      </c>
      <c r="D45" s="158">
        <f t="shared" si="0"/>
        <v>10000</v>
      </c>
      <c r="E45" s="158">
        <f t="shared" si="0"/>
        <v>10000</v>
      </c>
      <c r="F45" s="158">
        <f t="shared" si="0"/>
        <v>10000</v>
      </c>
    </row>
    <row r="46" spans="1:6" s="152" customFormat="1" ht="12" customHeight="1" thickBot="1" x14ac:dyDescent="0.3">
      <c r="A46" s="149" t="s">
        <v>18</v>
      </c>
      <c r="B46" s="150" t="s">
        <v>238</v>
      </c>
      <c r="C46" s="151">
        <f>'1.C.sz.mell.'!C47</f>
        <v>0</v>
      </c>
      <c r="D46" s="151">
        <f>SUM(D47:D51)</f>
        <v>0</v>
      </c>
      <c r="E46" s="151">
        <f>SUM(E47:E51)</f>
        <v>0</v>
      </c>
      <c r="F46" s="151">
        <f>SUM(F47:F51)</f>
        <v>0</v>
      </c>
    </row>
    <row r="47" spans="1:6" s="152" customFormat="1" ht="12" customHeight="1" thickBot="1" x14ac:dyDescent="0.3">
      <c r="A47" s="153" t="s">
        <v>80</v>
      </c>
      <c r="B47" s="154" t="s">
        <v>239</v>
      </c>
      <c r="C47" s="151">
        <f>'1.C.sz.mell.'!C48</f>
        <v>0</v>
      </c>
      <c r="D47" s="167"/>
      <c r="E47" s="167"/>
      <c r="F47" s="167"/>
    </row>
    <row r="48" spans="1:6" s="152" customFormat="1" ht="12" customHeight="1" thickBot="1" x14ac:dyDescent="0.3">
      <c r="A48" s="156" t="s">
        <v>81</v>
      </c>
      <c r="B48" s="157" t="s">
        <v>240</v>
      </c>
      <c r="C48" s="151">
        <f>'1.C.sz.mell.'!C49</f>
        <v>0</v>
      </c>
      <c r="D48" s="165"/>
      <c r="E48" s="165"/>
      <c r="F48" s="165"/>
    </row>
    <row r="49" spans="1:6" s="152" customFormat="1" ht="12" customHeight="1" thickBot="1" x14ac:dyDescent="0.3">
      <c r="A49" s="156" t="s">
        <v>241</v>
      </c>
      <c r="B49" s="157" t="s">
        <v>242</v>
      </c>
      <c r="C49" s="151">
        <f>'1.C.sz.mell.'!C50</f>
        <v>0</v>
      </c>
      <c r="D49" s="165"/>
      <c r="E49" s="165"/>
      <c r="F49" s="165"/>
    </row>
    <row r="50" spans="1:6" s="152" customFormat="1" ht="12" customHeight="1" thickBot="1" x14ac:dyDescent="0.3">
      <c r="A50" s="156" t="s">
        <v>243</v>
      </c>
      <c r="B50" s="157" t="s">
        <v>244</v>
      </c>
      <c r="C50" s="151">
        <f>'1.C.sz.mell.'!C51</f>
        <v>0</v>
      </c>
      <c r="D50" s="165"/>
      <c r="E50" s="165"/>
      <c r="F50" s="165"/>
    </row>
    <row r="51" spans="1:6" s="152" customFormat="1" ht="12" customHeight="1" thickBot="1" x14ac:dyDescent="0.3">
      <c r="A51" s="159" t="s">
        <v>245</v>
      </c>
      <c r="B51" s="160" t="s">
        <v>246</v>
      </c>
      <c r="C51" s="151">
        <f>'1.C.sz.mell.'!C52</f>
        <v>0</v>
      </c>
      <c r="D51" s="166"/>
      <c r="E51" s="166"/>
      <c r="F51" s="166"/>
    </row>
    <row r="52" spans="1:6" s="152" customFormat="1" ht="12" customHeight="1" thickBot="1" x14ac:dyDescent="0.3">
      <c r="A52" s="149" t="s">
        <v>130</v>
      </c>
      <c r="B52" s="150" t="s">
        <v>247</v>
      </c>
      <c r="C52" s="151">
        <f>'1.C.sz.mell.'!C53</f>
        <v>0</v>
      </c>
      <c r="D52" s="151">
        <f>SUM(D53:D55)</f>
        <v>0</v>
      </c>
      <c r="E52" s="151">
        <f>SUM(E53:E55)</f>
        <v>0</v>
      </c>
      <c r="F52" s="151">
        <f>SUM(F53:F55)</f>
        <v>0</v>
      </c>
    </row>
    <row r="53" spans="1:6" s="152" customFormat="1" ht="12" customHeight="1" thickBot="1" x14ac:dyDescent="0.3">
      <c r="A53" s="153" t="s">
        <v>82</v>
      </c>
      <c r="B53" s="154" t="s">
        <v>248</v>
      </c>
      <c r="C53" s="151">
        <f>'1.C.sz.mell.'!C54</f>
        <v>0</v>
      </c>
      <c r="D53" s="155"/>
      <c r="E53" s="155"/>
      <c r="F53" s="155"/>
    </row>
    <row r="54" spans="1:6" s="152" customFormat="1" ht="12" customHeight="1" thickBot="1" x14ac:dyDescent="0.3">
      <c r="A54" s="156" t="s">
        <v>83</v>
      </c>
      <c r="B54" s="157" t="s">
        <v>249</v>
      </c>
      <c r="C54" s="151">
        <f>'1.C.sz.mell.'!C55</f>
        <v>0</v>
      </c>
      <c r="D54" s="158"/>
      <c r="E54" s="158"/>
      <c r="F54" s="158"/>
    </row>
    <row r="55" spans="1:6" s="152" customFormat="1" ht="12" customHeight="1" thickBot="1" x14ac:dyDescent="0.3">
      <c r="A55" s="156" t="s">
        <v>250</v>
      </c>
      <c r="B55" s="157" t="s">
        <v>251</v>
      </c>
      <c r="C55" s="151">
        <f>'1.C.sz.mell.'!C56</f>
        <v>0</v>
      </c>
      <c r="D55" s="158"/>
      <c r="E55" s="158"/>
      <c r="F55" s="158"/>
    </row>
    <row r="56" spans="1:6" s="152" customFormat="1" ht="12" customHeight="1" thickBot="1" x14ac:dyDescent="0.3">
      <c r="A56" s="159" t="s">
        <v>252</v>
      </c>
      <c r="B56" s="160" t="s">
        <v>253</v>
      </c>
      <c r="C56" s="151">
        <f>'1.C.sz.mell.'!C57</f>
        <v>0</v>
      </c>
      <c r="D56" s="162"/>
      <c r="E56" s="162"/>
      <c r="F56" s="162"/>
    </row>
    <row r="57" spans="1:6" s="152" customFormat="1" ht="12" customHeight="1" thickBot="1" x14ac:dyDescent="0.3">
      <c r="A57" s="149" t="s">
        <v>20</v>
      </c>
      <c r="B57" s="161" t="s">
        <v>254</v>
      </c>
      <c r="C57" s="151">
        <f>'1.C.sz.mell.'!C58</f>
        <v>0</v>
      </c>
      <c r="D57" s="151">
        <f>SUM(D58:D60)</f>
        <v>0</v>
      </c>
      <c r="E57" s="151">
        <f>SUM(E58:E60)</f>
        <v>0</v>
      </c>
      <c r="F57" s="151">
        <f>SUM(F58:F60)</f>
        <v>0</v>
      </c>
    </row>
    <row r="58" spans="1:6" s="152" customFormat="1" ht="12" customHeight="1" thickBot="1" x14ac:dyDescent="0.3">
      <c r="A58" s="153" t="s">
        <v>131</v>
      </c>
      <c r="B58" s="154" t="s">
        <v>255</v>
      </c>
      <c r="C58" s="151">
        <f>'1.C.sz.mell.'!C59</f>
        <v>0</v>
      </c>
      <c r="D58" s="165"/>
      <c r="E58" s="165"/>
      <c r="F58" s="165"/>
    </row>
    <row r="59" spans="1:6" s="152" customFormat="1" ht="12" customHeight="1" thickBot="1" x14ac:dyDescent="0.3">
      <c r="A59" s="156" t="s">
        <v>132</v>
      </c>
      <c r="B59" s="157" t="s">
        <v>256</v>
      </c>
      <c r="C59" s="151">
        <f>'1.C.sz.mell.'!C60</f>
        <v>0</v>
      </c>
      <c r="D59" s="151">
        <f>'1.A.sz.mell. (2)'!D59+'1.B.sz.mell.'!D60+'1.C.sz.mell.'!D60</f>
        <v>0</v>
      </c>
      <c r="E59" s="151">
        <f>'1.A.sz.mell. (2)'!E59+'1.B.sz.mell.'!E60+'1.C.sz.mell.'!E60</f>
        <v>0</v>
      </c>
      <c r="F59" s="151">
        <f>'1.A.sz.mell. (2)'!F59+'1.B.sz.mell.'!F60+'1.C.sz.mell.'!F60</f>
        <v>0</v>
      </c>
    </row>
    <row r="60" spans="1:6" s="152" customFormat="1" ht="12" customHeight="1" thickBot="1" x14ac:dyDescent="0.3">
      <c r="A60" s="156" t="s">
        <v>167</v>
      </c>
      <c r="B60" s="157" t="s">
        <v>257</v>
      </c>
      <c r="C60" s="151">
        <f>'1.C.sz.mell.'!C61</f>
        <v>0</v>
      </c>
      <c r="D60" s="165"/>
      <c r="E60" s="165"/>
      <c r="F60" s="165"/>
    </row>
    <row r="61" spans="1:6" s="152" customFormat="1" ht="12" customHeight="1" thickBot="1" x14ac:dyDescent="0.3">
      <c r="A61" s="159" t="s">
        <v>258</v>
      </c>
      <c r="B61" s="160" t="s">
        <v>259</v>
      </c>
      <c r="C61" s="151">
        <f>'1.C.sz.mell.'!C62</f>
        <v>0</v>
      </c>
      <c r="D61" s="165"/>
      <c r="E61" s="165"/>
      <c r="F61" s="165"/>
    </row>
    <row r="62" spans="1:6" s="152" customFormat="1" ht="12" customHeight="1" thickBot="1" x14ac:dyDescent="0.3">
      <c r="A62" s="149" t="s">
        <v>21</v>
      </c>
      <c r="B62" s="150" t="s">
        <v>260</v>
      </c>
      <c r="C62" s="151">
        <f>'1.C.sz.mell.'!C63</f>
        <v>14812688</v>
      </c>
      <c r="D62" s="163">
        <f>+D7+D14+D21+D28+D35+D46+D52+D57</f>
        <v>14293032</v>
      </c>
      <c r="E62" s="163">
        <f>+E7+E14+E21+E28+E35+E46+E52+E57</f>
        <v>14293032</v>
      </c>
      <c r="F62" s="163">
        <f>+F7+F14+F21+F28+F35+F46+F52+F57</f>
        <v>14293032</v>
      </c>
    </row>
    <row r="63" spans="1:6" s="152" customFormat="1" ht="12" customHeight="1" thickBot="1" x14ac:dyDescent="0.3">
      <c r="A63" s="168" t="s">
        <v>261</v>
      </c>
      <c r="B63" s="161" t="s">
        <v>262</v>
      </c>
      <c r="C63" s="151">
        <f>'1.C.sz.mell.'!C64</f>
        <v>0</v>
      </c>
      <c r="D63" s="151">
        <f>SUM(D64:D66)</f>
        <v>0</v>
      </c>
      <c r="E63" s="151">
        <f>SUM(E64:E66)</f>
        <v>0</v>
      </c>
      <c r="F63" s="151">
        <f>SUM(F64:F66)</f>
        <v>0</v>
      </c>
    </row>
    <row r="64" spans="1:6" s="152" customFormat="1" ht="12" customHeight="1" thickBot="1" x14ac:dyDescent="0.3">
      <c r="A64" s="153" t="s">
        <v>263</v>
      </c>
      <c r="B64" s="154" t="s">
        <v>264</v>
      </c>
      <c r="C64" s="151">
        <f>'1.C.sz.mell.'!C65</f>
        <v>0</v>
      </c>
      <c r="D64" s="165"/>
      <c r="E64" s="165"/>
      <c r="F64" s="165"/>
    </row>
    <row r="65" spans="1:6" s="152" customFormat="1" ht="12" customHeight="1" thickBot="1" x14ac:dyDescent="0.3">
      <c r="A65" s="156" t="s">
        <v>265</v>
      </c>
      <c r="B65" s="157" t="s">
        <v>266</v>
      </c>
      <c r="C65" s="151">
        <f>'1.C.sz.mell.'!C66</f>
        <v>0</v>
      </c>
      <c r="D65" s="165"/>
      <c r="E65" s="165"/>
      <c r="F65" s="165"/>
    </row>
    <row r="66" spans="1:6" s="152" customFormat="1" ht="12" customHeight="1" thickBot="1" x14ac:dyDescent="0.3">
      <c r="A66" s="159" t="s">
        <v>267</v>
      </c>
      <c r="B66" s="169" t="s">
        <v>268</v>
      </c>
      <c r="C66" s="151">
        <f>'1.C.sz.mell.'!C67</f>
        <v>0</v>
      </c>
      <c r="D66" s="165"/>
      <c r="E66" s="165"/>
      <c r="F66" s="165"/>
    </row>
    <row r="67" spans="1:6" s="152" customFormat="1" ht="12" customHeight="1" thickBot="1" x14ac:dyDescent="0.3">
      <c r="A67" s="168" t="s">
        <v>269</v>
      </c>
      <c r="B67" s="161" t="s">
        <v>270</v>
      </c>
      <c r="C67" s="151">
        <f>'1.C.sz.mell.'!C68</f>
        <v>0</v>
      </c>
      <c r="D67" s="151">
        <f>SUM(D68:D71)</f>
        <v>0</v>
      </c>
      <c r="E67" s="151">
        <f>SUM(E68:E71)</f>
        <v>0</v>
      </c>
      <c r="F67" s="151">
        <f>SUM(F68:F71)</f>
        <v>0</v>
      </c>
    </row>
    <row r="68" spans="1:6" s="152" customFormat="1" ht="12" customHeight="1" thickBot="1" x14ac:dyDescent="0.3">
      <c r="A68" s="153" t="s">
        <v>110</v>
      </c>
      <c r="B68" s="154" t="s">
        <v>271</v>
      </c>
      <c r="C68" s="151">
        <f>'1.C.sz.mell.'!C69</f>
        <v>0</v>
      </c>
      <c r="D68" s="165"/>
      <c r="E68" s="165"/>
      <c r="F68" s="165"/>
    </row>
    <row r="69" spans="1:6" s="152" customFormat="1" ht="12" customHeight="1" thickBot="1" x14ac:dyDescent="0.3">
      <c r="A69" s="156" t="s">
        <v>111</v>
      </c>
      <c r="B69" s="157" t="s">
        <v>272</v>
      </c>
      <c r="C69" s="151">
        <f>'1.C.sz.mell.'!C70</f>
        <v>0</v>
      </c>
      <c r="D69" s="165"/>
      <c r="E69" s="165"/>
      <c r="F69" s="165"/>
    </row>
    <row r="70" spans="1:6" s="152" customFormat="1" ht="12" customHeight="1" thickBot="1" x14ac:dyDescent="0.3">
      <c r="A70" s="156" t="s">
        <v>273</v>
      </c>
      <c r="B70" s="157" t="s">
        <v>274</v>
      </c>
      <c r="C70" s="151">
        <f>'1.C.sz.mell.'!C71</f>
        <v>0</v>
      </c>
      <c r="D70" s="165"/>
      <c r="E70" s="165"/>
      <c r="F70" s="165"/>
    </row>
    <row r="71" spans="1:6" s="152" customFormat="1" ht="12" customHeight="1" thickBot="1" x14ac:dyDescent="0.3">
      <c r="A71" s="159" t="s">
        <v>275</v>
      </c>
      <c r="B71" s="160" t="s">
        <v>276</v>
      </c>
      <c r="C71" s="151">
        <f>'1.C.sz.mell.'!C72</f>
        <v>0</v>
      </c>
      <c r="D71" s="165"/>
      <c r="E71" s="165"/>
      <c r="F71" s="165"/>
    </row>
    <row r="72" spans="1:6" s="152" customFormat="1" ht="12" customHeight="1" thickBot="1" x14ac:dyDescent="0.3">
      <c r="A72" s="168" t="s">
        <v>277</v>
      </c>
      <c r="B72" s="161" t="s">
        <v>278</v>
      </c>
      <c r="C72" s="151">
        <f>'1.C.sz.mell.'!C73</f>
        <v>2735</v>
      </c>
      <c r="D72" s="151">
        <f>SUM(D73:D74)</f>
        <v>0</v>
      </c>
      <c r="E72" s="151">
        <f>SUM(E73:E74)</f>
        <v>0</v>
      </c>
      <c r="F72" s="151">
        <f>SUM(F73:F74)</f>
        <v>0</v>
      </c>
    </row>
    <row r="73" spans="1:6" s="152" customFormat="1" ht="12" customHeight="1" thickBot="1" x14ac:dyDescent="0.3">
      <c r="A73" s="153" t="s">
        <v>279</v>
      </c>
      <c r="B73" s="154" t="s">
        <v>280</v>
      </c>
      <c r="C73" s="151">
        <f>'1.C.sz.mell.'!C74</f>
        <v>2735</v>
      </c>
      <c r="D73" s="165"/>
      <c r="E73" s="165"/>
      <c r="F73" s="165"/>
    </row>
    <row r="74" spans="1:6" s="152" customFormat="1" ht="12" customHeight="1" thickBot="1" x14ac:dyDescent="0.3">
      <c r="A74" s="159" t="s">
        <v>281</v>
      </c>
      <c r="B74" s="160" t="s">
        <v>282</v>
      </c>
      <c r="C74" s="151">
        <f>'1.C.sz.mell.'!C75</f>
        <v>0</v>
      </c>
      <c r="D74" s="165"/>
      <c r="E74" s="165"/>
      <c r="F74" s="165"/>
    </row>
    <row r="75" spans="1:6" s="152" customFormat="1" ht="12" customHeight="1" thickBot="1" x14ac:dyDescent="0.3">
      <c r="A75" s="168" t="s">
        <v>283</v>
      </c>
      <c r="B75" s="161" t="s">
        <v>284</v>
      </c>
      <c r="C75" s="151">
        <f>'1.C.sz.mell.'!C76</f>
        <v>19860836</v>
      </c>
      <c r="D75" s="151">
        <f>SUM(D76:D78)</f>
        <v>20059444.359999999</v>
      </c>
      <c r="E75" s="151">
        <f>SUM(E76:E78)</f>
        <v>20260038.803599998</v>
      </c>
      <c r="F75" s="151">
        <f>SUM(F76:F78)</f>
        <v>20462639.191636</v>
      </c>
    </row>
    <row r="76" spans="1:6" s="152" customFormat="1" ht="12" customHeight="1" thickBot="1" x14ac:dyDescent="0.3">
      <c r="A76" s="153" t="s">
        <v>285</v>
      </c>
      <c r="B76" s="154" t="s">
        <v>286</v>
      </c>
      <c r="C76" s="151">
        <f>'1.C.sz.mell.'!C77</f>
        <v>0</v>
      </c>
      <c r="D76" s="165"/>
      <c r="E76" s="165"/>
      <c r="F76" s="165"/>
    </row>
    <row r="77" spans="1:6" s="152" customFormat="1" ht="12" customHeight="1" thickBot="1" x14ac:dyDescent="0.3">
      <c r="A77" s="156" t="s">
        <v>287</v>
      </c>
      <c r="B77" s="157" t="s">
        <v>288</v>
      </c>
      <c r="C77" s="151">
        <f>'1.C.sz.mell.'!C78</f>
        <v>0</v>
      </c>
      <c r="D77" s="165"/>
      <c r="E77" s="165"/>
      <c r="F77" s="165"/>
    </row>
    <row r="78" spans="1:6" s="152" customFormat="1" ht="12" customHeight="1" thickBot="1" x14ac:dyDescent="0.3">
      <c r="A78" s="159" t="s">
        <v>289</v>
      </c>
      <c r="B78" s="160" t="s">
        <v>582</v>
      </c>
      <c r="C78" s="151">
        <f>'1.C.sz.mell.'!C79</f>
        <v>19860836</v>
      </c>
      <c r="D78" s="165">
        <f>C78*1.01</f>
        <v>20059444.359999999</v>
      </c>
      <c r="E78" s="165">
        <f>D78*1.01</f>
        <v>20260038.803599998</v>
      </c>
      <c r="F78" s="165">
        <f>E78*1.01</f>
        <v>20462639.191636</v>
      </c>
    </row>
    <row r="79" spans="1:6" s="152" customFormat="1" ht="12" customHeight="1" thickBot="1" x14ac:dyDescent="0.3">
      <c r="A79" s="168" t="s">
        <v>291</v>
      </c>
      <c r="B79" s="161" t="s">
        <v>292</v>
      </c>
      <c r="C79" s="151">
        <f>'1.C.sz.mell.'!C80</f>
        <v>0</v>
      </c>
      <c r="D79" s="151">
        <f>SUM(D80:D83)</f>
        <v>0</v>
      </c>
      <c r="E79" s="151">
        <f>SUM(E80:E83)</f>
        <v>0</v>
      </c>
      <c r="F79" s="151">
        <f>SUM(F80:F83)</f>
        <v>0</v>
      </c>
    </row>
    <row r="80" spans="1:6" s="152" customFormat="1" ht="12" customHeight="1" thickBot="1" x14ac:dyDescent="0.3">
      <c r="A80" s="170" t="s">
        <v>293</v>
      </c>
      <c r="B80" s="154" t="s">
        <v>294</v>
      </c>
      <c r="C80" s="151">
        <f>'1.C.sz.mell.'!C81</f>
        <v>0</v>
      </c>
      <c r="D80" s="165"/>
      <c r="E80" s="165"/>
      <c r="F80" s="165"/>
    </row>
    <row r="81" spans="1:6" s="152" customFormat="1" ht="12" customHeight="1" thickBot="1" x14ac:dyDescent="0.3">
      <c r="A81" s="171" t="s">
        <v>295</v>
      </c>
      <c r="B81" s="157" t="s">
        <v>296</v>
      </c>
      <c r="C81" s="151">
        <f>'1.C.sz.mell.'!C82</f>
        <v>0</v>
      </c>
      <c r="D81" s="165"/>
      <c r="E81" s="165"/>
      <c r="F81" s="165"/>
    </row>
    <row r="82" spans="1:6" s="152" customFormat="1" ht="12" customHeight="1" thickBot="1" x14ac:dyDescent="0.3">
      <c r="A82" s="171" t="s">
        <v>297</v>
      </c>
      <c r="B82" s="157" t="s">
        <v>298</v>
      </c>
      <c r="C82" s="151">
        <f>'1.C.sz.mell.'!C83</f>
        <v>0</v>
      </c>
      <c r="D82" s="165"/>
      <c r="E82" s="165"/>
      <c r="F82" s="165"/>
    </row>
    <row r="83" spans="1:6" s="152" customFormat="1" ht="12" customHeight="1" thickBot="1" x14ac:dyDescent="0.3">
      <c r="A83" s="172" t="s">
        <v>299</v>
      </c>
      <c r="B83" s="160" t="s">
        <v>300</v>
      </c>
      <c r="C83" s="151">
        <f>'1.C.sz.mell.'!C84</f>
        <v>0</v>
      </c>
      <c r="D83" s="165"/>
      <c r="E83" s="165"/>
      <c r="F83" s="165"/>
    </row>
    <row r="84" spans="1:6" s="152" customFormat="1" ht="13.5" customHeight="1" thickBot="1" x14ac:dyDescent="0.3">
      <c r="A84" s="168" t="s">
        <v>301</v>
      </c>
      <c r="B84" s="161" t="s">
        <v>302</v>
      </c>
      <c r="C84" s="151">
        <f>'1.C.sz.mell.'!C85</f>
        <v>0</v>
      </c>
      <c r="D84" s="173"/>
      <c r="E84" s="173"/>
      <c r="F84" s="173"/>
    </row>
    <row r="85" spans="1:6" s="152" customFormat="1" ht="15.75" customHeight="1" thickBot="1" x14ac:dyDescent="0.3">
      <c r="A85" s="168" t="s">
        <v>303</v>
      </c>
      <c r="B85" s="174" t="s">
        <v>304</v>
      </c>
      <c r="C85" s="151">
        <f>'1.C.sz.mell.'!C86</f>
        <v>0</v>
      </c>
      <c r="D85" s="163">
        <f>+D63+D67+D72+D75+D79+D84</f>
        <v>20059444.359999999</v>
      </c>
      <c r="E85" s="163">
        <f>+E63+E67+E72+E75+E79+E84</f>
        <v>20260038.803599998</v>
      </c>
      <c r="F85" s="163">
        <f>+F63+F67+F72+F75+F79+F84</f>
        <v>20462639.191636</v>
      </c>
    </row>
    <row r="86" spans="1:6" s="152" customFormat="1" ht="16.5" customHeight="1" thickBot="1" x14ac:dyDescent="0.3">
      <c r="A86" s="175" t="s">
        <v>305</v>
      </c>
      <c r="B86" s="176" t="s">
        <v>306</v>
      </c>
      <c r="C86" s="151">
        <f>'1.C.sz.mell.'!C87</f>
        <v>19863571</v>
      </c>
      <c r="D86" s="163">
        <f>+D62+D85</f>
        <v>34352476.359999999</v>
      </c>
      <c r="E86" s="163">
        <f>+E62+E85</f>
        <v>34553070.803599998</v>
      </c>
      <c r="F86" s="163">
        <f>+F62+F85</f>
        <v>34755671.191635996</v>
      </c>
    </row>
    <row r="87" spans="1:6" s="130" customFormat="1" x14ac:dyDescent="0.25">
      <c r="A87" s="1"/>
      <c r="B87" s="2"/>
      <c r="C87" s="100"/>
      <c r="D87" s="100"/>
      <c r="E87" s="100"/>
      <c r="F87" s="100"/>
    </row>
    <row r="88" spans="1:6" ht="16.5" customHeight="1" x14ac:dyDescent="0.3">
      <c r="A88" s="484" t="s">
        <v>41</v>
      </c>
      <c r="B88" s="484"/>
      <c r="C88" s="484"/>
      <c r="D88" s="125"/>
      <c r="E88" s="125"/>
      <c r="F88" s="125"/>
    </row>
    <row r="89" spans="1:6" s="131" customFormat="1" ht="16.5" customHeight="1" thickBot="1" x14ac:dyDescent="0.35">
      <c r="A89" s="485" t="s">
        <v>113</v>
      </c>
      <c r="B89" s="485"/>
      <c r="C89" s="101" t="s">
        <v>9</v>
      </c>
      <c r="D89" s="101" t="s">
        <v>9</v>
      </c>
      <c r="E89" s="101" t="s">
        <v>9</v>
      </c>
      <c r="F89" s="101" t="s">
        <v>9</v>
      </c>
    </row>
    <row r="90" spans="1:6" ht="38.1" customHeight="1" thickBot="1" x14ac:dyDescent="0.35">
      <c r="A90" s="4" t="s">
        <v>59</v>
      </c>
      <c r="B90" s="5" t="s">
        <v>42</v>
      </c>
      <c r="C90" s="14" t="s">
        <v>461</v>
      </c>
      <c r="D90" s="14" t="s">
        <v>472</v>
      </c>
      <c r="E90" s="14" t="s">
        <v>476</v>
      </c>
      <c r="F90" s="14" t="s">
        <v>571</v>
      </c>
    </row>
    <row r="91" spans="1:6" s="129" customFormat="1" ht="12" customHeight="1" thickBot="1" x14ac:dyDescent="0.25">
      <c r="A91" s="9">
        <v>1</v>
      </c>
      <c r="B91" s="10">
        <v>2</v>
      </c>
      <c r="C91" s="11">
        <v>3</v>
      </c>
      <c r="D91" s="11">
        <v>4</v>
      </c>
      <c r="E91" s="11">
        <v>5</v>
      </c>
      <c r="F91" s="11">
        <v>6</v>
      </c>
    </row>
    <row r="92" spans="1:6" s="180" customFormat="1" ht="12" customHeight="1" thickBot="1" x14ac:dyDescent="0.3">
      <c r="A92" s="177" t="s">
        <v>13</v>
      </c>
      <c r="B92" s="178" t="s">
        <v>398</v>
      </c>
      <c r="C92" s="179">
        <f>'1.C.sz.mell.'!C94</f>
        <v>34625459</v>
      </c>
      <c r="D92" s="179">
        <f>D93+D94+D95+D96+D97</f>
        <v>34301675.950000003</v>
      </c>
      <c r="E92" s="179">
        <f>E93+E94+E95+E96+E97</f>
        <v>34502270.996000007</v>
      </c>
      <c r="F92" s="179">
        <f>F93+F94+F95+F96+F97</f>
        <v>34704870.70948001</v>
      </c>
    </row>
    <row r="93" spans="1:6" s="180" customFormat="1" ht="12" customHeight="1" thickBot="1" x14ac:dyDescent="0.3">
      <c r="A93" s="181" t="s">
        <v>84</v>
      </c>
      <c r="B93" s="182" t="s">
        <v>43</v>
      </c>
      <c r="C93" s="179">
        <f>'1.C.sz.mell.'!C95</f>
        <v>10531900</v>
      </c>
      <c r="D93" s="179">
        <f>C93*1.05</f>
        <v>11058495</v>
      </c>
      <c r="E93" s="179">
        <f>D93*1.04</f>
        <v>11500834.800000001</v>
      </c>
      <c r="F93" s="179">
        <f>E93*1.03</f>
        <v>11845859.844000001</v>
      </c>
    </row>
    <row r="94" spans="1:6" s="180" customFormat="1" ht="12" customHeight="1" thickBot="1" x14ac:dyDescent="0.3">
      <c r="A94" s="156" t="s">
        <v>85</v>
      </c>
      <c r="B94" s="184" t="s">
        <v>133</v>
      </c>
      <c r="C94" s="179">
        <f>'1.C.sz.mell.'!C96</f>
        <v>1841823</v>
      </c>
      <c r="D94" s="179">
        <f>C94*1.05</f>
        <v>1933914.1500000001</v>
      </c>
      <c r="E94" s="179">
        <f>D94*1.04</f>
        <v>2011270.7160000002</v>
      </c>
      <c r="F94" s="179">
        <f>E94*1.03</f>
        <v>2071608.8374800002</v>
      </c>
    </row>
    <row r="95" spans="1:6" s="180" customFormat="1" ht="12" customHeight="1" thickBot="1" x14ac:dyDescent="0.3">
      <c r="A95" s="156" t="s">
        <v>86</v>
      </c>
      <c r="B95" s="184" t="s">
        <v>108</v>
      </c>
      <c r="C95" s="179">
        <f>'1.C.sz.mell.'!C97</f>
        <v>22251736</v>
      </c>
      <c r="D95" s="179">
        <f>C95*1.05-2055056</f>
        <v>21309266.800000001</v>
      </c>
      <c r="E95" s="179">
        <f>D95*1.1-2450028</f>
        <v>20990165.480000004</v>
      </c>
      <c r="F95" s="179">
        <f>E95*1.1-2301780</f>
        <v>20787402.028000008</v>
      </c>
    </row>
    <row r="96" spans="1:6" s="180" customFormat="1" ht="12" customHeight="1" thickBot="1" x14ac:dyDescent="0.3">
      <c r="A96" s="156" t="s">
        <v>87</v>
      </c>
      <c r="B96" s="185" t="s">
        <v>134</v>
      </c>
      <c r="C96" s="179">
        <f>'1.C.sz.mell.'!C98</f>
        <v>0</v>
      </c>
      <c r="D96" s="179"/>
      <c r="E96" s="179"/>
      <c r="F96" s="179"/>
    </row>
    <row r="97" spans="1:6" s="180" customFormat="1" ht="12" customHeight="1" thickBot="1" x14ac:dyDescent="0.3">
      <c r="A97" s="156" t="s">
        <v>98</v>
      </c>
      <c r="B97" s="186" t="s">
        <v>135</v>
      </c>
      <c r="C97" s="179">
        <f>'1.C.sz.mell.'!C99</f>
        <v>0</v>
      </c>
      <c r="D97" s="179"/>
      <c r="E97" s="179"/>
      <c r="F97" s="179"/>
    </row>
    <row r="98" spans="1:6" s="180" customFormat="1" ht="12" customHeight="1" thickBot="1" x14ac:dyDescent="0.3">
      <c r="A98" s="156" t="s">
        <v>88</v>
      </c>
      <c r="B98" s="184" t="s">
        <v>307</v>
      </c>
      <c r="C98" s="179">
        <f>'1.C.sz.mell.'!C100</f>
        <v>0</v>
      </c>
      <c r="D98" s="162"/>
      <c r="E98" s="162"/>
      <c r="F98" s="162"/>
    </row>
    <row r="99" spans="1:6" s="180" customFormat="1" ht="12" customHeight="1" thickBot="1" x14ac:dyDescent="0.3">
      <c r="A99" s="156" t="s">
        <v>89</v>
      </c>
      <c r="B99" s="187" t="s">
        <v>308</v>
      </c>
      <c r="C99" s="179">
        <f>'1.C.sz.mell.'!C101</f>
        <v>0</v>
      </c>
      <c r="D99" s="162"/>
      <c r="E99" s="162"/>
      <c r="F99" s="162"/>
    </row>
    <row r="100" spans="1:6" s="180" customFormat="1" ht="12" customHeight="1" thickBot="1" x14ac:dyDescent="0.3">
      <c r="A100" s="156" t="s">
        <v>99</v>
      </c>
      <c r="B100" s="188" t="s">
        <v>309</v>
      </c>
      <c r="C100" s="179">
        <f>'1.C.sz.mell.'!C102</f>
        <v>0</v>
      </c>
      <c r="D100" s="162"/>
      <c r="E100" s="162"/>
      <c r="F100" s="162"/>
    </row>
    <row r="101" spans="1:6" s="180" customFormat="1" ht="12" customHeight="1" thickBot="1" x14ac:dyDescent="0.3">
      <c r="A101" s="156" t="s">
        <v>100</v>
      </c>
      <c r="B101" s="188" t="s">
        <v>310</v>
      </c>
      <c r="C101" s="179">
        <f>'1.C.sz.mell.'!C103</f>
        <v>0</v>
      </c>
      <c r="D101" s="162"/>
      <c r="E101" s="162"/>
      <c r="F101" s="162"/>
    </row>
    <row r="102" spans="1:6" s="180" customFormat="1" ht="12" customHeight="1" thickBot="1" x14ac:dyDescent="0.3">
      <c r="A102" s="156" t="s">
        <v>101</v>
      </c>
      <c r="B102" s="187" t="s">
        <v>311</v>
      </c>
      <c r="C102" s="179">
        <f>'1.C.sz.mell.'!C104</f>
        <v>0</v>
      </c>
      <c r="D102" s="162"/>
      <c r="E102" s="162"/>
      <c r="F102" s="162"/>
    </row>
    <row r="103" spans="1:6" s="180" customFormat="1" ht="12" customHeight="1" thickBot="1" x14ac:dyDescent="0.3">
      <c r="A103" s="156" t="s">
        <v>102</v>
      </c>
      <c r="B103" s="187" t="s">
        <v>312</v>
      </c>
      <c r="C103" s="179">
        <f>'1.C.sz.mell.'!C105</f>
        <v>0</v>
      </c>
      <c r="D103" s="162"/>
      <c r="E103" s="162"/>
      <c r="F103" s="162"/>
    </row>
    <row r="104" spans="1:6" s="180" customFormat="1" ht="12" customHeight="1" thickBot="1" x14ac:dyDescent="0.3">
      <c r="A104" s="156" t="s">
        <v>104</v>
      </c>
      <c r="B104" s="188" t="s">
        <v>313</v>
      </c>
      <c r="C104" s="179">
        <f>'1.C.sz.mell.'!C106</f>
        <v>0</v>
      </c>
      <c r="D104" s="162"/>
      <c r="E104" s="162"/>
      <c r="F104" s="162"/>
    </row>
    <row r="105" spans="1:6" s="180" customFormat="1" ht="12" customHeight="1" thickBot="1" x14ac:dyDescent="0.3">
      <c r="A105" s="189" t="s">
        <v>136</v>
      </c>
      <c r="B105" s="190" t="s">
        <v>314</v>
      </c>
      <c r="C105" s="179">
        <f>'1.C.sz.mell.'!C107</f>
        <v>0</v>
      </c>
      <c r="D105" s="162"/>
      <c r="E105" s="162"/>
      <c r="F105" s="162"/>
    </row>
    <row r="106" spans="1:6" s="180" customFormat="1" ht="12" customHeight="1" thickBot="1" x14ac:dyDescent="0.3">
      <c r="A106" s="156" t="s">
        <v>315</v>
      </c>
      <c r="B106" s="190" t="s">
        <v>316</v>
      </c>
      <c r="C106" s="179">
        <f>'1.C.sz.mell.'!C108</f>
        <v>0</v>
      </c>
      <c r="D106" s="162"/>
      <c r="E106" s="162"/>
      <c r="F106" s="162"/>
    </row>
    <row r="107" spans="1:6" s="180" customFormat="1" ht="12" customHeight="1" thickBot="1" x14ac:dyDescent="0.3">
      <c r="A107" s="191" t="s">
        <v>317</v>
      </c>
      <c r="B107" s="192" t="s">
        <v>318</v>
      </c>
      <c r="C107" s="179">
        <f>'1.C.sz.mell.'!C109</f>
        <v>0</v>
      </c>
      <c r="D107" s="193"/>
      <c r="E107" s="193"/>
      <c r="F107" s="193"/>
    </row>
    <row r="108" spans="1:6" s="180" customFormat="1" ht="12" customHeight="1" thickBot="1" x14ac:dyDescent="0.3">
      <c r="A108" s="149" t="s">
        <v>14</v>
      </c>
      <c r="B108" s="194" t="s">
        <v>399</v>
      </c>
      <c r="C108" s="179">
        <f>'1.C.sz.mell.'!C110</f>
        <v>50800</v>
      </c>
      <c r="D108" s="151">
        <f>+D109+D111+D113</f>
        <v>50800</v>
      </c>
      <c r="E108" s="151">
        <f>+E109+E111+E113</f>
        <v>50800</v>
      </c>
      <c r="F108" s="151">
        <f>+F109+F111+F113</f>
        <v>50800</v>
      </c>
    </row>
    <row r="109" spans="1:6" s="180" customFormat="1" ht="12" customHeight="1" thickBot="1" x14ac:dyDescent="0.3">
      <c r="A109" s="153" t="s">
        <v>90</v>
      </c>
      <c r="B109" s="184" t="s">
        <v>166</v>
      </c>
      <c r="C109" s="179">
        <f>'1.C.sz.mell.'!C111</f>
        <v>50800</v>
      </c>
      <c r="D109" s="155">
        <f>C109</f>
        <v>50800</v>
      </c>
      <c r="E109" s="155">
        <f>D109</f>
        <v>50800</v>
      </c>
      <c r="F109" s="155">
        <f>E109</f>
        <v>50800</v>
      </c>
    </row>
    <row r="110" spans="1:6" s="180" customFormat="1" ht="12" customHeight="1" thickBot="1" x14ac:dyDescent="0.3">
      <c r="A110" s="153" t="s">
        <v>91</v>
      </c>
      <c r="B110" s="195" t="s">
        <v>319</v>
      </c>
      <c r="C110" s="179">
        <f>'1.C.sz.mell.'!C112</f>
        <v>0</v>
      </c>
      <c r="D110" s="155"/>
      <c r="E110" s="155"/>
      <c r="F110" s="155"/>
    </row>
    <row r="111" spans="1:6" s="180" customFormat="1" ht="12" customHeight="1" thickBot="1" x14ac:dyDescent="0.3">
      <c r="A111" s="153" t="s">
        <v>92</v>
      </c>
      <c r="B111" s="195" t="s">
        <v>137</v>
      </c>
      <c r="C111" s="179">
        <f>'1.C.sz.mell.'!C113</f>
        <v>0</v>
      </c>
      <c r="D111" s="394"/>
      <c r="E111" s="158"/>
      <c r="F111" s="158"/>
    </row>
    <row r="112" spans="1:6" s="180" customFormat="1" ht="12" customHeight="1" thickBot="1" x14ac:dyDescent="0.3">
      <c r="A112" s="153" t="s">
        <v>93</v>
      </c>
      <c r="B112" s="195" t="s">
        <v>320</v>
      </c>
      <c r="C112" s="179">
        <f>'1.C.sz.mell.'!C114</f>
        <v>0</v>
      </c>
      <c r="D112" s="196"/>
      <c r="E112" s="196"/>
      <c r="F112" s="196"/>
    </row>
    <row r="113" spans="1:6" s="180" customFormat="1" ht="12" customHeight="1" thickBot="1" x14ac:dyDescent="0.3">
      <c r="A113" s="153" t="s">
        <v>94</v>
      </c>
      <c r="B113" s="197" t="s">
        <v>168</v>
      </c>
      <c r="C113" s="179">
        <f>'1.C.sz.mell.'!C115</f>
        <v>0</v>
      </c>
      <c r="D113" s="196"/>
      <c r="E113" s="196"/>
      <c r="F113" s="196"/>
    </row>
    <row r="114" spans="1:6" s="180" customFormat="1" ht="12" customHeight="1" thickBot="1" x14ac:dyDescent="0.3">
      <c r="A114" s="153" t="s">
        <v>103</v>
      </c>
      <c r="B114" s="198" t="s">
        <v>321</v>
      </c>
      <c r="C114" s="179">
        <f>'1.C.sz.mell.'!C116</f>
        <v>0</v>
      </c>
      <c r="D114" s="196"/>
      <c r="E114" s="196"/>
      <c r="F114" s="196"/>
    </row>
    <row r="115" spans="1:6" s="180" customFormat="1" ht="12" customHeight="1" thickBot="1" x14ac:dyDescent="0.3">
      <c r="A115" s="153" t="s">
        <v>105</v>
      </c>
      <c r="B115" s="199" t="s">
        <v>322</v>
      </c>
      <c r="C115" s="179">
        <f>'1.C.sz.mell.'!C117</f>
        <v>0</v>
      </c>
      <c r="D115" s="196"/>
      <c r="E115" s="196"/>
      <c r="F115" s="196"/>
    </row>
    <row r="116" spans="1:6" s="180" customFormat="1" ht="12.6" thickBot="1" x14ac:dyDescent="0.3">
      <c r="A116" s="153" t="s">
        <v>138</v>
      </c>
      <c r="B116" s="188" t="s">
        <v>310</v>
      </c>
      <c r="C116" s="179">
        <f>'1.C.sz.mell.'!C118</f>
        <v>0</v>
      </c>
      <c r="D116" s="196"/>
      <c r="E116" s="196"/>
      <c r="F116" s="196"/>
    </row>
    <row r="117" spans="1:6" s="180" customFormat="1" ht="12" customHeight="1" thickBot="1" x14ac:dyDescent="0.3">
      <c r="A117" s="153" t="s">
        <v>139</v>
      </c>
      <c r="B117" s="188" t="s">
        <v>323</v>
      </c>
      <c r="C117" s="179">
        <f>'1.C.sz.mell.'!C119</f>
        <v>0</v>
      </c>
      <c r="D117" s="196"/>
      <c r="E117" s="196"/>
      <c r="F117" s="196"/>
    </row>
    <row r="118" spans="1:6" s="180" customFormat="1" ht="12" customHeight="1" thickBot="1" x14ac:dyDescent="0.3">
      <c r="A118" s="153" t="s">
        <v>140</v>
      </c>
      <c r="B118" s="188" t="s">
        <v>324</v>
      </c>
      <c r="C118" s="179">
        <f>'1.C.sz.mell.'!C120</f>
        <v>0</v>
      </c>
      <c r="D118" s="196"/>
      <c r="E118" s="196"/>
      <c r="F118" s="196"/>
    </row>
    <row r="119" spans="1:6" s="180" customFormat="1" ht="12" customHeight="1" thickBot="1" x14ac:dyDescent="0.3">
      <c r="A119" s="153" t="s">
        <v>325</v>
      </c>
      <c r="B119" s="188" t="s">
        <v>313</v>
      </c>
      <c r="C119" s="179">
        <f>'1.C.sz.mell.'!C121</f>
        <v>0</v>
      </c>
      <c r="D119" s="196"/>
      <c r="E119" s="196"/>
      <c r="F119" s="196"/>
    </row>
    <row r="120" spans="1:6" s="180" customFormat="1" ht="12" customHeight="1" thickBot="1" x14ac:dyDescent="0.3">
      <c r="A120" s="153" t="s">
        <v>326</v>
      </c>
      <c r="B120" s="188" t="s">
        <v>327</v>
      </c>
      <c r="C120" s="179">
        <f>'1.C.sz.mell.'!C122</f>
        <v>0</v>
      </c>
      <c r="D120" s="196"/>
      <c r="E120" s="196"/>
      <c r="F120" s="196"/>
    </row>
    <row r="121" spans="1:6" s="180" customFormat="1" ht="12.6" thickBot="1" x14ac:dyDescent="0.3">
      <c r="A121" s="189" t="s">
        <v>328</v>
      </c>
      <c r="B121" s="188" t="s">
        <v>329</v>
      </c>
      <c r="C121" s="179">
        <f>'1.C.sz.mell.'!C123</f>
        <v>0</v>
      </c>
      <c r="D121" s="200"/>
      <c r="E121" s="200"/>
      <c r="F121" s="200"/>
    </row>
    <row r="122" spans="1:6" s="180" customFormat="1" ht="12" customHeight="1" thickBot="1" x14ac:dyDescent="0.3">
      <c r="A122" s="149" t="s">
        <v>15</v>
      </c>
      <c r="B122" s="201" t="s">
        <v>330</v>
      </c>
      <c r="C122" s="179">
        <f>'1.C.sz.mell.'!C124</f>
        <v>0</v>
      </c>
      <c r="D122" s="151">
        <f>+D123+D124</f>
        <v>0</v>
      </c>
      <c r="E122" s="151">
        <f>+E123+E124</f>
        <v>0</v>
      </c>
      <c r="F122" s="151">
        <f>+F123+F124</f>
        <v>0</v>
      </c>
    </row>
    <row r="123" spans="1:6" s="180" customFormat="1" ht="12" customHeight="1" thickBot="1" x14ac:dyDescent="0.3">
      <c r="A123" s="153" t="s">
        <v>73</v>
      </c>
      <c r="B123" s="202" t="s">
        <v>50</v>
      </c>
      <c r="C123" s="179">
        <f>'1.C.sz.mell.'!C125</f>
        <v>0</v>
      </c>
      <c r="D123" s="155"/>
      <c r="E123" s="155"/>
      <c r="F123" s="155"/>
    </row>
    <row r="124" spans="1:6" s="180" customFormat="1" ht="12" customHeight="1" thickBot="1" x14ac:dyDescent="0.3">
      <c r="A124" s="159" t="s">
        <v>74</v>
      </c>
      <c r="B124" s="195" t="s">
        <v>51</v>
      </c>
      <c r="C124" s="179">
        <f>'1.C.sz.mell.'!C126</f>
        <v>0</v>
      </c>
      <c r="D124" s="162"/>
      <c r="E124" s="162"/>
      <c r="F124" s="162"/>
    </row>
    <row r="125" spans="1:6" s="180" customFormat="1" ht="12" customHeight="1" thickBot="1" x14ac:dyDescent="0.3">
      <c r="A125" s="149" t="s">
        <v>16</v>
      </c>
      <c r="B125" s="201" t="s">
        <v>331</v>
      </c>
      <c r="C125" s="179">
        <f>'1.C.sz.mell.'!C127</f>
        <v>34676259</v>
      </c>
      <c r="D125" s="151">
        <f>+D92+D108+D122</f>
        <v>34352475.950000003</v>
      </c>
      <c r="E125" s="151">
        <f>+E92+E108+E122</f>
        <v>34553070.996000007</v>
      </c>
      <c r="F125" s="151">
        <f>+F92+F108+F122</f>
        <v>34755670.70948001</v>
      </c>
    </row>
    <row r="126" spans="1:6" s="180" customFormat="1" ht="12" customHeight="1" thickBot="1" x14ac:dyDescent="0.3">
      <c r="A126" s="149" t="s">
        <v>17</v>
      </c>
      <c r="B126" s="201" t="s">
        <v>332</v>
      </c>
      <c r="C126" s="179">
        <f>'1.C.sz.mell.'!C128</f>
        <v>0</v>
      </c>
      <c r="D126" s="151">
        <f>+D127+D128+D129</f>
        <v>0</v>
      </c>
      <c r="E126" s="151">
        <f>+E127+E128+E129</f>
        <v>0</v>
      </c>
      <c r="F126" s="151">
        <f>+F127+F128+F129</f>
        <v>0</v>
      </c>
    </row>
    <row r="127" spans="1:6" s="180" customFormat="1" ht="12" customHeight="1" thickBot="1" x14ac:dyDescent="0.3">
      <c r="A127" s="153" t="s">
        <v>77</v>
      </c>
      <c r="B127" s="202" t="s">
        <v>333</v>
      </c>
      <c r="C127" s="179">
        <f>'1.C.sz.mell.'!C129</f>
        <v>0</v>
      </c>
      <c r="D127" s="196"/>
      <c r="E127" s="196"/>
      <c r="F127" s="196"/>
    </row>
    <row r="128" spans="1:6" s="180" customFormat="1" ht="12" customHeight="1" thickBot="1" x14ac:dyDescent="0.3">
      <c r="A128" s="153" t="s">
        <v>78</v>
      </c>
      <c r="B128" s="202" t="s">
        <v>334</v>
      </c>
      <c r="C128" s="179">
        <f>'1.C.sz.mell.'!C130</f>
        <v>0</v>
      </c>
      <c r="D128" s="196"/>
      <c r="E128" s="196"/>
      <c r="F128" s="196"/>
    </row>
    <row r="129" spans="1:6" s="180" customFormat="1" ht="12" customHeight="1" thickBot="1" x14ac:dyDescent="0.3">
      <c r="A129" s="189" t="s">
        <v>79</v>
      </c>
      <c r="B129" s="203" t="s">
        <v>335</v>
      </c>
      <c r="C129" s="179">
        <f>'1.C.sz.mell.'!C131</f>
        <v>0</v>
      </c>
      <c r="D129" s="196"/>
      <c r="E129" s="196"/>
      <c r="F129" s="196"/>
    </row>
    <row r="130" spans="1:6" s="180" customFormat="1" ht="12" customHeight="1" thickBot="1" x14ac:dyDescent="0.3">
      <c r="A130" s="149" t="s">
        <v>18</v>
      </c>
      <c r="B130" s="201" t="s">
        <v>336</v>
      </c>
      <c r="C130" s="179">
        <f>'1.C.sz.mell.'!C132</f>
        <v>0</v>
      </c>
      <c r="D130" s="151">
        <f>+D131+D132+D133+D134</f>
        <v>0</v>
      </c>
      <c r="E130" s="151">
        <f>+E131+E132+E133+E134</f>
        <v>0</v>
      </c>
      <c r="F130" s="151">
        <f>+F131+F132+F133+F134</f>
        <v>0</v>
      </c>
    </row>
    <row r="131" spans="1:6" s="180" customFormat="1" ht="12" customHeight="1" thickBot="1" x14ac:dyDescent="0.3">
      <c r="A131" s="153" t="s">
        <v>80</v>
      </c>
      <c r="B131" s="202" t="s">
        <v>337</v>
      </c>
      <c r="C131" s="179">
        <f>'1.C.sz.mell.'!C133</f>
        <v>0</v>
      </c>
      <c r="D131" s="196"/>
      <c r="E131" s="196"/>
      <c r="F131" s="196"/>
    </row>
    <row r="132" spans="1:6" s="180" customFormat="1" ht="12" customHeight="1" thickBot="1" x14ac:dyDescent="0.3">
      <c r="A132" s="153" t="s">
        <v>81</v>
      </c>
      <c r="B132" s="202" t="s">
        <v>338</v>
      </c>
      <c r="C132" s="179">
        <f>'1.C.sz.mell.'!C134</f>
        <v>0</v>
      </c>
      <c r="D132" s="196"/>
      <c r="E132" s="196"/>
      <c r="F132" s="196"/>
    </row>
    <row r="133" spans="1:6" s="180" customFormat="1" ht="12" customHeight="1" thickBot="1" x14ac:dyDescent="0.3">
      <c r="A133" s="153" t="s">
        <v>241</v>
      </c>
      <c r="B133" s="202" t="s">
        <v>339</v>
      </c>
      <c r="C133" s="179">
        <f>'1.C.sz.mell.'!C135</f>
        <v>0</v>
      </c>
      <c r="D133" s="196"/>
      <c r="E133" s="196"/>
      <c r="F133" s="196"/>
    </row>
    <row r="134" spans="1:6" s="180" customFormat="1" ht="12" customHeight="1" thickBot="1" x14ac:dyDescent="0.3">
      <c r="A134" s="189" t="s">
        <v>243</v>
      </c>
      <c r="B134" s="203" t="s">
        <v>340</v>
      </c>
      <c r="C134" s="179">
        <f>'1.C.sz.mell.'!C136</f>
        <v>0</v>
      </c>
      <c r="D134" s="196"/>
      <c r="E134" s="196"/>
      <c r="F134" s="196"/>
    </row>
    <row r="135" spans="1:6" s="180" customFormat="1" ht="12" customHeight="1" thickBot="1" x14ac:dyDescent="0.3">
      <c r="A135" s="149" t="s">
        <v>19</v>
      </c>
      <c r="B135" s="201" t="s">
        <v>341</v>
      </c>
      <c r="C135" s="179">
        <f>'1.C.sz.mell.'!C137</f>
        <v>0</v>
      </c>
      <c r="D135" s="163">
        <f>+D136+D137+D138+D140+D139</f>
        <v>0</v>
      </c>
      <c r="E135" s="163">
        <f>+E136+E137+E138+E140+E139</f>
        <v>0</v>
      </c>
      <c r="F135" s="163">
        <f>+F136+F137+F138+F140+F139</f>
        <v>0</v>
      </c>
    </row>
    <row r="136" spans="1:6" s="180" customFormat="1" ht="12" customHeight="1" thickBot="1" x14ac:dyDescent="0.3">
      <c r="A136" s="153" t="s">
        <v>82</v>
      </c>
      <c r="B136" s="202" t="s">
        <v>342</v>
      </c>
      <c r="C136" s="179">
        <f>'1.C.sz.mell.'!C138</f>
        <v>0</v>
      </c>
      <c r="D136" s="196"/>
      <c r="E136" s="196"/>
      <c r="F136" s="196"/>
    </row>
    <row r="137" spans="1:6" s="180" customFormat="1" ht="12" customHeight="1" thickBot="1" x14ac:dyDescent="0.3">
      <c r="A137" s="153" t="s">
        <v>83</v>
      </c>
      <c r="B137" s="202" t="s">
        <v>343</v>
      </c>
      <c r="C137" s="179">
        <f>'1.C.sz.mell.'!C139</f>
        <v>0</v>
      </c>
      <c r="D137" s="196"/>
      <c r="E137" s="196"/>
      <c r="F137" s="196"/>
    </row>
    <row r="138" spans="1:6" s="180" customFormat="1" ht="12" customHeight="1" thickBot="1" x14ac:dyDescent="0.3">
      <c r="A138" s="153" t="s">
        <v>250</v>
      </c>
      <c r="B138" s="202" t="s">
        <v>344</v>
      </c>
      <c r="C138" s="179">
        <f>'1.C.sz.mell.'!C140</f>
        <v>0</v>
      </c>
      <c r="D138" s="196"/>
      <c r="E138" s="196"/>
      <c r="F138" s="196"/>
    </row>
    <row r="139" spans="1:6" s="180" customFormat="1" ht="12" customHeight="1" thickBot="1" x14ac:dyDescent="0.3">
      <c r="A139" s="153" t="s">
        <v>252</v>
      </c>
      <c r="B139" s="184" t="s">
        <v>417</v>
      </c>
      <c r="C139" s="179">
        <f>'1.C.sz.mell.'!C141</f>
        <v>0</v>
      </c>
      <c r="D139" s="196">
        <f>C139*1.004</f>
        <v>0</v>
      </c>
      <c r="E139" s="196">
        <f>D139*1.004</f>
        <v>0</v>
      </c>
      <c r="F139" s="196">
        <f>E139*1.004</f>
        <v>0</v>
      </c>
    </row>
    <row r="140" spans="1:6" s="180" customFormat="1" ht="12" customHeight="1" thickBot="1" x14ac:dyDescent="0.3">
      <c r="A140" s="189" t="s">
        <v>418</v>
      </c>
      <c r="B140" s="203" t="s">
        <v>345</v>
      </c>
      <c r="C140" s="179">
        <f>'1.C.sz.mell.'!C142</f>
        <v>0</v>
      </c>
      <c r="D140" s="196"/>
      <c r="E140" s="196"/>
      <c r="F140" s="196"/>
    </row>
    <row r="141" spans="1:6" s="180" customFormat="1" ht="12" customHeight="1" thickBot="1" x14ac:dyDescent="0.3">
      <c r="A141" s="149" t="s">
        <v>20</v>
      </c>
      <c r="B141" s="201" t="s">
        <v>346</v>
      </c>
      <c r="C141" s="179">
        <f>'1.C.sz.mell.'!C143</f>
        <v>0</v>
      </c>
      <c r="D141" s="204">
        <f>+D142+D143+D144+D145</f>
        <v>0</v>
      </c>
      <c r="E141" s="204">
        <f>+E142+E143+E144+E145</f>
        <v>0</v>
      </c>
      <c r="F141" s="204">
        <f>+F142+F143+F144+F145</f>
        <v>0</v>
      </c>
    </row>
    <row r="142" spans="1:6" s="180" customFormat="1" ht="12" customHeight="1" thickBot="1" x14ac:dyDescent="0.3">
      <c r="A142" s="153" t="s">
        <v>131</v>
      </c>
      <c r="B142" s="202" t="s">
        <v>347</v>
      </c>
      <c r="C142" s="179">
        <f>'1.C.sz.mell.'!C144</f>
        <v>0</v>
      </c>
      <c r="D142" s="196"/>
      <c r="E142" s="196"/>
      <c r="F142" s="196"/>
    </row>
    <row r="143" spans="1:6" s="180" customFormat="1" ht="12" customHeight="1" thickBot="1" x14ac:dyDescent="0.3">
      <c r="A143" s="153" t="s">
        <v>132</v>
      </c>
      <c r="B143" s="202" t="s">
        <v>348</v>
      </c>
      <c r="C143" s="179">
        <f>'1.C.sz.mell.'!C145</f>
        <v>0</v>
      </c>
      <c r="D143" s="196"/>
      <c r="E143" s="196"/>
      <c r="F143" s="196"/>
    </row>
    <row r="144" spans="1:6" s="180" customFormat="1" ht="12" customHeight="1" thickBot="1" x14ac:dyDescent="0.3">
      <c r="A144" s="153" t="s">
        <v>167</v>
      </c>
      <c r="B144" s="202" t="s">
        <v>349</v>
      </c>
      <c r="C144" s="179">
        <f>'1.C.sz.mell.'!C146</f>
        <v>0</v>
      </c>
      <c r="D144" s="196"/>
      <c r="E144" s="196"/>
      <c r="F144" s="196"/>
    </row>
    <row r="145" spans="1:9" s="180" customFormat="1" ht="12" customHeight="1" thickBot="1" x14ac:dyDescent="0.3">
      <c r="A145" s="153" t="s">
        <v>258</v>
      </c>
      <c r="B145" s="202" t="s">
        <v>350</v>
      </c>
      <c r="C145" s="179">
        <f>'1.C.sz.mell.'!C147</f>
        <v>0</v>
      </c>
      <c r="D145" s="196"/>
      <c r="E145" s="196"/>
      <c r="F145" s="196"/>
    </row>
    <row r="146" spans="1:9" s="180" customFormat="1" ht="15" customHeight="1" thickBot="1" x14ac:dyDescent="0.3">
      <c r="A146" s="149" t="s">
        <v>21</v>
      </c>
      <c r="B146" s="201" t="s">
        <v>351</v>
      </c>
      <c r="D146" s="132">
        <f>+D126+D130+D135+D141</f>
        <v>0</v>
      </c>
      <c r="E146" s="132">
        <f>+E126+E130+E135+E141</f>
        <v>0</v>
      </c>
      <c r="F146" s="132">
        <f>+F126+F130+F135+F141</f>
        <v>0</v>
      </c>
      <c r="G146" s="206"/>
      <c r="H146" s="206"/>
      <c r="I146" s="206"/>
    </row>
    <row r="147" spans="1:9" s="152" customFormat="1" ht="12.9" customHeight="1" thickBot="1" x14ac:dyDescent="0.3">
      <c r="A147" s="207" t="s">
        <v>22</v>
      </c>
      <c r="B147" s="116" t="s">
        <v>352</v>
      </c>
      <c r="C147" s="179">
        <f>'1.C.sz.mell.'!C148</f>
        <v>34676259</v>
      </c>
      <c r="D147" s="132">
        <f>+D125+D146</f>
        <v>34352475.950000003</v>
      </c>
      <c r="E147" s="132">
        <f>+E125+E146</f>
        <v>34553070.996000007</v>
      </c>
      <c r="F147" s="132">
        <f>+F125+F146</f>
        <v>34755670.70948001</v>
      </c>
    </row>
    <row r="148" spans="1:9" s="180" customFormat="1" ht="7.5" customHeight="1" x14ac:dyDescent="0.25">
      <c r="C148" s="208"/>
      <c r="D148" s="208"/>
      <c r="E148" s="208"/>
      <c r="F148" s="208"/>
    </row>
    <row r="149" spans="1:9" s="180" customFormat="1" ht="12" x14ac:dyDescent="0.25">
      <c r="A149" s="480" t="s">
        <v>353</v>
      </c>
      <c r="B149" s="480"/>
      <c r="C149" s="480"/>
    </row>
    <row r="150" spans="1:9" s="180" customFormat="1" ht="15" customHeight="1" thickBot="1" x14ac:dyDescent="0.3">
      <c r="A150" s="481" t="s">
        <v>114</v>
      </c>
      <c r="B150" s="481"/>
      <c r="C150" s="101" t="s">
        <v>9</v>
      </c>
      <c r="D150" s="101" t="s">
        <v>9</v>
      </c>
      <c r="E150" s="101" t="s">
        <v>9</v>
      </c>
      <c r="F150" s="101" t="s">
        <v>9</v>
      </c>
    </row>
    <row r="151" spans="1:9" s="180" customFormat="1" ht="26.25" customHeight="1" thickBot="1" x14ac:dyDescent="0.3">
      <c r="A151" s="149">
        <v>1</v>
      </c>
      <c r="B151" s="194" t="s">
        <v>354</v>
      </c>
      <c r="C151" s="151">
        <f>C62-C125</f>
        <v>-19863571</v>
      </c>
      <c r="D151" s="151">
        <f>D62-D125</f>
        <v>-20059443.950000003</v>
      </c>
      <c r="E151" s="151">
        <f>E62-E125</f>
        <v>-20260038.996000007</v>
      </c>
      <c r="F151" s="151">
        <f>F62-F125</f>
        <v>-20462638.70948001</v>
      </c>
    </row>
    <row r="152" spans="1:9" s="180" customFormat="1" ht="27.75" customHeight="1" thickBot="1" x14ac:dyDescent="0.3">
      <c r="A152" s="149" t="s">
        <v>14</v>
      </c>
      <c r="B152" s="194" t="s">
        <v>355</v>
      </c>
      <c r="C152" s="151">
        <f>C85-C147</f>
        <v>-34676259</v>
      </c>
      <c r="D152" s="151">
        <f>D85-D146</f>
        <v>20059444.359999999</v>
      </c>
      <c r="E152" s="151">
        <f>E85-E146</f>
        <v>20260038.803599998</v>
      </c>
      <c r="F152" s="151">
        <f>F85-F146</f>
        <v>20462639.191636</v>
      </c>
    </row>
    <row r="154" spans="1:9" x14ac:dyDescent="0.3">
      <c r="D154" s="394"/>
      <c r="E154" s="394"/>
      <c r="F154" s="394"/>
    </row>
  </sheetData>
  <mergeCells count="8">
    <mergeCell ref="A149:C149"/>
    <mergeCell ref="A150:B150"/>
    <mergeCell ref="A1:C1"/>
    <mergeCell ref="A2:C2"/>
    <mergeCell ref="A3:C3"/>
    <mergeCell ref="A4:B4"/>
    <mergeCell ref="A88:C88"/>
    <mergeCell ref="A89:B89"/>
  </mergeCells>
  <pageMargins left="0.78740157480314965" right="0.78740157480314965" top="0.86" bottom="0.38" header="1.24" footer="0.27559055118110237"/>
  <pageSetup paperSize="9" scale="63" fitToWidth="3" fitToHeight="2" orientation="portrait" r:id="rId1"/>
  <headerFooter alignWithMargins="0"/>
  <rowBreaks count="1" manualBreakCount="1">
    <brk id="8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51"/>
  <sheetViews>
    <sheetView zoomScaleNormal="100" workbookViewId="0">
      <selection activeCell="B5" sqref="B5"/>
    </sheetView>
  </sheetViews>
  <sheetFormatPr defaultColWidth="9.33203125" defaultRowHeight="15.6" x14ac:dyDescent="0.3"/>
  <cols>
    <col min="1" max="1" width="9.44140625" style="117" customWidth="1"/>
    <col min="2" max="2" width="91.6640625" style="117" customWidth="1"/>
    <col min="3" max="3" width="22.77734375" style="118" customWidth="1"/>
    <col min="4" max="4" width="9" style="125" customWidth="1"/>
    <col min="5" max="16384" width="9.33203125" style="125"/>
  </cols>
  <sheetData>
    <row r="1" spans="1:6" x14ac:dyDescent="0.3">
      <c r="A1" s="482" t="s">
        <v>589</v>
      </c>
      <c r="B1" s="483"/>
      <c r="C1" s="483"/>
      <c r="D1" s="124"/>
      <c r="E1" s="124"/>
      <c r="F1" s="124"/>
    </row>
    <row r="2" spans="1:6" x14ac:dyDescent="0.3">
      <c r="A2" s="486" t="s">
        <v>576</v>
      </c>
      <c r="B2" s="486"/>
      <c r="C2" s="486"/>
      <c r="D2" s="304"/>
      <c r="E2" s="304"/>
      <c r="F2" s="304"/>
    </row>
    <row r="3" spans="1:6" ht="15.9" customHeight="1" x14ac:dyDescent="0.3">
      <c r="A3" s="484" t="s">
        <v>10</v>
      </c>
      <c r="B3" s="484"/>
      <c r="C3" s="484"/>
    </row>
    <row r="4" spans="1:6" ht="15.9" customHeight="1" thickBot="1" x14ac:dyDescent="0.35">
      <c r="A4" s="481" t="s">
        <v>112</v>
      </c>
      <c r="B4" s="481"/>
      <c r="C4" s="101" t="s">
        <v>9</v>
      </c>
    </row>
    <row r="5" spans="1:6" ht="38.1" customHeight="1" thickBot="1" x14ac:dyDescent="0.35">
      <c r="A5" s="4" t="s">
        <v>59</v>
      </c>
      <c r="B5" s="5" t="s">
        <v>12</v>
      </c>
      <c r="C5" s="14" t="s">
        <v>461</v>
      </c>
    </row>
    <row r="6" spans="1:6" s="129" customFormat="1" ht="12" customHeight="1" thickBot="1" x14ac:dyDescent="0.25">
      <c r="A6" s="126">
        <v>1</v>
      </c>
      <c r="B6" s="127">
        <v>2</v>
      </c>
      <c r="C6" s="128">
        <v>3</v>
      </c>
    </row>
    <row r="7" spans="1:6" s="152" customFormat="1" ht="12" customHeight="1" thickBot="1" x14ac:dyDescent="0.3">
      <c r="A7" s="149" t="s">
        <v>13</v>
      </c>
      <c r="B7" s="150" t="s">
        <v>191</v>
      </c>
      <c r="C7" s="151">
        <f>+C8+C9+C10+C11+C12+C13</f>
        <v>0</v>
      </c>
    </row>
    <row r="8" spans="1:6" s="152" customFormat="1" ht="12" customHeight="1" x14ac:dyDescent="0.25">
      <c r="A8" s="153" t="s">
        <v>84</v>
      </c>
      <c r="B8" s="154" t="s">
        <v>192</v>
      </c>
      <c r="C8" s="155"/>
    </row>
    <row r="9" spans="1:6" s="152" customFormat="1" ht="12" customHeight="1" x14ac:dyDescent="0.25">
      <c r="A9" s="156" t="s">
        <v>85</v>
      </c>
      <c r="B9" s="157" t="s">
        <v>193</v>
      </c>
      <c r="C9" s="158"/>
    </row>
    <row r="10" spans="1:6" s="152" customFormat="1" ht="12" customHeight="1" x14ac:dyDescent="0.25">
      <c r="A10" s="156" t="s">
        <v>86</v>
      </c>
      <c r="B10" s="157" t="s">
        <v>194</v>
      </c>
      <c r="C10" s="158"/>
    </row>
    <row r="11" spans="1:6" s="152" customFormat="1" ht="12" customHeight="1" x14ac:dyDescent="0.25">
      <c r="A11" s="156" t="s">
        <v>87</v>
      </c>
      <c r="B11" s="157" t="s">
        <v>195</v>
      </c>
      <c r="C11" s="158"/>
    </row>
    <row r="12" spans="1:6" s="152" customFormat="1" ht="12" customHeight="1" x14ac:dyDescent="0.25">
      <c r="A12" s="156" t="s">
        <v>109</v>
      </c>
      <c r="B12" s="157" t="s">
        <v>196</v>
      </c>
      <c r="C12" s="158"/>
    </row>
    <row r="13" spans="1:6" s="152" customFormat="1" ht="12" customHeight="1" thickBot="1" x14ac:dyDescent="0.3">
      <c r="A13" s="159" t="s">
        <v>88</v>
      </c>
      <c r="B13" s="160" t="s">
        <v>197</v>
      </c>
      <c r="C13" s="158"/>
    </row>
    <row r="14" spans="1:6" s="152" customFormat="1" ht="12" customHeight="1" thickBot="1" x14ac:dyDescent="0.3">
      <c r="A14" s="149" t="s">
        <v>14</v>
      </c>
      <c r="B14" s="161" t="s">
        <v>198</v>
      </c>
      <c r="C14" s="151">
        <f>+C15+C16+C17+C18+C19</f>
        <v>0</v>
      </c>
    </row>
    <row r="15" spans="1:6" s="152" customFormat="1" ht="12" customHeight="1" x14ac:dyDescent="0.25">
      <c r="A15" s="153" t="s">
        <v>90</v>
      </c>
      <c r="B15" s="154" t="s">
        <v>199</v>
      </c>
      <c r="C15" s="155"/>
    </row>
    <row r="16" spans="1:6" s="152" customFormat="1" ht="12" customHeight="1" x14ac:dyDescent="0.25">
      <c r="A16" s="156" t="s">
        <v>91</v>
      </c>
      <c r="B16" s="157" t="s">
        <v>200</v>
      </c>
      <c r="C16" s="158"/>
    </row>
    <row r="17" spans="1:3" s="152" customFormat="1" ht="12" customHeight="1" x14ac:dyDescent="0.25">
      <c r="A17" s="156" t="s">
        <v>92</v>
      </c>
      <c r="B17" s="157" t="s">
        <v>201</v>
      </c>
      <c r="C17" s="158"/>
    </row>
    <row r="18" spans="1:3" s="152" customFormat="1" ht="12" customHeight="1" x14ac:dyDescent="0.25">
      <c r="A18" s="156" t="s">
        <v>93</v>
      </c>
      <c r="B18" s="157" t="s">
        <v>202</v>
      </c>
      <c r="C18" s="158"/>
    </row>
    <row r="19" spans="1:3" s="152" customFormat="1" ht="12" customHeight="1" x14ac:dyDescent="0.25">
      <c r="A19" s="156" t="s">
        <v>94</v>
      </c>
      <c r="B19" s="157" t="s">
        <v>203</v>
      </c>
      <c r="C19" s="158"/>
    </row>
    <row r="20" spans="1:3" s="152" customFormat="1" ht="12" customHeight="1" thickBot="1" x14ac:dyDescent="0.3">
      <c r="A20" s="159" t="s">
        <v>103</v>
      </c>
      <c r="B20" s="160" t="s">
        <v>204</v>
      </c>
      <c r="C20" s="162"/>
    </row>
    <row r="21" spans="1:3" s="152" customFormat="1" ht="12" customHeight="1" thickBot="1" x14ac:dyDescent="0.3">
      <c r="A21" s="149" t="s">
        <v>15</v>
      </c>
      <c r="B21" s="150" t="s">
        <v>205</v>
      </c>
      <c r="C21" s="151">
        <f>+C22+C23+C24+C25+C26</f>
        <v>0</v>
      </c>
    </row>
    <row r="22" spans="1:3" s="152" customFormat="1" ht="12" customHeight="1" x14ac:dyDescent="0.25">
      <c r="A22" s="153" t="s">
        <v>73</v>
      </c>
      <c r="B22" s="154" t="s">
        <v>206</v>
      </c>
      <c r="C22" s="155"/>
    </row>
    <row r="23" spans="1:3" s="152" customFormat="1" ht="12" customHeight="1" x14ac:dyDescent="0.25">
      <c r="A23" s="156" t="s">
        <v>74</v>
      </c>
      <c r="B23" s="157" t="s">
        <v>207</v>
      </c>
      <c r="C23" s="158"/>
    </row>
    <row r="24" spans="1:3" s="152" customFormat="1" ht="12" customHeight="1" x14ac:dyDescent="0.25">
      <c r="A24" s="156" t="s">
        <v>75</v>
      </c>
      <c r="B24" s="157" t="s">
        <v>208</v>
      </c>
      <c r="C24" s="158"/>
    </row>
    <row r="25" spans="1:3" s="152" customFormat="1" ht="12" customHeight="1" x14ac:dyDescent="0.25">
      <c r="A25" s="156" t="s">
        <v>76</v>
      </c>
      <c r="B25" s="157" t="s">
        <v>209</v>
      </c>
      <c r="C25" s="158"/>
    </row>
    <row r="26" spans="1:3" s="152" customFormat="1" ht="12" customHeight="1" x14ac:dyDescent="0.25">
      <c r="A26" s="156" t="s">
        <v>121</v>
      </c>
      <c r="B26" s="157" t="s">
        <v>210</v>
      </c>
      <c r="C26" s="158"/>
    </row>
    <row r="27" spans="1:3" s="152" customFormat="1" ht="12" customHeight="1" thickBot="1" x14ac:dyDescent="0.3">
      <c r="A27" s="159" t="s">
        <v>122</v>
      </c>
      <c r="B27" s="160" t="s">
        <v>211</v>
      </c>
      <c r="C27" s="162"/>
    </row>
    <row r="28" spans="1:3" s="152" customFormat="1" ht="12" customHeight="1" thickBot="1" x14ac:dyDescent="0.3">
      <c r="A28" s="149" t="s">
        <v>123</v>
      </c>
      <c r="B28" s="150" t="s">
        <v>212</v>
      </c>
      <c r="C28" s="163">
        <f>+C29+C32+C33+C34</f>
        <v>0</v>
      </c>
    </row>
    <row r="29" spans="1:3" s="152" customFormat="1" ht="12" customHeight="1" x14ac:dyDescent="0.25">
      <c r="A29" s="153" t="s">
        <v>213</v>
      </c>
      <c r="B29" s="154" t="s">
        <v>214</v>
      </c>
      <c r="C29" s="164"/>
    </row>
    <row r="30" spans="1:3" s="152" customFormat="1" ht="12" customHeight="1" x14ac:dyDescent="0.25">
      <c r="A30" s="156" t="s">
        <v>215</v>
      </c>
      <c r="B30" s="157" t="s">
        <v>216</v>
      </c>
      <c r="C30" s="158"/>
    </row>
    <row r="31" spans="1:3" s="152" customFormat="1" ht="12" customHeight="1" x14ac:dyDescent="0.25">
      <c r="A31" s="156" t="s">
        <v>217</v>
      </c>
      <c r="B31" s="157" t="s">
        <v>218</v>
      </c>
      <c r="C31" s="158"/>
    </row>
    <row r="32" spans="1:3" s="152" customFormat="1" ht="12" customHeight="1" x14ac:dyDescent="0.25">
      <c r="A32" s="156" t="s">
        <v>219</v>
      </c>
      <c r="B32" s="157" t="s">
        <v>220</v>
      </c>
      <c r="C32" s="158"/>
    </row>
    <row r="33" spans="1:3" s="152" customFormat="1" ht="12" customHeight="1" x14ac:dyDescent="0.25">
      <c r="A33" s="156" t="s">
        <v>221</v>
      </c>
      <c r="B33" s="157" t="s">
        <v>222</v>
      </c>
      <c r="C33" s="158"/>
    </row>
    <row r="34" spans="1:3" s="152" customFormat="1" ht="12" customHeight="1" thickBot="1" x14ac:dyDescent="0.3">
      <c r="A34" s="159" t="s">
        <v>223</v>
      </c>
      <c r="B34" s="160" t="s">
        <v>224</v>
      </c>
      <c r="C34" s="162"/>
    </row>
    <row r="35" spans="1:3" s="152" customFormat="1" ht="12" customHeight="1" thickBot="1" x14ac:dyDescent="0.3">
      <c r="A35" s="149" t="s">
        <v>17</v>
      </c>
      <c r="B35" s="150" t="s">
        <v>225</v>
      </c>
      <c r="C35" s="151"/>
    </row>
    <row r="36" spans="1:3" s="152" customFormat="1" ht="12" customHeight="1" x14ac:dyDescent="0.25">
      <c r="A36" s="153" t="s">
        <v>77</v>
      </c>
      <c r="B36" s="154" t="s">
        <v>226</v>
      </c>
      <c r="C36" s="155"/>
    </row>
    <row r="37" spans="1:3" s="152" customFormat="1" ht="12" customHeight="1" x14ac:dyDescent="0.25">
      <c r="A37" s="156" t="s">
        <v>78</v>
      </c>
      <c r="B37" s="157" t="s">
        <v>227</v>
      </c>
      <c r="C37" s="158"/>
    </row>
    <row r="38" spans="1:3" s="152" customFormat="1" ht="12" customHeight="1" x14ac:dyDescent="0.25">
      <c r="A38" s="156" t="s">
        <v>79</v>
      </c>
      <c r="B38" s="157" t="s">
        <v>228</v>
      </c>
      <c r="C38" s="158" t="s">
        <v>424</v>
      </c>
    </row>
    <row r="39" spans="1:3" s="152" customFormat="1" ht="12" customHeight="1" x14ac:dyDescent="0.25">
      <c r="A39" s="156" t="s">
        <v>125</v>
      </c>
      <c r="B39" s="157" t="s">
        <v>229</v>
      </c>
      <c r="C39" s="158"/>
    </row>
    <row r="40" spans="1:3" s="152" customFormat="1" ht="12" customHeight="1" x14ac:dyDescent="0.25">
      <c r="A40" s="156" t="s">
        <v>126</v>
      </c>
      <c r="B40" s="157" t="s">
        <v>230</v>
      </c>
      <c r="C40" s="158"/>
    </row>
    <row r="41" spans="1:3" s="152" customFormat="1" ht="12" customHeight="1" x14ac:dyDescent="0.25">
      <c r="A41" s="156" t="s">
        <v>127</v>
      </c>
      <c r="B41" s="157" t="s">
        <v>231</v>
      </c>
      <c r="C41" s="158"/>
    </row>
    <row r="42" spans="1:3" s="152" customFormat="1" ht="12" customHeight="1" x14ac:dyDescent="0.25">
      <c r="A42" s="156" t="s">
        <v>128</v>
      </c>
      <c r="B42" s="157" t="s">
        <v>232</v>
      </c>
      <c r="C42" s="158"/>
    </row>
    <row r="43" spans="1:3" s="152" customFormat="1" ht="12" customHeight="1" x14ac:dyDescent="0.25">
      <c r="A43" s="156" t="s">
        <v>129</v>
      </c>
      <c r="B43" s="157" t="s">
        <v>233</v>
      </c>
      <c r="C43" s="158"/>
    </row>
    <row r="44" spans="1:3" s="152" customFormat="1" ht="12" customHeight="1" x14ac:dyDescent="0.25">
      <c r="A44" s="156" t="s">
        <v>234</v>
      </c>
      <c r="B44" s="157" t="s">
        <v>235</v>
      </c>
      <c r="C44" s="165"/>
    </row>
    <row r="45" spans="1:3" s="152" customFormat="1" ht="12" customHeight="1" thickBot="1" x14ac:dyDescent="0.3">
      <c r="A45" s="159" t="s">
        <v>236</v>
      </c>
      <c r="B45" s="160" t="s">
        <v>237</v>
      </c>
      <c r="C45" s="166"/>
    </row>
    <row r="46" spans="1:3" s="152" customFormat="1" ht="12" customHeight="1" thickBot="1" x14ac:dyDescent="0.3">
      <c r="A46" s="149" t="s">
        <v>18</v>
      </c>
      <c r="B46" s="150" t="s">
        <v>238</v>
      </c>
      <c r="C46" s="151">
        <f>SUM(C47:C51)</f>
        <v>0</v>
      </c>
    </row>
    <row r="47" spans="1:3" s="152" customFormat="1" ht="12" customHeight="1" x14ac:dyDescent="0.25">
      <c r="A47" s="153" t="s">
        <v>80</v>
      </c>
      <c r="B47" s="154" t="s">
        <v>239</v>
      </c>
      <c r="C47" s="167"/>
    </row>
    <row r="48" spans="1:3" s="152" customFormat="1" ht="12" customHeight="1" x14ac:dyDescent="0.25">
      <c r="A48" s="156" t="s">
        <v>81</v>
      </c>
      <c r="B48" s="157" t="s">
        <v>240</v>
      </c>
      <c r="C48" s="165"/>
    </row>
    <row r="49" spans="1:3" s="152" customFormat="1" ht="12" customHeight="1" x14ac:dyDescent="0.25">
      <c r="A49" s="156" t="s">
        <v>241</v>
      </c>
      <c r="B49" s="157" t="s">
        <v>242</v>
      </c>
      <c r="C49" s="165"/>
    </row>
    <row r="50" spans="1:3" s="152" customFormat="1" ht="12" customHeight="1" x14ac:dyDescent="0.25">
      <c r="A50" s="156" t="s">
        <v>243</v>
      </c>
      <c r="B50" s="157" t="s">
        <v>244</v>
      </c>
      <c r="C50" s="165"/>
    </row>
    <row r="51" spans="1:3" s="152" customFormat="1" ht="12" customHeight="1" thickBot="1" x14ac:dyDescent="0.3">
      <c r="A51" s="159" t="s">
        <v>245</v>
      </c>
      <c r="B51" s="160" t="s">
        <v>246</v>
      </c>
      <c r="C51" s="166"/>
    </row>
    <row r="52" spans="1:3" s="152" customFormat="1" ht="12" customHeight="1" thickBot="1" x14ac:dyDescent="0.3">
      <c r="A52" s="149" t="s">
        <v>130</v>
      </c>
      <c r="B52" s="150" t="s">
        <v>247</v>
      </c>
      <c r="C52" s="151">
        <f>SUM(C53:C55)</f>
        <v>0</v>
      </c>
    </row>
    <row r="53" spans="1:3" s="152" customFormat="1" ht="12" customHeight="1" x14ac:dyDescent="0.25">
      <c r="A53" s="153" t="s">
        <v>82</v>
      </c>
      <c r="B53" s="154" t="s">
        <v>248</v>
      </c>
      <c r="C53" s="155"/>
    </row>
    <row r="54" spans="1:3" s="152" customFormat="1" ht="12" customHeight="1" x14ac:dyDescent="0.25">
      <c r="A54" s="156" t="s">
        <v>83</v>
      </c>
      <c r="B54" s="157" t="s">
        <v>249</v>
      </c>
      <c r="C54" s="158"/>
    </row>
    <row r="55" spans="1:3" s="152" customFormat="1" ht="12" customHeight="1" x14ac:dyDescent="0.25">
      <c r="A55" s="156" t="s">
        <v>250</v>
      </c>
      <c r="B55" s="157" t="s">
        <v>251</v>
      </c>
      <c r="C55" s="158"/>
    </row>
    <row r="56" spans="1:3" s="152" customFormat="1" ht="12" customHeight="1" thickBot="1" x14ac:dyDescent="0.3">
      <c r="A56" s="159" t="s">
        <v>252</v>
      </c>
      <c r="B56" s="160" t="s">
        <v>253</v>
      </c>
      <c r="C56" s="162"/>
    </row>
    <row r="57" spans="1:3" s="152" customFormat="1" ht="12" customHeight="1" thickBot="1" x14ac:dyDescent="0.3">
      <c r="A57" s="149" t="s">
        <v>20</v>
      </c>
      <c r="B57" s="161" t="s">
        <v>254</v>
      </c>
      <c r="C57" s="151">
        <f>SUM(C58:C60)</f>
        <v>0</v>
      </c>
    </row>
    <row r="58" spans="1:3" s="152" customFormat="1" ht="12" customHeight="1" x14ac:dyDescent="0.25">
      <c r="A58" s="153" t="s">
        <v>131</v>
      </c>
      <c r="B58" s="154" t="s">
        <v>255</v>
      </c>
      <c r="C58" s="165"/>
    </row>
    <row r="59" spans="1:3" s="152" customFormat="1" ht="12" customHeight="1" x14ac:dyDescent="0.25">
      <c r="A59" s="156" t="s">
        <v>132</v>
      </c>
      <c r="B59" s="157" t="s">
        <v>256</v>
      </c>
      <c r="C59" s="165"/>
    </row>
    <row r="60" spans="1:3" s="152" customFormat="1" ht="12" customHeight="1" x14ac:dyDescent="0.25">
      <c r="A60" s="156" t="s">
        <v>167</v>
      </c>
      <c r="B60" s="157" t="s">
        <v>257</v>
      </c>
      <c r="C60" s="165"/>
    </row>
    <row r="61" spans="1:3" s="152" customFormat="1" ht="12" customHeight="1" thickBot="1" x14ac:dyDescent="0.3">
      <c r="A61" s="159" t="s">
        <v>258</v>
      </c>
      <c r="B61" s="160" t="s">
        <v>259</v>
      </c>
      <c r="C61" s="165"/>
    </row>
    <row r="62" spans="1:3" s="152" customFormat="1" ht="12" customHeight="1" thickBot="1" x14ac:dyDescent="0.3">
      <c r="A62" s="149" t="s">
        <v>21</v>
      </c>
      <c r="B62" s="150" t="s">
        <v>260</v>
      </c>
      <c r="C62" s="163">
        <f>+C7+C14+C21+C28+C35+C46+C52+C57</f>
        <v>0</v>
      </c>
    </row>
    <row r="63" spans="1:3" s="152" customFormat="1" ht="12" customHeight="1" thickBot="1" x14ac:dyDescent="0.3">
      <c r="A63" s="168" t="s">
        <v>261</v>
      </c>
      <c r="B63" s="161" t="s">
        <v>262</v>
      </c>
      <c r="C63" s="151">
        <f>SUM(C64:C66)</f>
        <v>0</v>
      </c>
    </row>
    <row r="64" spans="1:3" s="152" customFormat="1" ht="12" customHeight="1" x14ac:dyDescent="0.25">
      <c r="A64" s="153" t="s">
        <v>263</v>
      </c>
      <c r="B64" s="154" t="s">
        <v>264</v>
      </c>
      <c r="C64" s="165"/>
    </row>
    <row r="65" spans="1:3" s="152" customFormat="1" ht="12" customHeight="1" x14ac:dyDescent="0.25">
      <c r="A65" s="156" t="s">
        <v>265</v>
      </c>
      <c r="B65" s="157" t="s">
        <v>266</v>
      </c>
      <c r="C65" s="165"/>
    </row>
    <row r="66" spans="1:3" s="152" customFormat="1" ht="12" customHeight="1" thickBot="1" x14ac:dyDescent="0.3">
      <c r="A66" s="159" t="s">
        <v>267</v>
      </c>
      <c r="B66" s="169" t="s">
        <v>268</v>
      </c>
      <c r="C66" s="165"/>
    </row>
    <row r="67" spans="1:3" s="152" customFormat="1" ht="12" customHeight="1" thickBot="1" x14ac:dyDescent="0.3">
      <c r="A67" s="168" t="s">
        <v>269</v>
      </c>
      <c r="B67" s="161" t="s">
        <v>270</v>
      </c>
      <c r="C67" s="151">
        <f>SUM(C68:C71)</f>
        <v>0</v>
      </c>
    </row>
    <row r="68" spans="1:3" s="152" customFormat="1" ht="12" customHeight="1" x14ac:dyDescent="0.25">
      <c r="A68" s="153" t="s">
        <v>110</v>
      </c>
      <c r="B68" s="154" t="s">
        <v>271</v>
      </c>
      <c r="C68" s="165"/>
    </row>
    <row r="69" spans="1:3" s="152" customFormat="1" ht="12" customHeight="1" x14ac:dyDescent="0.25">
      <c r="A69" s="156" t="s">
        <v>111</v>
      </c>
      <c r="B69" s="157" t="s">
        <v>272</v>
      </c>
      <c r="C69" s="165"/>
    </row>
    <row r="70" spans="1:3" s="152" customFormat="1" ht="12" customHeight="1" x14ac:dyDescent="0.25">
      <c r="A70" s="156" t="s">
        <v>273</v>
      </c>
      <c r="B70" s="157" t="s">
        <v>274</v>
      </c>
      <c r="C70" s="165"/>
    </row>
    <row r="71" spans="1:3" s="152" customFormat="1" ht="12" customHeight="1" thickBot="1" x14ac:dyDescent="0.3">
      <c r="A71" s="159" t="s">
        <v>275</v>
      </c>
      <c r="B71" s="160" t="s">
        <v>276</v>
      </c>
      <c r="C71" s="165"/>
    </row>
    <row r="72" spans="1:3" s="152" customFormat="1" ht="12" customHeight="1" thickBot="1" x14ac:dyDescent="0.3">
      <c r="A72" s="168" t="s">
        <v>277</v>
      </c>
      <c r="B72" s="161" t="s">
        <v>278</v>
      </c>
      <c r="C72" s="151">
        <f>SUM(C73:C74)</f>
        <v>0</v>
      </c>
    </row>
    <row r="73" spans="1:3" s="152" customFormat="1" ht="12" customHeight="1" x14ac:dyDescent="0.25">
      <c r="A73" s="153" t="s">
        <v>279</v>
      </c>
      <c r="B73" s="154" t="s">
        <v>280</v>
      </c>
      <c r="C73" s="165"/>
    </row>
    <row r="74" spans="1:3" s="152" customFormat="1" ht="12" customHeight="1" thickBot="1" x14ac:dyDescent="0.3">
      <c r="A74" s="159" t="s">
        <v>281</v>
      </c>
      <c r="B74" s="160" t="s">
        <v>282</v>
      </c>
      <c r="C74" s="165"/>
    </row>
    <row r="75" spans="1:3" s="152" customFormat="1" ht="12" customHeight="1" thickBot="1" x14ac:dyDescent="0.3">
      <c r="A75" s="168" t="s">
        <v>283</v>
      </c>
      <c r="B75" s="161" t="s">
        <v>284</v>
      </c>
      <c r="C75" s="151">
        <f>SUM(C76:C78)</f>
        <v>0</v>
      </c>
    </row>
    <row r="76" spans="1:3" s="152" customFormat="1" ht="12" customHeight="1" x14ac:dyDescent="0.25">
      <c r="A76" s="153" t="s">
        <v>285</v>
      </c>
      <c r="B76" s="154" t="s">
        <v>286</v>
      </c>
      <c r="C76" s="165"/>
    </row>
    <row r="77" spans="1:3" s="152" customFormat="1" ht="12" customHeight="1" x14ac:dyDescent="0.25">
      <c r="A77" s="156" t="s">
        <v>287</v>
      </c>
      <c r="B77" s="157" t="s">
        <v>288</v>
      </c>
      <c r="C77" s="165"/>
    </row>
    <row r="78" spans="1:3" s="152" customFormat="1" ht="12" customHeight="1" thickBot="1" x14ac:dyDescent="0.3">
      <c r="A78" s="159" t="s">
        <v>289</v>
      </c>
      <c r="B78" s="160" t="s">
        <v>290</v>
      </c>
      <c r="C78" s="165"/>
    </row>
    <row r="79" spans="1:3" s="152" customFormat="1" ht="12" customHeight="1" thickBot="1" x14ac:dyDescent="0.3">
      <c r="A79" s="168" t="s">
        <v>291</v>
      </c>
      <c r="B79" s="161" t="s">
        <v>292</v>
      </c>
      <c r="C79" s="151">
        <f>SUM(C80:C83)</f>
        <v>0</v>
      </c>
    </row>
    <row r="80" spans="1:3" s="152" customFormat="1" ht="12" customHeight="1" x14ac:dyDescent="0.25">
      <c r="A80" s="170" t="s">
        <v>293</v>
      </c>
      <c r="B80" s="154" t="s">
        <v>294</v>
      </c>
      <c r="C80" s="165"/>
    </row>
    <row r="81" spans="1:3" s="152" customFormat="1" ht="12" customHeight="1" x14ac:dyDescent="0.25">
      <c r="A81" s="171" t="s">
        <v>295</v>
      </c>
      <c r="B81" s="157" t="s">
        <v>296</v>
      </c>
      <c r="C81" s="165"/>
    </row>
    <row r="82" spans="1:3" s="152" customFormat="1" ht="12" customHeight="1" x14ac:dyDescent="0.25">
      <c r="A82" s="171" t="s">
        <v>297</v>
      </c>
      <c r="B82" s="157" t="s">
        <v>298</v>
      </c>
      <c r="C82" s="165"/>
    </row>
    <row r="83" spans="1:3" s="152" customFormat="1" ht="12" customHeight="1" thickBot="1" x14ac:dyDescent="0.3">
      <c r="A83" s="172" t="s">
        <v>299</v>
      </c>
      <c r="B83" s="160" t="s">
        <v>300</v>
      </c>
      <c r="C83" s="165"/>
    </row>
    <row r="84" spans="1:3" s="152" customFormat="1" ht="13.5" customHeight="1" thickBot="1" x14ac:dyDescent="0.3">
      <c r="A84" s="168" t="s">
        <v>301</v>
      </c>
      <c r="B84" s="161" t="s">
        <v>302</v>
      </c>
      <c r="C84" s="173"/>
    </row>
    <row r="85" spans="1:3" s="152" customFormat="1" ht="15.75" customHeight="1" thickBot="1" x14ac:dyDescent="0.3">
      <c r="A85" s="168" t="s">
        <v>303</v>
      </c>
      <c r="B85" s="174" t="s">
        <v>304</v>
      </c>
      <c r="C85" s="163">
        <f>+C63+C67+C72+C75+C79+C84</f>
        <v>0</v>
      </c>
    </row>
    <row r="86" spans="1:3" s="152" customFormat="1" ht="16.5" customHeight="1" thickBot="1" x14ac:dyDescent="0.3">
      <c r="A86" s="175" t="s">
        <v>305</v>
      </c>
      <c r="B86" s="176" t="s">
        <v>306</v>
      </c>
      <c r="C86" s="163">
        <f>+C62+C85</f>
        <v>0</v>
      </c>
    </row>
    <row r="87" spans="1:3" s="130" customFormat="1" ht="83.25" customHeight="1" x14ac:dyDescent="0.25">
      <c r="A87" s="1"/>
      <c r="B87" s="2"/>
      <c r="C87" s="100"/>
    </row>
    <row r="88" spans="1:3" ht="16.5" customHeight="1" x14ac:dyDescent="0.3">
      <c r="A88" s="484" t="s">
        <v>41</v>
      </c>
      <c r="B88" s="484"/>
      <c r="C88" s="484"/>
    </row>
    <row r="89" spans="1:3" s="131" customFormat="1" ht="16.5" customHeight="1" thickBot="1" x14ac:dyDescent="0.35">
      <c r="A89" s="485" t="s">
        <v>113</v>
      </c>
      <c r="B89" s="485"/>
      <c r="C89" s="101" t="s">
        <v>9</v>
      </c>
    </row>
    <row r="90" spans="1:3" ht="38.1" customHeight="1" thickBot="1" x14ac:dyDescent="0.35">
      <c r="A90" s="4" t="s">
        <v>59</v>
      </c>
      <c r="B90" s="5" t="s">
        <v>42</v>
      </c>
      <c r="C90" s="14" t="s">
        <v>461</v>
      </c>
    </row>
    <row r="91" spans="1:3" s="152" customFormat="1" ht="12" customHeight="1" thickBot="1" x14ac:dyDescent="0.3">
      <c r="A91" s="4">
        <v>1</v>
      </c>
      <c r="B91" s="5">
        <v>2</v>
      </c>
      <c r="C91" s="14">
        <v>3</v>
      </c>
    </row>
    <row r="92" spans="1:3" s="180" customFormat="1" ht="12" customHeight="1" thickBot="1" x14ac:dyDescent="0.3">
      <c r="A92" s="177" t="s">
        <v>13</v>
      </c>
      <c r="B92" s="178" t="s">
        <v>398</v>
      </c>
      <c r="C92" s="179">
        <f>C93+C94+C95+C97</f>
        <v>0</v>
      </c>
    </row>
    <row r="93" spans="1:3" s="180" customFormat="1" ht="12" customHeight="1" x14ac:dyDescent="0.25">
      <c r="A93" s="181" t="s">
        <v>84</v>
      </c>
      <c r="B93" s="182" t="s">
        <v>43</v>
      </c>
      <c r="C93" s="183"/>
    </row>
    <row r="94" spans="1:3" s="180" customFormat="1" ht="12" customHeight="1" x14ac:dyDescent="0.25">
      <c r="A94" s="156" t="s">
        <v>85</v>
      </c>
      <c r="B94" s="184" t="s">
        <v>133</v>
      </c>
      <c r="C94" s="158"/>
    </row>
    <row r="95" spans="1:3" s="180" customFormat="1" ht="12" customHeight="1" x14ac:dyDescent="0.25">
      <c r="A95" s="156" t="s">
        <v>86</v>
      </c>
      <c r="B95" s="184" t="s">
        <v>108</v>
      </c>
      <c r="C95" s="162"/>
    </row>
    <row r="96" spans="1:3" s="180" customFormat="1" ht="12" customHeight="1" x14ac:dyDescent="0.25">
      <c r="A96" s="156" t="s">
        <v>87</v>
      </c>
      <c r="B96" s="185" t="s">
        <v>134</v>
      </c>
      <c r="C96" s="162"/>
    </row>
    <row r="97" spans="1:3" s="180" customFormat="1" ht="12" customHeight="1" x14ac:dyDescent="0.25">
      <c r="A97" s="156" t="s">
        <v>98</v>
      </c>
      <c r="B97" s="186" t="s">
        <v>135</v>
      </c>
      <c r="C97" s="162"/>
    </row>
    <row r="98" spans="1:3" s="180" customFormat="1" ht="12" customHeight="1" x14ac:dyDescent="0.25">
      <c r="A98" s="156" t="s">
        <v>88</v>
      </c>
      <c r="B98" s="184" t="s">
        <v>307</v>
      </c>
      <c r="C98" s="162"/>
    </row>
    <row r="99" spans="1:3" s="180" customFormat="1" ht="12" customHeight="1" x14ac:dyDescent="0.25">
      <c r="A99" s="156" t="s">
        <v>89</v>
      </c>
      <c r="B99" s="187" t="s">
        <v>308</v>
      </c>
      <c r="C99" s="162"/>
    </row>
    <row r="100" spans="1:3" s="180" customFormat="1" ht="12" customHeight="1" x14ac:dyDescent="0.25">
      <c r="A100" s="156" t="s">
        <v>99</v>
      </c>
      <c r="B100" s="188" t="s">
        <v>309</v>
      </c>
      <c r="C100" s="162"/>
    </row>
    <row r="101" spans="1:3" s="180" customFormat="1" ht="12" customHeight="1" x14ac:dyDescent="0.25">
      <c r="A101" s="156" t="s">
        <v>100</v>
      </c>
      <c r="B101" s="188" t="s">
        <v>310</v>
      </c>
      <c r="C101" s="162"/>
    </row>
    <row r="102" spans="1:3" s="180" customFormat="1" ht="12" customHeight="1" x14ac:dyDescent="0.25">
      <c r="A102" s="156" t="s">
        <v>101</v>
      </c>
      <c r="B102" s="187" t="s">
        <v>311</v>
      </c>
      <c r="C102" s="162"/>
    </row>
    <row r="103" spans="1:3" s="180" customFormat="1" ht="12" customHeight="1" x14ac:dyDescent="0.25">
      <c r="A103" s="156" t="s">
        <v>102</v>
      </c>
      <c r="B103" s="187" t="s">
        <v>312</v>
      </c>
      <c r="C103" s="162"/>
    </row>
    <row r="104" spans="1:3" s="180" customFormat="1" ht="12" customHeight="1" x14ac:dyDescent="0.25">
      <c r="A104" s="156" t="s">
        <v>104</v>
      </c>
      <c r="B104" s="188" t="s">
        <v>313</v>
      </c>
      <c r="C104" s="162"/>
    </row>
    <row r="105" spans="1:3" s="180" customFormat="1" ht="12" customHeight="1" x14ac:dyDescent="0.25">
      <c r="A105" s="189" t="s">
        <v>136</v>
      </c>
      <c r="B105" s="190" t="s">
        <v>314</v>
      </c>
      <c r="C105" s="162"/>
    </row>
    <row r="106" spans="1:3" s="180" customFormat="1" ht="12" customHeight="1" x14ac:dyDescent="0.25">
      <c r="A106" s="156" t="s">
        <v>315</v>
      </c>
      <c r="B106" s="190" t="s">
        <v>316</v>
      </c>
      <c r="C106" s="162"/>
    </row>
    <row r="107" spans="1:3" s="180" customFormat="1" ht="12" customHeight="1" thickBot="1" x14ac:dyDescent="0.3">
      <c r="A107" s="191" t="s">
        <v>317</v>
      </c>
      <c r="B107" s="192" t="s">
        <v>318</v>
      </c>
      <c r="C107" s="193"/>
    </row>
    <row r="108" spans="1:3" s="180" customFormat="1" ht="12" customHeight="1" thickBot="1" x14ac:dyDescent="0.3">
      <c r="A108" s="149" t="s">
        <v>14</v>
      </c>
      <c r="B108" s="194" t="s">
        <v>399</v>
      </c>
      <c r="C108" s="151">
        <f>C109+C111</f>
        <v>0</v>
      </c>
    </row>
    <row r="109" spans="1:3" s="180" customFormat="1" ht="12" customHeight="1" x14ac:dyDescent="0.25">
      <c r="A109" s="153" t="s">
        <v>90</v>
      </c>
      <c r="B109" s="184" t="s">
        <v>166</v>
      </c>
      <c r="C109" s="155"/>
    </row>
    <row r="110" spans="1:3" s="180" customFormat="1" ht="12" customHeight="1" x14ac:dyDescent="0.25">
      <c r="A110" s="153" t="s">
        <v>91</v>
      </c>
      <c r="B110" s="195" t="s">
        <v>319</v>
      </c>
      <c r="C110" s="155"/>
    </row>
    <row r="111" spans="1:3" s="180" customFormat="1" ht="12" customHeight="1" x14ac:dyDescent="0.25">
      <c r="A111" s="153" t="s">
        <v>92</v>
      </c>
      <c r="B111" s="195" t="s">
        <v>137</v>
      </c>
      <c r="C111" s="158"/>
    </row>
    <row r="112" spans="1:3" s="180" customFormat="1" ht="12" customHeight="1" x14ac:dyDescent="0.25">
      <c r="A112" s="153" t="s">
        <v>93</v>
      </c>
      <c r="B112" s="195" t="s">
        <v>320</v>
      </c>
      <c r="C112" s="196"/>
    </row>
    <row r="113" spans="1:3" s="180" customFormat="1" ht="12" customHeight="1" x14ac:dyDescent="0.25">
      <c r="A113" s="153" t="s">
        <v>94</v>
      </c>
      <c r="B113" s="197" t="s">
        <v>168</v>
      </c>
      <c r="C113" s="196"/>
    </row>
    <row r="114" spans="1:3" s="180" customFormat="1" ht="12" customHeight="1" x14ac:dyDescent="0.25">
      <c r="A114" s="153" t="s">
        <v>103</v>
      </c>
      <c r="B114" s="198" t="s">
        <v>321</v>
      </c>
      <c r="C114" s="196"/>
    </row>
    <row r="115" spans="1:3" s="180" customFormat="1" ht="12" customHeight="1" x14ac:dyDescent="0.25">
      <c r="A115" s="153" t="s">
        <v>105</v>
      </c>
      <c r="B115" s="199" t="s">
        <v>322</v>
      </c>
      <c r="C115" s="196"/>
    </row>
    <row r="116" spans="1:3" s="180" customFormat="1" ht="12" x14ac:dyDescent="0.25">
      <c r="A116" s="153" t="s">
        <v>138</v>
      </c>
      <c r="B116" s="188" t="s">
        <v>310</v>
      </c>
      <c r="C116" s="196"/>
    </row>
    <row r="117" spans="1:3" s="180" customFormat="1" ht="12" customHeight="1" x14ac:dyDescent="0.25">
      <c r="A117" s="153" t="s">
        <v>139</v>
      </c>
      <c r="B117" s="188" t="s">
        <v>323</v>
      </c>
      <c r="C117" s="196"/>
    </row>
    <row r="118" spans="1:3" s="180" customFormat="1" ht="12" customHeight="1" x14ac:dyDescent="0.25">
      <c r="A118" s="153" t="s">
        <v>140</v>
      </c>
      <c r="B118" s="188" t="s">
        <v>324</v>
      </c>
      <c r="C118" s="196"/>
    </row>
    <row r="119" spans="1:3" s="180" customFormat="1" ht="12" customHeight="1" x14ac:dyDescent="0.25">
      <c r="A119" s="153" t="s">
        <v>325</v>
      </c>
      <c r="B119" s="188" t="s">
        <v>313</v>
      </c>
      <c r="C119" s="196"/>
    </row>
    <row r="120" spans="1:3" s="180" customFormat="1" ht="12" customHeight="1" x14ac:dyDescent="0.25">
      <c r="A120" s="153" t="s">
        <v>326</v>
      </c>
      <c r="B120" s="188" t="s">
        <v>327</v>
      </c>
      <c r="C120" s="196"/>
    </row>
    <row r="121" spans="1:3" s="180" customFormat="1" ht="12.6" thickBot="1" x14ac:dyDescent="0.3">
      <c r="A121" s="189" t="s">
        <v>328</v>
      </c>
      <c r="B121" s="188" t="s">
        <v>329</v>
      </c>
      <c r="C121" s="200"/>
    </row>
    <row r="122" spans="1:3" s="180" customFormat="1" ht="12" customHeight="1" thickBot="1" x14ac:dyDescent="0.3">
      <c r="A122" s="149" t="s">
        <v>15</v>
      </c>
      <c r="B122" s="201" t="s">
        <v>330</v>
      </c>
      <c r="C122" s="151">
        <f>+C123+C124</f>
        <v>0</v>
      </c>
    </row>
    <row r="123" spans="1:3" s="180" customFormat="1" ht="12" customHeight="1" x14ac:dyDescent="0.25">
      <c r="A123" s="153" t="s">
        <v>73</v>
      </c>
      <c r="B123" s="202" t="s">
        <v>50</v>
      </c>
      <c r="C123" s="155"/>
    </row>
    <row r="124" spans="1:3" s="180" customFormat="1" ht="12" customHeight="1" thickBot="1" x14ac:dyDescent="0.3">
      <c r="A124" s="159" t="s">
        <v>74</v>
      </c>
      <c r="B124" s="195" t="s">
        <v>51</v>
      </c>
      <c r="C124" s="162"/>
    </row>
    <row r="125" spans="1:3" s="180" customFormat="1" ht="12" customHeight="1" thickBot="1" x14ac:dyDescent="0.3">
      <c r="A125" s="149" t="s">
        <v>16</v>
      </c>
      <c r="B125" s="201" t="s">
        <v>331</v>
      </c>
      <c r="C125" s="151">
        <f>+C92+C108+C122</f>
        <v>0</v>
      </c>
    </row>
    <row r="126" spans="1:3" s="180" customFormat="1" ht="12" customHeight="1" thickBot="1" x14ac:dyDescent="0.3">
      <c r="A126" s="149" t="s">
        <v>17</v>
      </c>
      <c r="B126" s="201" t="s">
        <v>332</v>
      </c>
      <c r="C126" s="151">
        <f>+C127+C128+C129</f>
        <v>0</v>
      </c>
    </row>
    <row r="127" spans="1:3" s="180" customFormat="1" ht="12" customHeight="1" x14ac:dyDescent="0.25">
      <c r="A127" s="153" t="s">
        <v>77</v>
      </c>
      <c r="B127" s="202" t="s">
        <v>333</v>
      </c>
      <c r="C127" s="196"/>
    </row>
    <row r="128" spans="1:3" s="180" customFormat="1" ht="12" customHeight="1" x14ac:dyDescent="0.25">
      <c r="A128" s="153" t="s">
        <v>78</v>
      </c>
      <c r="B128" s="202" t="s">
        <v>334</v>
      </c>
      <c r="C128" s="196"/>
    </row>
    <row r="129" spans="1:3" s="180" customFormat="1" ht="12" customHeight="1" thickBot="1" x14ac:dyDescent="0.3">
      <c r="A129" s="189" t="s">
        <v>79</v>
      </c>
      <c r="B129" s="203" t="s">
        <v>335</v>
      </c>
      <c r="C129" s="196"/>
    </row>
    <row r="130" spans="1:3" s="180" customFormat="1" ht="12" customHeight="1" thickBot="1" x14ac:dyDescent="0.3">
      <c r="A130" s="149" t="s">
        <v>18</v>
      </c>
      <c r="B130" s="201" t="s">
        <v>336</v>
      </c>
      <c r="C130" s="151">
        <f>+C131+C132+C133+C134</f>
        <v>0</v>
      </c>
    </row>
    <row r="131" spans="1:3" s="180" customFormat="1" ht="12" customHeight="1" x14ac:dyDescent="0.25">
      <c r="A131" s="153" t="s">
        <v>80</v>
      </c>
      <c r="B131" s="202" t="s">
        <v>337</v>
      </c>
      <c r="C131" s="196"/>
    </row>
    <row r="132" spans="1:3" s="180" customFormat="1" ht="12" customHeight="1" x14ac:dyDescent="0.25">
      <c r="A132" s="153" t="s">
        <v>81</v>
      </c>
      <c r="B132" s="202" t="s">
        <v>338</v>
      </c>
      <c r="C132" s="196"/>
    </row>
    <row r="133" spans="1:3" s="180" customFormat="1" ht="12" customHeight="1" x14ac:dyDescent="0.25">
      <c r="A133" s="153" t="s">
        <v>241</v>
      </c>
      <c r="B133" s="202" t="s">
        <v>339</v>
      </c>
      <c r="C133" s="196"/>
    </row>
    <row r="134" spans="1:3" s="180" customFormat="1" ht="12" customHeight="1" thickBot="1" x14ac:dyDescent="0.3">
      <c r="A134" s="189" t="s">
        <v>243</v>
      </c>
      <c r="B134" s="203" t="s">
        <v>340</v>
      </c>
      <c r="C134" s="196"/>
    </row>
    <row r="135" spans="1:3" s="180" customFormat="1" ht="12" customHeight="1" thickBot="1" x14ac:dyDescent="0.3">
      <c r="A135" s="149" t="s">
        <v>19</v>
      </c>
      <c r="B135" s="201" t="s">
        <v>341</v>
      </c>
      <c r="C135" s="163">
        <f>+C136+C137+C138+C139</f>
        <v>0</v>
      </c>
    </row>
    <row r="136" spans="1:3" s="180" customFormat="1" ht="12" customHeight="1" x14ac:dyDescent="0.25">
      <c r="A136" s="153" t="s">
        <v>82</v>
      </c>
      <c r="B136" s="202" t="s">
        <v>342</v>
      </c>
      <c r="C136" s="196"/>
    </row>
    <row r="137" spans="1:3" s="180" customFormat="1" ht="12" customHeight="1" x14ac:dyDescent="0.25">
      <c r="A137" s="153" t="s">
        <v>83</v>
      </c>
      <c r="B137" s="202" t="s">
        <v>343</v>
      </c>
      <c r="C137" s="196"/>
    </row>
    <row r="138" spans="1:3" s="180" customFormat="1" ht="12" customHeight="1" x14ac:dyDescent="0.25">
      <c r="A138" s="153" t="s">
        <v>250</v>
      </c>
      <c r="B138" s="202" t="s">
        <v>344</v>
      </c>
      <c r="C138" s="196"/>
    </row>
    <row r="139" spans="1:3" s="180" customFormat="1" ht="12" customHeight="1" thickBot="1" x14ac:dyDescent="0.3">
      <c r="A139" s="189" t="s">
        <v>252</v>
      </c>
      <c r="B139" s="203" t="s">
        <v>345</v>
      </c>
      <c r="C139" s="196"/>
    </row>
    <row r="140" spans="1:3" s="180" customFormat="1" ht="12" customHeight="1" thickBot="1" x14ac:dyDescent="0.3">
      <c r="A140" s="149" t="s">
        <v>20</v>
      </c>
      <c r="B140" s="201" t="s">
        <v>346</v>
      </c>
      <c r="C140" s="204">
        <f>+C141+C142+C143+C144</f>
        <v>0</v>
      </c>
    </row>
    <row r="141" spans="1:3" s="180" customFormat="1" ht="12" customHeight="1" x14ac:dyDescent="0.25">
      <c r="A141" s="153" t="s">
        <v>131</v>
      </c>
      <c r="B141" s="202" t="s">
        <v>347</v>
      </c>
      <c r="C141" s="196"/>
    </row>
    <row r="142" spans="1:3" s="180" customFormat="1" ht="12" customHeight="1" x14ac:dyDescent="0.25">
      <c r="A142" s="153" t="s">
        <v>132</v>
      </c>
      <c r="B142" s="202" t="s">
        <v>348</v>
      </c>
      <c r="C142" s="196"/>
    </row>
    <row r="143" spans="1:3" s="180" customFormat="1" ht="12" customHeight="1" x14ac:dyDescent="0.25">
      <c r="A143" s="153" t="s">
        <v>167</v>
      </c>
      <c r="B143" s="202" t="s">
        <v>349</v>
      </c>
      <c r="C143" s="196"/>
    </row>
    <row r="144" spans="1:3" s="180" customFormat="1" ht="12" customHeight="1" thickBot="1" x14ac:dyDescent="0.3">
      <c r="A144" s="153" t="s">
        <v>258</v>
      </c>
      <c r="B144" s="202" t="s">
        <v>350</v>
      </c>
      <c r="C144" s="196"/>
    </row>
    <row r="145" spans="1:9" s="180" customFormat="1" ht="15" customHeight="1" thickBot="1" x14ac:dyDescent="0.3">
      <c r="A145" s="149" t="s">
        <v>21</v>
      </c>
      <c r="B145" s="201" t="s">
        <v>351</v>
      </c>
      <c r="C145" s="132">
        <f>+C126+C130+C135+C140</f>
        <v>0</v>
      </c>
      <c r="F145" s="205"/>
      <c r="G145" s="206"/>
      <c r="H145" s="206"/>
      <c r="I145" s="206"/>
    </row>
    <row r="146" spans="1:9" s="152" customFormat="1" ht="12.9" customHeight="1" thickBot="1" x14ac:dyDescent="0.3">
      <c r="A146" s="207" t="s">
        <v>22</v>
      </c>
      <c r="B146" s="116" t="s">
        <v>352</v>
      </c>
      <c r="C146" s="132">
        <f>+C125+C145</f>
        <v>0</v>
      </c>
    </row>
    <row r="147" spans="1:9" ht="7.5" customHeight="1" x14ac:dyDescent="0.3"/>
    <row r="148" spans="1:9" x14ac:dyDescent="0.3">
      <c r="A148" s="487" t="s">
        <v>353</v>
      </c>
      <c r="B148" s="487"/>
      <c r="C148" s="487"/>
    </row>
    <row r="149" spans="1:9" ht="15" customHeight="1" thickBot="1" x14ac:dyDescent="0.35">
      <c r="A149" s="481" t="s">
        <v>114</v>
      </c>
      <c r="B149" s="481"/>
      <c r="C149" s="101" t="s">
        <v>9</v>
      </c>
    </row>
    <row r="150" spans="1:9" ht="13.5" customHeight="1" thickBot="1" x14ac:dyDescent="0.35">
      <c r="A150" s="3">
        <v>1</v>
      </c>
      <c r="B150" s="7" t="s">
        <v>354</v>
      </c>
      <c r="C150" s="99">
        <f>+C62-C125</f>
        <v>0</v>
      </c>
      <c r="D150" s="133"/>
    </row>
    <row r="151" spans="1:9" ht="27.75" customHeight="1" thickBot="1" x14ac:dyDescent="0.35">
      <c r="A151" s="3" t="s">
        <v>14</v>
      </c>
      <c r="B151" s="7" t="s">
        <v>355</v>
      </c>
      <c r="C151" s="99">
        <f>+C85-C145</f>
        <v>0</v>
      </c>
    </row>
  </sheetData>
  <mergeCells count="8">
    <mergeCell ref="A148:C148"/>
    <mergeCell ref="A149:B149"/>
    <mergeCell ref="A1:C1"/>
    <mergeCell ref="A3:C3"/>
    <mergeCell ref="A4:B4"/>
    <mergeCell ref="A88:C88"/>
    <mergeCell ref="A89:B89"/>
    <mergeCell ref="A2:C2"/>
  </mergeCells>
  <phoneticPr fontId="25" type="noConversion"/>
  <pageMargins left="0.74803149606299213" right="0.74803149606299213" top="0.78740157480314965" bottom="0.74803149606299213" header="0.51181102362204722" footer="0.35433070866141736"/>
  <pageSetup paperSize="9" scale="64" fitToWidth="3" fitToHeight="2" orientation="portrait" horizontalDpi="300" verticalDpi="300" r:id="rId1"/>
  <headerFooter alignWithMargins="0"/>
  <rowBreaks count="1" manualBreakCount="1">
    <brk id="8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52"/>
  <sheetViews>
    <sheetView zoomScaleNormal="100" workbookViewId="0">
      <selection sqref="A1:C1"/>
    </sheetView>
  </sheetViews>
  <sheetFormatPr defaultColWidth="9.33203125" defaultRowHeight="15.6" x14ac:dyDescent="0.3"/>
  <cols>
    <col min="1" max="1" width="9.44140625" style="117" customWidth="1"/>
    <col min="2" max="2" width="79.6640625" style="117" customWidth="1"/>
    <col min="3" max="3" width="31.109375" style="118" customWidth="1"/>
    <col min="4" max="4" width="9" style="125" customWidth="1"/>
    <col min="5" max="16384" width="9.33203125" style="125"/>
  </cols>
  <sheetData>
    <row r="1" spans="1:6" ht="14.25" customHeight="1" x14ac:dyDescent="0.3">
      <c r="A1" s="482" t="s">
        <v>590</v>
      </c>
      <c r="B1" s="483"/>
      <c r="C1" s="483"/>
      <c r="D1" s="124"/>
      <c r="E1" s="124"/>
      <c r="F1" s="124"/>
    </row>
    <row r="2" spans="1:6" ht="14.25" customHeight="1" x14ac:dyDescent="0.35">
      <c r="A2" s="486" t="s">
        <v>567</v>
      </c>
      <c r="B2" s="486"/>
      <c r="C2" s="486"/>
      <c r="D2" s="304"/>
      <c r="E2" s="304"/>
      <c r="F2" s="304"/>
    </row>
    <row r="3" spans="1:6" ht="15.9" customHeight="1" x14ac:dyDescent="0.3">
      <c r="A3" s="484" t="s">
        <v>10</v>
      </c>
      <c r="B3" s="484"/>
      <c r="C3" s="484"/>
    </row>
    <row r="4" spans="1:6" ht="15.9" customHeight="1" thickBot="1" x14ac:dyDescent="0.35">
      <c r="A4" s="481" t="s">
        <v>112</v>
      </c>
      <c r="B4" s="481"/>
      <c r="C4" s="101" t="s">
        <v>9</v>
      </c>
    </row>
    <row r="5" spans="1:6" ht="23.4" thickBot="1" x14ac:dyDescent="0.35">
      <c r="A5" s="4" t="s">
        <v>59</v>
      </c>
      <c r="B5" s="5" t="s">
        <v>12</v>
      </c>
      <c r="C5" s="14" t="s">
        <v>461</v>
      </c>
    </row>
    <row r="6" spans="1:6" s="129" customFormat="1" ht="11.25" customHeight="1" thickBot="1" x14ac:dyDescent="0.25">
      <c r="A6" s="126">
        <v>1</v>
      </c>
      <c r="B6" s="127">
        <v>2</v>
      </c>
      <c r="C6" s="128">
        <v>3</v>
      </c>
    </row>
    <row r="7" spans="1:6" s="152" customFormat="1" ht="12" customHeight="1" thickBot="1" x14ac:dyDescent="0.3">
      <c r="A7" s="149" t="s">
        <v>13</v>
      </c>
      <c r="B7" s="150" t="s">
        <v>191</v>
      </c>
      <c r="C7" s="151">
        <f>'1.1.A.sz.mell. (2)'!C7+'1.2.A.sz.mell. (2)'!C7</f>
        <v>81179254</v>
      </c>
    </row>
    <row r="8" spans="1:6" s="152" customFormat="1" ht="12" customHeight="1" thickBot="1" x14ac:dyDescent="0.3">
      <c r="A8" s="153" t="s">
        <v>84</v>
      </c>
      <c r="B8" s="154" t="s">
        <v>192</v>
      </c>
      <c r="C8" s="406">
        <f>'1.1.A.sz.mell. (2)'!C8+'1.2.A.sz.mell. (2)'!C8</f>
        <v>22698535</v>
      </c>
    </row>
    <row r="9" spans="1:6" s="152" customFormat="1" ht="12" customHeight="1" thickBot="1" x14ac:dyDescent="0.3">
      <c r="A9" s="156" t="s">
        <v>85</v>
      </c>
      <c r="B9" s="157" t="s">
        <v>193</v>
      </c>
      <c r="C9" s="406">
        <f>'1.1.A.sz.mell. (2)'!C9+'1.2.A.sz.mell. (2)'!C9</f>
        <v>31457830</v>
      </c>
    </row>
    <row r="10" spans="1:6" s="152" customFormat="1" ht="12" customHeight="1" thickBot="1" x14ac:dyDescent="0.3">
      <c r="A10" s="156" t="s">
        <v>86</v>
      </c>
      <c r="B10" s="157" t="s">
        <v>194</v>
      </c>
      <c r="C10" s="406">
        <f>'1.1.A.sz.mell. (2)'!C10+'1.2.A.sz.mell. (2)'!C10</f>
        <v>24922460</v>
      </c>
    </row>
    <row r="11" spans="1:6" s="152" customFormat="1" ht="12" customHeight="1" thickBot="1" x14ac:dyDescent="0.3">
      <c r="A11" s="156" t="s">
        <v>87</v>
      </c>
      <c r="B11" s="157" t="s">
        <v>195</v>
      </c>
      <c r="C11" s="406">
        <f>'1.1.A.sz.mell. (2)'!C11+'1.2.A.sz.mell. (2)'!C11</f>
        <v>2100429</v>
      </c>
    </row>
    <row r="12" spans="1:6" s="152" customFormat="1" ht="12" customHeight="1" thickBot="1" x14ac:dyDescent="0.3">
      <c r="A12" s="156" t="s">
        <v>109</v>
      </c>
      <c r="B12" s="157" t="s">
        <v>196</v>
      </c>
      <c r="C12" s="406">
        <f>'1.1.A.sz.mell. (2)'!C12+'1.2.A.sz.mell. (2)'!C12</f>
        <v>0</v>
      </c>
    </row>
    <row r="13" spans="1:6" s="152" customFormat="1" ht="12" customHeight="1" thickBot="1" x14ac:dyDescent="0.3">
      <c r="A13" s="159" t="s">
        <v>88</v>
      </c>
      <c r="B13" s="160" t="s">
        <v>197</v>
      </c>
      <c r="C13" s="406">
        <f>'1.1.A.sz.mell. (2)'!C13+'1.2.A.sz.mell. (2)'!C13</f>
        <v>0</v>
      </c>
    </row>
    <row r="14" spans="1:6" s="152" customFormat="1" ht="12" customHeight="1" thickBot="1" x14ac:dyDescent="0.3">
      <c r="A14" s="149" t="s">
        <v>14</v>
      </c>
      <c r="B14" s="161" t="s">
        <v>198</v>
      </c>
      <c r="C14" s="151">
        <f>'1.1.A.sz.mell. (2)'!C14+'1.2.A.sz.mell. (2)'!C14</f>
        <v>39073411</v>
      </c>
    </row>
    <row r="15" spans="1:6" s="152" customFormat="1" ht="12" customHeight="1" thickBot="1" x14ac:dyDescent="0.3">
      <c r="A15" s="153" t="s">
        <v>90</v>
      </c>
      <c r="B15" s="154" t="s">
        <v>199</v>
      </c>
      <c r="C15" s="151">
        <f>'1.1.A.sz.mell. (2)'!C15+'1.2.A.sz.mell. (2)'!C15</f>
        <v>0</v>
      </c>
    </row>
    <row r="16" spans="1:6" s="152" customFormat="1" ht="12" customHeight="1" thickBot="1" x14ac:dyDescent="0.3">
      <c r="A16" s="156" t="s">
        <v>91</v>
      </c>
      <c r="B16" s="157" t="s">
        <v>200</v>
      </c>
      <c r="C16" s="151">
        <f>'1.1.A.sz.mell. (2)'!C16+'1.2.A.sz.mell. (2)'!C16</f>
        <v>0</v>
      </c>
    </row>
    <row r="17" spans="1:3" s="152" customFormat="1" ht="12" customHeight="1" thickBot="1" x14ac:dyDescent="0.3">
      <c r="A17" s="156" t="s">
        <v>92</v>
      </c>
      <c r="B17" s="157" t="s">
        <v>201</v>
      </c>
      <c r="C17" s="151">
        <f>'1.1.A.sz.mell. (2)'!C17+'1.2.A.sz.mell. (2)'!C17</f>
        <v>0</v>
      </c>
    </row>
    <row r="18" spans="1:3" s="152" customFormat="1" ht="12" customHeight="1" thickBot="1" x14ac:dyDescent="0.3">
      <c r="A18" s="156" t="s">
        <v>93</v>
      </c>
      <c r="B18" s="157" t="s">
        <v>202</v>
      </c>
      <c r="C18" s="151">
        <f>'1.1.A.sz.mell. (2)'!C18+'1.2.A.sz.mell. (2)'!C18</f>
        <v>0</v>
      </c>
    </row>
    <row r="19" spans="1:3" s="152" customFormat="1" ht="12" customHeight="1" thickBot="1" x14ac:dyDescent="0.3">
      <c r="A19" s="156" t="s">
        <v>94</v>
      </c>
      <c r="B19" s="157" t="s">
        <v>203</v>
      </c>
      <c r="C19" s="406">
        <f>'1.1.A.sz.mell. (2)'!C19+'1.2.A.sz.mell. (2)'!C19</f>
        <v>39073411</v>
      </c>
    </row>
    <row r="20" spans="1:3" s="152" customFormat="1" ht="12" customHeight="1" thickBot="1" x14ac:dyDescent="0.3">
      <c r="A20" s="159" t="s">
        <v>103</v>
      </c>
      <c r="B20" s="160" t="s">
        <v>204</v>
      </c>
      <c r="C20" s="151">
        <f>'1.1.A.sz.mell. (2)'!C20+'1.2.A.sz.mell. (2)'!C20</f>
        <v>0</v>
      </c>
    </row>
    <row r="21" spans="1:3" s="152" customFormat="1" ht="12" customHeight="1" thickBot="1" x14ac:dyDescent="0.3">
      <c r="A21" s="149" t="s">
        <v>15</v>
      </c>
      <c r="B21" s="150" t="s">
        <v>205</v>
      </c>
      <c r="C21" s="151">
        <f>'1.1.A.sz.mell. (2)'!C21+'1.2.A.sz.mell. (2)'!C21</f>
        <v>86749212</v>
      </c>
    </row>
    <row r="22" spans="1:3" s="152" customFormat="1" ht="12" customHeight="1" thickBot="1" x14ac:dyDescent="0.3">
      <c r="A22" s="153" t="s">
        <v>73</v>
      </c>
      <c r="B22" s="154" t="s">
        <v>206</v>
      </c>
      <c r="C22" s="406">
        <f>'1.1.A.sz.mell. (2)'!C22+'1.2.A.sz.mell. (2)'!C22</f>
        <v>45663473</v>
      </c>
    </row>
    <row r="23" spans="1:3" s="152" customFormat="1" ht="12" customHeight="1" thickBot="1" x14ac:dyDescent="0.3">
      <c r="A23" s="156" t="s">
        <v>74</v>
      </c>
      <c r="B23" s="157" t="s">
        <v>207</v>
      </c>
      <c r="C23" s="151">
        <f>'1.1.A.sz.mell. (2)'!C23+'1.2.A.sz.mell. (2)'!C23</f>
        <v>0</v>
      </c>
    </row>
    <row r="24" spans="1:3" s="152" customFormat="1" ht="12" customHeight="1" thickBot="1" x14ac:dyDescent="0.3">
      <c r="A24" s="156" t="s">
        <v>75</v>
      </c>
      <c r="B24" s="157" t="s">
        <v>208</v>
      </c>
      <c r="C24" s="151">
        <f>'1.1.A.sz.mell. (2)'!C24+'1.2.A.sz.mell. (2)'!C24</f>
        <v>0</v>
      </c>
    </row>
    <row r="25" spans="1:3" s="152" customFormat="1" ht="12" customHeight="1" thickBot="1" x14ac:dyDescent="0.3">
      <c r="A25" s="156" t="s">
        <v>76</v>
      </c>
      <c r="B25" s="157" t="s">
        <v>209</v>
      </c>
      <c r="C25" s="151">
        <f>'1.1.A.sz.mell. (2)'!C25+'1.2.A.sz.mell. (2)'!C25</f>
        <v>0</v>
      </c>
    </row>
    <row r="26" spans="1:3" s="152" customFormat="1" ht="12" customHeight="1" thickBot="1" x14ac:dyDescent="0.3">
      <c r="A26" s="156" t="s">
        <v>121</v>
      </c>
      <c r="B26" s="157" t="s">
        <v>210</v>
      </c>
      <c r="C26" s="151">
        <f>'1.1.A.sz.mell. (2)'!C26+'1.2.A.sz.mell. (2)'!C26</f>
        <v>0</v>
      </c>
    </row>
    <row r="27" spans="1:3" s="152" customFormat="1" ht="12" customHeight="1" thickBot="1" x14ac:dyDescent="0.3">
      <c r="A27" s="159" t="s">
        <v>122</v>
      </c>
      <c r="B27" s="160" t="s">
        <v>211</v>
      </c>
      <c r="C27" s="406">
        <f>'1.1.A.sz.mell. (2)'!C27+'1.2.A.sz.mell. (2)'!C27</f>
        <v>41085739</v>
      </c>
    </row>
    <row r="28" spans="1:3" s="152" customFormat="1" ht="12" customHeight="1" thickBot="1" x14ac:dyDescent="0.3">
      <c r="A28" s="149" t="s">
        <v>123</v>
      </c>
      <c r="B28" s="150" t="s">
        <v>212</v>
      </c>
      <c r="C28" s="151">
        <f>'1.1.A.sz.mell. (2)'!C28+'1.2.A.sz.mell. (2)'!C28</f>
        <v>34000000</v>
      </c>
    </row>
    <row r="29" spans="1:3" s="152" customFormat="1" ht="12" customHeight="1" thickBot="1" x14ac:dyDescent="0.3">
      <c r="A29" s="153" t="s">
        <v>213</v>
      </c>
      <c r="B29" s="154" t="s">
        <v>214</v>
      </c>
      <c r="C29" s="406">
        <f>'1.1.A.sz.mell. (2)'!C29+'1.2.A.sz.mell. (2)'!C29</f>
        <v>29400000</v>
      </c>
    </row>
    <row r="30" spans="1:3" s="152" customFormat="1" ht="12" customHeight="1" thickBot="1" x14ac:dyDescent="0.3">
      <c r="A30" s="156" t="s">
        <v>215</v>
      </c>
      <c r="B30" s="157" t="s">
        <v>216</v>
      </c>
      <c r="C30" s="406">
        <f>'1.1.A.sz.mell. (2)'!C30+'1.2.A.sz.mell. (2)'!C30</f>
        <v>4400000</v>
      </c>
    </row>
    <row r="31" spans="1:3" s="152" customFormat="1" ht="12" customHeight="1" thickBot="1" x14ac:dyDescent="0.3">
      <c r="A31" s="156" t="s">
        <v>217</v>
      </c>
      <c r="B31" s="157" t="s">
        <v>218</v>
      </c>
      <c r="C31" s="406">
        <f>'1.1.A.sz.mell. (2)'!C31+'1.2.A.sz.mell. (2)'!C31</f>
        <v>25000000</v>
      </c>
    </row>
    <row r="32" spans="1:3" s="152" customFormat="1" ht="12" customHeight="1" thickBot="1" x14ac:dyDescent="0.3">
      <c r="A32" s="156" t="s">
        <v>219</v>
      </c>
      <c r="B32" s="157" t="s">
        <v>220</v>
      </c>
      <c r="C32" s="406">
        <f>'1.1.A.sz.mell. (2)'!C32+'1.2.A.sz.mell. (2)'!C32</f>
        <v>4400000</v>
      </c>
    </row>
    <row r="33" spans="1:3" s="152" customFormat="1" ht="12" customHeight="1" thickBot="1" x14ac:dyDescent="0.3">
      <c r="A33" s="156" t="s">
        <v>221</v>
      </c>
      <c r="B33" s="157" t="s">
        <v>222</v>
      </c>
      <c r="C33" s="406">
        <f>'1.1.A.sz.mell. (2)'!C33+'1.2.A.sz.mell. (2)'!C33</f>
        <v>0</v>
      </c>
    </row>
    <row r="34" spans="1:3" s="152" customFormat="1" ht="12" customHeight="1" thickBot="1" x14ac:dyDescent="0.3">
      <c r="A34" s="159" t="s">
        <v>223</v>
      </c>
      <c r="B34" s="160" t="s">
        <v>224</v>
      </c>
      <c r="C34" s="406">
        <f>'1.1.A.sz.mell. (2)'!C34+'1.2.A.sz.mell. (2)'!C34</f>
        <v>200000</v>
      </c>
    </row>
    <row r="35" spans="1:3" s="152" customFormat="1" ht="12" customHeight="1" thickBot="1" x14ac:dyDescent="0.3">
      <c r="A35" s="149" t="s">
        <v>17</v>
      </c>
      <c r="B35" s="150" t="s">
        <v>225</v>
      </c>
      <c r="C35" s="151">
        <f>'1.1.A.sz.mell. (2)'!C35+'1.2.A.sz.mell. (2)'!C35</f>
        <v>28462014</v>
      </c>
    </row>
    <row r="36" spans="1:3" s="152" customFormat="1" ht="12" customHeight="1" thickBot="1" x14ac:dyDescent="0.3">
      <c r="A36" s="153" t="s">
        <v>77</v>
      </c>
      <c r="B36" s="154" t="s">
        <v>226</v>
      </c>
      <c r="C36" s="406">
        <f>'1.1.A.sz.mell. (2)'!C36+'1.2.A.sz.mell. (2)'!C36</f>
        <v>320000</v>
      </c>
    </row>
    <row r="37" spans="1:3" s="152" customFormat="1" ht="12" customHeight="1" thickBot="1" x14ac:dyDescent="0.3">
      <c r="A37" s="156" t="s">
        <v>78</v>
      </c>
      <c r="B37" s="157" t="s">
        <v>227</v>
      </c>
      <c r="C37" s="406">
        <f>'1.1.A.sz.mell. (2)'!C37+'1.2.A.sz.mell. (2)'!C37</f>
        <v>7376401</v>
      </c>
    </row>
    <row r="38" spans="1:3" s="152" customFormat="1" ht="12" customHeight="1" thickBot="1" x14ac:dyDescent="0.3">
      <c r="A38" s="156" t="s">
        <v>79</v>
      </c>
      <c r="B38" s="157" t="s">
        <v>228</v>
      </c>
      <c r="C38" s="406">
        <f>'1.1.A.sz.mell. (2)'!C38+'1.2.A.sz.mell. (2)'!C38</f>
        <v>4523704</v>
      </c>
    </row>
    <row r="39" spans="1:3" s="152" customFormat="1" ht="12" customHeight="1" thickBot="1" x14ac:dyDescent="0.3">
      <c r="A39" s="156" t="s">
        <v>125</v>
      </c>
      <c r="B39" s="157" t="s">
        <v>229</v>
      </c>
      <c r="C39" s="406">
        <f>'1.1.A.sz.mell. (2)'!C39+'1.2.A.sz.mell. (2)'!C39</f>
        <v>300000</v>
      </c>
    </row>
    <row r="40" spans="1:3" s="152" customFormat="1" ht="12" customHeight="1" thickBot="1" x14ac:dyDescent="0.3">
      <c r="A40" s="156" t="s">
        <v>126</v>
      </c>
      <c r="B40" s="157" t="s">
        <v>230</v>
      </c>
      <c r="C40" s="406">
        <f>'1.1.A.sz.mell. (2)'!C40+'1.2.A.sz.mell. (2)'!C40</f>
        <v>0</v>
      </c>
    </row>
    <row r="41" spans="1:3" s="152" customFormat="1" ht="12" customHeight="1" thickBot="1" x14ac:dyDescent="0.3">
      <c r="A41" s="156" t="s">
        <v>127</v>
      </c>
      <c r="B41" s="157" t="s">
        <v>231</v>
      </c>
      <c r="C41" s="406">
        <f>'1.1.A.sz.mell. (2)'!C41+'1.2.A.sz.mell. (2)'!C41</f>
        <v>3211408</v>
      </c>
    </row>
    <row r="42" spans="1:3" s="152" customFormat="1" ht="12" customHeight="1" thickBot="1" x14ac:dyDescent="0.3">
      <c r="A42" s="156" t="s">
        <v>128</v>
      </c>
      <c r="B42" s="157" t="s">
        <v>232</v>
      </c>
      <c r="C42" s="406">
        <f>'1.1.A.sz.mell. (2)'!C42+'1.2.A.sz.mell. (2)'!C42</f>
        <v>12712000</v>
      </c>
    </row>
    <row r="43" spans="1:3" s="152" customFormat="1" ht="12" customHeight="1" thickBot="1" x14ac:dyDescent="0.3">
      <c r="A43" s="156" t="s">
        <v>129</v>
      </c>
      <c r="B43" s="157" t="s">
        <v>475</v>
      </c>
      <c r="C43" s="406">
        <f>'1.1.A.sz.mell. (2)'!C43+'1.2.A.sz.mell. (2)'!C43</f>
        <v>0</v>
      </c>
    </row>
    <row r="44" spans="1:3" s="152" customFormat="1" ht="12" customHeight="1" thickBot="1" x14ac:dyDescent="0.3">
      <c r="A44" s="156" t="s">
        <v>234</v>
      </c>
      <c r="B44" s="157" t="s">
        <v>483</v>
      </c>
      <c r="C44" s="406">
        <f>'1.1.A.sz.mell. (2)'!C44+'1.2.A.sz.mell. (2)'!C44</f>
        <v>3500</v>
      </c>
    </row>
    <row r="45" spans="1:3" s="152" customFormat="1" ht="12" customHeight="1" thickBot="1" x14ac:dyDescent="0.3">
      <c r="A45" s="159" t="s">
        <v>236</v>
      </c>
      <c r="B45" s="160" t="s">
        <v>237</v>
      </c>
      <c r="C45" s="406">
        <f>'1.1.A.sz.mell. (2)'!C45+'1.2.A.sz.mell. (2)'!C45</f>
        <v>15001</v>
      </c>
    </row>
    <row r="46" spans="1:3" s="152" customFormat="1" ht="12" customHeight="1" thickBot="1" x14ac:dyDescent="0.3">
      <c r="A46" s="149" t="s">
        <v>18</v>
      </c>
      <c r="B46" s="150" t="s">
        <v>238</v>
      </c>
      <c r="C46" s="151">
        <f>'1.1.A.sz.mell. (2)'!C46+'1.2.A.sz.mell. (2)'!C46</f>
        <v>1102363</v>
      </c>
    </row>
    <row r="47" spans="1:3" s="152" customFormat="1" ht="12" customHeight="1" thickBot="1" x14ac:dyDescent="0.3">
      <c r="A47" s="153" t="s">
        <v>80</v>
      </c>
      <c r="B47" s="154" t="s">
        <v>239</v>
      </c>
      <c r="C47" s="151">
        <f>'1.1.A.sz.mell. (2)'!C47+'1.2.A.sz.mell. (2)'!C47</f>
        <v>0</v>
      </c>
    </row>
    <row r="48" spans="1:3" s="152" customFormat="1" ht="12" customHeight="1" thickBot="1" x14ac:dyDescent="0.3">
      <c r="A48" s="156" t="s">
        <v>81</v>
      </c>
      <c r="B48" s="157" t="s">
        <v>240</v>
      </c>
      <c r="C48" s="151">
        <f>'1.1.A.sz.mell. (2)'!C48+'1.2.A.sz.mell. (2)'!C48</f>
        <v>0</v>
      </c>
    </row>
    <row r="49" spans="1:3" s="152" customFormat="1" ht="12" customHeight="1" thickBot="1" x14ac:dyDescent="0.3">
      <c r="A49" s="156" t="s">
        <v>241</v>
      </c>
      <c r="B49" s="157" t="s">
        <v>242</v>
      </c>
      <c r="C49" s="151">
        <f>'1.1.A.sz.mell. (2)'!C49+'1.2.A.sz.mell. (2)'!C49</f>
        <v>1102363</v>
      </c>
    </row>
    <row r="50" spans="1:3" s="152" customFormat="1" ht="12" customHeight="1" thickBot="1" x14ac:dyDescent="0.3">
      <c r="A50" s="156" t="s">
        <v>243</v>
      </c>
      <c r="B50" s="157" t="s">
        <v>244</v>
      </c>
      <c r="C50" s="151">
        <f>'1.1.A.sz.mell. (2)'!C50+'1.2.A.sz.mell. (2)'!C50</f>
        <v>0</v>
      </c>
    </row>
    <row r="51" spans="1:3" s="152" customFormat="1" ht="12" customHeight="1" thickBot="1" x14ac:dyDescent="0.3">
      <c r="A51" s="159" t="s">
        <v>245</v>
      </c>
      <c r="B51" s="160" t="s">
        <v>246</v>
      </c>
      <c r="C51" s="151">
        <f>'1.1.A.sz.mell. (2)'!C51+'1.2.A.sz.mell. (2)'!C51</f>
        <v>0</v>
      </c>
    </row>
    <row r="52" spans="1:3" s="152" customFormat="1" ht="12" customHeight="1" thickBot="1" x14ac:dyDescent="0.3">
      <c r="A52" s="149" t="s">
        <v>130</v>
      </c>
      <c r="B52" s="150" t="s">
        <v>247</v>
      </c>
      <c r="C52" s="151">
        <f>'1.1.A.sz.mell. (2)'!C52+'1.2.A.sz.mell. (2)'!C52</f>
        <v>240000</v>
      </c>
    </row>
    <row r="53" spans="1:3" s="152" customFormat="1" ht="12" customHeight="1" thickBot="1" x14ac:dyDescent="0.3">
      <c r="A53" s="153" t="s">
        <v>82</v>
      </c>
      <c r="B53" s="154" t="s">
        <v>248</v>
      </c>
      <c r="C53" s="151">
        <f>'1.1.A.sz.mell. (2)'!C53+'1.2.A.sz.mell. (2)'!C53</f>
        <v>0</v>
      </c>
    </row>
    <row r="54" spans="1:3" s="152" customFormat="1" ht="12" customHeight="1" thickBot="1" x14ac:dyDescent="0.3">
      <c r="A54" s="156" t="s">
        <v>83</v>
      </c>
      <c r="B54" s="157" t="s">
        <v>249</v>
      </c>
      <c r="C54" s="151">
        <f>'1.1.A.sz.mell. (2)'!C54+'1.2.A.sz.mell. (2)'!C54</f>
        <v>0</v>
      </c>
    </row>
    <row r="55" spans="1:3" s="152" customFormat="1" ht="12" customHeight="1" thickBot="1" x14ac:dyDescent="0.3">
      <c r="A55" s="156" t="s">
        <v>250</v>
      </c>
      <c r="B55" s="157" t="s">
        <v>251</v>
      </c>
      <c r="C55" s="406">
        <f>'1.1.A.sz.mell. (2)'!C55+'1.2.A.sz.mell. (2)'!C55</f>
        <v>240000</v>
      </c>
    </row>
    <row r="56" spans="1:3" s="152" customFormat="1" ht="12" customHeight="1" thickBot="1" x14ac:dyDescent="0.3">
      <c r="A56" s="159" t="s">
        <v>252</v>
      </c>
      <c r="B56" s="160" t="s">
        <v>253</v>
      </c>
      <c r="C56" s="151">
        <f>'1.1.A.sz.mell. (2)'!C56+'1.2.A.sz.mell. (2)'!C56</f>
        <v>0</v>
      </c>
    </row>
    <row r="57" spans="1:3" s="152" customFormat="1" ht="12" customHeight="1" thickBot="1" x14ac:dyDescent="0.3">
      <c r="A57" s="149" t="s">
        <v>20</v>
      </c>
      <c r="B57" s="161" t="s">
        <v>254</v>
      </c>
      <c r="C57" s="151">
        <f>'1.1.A.sz.mell. (2)'!C57+'1.2.A.sz.mell. (2)'!C57</f>
        <v>507100</v>
      </c>
    </row>
    <row r="58" spans="1:3" s="152" customFormat="1" ht="12" customHeight="1" thickBot="1" x14ac:dyDescent="0.3">
      <c r="A58" s="153" t="s">
        <v>131</v>
      </c>
      <c r="B58" s="154" t="s">
        <v>255</v>
      </c>
      <c r="C58" s="151">
        <f>'1.1.A.sz.mell. (2)'!C58+'1.2.A.sz.mell. (2)'!C58</f>
        <v>0</v>
      </c>
    </row>
    <row r="59" spans="1:3" s="152" customFormat="1" ht="12" customHeight="1" thickBot="1" x14ac:dyDescent="0.3">
      <c r="A59" s="156" t="s">
        <v>132</v>
      </c>
      <c r="B59" s="157" t="s">
        <v>256</v>
      </c>
      <c r="C59" s="406">
        <f>'1.1.A.sz.mell. (2)'!C59+'1.2.A.sz.mell. (2)'!C59</f>
        <v>507100</v>
      </c>
    </row>
    <row r="60" spans="1:3" s="152" customFormat="1" ht="12" customHeight="1" thickBot="1" x14ac:dyDescent="0.3">
      <c r="A60" s="156" t="s">
        <v>167</v>
      </c>
      <c r="B60" s="157" t="s">
        <v>257</v>
      </c>
      <c r="C60" s="151">
        <f>'1.1.A.sz.mell. (2)'!C60+'1.2.A.sz.mell. (2)'!C60</f>
        <v>0</v>
      </c>
    </row>
    <row r="61" spans="1:3" s="152" customFormat="1" ht="12" customHeight="1" thickBot="1" x14ac:dyDescent="0.3">
      <c r="A61" s="159" t="s">
        <v>258</v>
      </c>
      <c r="B61" s="160" t="s">
        <v>259</v>
      </c>
      <c r="C61" s="151">
        <f>'1.1.A.sz.mell. (2)'!C61+'1.2.A.sz.mell. (2)'!C61</f>
        <v>0</v>
      </c>
    </row>
    <row r="62" spans="1:3" s="152" customFormat="1" ht="12" customHeight="1" thickBot="1" x14ac:dyDescent="0.3">
      <c r="A62" s="149" t="s">
        <v>21</v>
      </c>
      <c r="B62" s="150" t="s">
        <v>260</v>
      </c>
      <c r="C62" s="151">
        <f>'1.1.A.sz.mell. (2)'!C62+'1.2.A.sz.mell. (2)'!C62</f>
        <v>271313354</v>
      </c>
    </row>
    <row r="63" spans="1:3" s="152" customFormat="1" ht="12" customHeight="1" thickBot="1" x14ac:dyDescent="0.3">
      <c r="A63" s="168" t="s">
        <v>261</v>
      </c>
      <c r="B63" s="161" t="s">
        <v>262</v>
      </c>
      <c r="C63" s="151">
        <f>'1.1.A.sz.mell. (2)'!C63+'1.2.A.sz.mell. (2)'!C63</f>
        <v>43666300</v>
      </c>
    </row>
    <row r="64" spans="1:3" s="152" customFormat="1" ht="12" customHeight="1" thickBot="1" x14ac:dyDescent="0.3">
      <c r="A64" s="153" t="s">
        <v>263</v>
      </c>
      <c r="B64" s="154" t="s">
        <v>264</v>
      </c>
      <c r="C64" s="151">
        <f>'1.1.A.sz.mell. (2)'!C64+'1.2.A.sz.mell. (2)'!C64</f>
        <v>0</v>
      </c>
    </row>
    <row r="65" spans="1:3" s="152" customFormat="1" ht="12" customHeight="1" thickBot="1" x14ac:dyDescent="0.3">
      <c r="A65" s="156" t="s">
        <v>265</v>
      </c>
      <c r="B65" s="157" t="s">
        <v>266</v>
      </c>
      <c r="C65" s="151">
        <f>'1.1.A.sz.mell. (2)'!C65+'1.2.A.sz.mell. (2)'!C65</f>
        <v>0</v>
      </c>
    </row>
    <row r="66" spans="1:3" s="152" customFormat="1" ht="12" customHeight="1" thickBot="1" x14ac:dyDescent="0.3">
      <c r="A66" s="159" t="s">
        <v>267</v>
      </c>
      <c r="B66" s="169" t="s">
        <v>268</v>
      </c>
      <c r="C66" s="151">
        <f>'1.1.A.sz.mell. (2)'!C66+'1.2.A.sz.mell. (2)'!C66</f>
        <v>43666300</v>
      </c>
    </row>
    <row r="67" spans="1:3" s="152" customFormat="1" ht="12" customHeight="1" thickBot="1" x14ac:dyDescent="0.3">
      <c r="A67" s="168" t="s">
        <v>269</v>
      </c>
      <c r="B67" s="161" t="s">
        <v>270</v>
      </c>
      <c r="C67" s="151">
        <v>2628658</v>
      </c>
    </row>
    <row r="68" spans="1:3" s="152" customFormat="1" ht="12" customHeight="1" thickBot="1" x14ac:dyDescent="0.3">
      <c r="A68" s="153" t="s">
        <v>110</v>
      </c>
      <c r="B68" s="154" t="s">
        <v>271</v>
      </c>
      <c r="C68" s="151">
        <f>'1.1.A.sz.mell. (2)'!C68+'1.2.A.sz.mell. (2)'!C68</f>
        <v>0</v>
      </c>
    </row>
    <row r="69" spans="1:3" s="152" customFormat="1" ht="12" customHeight="1" thickBot="1" x14ac:dyDescent="0.3">
      <c r="A69" s="156" t="s">
        <v>111</v>
      </c>
      <c r="B69" s="157" t="s">
        <v>272</v>
      </c>
      <c r="C69" s="151">
        <f>'1.1.A.sz.mell. (2)'!C69+'1.2.A.sz.mell. (2)'!C69</f>
        <v>0</v>
      </c>
    </row>
    <row r="70" spans="1:3" s="152" customFormat="1" ht="12" customHeight="1" thickBot="1" x14ac:dyDescent="0.3">
      <c r="A70" s="156" t="s">
        <v>273</v>
      </c>
      <c r="B70" s="157" t="s">
        <v>274</v>
      </c>
      <c r="C70" s="151">
        <f>'1.1.A.sz.mell. (2)'!C70+'1.2.A.sz.mell. (2)'!C70</f>
        <v>0</v>
      </c>
    </row>
    <row r="71" spans="1:3" s="152" customFormat="1" ht="12" customHeight="1" thickBot="1" x14ac:dyDescent="0.3">
      <c r="A71" s="159" t="s">
        <v>275</v>
      </c>
      <c r="B71" s="160" t="s">
        <v>474</v>
      </c>
      <c r="C71" s="151">
        <v>2628658</v>
      </c>
    </row>
    <row r="72" spans="1:3" s="152" customFormat="1" ht="12" customHeight="1" thickBot="1" x14ac:dyDescent="0.3">
      <c r="A72" s="168" t="s">
        <v>277</v>
      </c>
      <c r="B72" s="161" t="s">
        <v>278</v>
      </c>
      <c r="C72" s="151">
        <f>'1.1.A.sz.mell. (2)'!C72+'1.2.A.sz.mell. (2)'!C72</f>
        <v>78682280</v>
      </c>
    </row>
    <row r="73" spans="1:3" s="152" customFormat="1" ht="12" customHeight="1" thickBot="1" x14ac:dyDescent="0.3">
      <c r="A73" s="153" t="s">
        <v>279</v>
      </c>
      <c r="B73" s="154" t="s">
        <v>280</v>
      </c>
      <c r="C73" s="406">
        <f>'1.1.A.sz.mell. (2)'!C73+'1.2.A.sz.mell. (2)'!C73</f>
        <v>78682280</v>
      </c>
    </row>
    <row r="74" spans="1:3" s="152" customFormat="1" ht="12" customHeight="1" thickBot="1" x14ac:dyDescent="0.3">
      <c r="A74" s="159" t="s">
        <v>281</v>
      </c>
      <c r="B74" s="160" t="s">
        <v>282</v>
      </c>
      <c r="C74" s="151">
        <f>'1.1.A.sz.mell. (2)'!C74+'1.2.A.sz.mell. (2)'!C74</f>
        <v>0</v>
      </c>
    </row>
    <row r="75" spans="1:3" s="152" customFormat="1" ht="12" customHeight="1" thickBot="1" x14ac:dyDescent="0.3">
      <c r="A75" s="168" t="s">
        <v>283</v>
      </c>
      <c r="B75" s="161" t="s">
        <v>284</v>
      </c>
      <c r="C75" s="151"/>
    </row>
    <row r="76" spans="1:3" s="152" customFormat="1" ht="12" customHeight="1" thickBot="1" x14ac:dyDescent="0.3">
      <c r="A76" s="153" t="s">
        <v>285</v>
      </c>
      <c r="B76" s="154" t="s">
        <v>286</v>
      </c>
      <c r="C76" s="151">
        <f>'1.1.A.sz.mell. (2)'!C76+'1.2.A.sz.mell. (2)'!C76</f>
        <v>0</v>
      </c>
    </row>
    <row r="77" spans="1:3" s="152" customFormat="1" ht="12" customHeight="1" thickBot="1" x14ac:dyDescent="0.3">
      <c r="A77" s="156" t="s">
        <v>287</v>
      </c>
      <c r="B77" s="157" t="s">
        <v>288</v>
      </c>
      <c r="C77" s="151">
        <f>'1.1.A.sz.mell. (2)'!C77+'1.2.A.sz.mell. (2)'!C77</f>
        <v>0</v>
      </c>
    </row>
    <row r="78" spans="1:3" s="152" customFormat="1" ht="12" customHeight="1" thickBot="1" x14ac:dyDescent="0.3">
      <c r="A78" s="159" t="s">
        <v>289</v>
      </c>
      <c r="B78" s="160" t="s">
        <v>419</v>
      </c>
      <c r="C78" s="151"/>
    </row>
    <row r="79" spans="1:3" s="152" customFormat="1" ht="12" customHeight="1" thickBot="1" x14ac:dyDescent="0.3">
      <c r="A79" s="168" t="s">
        <v>291</v>
      </c>
      <c r="B79" s="161" t="s">
        <v>292</v>
      </c>
      <c r="C79" s="151">
        <f>'1.1.A.sz.mell. (2)'!C79+'1.2.A.sz.mell. (2)'!C80</f>
        <v>0</v>
      </c>
    </row>
    <row r="80" spans="1:3" s="152" customFormat="1" ht="12" customHeight="1" thickBot="1" x14ac:dyDescent="0.3">
      <c r="A80" s="170" t="s">
        <v>293</v>
      </c>
      <c r="B80" s="154" t="s">
        <v>294</v>
      </c>
      <c r="C80" s="151">
        <f>'1.1.A.sz.mell. (2)'!C80+'1.2.A.sz.mell. (2)'!C81</f>
        <v>0</v>
      </c>
    </row>
    <row r="81" spans="1:3" s="152" customFormat="1" ht="12" customHeight="1" thickBot="1" x14ac:dyDescent="0.3">
      <c r="A81" s="171" t="s">
        <v>295</v>
      </c>
      <c r="B81" s="157" t="s">
        <v>296</v>
      </c>
      <c r="C81" s="151">
        <f>'1.1.A.sz.mell. (2)'!C81+'1.2.A.sz.mell. (2)'!C82</f>
        <v>0</v>
      </c>
    </row>
    <row r="82" spans="1:3" s="152" customFormat="1" ht="12" customHeight="1" thickBot="1" x14ac:dyDescent="0.3">
      <c r="A82" s="171" t="s">
        <v>297</v>
      </c>
      <c r="B82" s="157" t="s">
        <v>298</v>
      </c>
      <c r="C82" s="151">
        <f>'1.1.A.sz.mell. (2)'!C82+'1.2.A.sz.mell. (2)'!C83</f>
        <v>0</v>
      </c>
    </row>
    <row r="83" spans="1:3" s="152" customFormat="1" ht="12" customHeight="1" thickBot="1" x14ac:dyDescent="0.3">
      <c r="A83" s="172" t="s">
        <v>299</v>
      </c>
      <c r="B83" s="160" t="s">
        <v>300</v>
      </c>
      <c r="C83" s="151">
        <f>'1.1.A.sz.mell. (2)'!C83+'1.2.A.sz.mell. (2)'!C84</f>
        <v>0</v>
      </c>
    </row>
    <row r="84" spans="1:3" s="152" customFormat="1" ht="13.5" customHeight="1" thickBot="1" x14ac:dyDescent="0.3">
      <c r="A84" s="168" t="s">
        <v>301</v>
      </c>
      <c r="B84" s="161" t="s">
        <v>302</v>
      </c>
      <c r="C84" s="151">
        <f>'1.1.A.sz.mell. (2)'!C84+'1.2.A.sz.mell. (2)'!C85</f>
        <v>0</v>
      </c>
    </row>
    <row r="85" spans="1:3" s="152" customFormat="1" ht="15.75" customHeight="1" thickBot="1" x14ac:dyDescent="0.3">
      <c r="A85" s="168" t="s">
        <v>303</v>
      </c>
      <c r="B85" s="174" t="s">
        <v>304</v>
      </c>
      <c r="C85" s="151">
        <f>'1.1.A.sz.mell. (2)'!C85+'1.2.A.sz.mell. (2)'!C86</f>
        <v>124977238</v>
      </c>
    </row>
    <row r="86" spans="1:3" s="152" customFormat="1" ht="16.5" customHeight="1" thickBot="1" x14ac:dyDescent="0.3">
      <c r="A86" s="175" t="s">
        <v>305</v>
      </c>
      <c r="B86" s="176" t="s">
        <v>306</v>
      </c>
      <c r="C86" s="151">
        <f>'1.1.A.sz.mell. (2)'!C86+'1.2.A.sz.mell. (2)'!C87</f>
        <v>396290592</v>
      </c>
    </row>
    <row r="87" spans="1:3" s="130" customFormat="1" ht="83.25" customHeight="1" x14ac:dyDescent="0.25">
      <c r="A87" s="1"/>
      <c r="B87" s="2"/>
      <c r="C87" s="100"/>
    </row>
    <row r="88" spans="1:3" ht="16.5" customHeight="1" x14ac:dyDescent="0.3">
      <c r="A88" s="484" t="s">
        <v>41</v>
      </c>
      <c r="B88" s="484"/>
      <c r="C88" s="484"/>
    </row>
    <row r="89" spans="1:3" s="131" customFormat="1" ht="16.5" customHeight="1" thickBot="1" x14ac:dyDescent="0.35">
      <c r="A89" s="485" t="s">
        <v>113</v>
      </c>
      <c r="B89" s="485"/>
      <c r="C89" s="101" t="s">
        <v>9</v>
      </c>
    </row>
    <row r="90" spans="1:3" ht="38.1" customHeight="1" thickBot="1" x14ac:dyDescent="0.35">
      <c r="A90" s="4" t="s">
        <v>59</v>
      </c>
      <c r="B90" s="5" t="s">
        <v>42</v>
      </c>
      <c r="C90" s="14" t="s">
        <v>461</v>
      </c>
    </row>
    <row r="91" spans="1:3" s="129" customFormat="1" ht="12" customHeight="1" thickBot="1" x14ac:dyDescent="0.25">
      <c r="A91" s="9">
        <v>1</v>
      </c>
      <c r="B91" s="10">
        <v>2</v>
      </c>
      <c r="C91" s="11">
        <v>3</v>
      </c>
    </row>
    <row r="92" spans="1:3" s="180" customFormat="1" ht="12" customHeight="1" thickBot="1" x14ac:dyDescent="0.3">
      <c r="A92" s="177" t="s">
        <v>13</v>
      </c>
      <c r="B92" s="178" t="s">
        <v>398</v>
      </c>
      <c r="C92" s="179">
        <f>SUM(C93:C97)</f>
        <v>118397713</v>
      </c>
    </row>
    <row r="93" spans="1:3" s="180" customFormat="1" ht="12" customHeight="1" thickBot="1" x14ac:dyDescent="0.3">
      <c r="A93" s="181" t="s">
        <v>84</v>
      </c>
      <c r="B93" s="182" t="s">
        <v>43</v>
      </c>
      <c r="C93" s="183">
        <f>'1.1.A.sz.mell. (2)'!C93+'1.2.A.sz.mell. (2)'!C94</f>
        <v>47843620</v>
      </c>
    </row>
    <row r="94" spans="1:3" s="180" customFormat="1" ht="12" customHeight="1" thickBot="1" x14ac:dyDescent="0.3">
      <c r="A94" s="156" t="s">
        <v>85</v>
      </c>
      <c r="B94" s="184" t="s">
        <v>133</v>
      </c>
      <c r="C94" s="183">
        <f>'1.1.A.sz.mell. (2)'!C94+'1.2.A.sz.mell. (2)'!C95</f>
        <v>5994924</v>
      </c>
    </row>
    <row r="95" spans="1:3" s="180" customFormat="1" ht="12" customHeight="1" thickBot="1" x14ac:dyDescent="0.3">
      <c r="A95" s="156" t="s">
        <v>86</v>
      </c>
      <c r="B95" s="184" t="s">
        <v>108</v>
      </c>
      <c r="C95" s="183">
        <f>'1.1.A.sz.mell. (2)'!C95+'1.2.A.sz.mell. (2)'!C96</f>
        <v>47189788</v>
      </c>
    </row>
    <row r="96" spans="1:3" s="180" customFormat="1" ht="12" customHeight="1" thickBot="1" x14ac:dyDescent="0.3">
      <c r="A96" s="156" t="s">
        <v>87</v>
      </c>
      <c r="B96" s="185" t="s">
        <v>134</v>
      </c>
      <c r="C96" s="183">
        <f>'1.1.A.sz.mell. (2)'!C96+'1.2.A.sz.mell. (2)'!C97</f>
        <v>7620000</v>
      </c>
    </row>
    <row r="97" spans="1:3" s="180" customFormat="1" ht="12" customHeight="1" thickBot="1" x14ac:dyDescent="0.3">
      <c r="A97" s="156" t="s">
        <v>98</v>
      </c>
      <c r="B97" s="186" t="s">
        <v>135</v>
      </c>
      <c r="C97" s="183">
        <f>'1.1.A.sz.mell. (2)'!C97+'1.2.A.sz.mell. (2)'!C98</f>
        <v>9749381</v>
      </c>
    </row>
    <row r="98" spans="1:3" s="180" customFormat="1" ht="12" customHeight="1" thickBot="1" x14ac:dyDescent="0.3">
      <c r="A98" s="156" t="s">
        <v>88</v>
      </c>
      <c r="B98" s="184" t="s">
        <v>307</v>
      </c>
      <c r="C98" s="183">
        <f>'1.1.A.sz.mell. (2)'!C98+'1.2.A.sz.mell. (2)'!C99</f>
        <v>0</v>
      </c>
    </row>
    <row r="99" spans="1:3" s="180" customFormat="1" ht="12" customHeight="1" thickBot="1" x14ac:dyDescent="0.3">
      <c r="A99" s="156" t="s">
        <v>89</v>
      </c>
      <c r="B99" s="187" t="s">
        <v>308</v>
      </c>
      <c r="C99" s="183">
        <f>'1.1.A.sz.mell. (2)'!C99+'1.2.A.sz.mell. (2)'!C100</f>
        <v>0</v>
      </c>
    </row>
    <row r="100" spans="1:3" s="180" customFormat="1" ht="12" customHeight="1" thickBot="1" x14ac:dyDescent="0.3">
      <c r="A100" s="156" t="s">
        <v>99</v>
      </c>
      <c r="B100" s="188" t="s">
        <v>309</v>
      </c>
      <c r="C100" s="183">
        <f>'1.1.A.sz.mell. (2)'!C100+'1.2.A.sz.mell. (2)'!C101</f>
        <v>0</v>
      </c>
    </row>
    <row r="101" spans="1:3" s="180" customFormat="1" ht="12" customHeight="1" thickBot="1" x14ac:dyDescent="0.3">
      <c r="A101" s="156" t="s">
        <v>100</v>
      </c>
      <c r="B101" s="188" t="s">
        <v>310</v>
      </c>
      <c r="C101" s="183">
        <f>'1.1.A.sz.mell. (2)'!C101+'1.2.A.sz.mell. (2)'!C102</f>
        <v>0</v>
      </c>
    </row>
    <row r="102" spans="1:3" s="180" customFormat="1" ht="12" customHeight="1" thickBot="1" x14ac:dyDescent="0.3">
      <c r="A102" s="156" t="s">
        <v>101</v>
      </c>
      <c r="B102" s="187" t="s">
        <v>311</v>
      </c>
      <c r="C102" s="183">
        <f>'1.1.A.sz.mell. (2)'!C102+'1.2.A.sz.mell. (2)'!C103</f>
        <v>4917657</v>
      </c>
    </row>
    <row r="103" spans="1:3" s="180" customFormat="1" ht="12" customHeight="1" thickBot="1" x14ac:dyDescent="0.3">
      <c r="A103" s="156" t="s">
        <v>102</v>
      </c>
      <c r="B103" s="187" t="s">
        <v>312</v>
      </c>
      <c r="C103" s="183">
        <f>'1.1.A.sz.mell. (2)'!C103+'1.2.A.sz.mell. (2)'!C104</f>
        <v>0</v>
      </c>
    </row>
    <row r="104" spans="1:3" s="180" customFormat="1" ht="12" customHeight="1" thickBot="1" x14ac:dyDescent="0.3">
      <c r="A104" s="156" t="s">
        <v>104</v>
      </c>
      <c r="B104" s="188" t="s">
        <v>313</v>
      </c>
      <c r="C104" s="183">
        <f>'1.1.A.sz.mell. (2)'!C104+'1.2.A.sz.mell. (2)'!C105</f>
        <v>0</v>
      </c>
    </row>
    <row r="105" spans="1:3" s="180" customFormat="1" ht="12" customHeight="1" thickBot="1" x14ac:dyDescent="0.3">
      <c r="A105" s="189" t="s">
        <v>136</v>
      </c>
      <c r="B105" s="190" t="s">
        <v>314</v>
      </c>
      <c r="C105" s="183">
        <f>'1.1.A.sz.mell. (2)'!C105+'1.2.A.sz.mell. (2)'!C106</f>
        <v>0</v>
      </c>
    </row>
    <row r="106" spans="1:3" s="180" customFormat="1" ht="12" customHeight="1" thickBot="1" x14ac:dyDescent="0.3">
      <c r="A106" s="156" t="s">
        <v>315</v>
      </c>
      <c r="B106" s="190" t="s">
        <v>316</v>
      </c>
      <c r="C106" s="183">
        <f>'1.1.A.sz.mell. (2)'!C106+'1.2.A.sz.mell. (2)'!C107</f>
        <v>0</v>
      </c>
    </row>
    <row r="107" spans="1:3" s="180" customFormat="1" ht="12" customHeight="1" thickBot="1" x14ac:dyDescent="0.3">
      <c r="A107" s="191" t="s">
        <v>317</v>
      </c>
      <c r="B107" s="192" t="s">
        <v>318</v>
      </c>
      <c r="C107" s="183">
        <f>'1.1.A.sz.mell. (2)'!C107+'1.2.A.sz.mell. (2)'!C108</f>
        <v>4831724</v>
      </c>
    </row>
    <row r="108" spans="1:3" s="180" customFormat="1" ht="12" customHeight="1" thickBot="1" x14ac:dyDescent="0.3">
      <c r="A108" s="149" t="s">
        <v>14</v>
      </c>
      <c r="B108" s="194" t="s">
        <v>399</v>
      </c>
      <c r="C108" s="422">
        <f>'1.1.A.sz.mell. (2)'!C108+'1.2.A.sz.mell. (2)'!C109</f>
        <v>148642773</v>
      </c>
    </row>
    <row r="109" spans="1:3" s="180" customFormat="1" ht="12" customHeight="1" thickBot="1" x14ac:dyDescent="0.3">
      <c r="A109" s="153" t="s">
        <v>90</v>
      </c>
      <c r="B109" s="184" t="s">
        <v>166</v>
      </c>
      <c r="C109" s="183">
        <f>'1.1.A.sz.mell. (2)'!C109+'1.2.A.sz.mell. (2)'!C110</f>
        <v>88950696</v>
      </c>
    </row>
    <row r="110" spans="1:3" s="180" customFormat="1" ht="12" customHeight="1" thickBot="1" x14ac:dyDescent="0.3">
      <c r="A110" s="153" t="s">
        <v>91</v>
      </c>
      <c r="B110" s="195" t="s">
        <v>319</v>
      </c>
      <c r="C110" s="183">
        <f>'1.1.A.sz.mell. (2)'!C110+'1.2.A.sz.mell. (2)'!C111</f>
        <v>75090531</v>
      </c>
    </row>
    <row r="111" spans="1:3" s="180" customFormat="1" ht="12" customHeight="1" thickBot="1" x14ac:dyDescent="0.3">
      <c r="A111" s="153" t="s">
        <v>92</v>
      </c>
      <c r="B111" s="195" t="s">
        <v>137</v>
      </c>
      <c r="C111" s="183">
        <f>'1.1.A.sz.mell. (2)'!C111+'1.2.A.sz.mell. (2)'!C112</f>
        <v>59692077</v>
      </c>
    </row>
    <row r="112" spans="1:3" s="180" customFormat="1" ht="12" customHeight="1" thickBot="1" x14ac:dyDescent="0.3">
      <c r="A112" s="153" t="s">
        <v>93</v>
      </c>
      <c r="B112" s="195" t="s">
        <v>320</v>
      </c>
      <c r="C112" s="183">
        <f>'1.1.A.sz.mell. (2)'!C112+'1.2.A.sz.mell. (2)'!C113</f>
        <v>35989248</v>
      </c>
    </row>
    <row r="113" spans="1:3" s="180" customFormat="1" ht="12" customHeight="1" thickBot="1" x14ac:dyDescent="0.3">
      <c r="A113" s="153" t="s">
        <v>94</v>
      </c>
      <c r="B113" s="197" t="s">
        <v>168</v>
      </c>
      <c r="C113" s="183">
        <f>'1.1.A.sz.mell. (2)'!C113+'1.2.A.sz.mell. (2)'!C114</f>
        <v>0</v>
      </c>
    </row>
    <row r="114" spans="1:3" s="180" customFormat="1" ht="12" customHeight="1" thickBot="1" x14ac:dyDescent="0.3">
      <c r="A114" s="153" t="s">
        <v>103</v>
      </c>
      <c r="B114" s="198" t="s">
        <v>321</v>
      </c>
      <c r="C114" s="183">
        <f>'1.1.A.sz.mell. (2)'!C114+'1.2.A.sz.mell. (2)'!C115</f>
        <v>0</v>
      </c>
    </row>
    <row r="115" spans="1:3" s="180" customFormat="1" ht="12" customHeight="1" thickBot="1" x14ac:dyDescent="0.3">
      <c r="A115" s="153" t="s">
        <v>105</v>
      </c>
      <c r="B115" s="199" t="s">
        <v>322</v>
      </c>
      <c r="C115" s="183">
        <f>'1.1.A.sz.mell. (2)'!C115+'1.2.A.sz.mell. (2)'!C116</f>
        <v>0</v>
      </c>
    </row>
    <row r="116" spans="1:3" s="180" customFormat="1" ht="12.6" thickBot="1" x14ac:dyDescent="0.3">
      <c r="A116" s="153" t="s">
        <v>138</v>
      </c>
      <c r="B116" s="188" t="s">
        <v>310</v>
      </c>
      <c r="C116" s="183">
        <f>'1.1.A.sz.mell. (2)'!C116+'1.2.A.sz.mell. (2)'!C117</f>
        <v>0</v>
      </c>
    </row>
    <row r="117" spans="1:3" s="180" customFormat="1" ht="12" customHeight="1" thickBot="1" x14ac:dyDescent="0.3">
      <c r="A117" s="153" t="s">
        <v>139</v>
      </c>
      <c r="B117" s="188" t="s">
        <v>323</v>
      </c>
      <c r="C117" s="183">
        <f>'1.1.A.sz.mell. (2)'!C117+'1.2.A.sz.mell. (2)'!C118</f>
        <v>0</v>
      </c>
    </row>
    <row r="118" spans="1:3" s="180" customFormat="1" ht="12" customHeight="1" thickBot="1" x14ac:dyDescent="0.3">
      <c r="A118" s="153" t="s">
        <v>140</v>
      </c>
      <c r="B118" s="188" t="s">
        <v>324</v>
      </c>
      <c r="C118" s="183">
        <f>'1.1.A.sz.mell. (2)'!C118+'1.2.A.sz.mell. (2)'!C119</f>
        <v>0</v>
      </c>
    </row>
    <row r="119" spans="1:3" s="180" customFormat="1" ht="12" customHeight="1" thickBot="1" x14ac:dyDescent="0.3">
      <c r="A119" s="153" t="s">
        <v>325</v>
      </c>
      <c r="B119" s="188" t="s">
        <v>313</v>
      </c>
      <c r="C119" s="183">
        <f>'1.1.A.sz.mell. (2)'!C119+'1.2.A.sz.mell. (2)'!C120</f>
        <v>0</v>
      </c>
    </row>
    <row r="120" spans="1:3" s="180" customFormat="1" ht="12" customHeight="1" thickBot="1" x14ac:dyDescent="0.3">
      <c r="A120" s="153" t="s">
        <v>326</v>
      </c>
      <c r="B120" s="188" t="s">
        <v>327</v>
      </c>
      <c r="C120" s="183">
        <f>'1.1.A.sz.mell. (2)'!C120+'1.2.A.sz.mell. (2)'!C121</f>
        <v>0</v>
      </c>
    </row>
    <row r="121" spans="1:3" s="180" customFormat="1" ht="12.6" thickBot="1" x14ac:dyDescent="0.3">
      <c r="A121" s="189" t="s">
        <v>328</v>
      </c>
      <c r="B121" s="188" t="s">
        <v>329</v>
      </c>
      <c r="C121" s="183">
        <f>'1.1.A.sz.mell. (2)'!C121+'1.2.A.sz.mell. (2)'!C122</f>
        <v>0</v>
      </c>
    </row>
    <row r="122" spans="1:3" s="180" customFormat="1" ht="12" customHeight="1" thickBot="1" x14ac:dyDescent="0.3">
      <c r="A122" s="149" t="s">
        <v>15</v>
      </c>
      <c r="B122" s="201" t="s">
        <v>330</v>
      </c>
      <c r="C122" s="422">
        <f>'1.1.A.sz.mell. (2)'!C122+'1.2.A.sz.mell. (2)'!C123</f>
        <v>28389313</v>
      </c>
    </row>
    <row r="123" spans="1:3" s="180" customFormat="1" ht="12" customHeight="1" thickBot="1" x14ac:dyDescent="0.3">
      <c r="A123" s="153" t="s">
        <v>73</v>
      </c>
      <c r="B123" s="202" t="s">
        <v>50</v>
      </c>
      <c r="C123" s="183">
        <f>'1.1.A.sz.mell. (2)'!C123+'1.2.A.sz.mell. (2)'!C124</f>
        <v>7977257</v>
      </c>
    </row>
    <row r="124" spans="1:3" s="180" customFormat="1" ht="12" customHeight="1" thickBot="1" x14ac:dyDescent="0.3">
      <c r="A124" s="159" t="s">
        <v>74</v>
      </c>
      <c r="B124" s="195" t="s">
        <v>51</v>
      </c>
      <c r="C124" s="183">
        <f>'1.1.A.sz.mell. (2)'!C124+'1.2.A.sz.mell. (2)'!C125</f>
        <v>20412056</v>
      </c>
    </row>
    <row r="125" spans="1:3" s="180" customFormat="1" ht="12" customHeight="1" thickBot="1" x14ac:dyDescent="0.3">
      <c r="A125" s="149" t="s">
        <v>16</v>
      </c>
      <c r="B125" s="201" t="s">
        <v>331</v>
      </c>
      <c r="C125" s="422">
        <f>'1.1.A.sz.mell. (2)'!C125+'1.2.A.sz.mell. (2)'!C126</f>
        <v>295429799</v>
      </c>
    </row>
    <row r="126" spans="1:3" s="180" customFormat="1" ht="12" customHeight="1" thickBot="1" x14ac:dyDescent="0.3">
      <c r="A126" s="149" t="s">
        <v>17</v>
      </c>
      <c r="B126" s="201" t="s">
        <v>332</v>
      </c>
      <c r="C126" s="183">
        <f>'1.1.A.sz.mell. (2)'!C126+'1.2.A.sz.mell. (2)'!C127</f>
        <v>43666300</v>
      </c>
    </row>
    <row r="127" spans="1:3" s="180" customFormat="1" ht="12" customHeight="1" thickBot="1" x14ac:dyDescent="0.3">
      <c r="A127" s="153" t="s">
        <v>77</v>
      </c>
      <c r="B127" s="202" t="s">
        <v>333</v>
      </c>
      <c r="C127" s="183">
        <f>'1.1.A.sz.mell. (2)'!C127+'1.2.A.sz.mell. (2)'!C128</f>
        <v>0</v>
      </c>
    </row>
    <row r="128" spans="1:3" s="180" customFormat="1" ht="12" customHeight="1" thickBot="1" x14ac:dyDescent="0.3">
      <c r="A128" s="153" t="s">
        <v>78</v>
      </c>
      <c r="B128" s="202" t="s">
        <v>334</v>
      </c>
      <c r="C128" s="183">
        <f>'1.1.A.sz.mell. (2)'!C128+'1.2.A.sz.mell. (2)'!C129</f>
        <v>0</v>
      </c>
    </row>
    <row r="129" spans="1:3" s="180" customFormat="1" ht="12" customHeight="1" thickBot="1" x14ac:dyDescent="0.3">
      <c r="A129" s="189" t="s">
        <v>79</v>
      </c>
      <c r="B129" s="203" t="s">
        <v>335</v>
      </c>
      <c r="C129" s="422">
        <f>'1.1.A.sz.mell. (2)'!C129+'1.2.A.sz.mell. (2)'!C130</f>
        <v>43666300</v>
      </c>
    </row>
    <row r="130" spans="1:3" s="180" customFormat="1" ht="12" customHeight="1" thickBot="1" x14ac:dyDescent="0.3">
      <c r="A130" s="149" t="s">
        <v>18</v>
      </c>
      <c r="B130" s="201" t="s">
        <v>336</v>
      </c>
      <c r="C130" s="183">
        <f>'1.1.A.sz.mell. (2)'!C130+'1.2.A.sz.mell. (2)'!C131</f>
        <v>0</v>
      </c>
    </row>
    <row r="131" spans="1:3" s="180" customFormat="1" ht="12" customHeight="1" thickBot="1" x14ac:dyDescent="0.3">
      <c r="A131" s="153" t="s">
        <v>80</v>
      </c>
      <c r="B131" s="202" t="s">
        <v>337</v>
      </c>
      <c r="C131" s="183">
        <f>'1.1.A.sz.mell. (2)'!C131+'1.2.A.sz.mell. (2)'!C132</f>
        <v>0</v>
      </c>
    </row>
    <row r="132" spans="1:3" s="180" customFormat="1" ht="12" customHeight="1" thickBot="1" x14ac:dyDescent="0.3">
      <c r="A132" s="153" t="s">
        <v>81</v>
      </c>
      <c r="B132" s="202" t="s">
        <v>338</v>
      </c>
      <c r="C132" s="183">
        <f>'1.1.A.sz.mell. (2)'!C132+'1.2.A.sz.mell. (2)'!C133</f>
        <v>0</v>
      </c>
    </row>
    <row r="133" spans="1:3" s="180" customFormat="1" ht="12" customHeight="1" thickBot="1" x14ac:dyDescent="0.3">
      <c r="A133" s="153" t="s">
        <v>241</v>
      </c>
      <c r="B133" s="202" t="s">
        <v>339</v>
      </c>
      <c r="C133" s="183">
        <f>'1.1.A.sz.mell. (2)'!C133+'1.2.A.sz.mell. (2)'!C134</f>
        <v>0</v>
      </c>
    </row>
    <row r="134" spans="1:3" s="180" customFormat="1" ht="12" customHeight="1" thickBot="1" x14ac:dyDescent="0.3">
      <c r="A134" s="189" t="s">
        <v>243</v>
      </c>
      <c r="B134" s="203" t="s">
        <v>340</v>
      </c>
      <c r="C134" s="183">
        <f>'1.1.A.sz.mell. (2)'!C134+'1.2.A.sz.mell. (2)'!C135</f>
        <v>0</v>
      </c>
    </row>
    <row r="135" spans="1:3" s="180" customFormat="1" ht="12" customHeight="1" thickBot="1" x14ac:dyDescent="0.3">
      <c r="A135" s="149" t="s">
        <v>19</v>
      </c>
      <c r="B135" s="201" t="s">
        <v>341</v>
      </c>
      <c r="C135" s="422">
        <f>'1.1.A.sz.mell. (2)'!C135+'1.2.A.sz.mell. (2)'!C136</f>
        <v>57194493</v>
      </c>
    </row>
    <row r="136" spans="1:3" s="180" customFormat="1" ht="12" customHeight="1" thickBot="1" x14ac:dyDescent="0.3">
      <c r="A136" s="153" t="s">
        <v>82</v>
      </c>
      <c r="B136" s="202" t="s">
        <v>342</v>
      </c>
      <c r="C136" s="183">
        <f>'1.1.A.sz.mell. (2)'!C136+'1.2.A.sz.mell. (2)'!C137</f>
        <v>0</v>
      </c>
    </row>
    <row r="137" spans="1:3" s="180" customFormat="1" ht="12" customHeight="1" thickBot="1" x14ac:dyDescent="0.3">
      <c r="A137" s="153" t="s">
        <v>83</v>
      </c>
      <c r="B137" s="202" t="s">
        <v>343</v>
      </c>
      <c r="C137" s="183">
        <f>'1.1.A.sz.mell. (2)'!C137+'1.2.A.sz.mell. (2)'!C138</f>
        <v>3247169</v>
      </c>
    </row>
    <row r="138" spans="1:3" s="180" customFormat="1" ht="12" customHeight="1" thickBot="1" x14ac:dyDescent="0.3">
      <c r="A138" s="153" t="s">
        <v>250</v>
      </c>
      <c r="B138" s="202" t="s">
        <v>344</v>
      </c>
      <c r="C138" s="183">
        <f>'1.1.A.sz.mell. (2)'!C138+'1.2.A.sz.mell. (2)'!C139</f>
        <v>2628658</v>
      </c>
    </row>
    <row r="139" spans="1:3" s="180" customFormat="1" ht="12" customHeight="1" thickBot="1" x14ac:dyDescent="0.3">
      <c r="A139" s="153" t="s">
        <v>252</v>
      </c>
      <c r="B139" s="184" t="s">
        <v>345</v>
      </c>
      <c r="C139" s="183">
        <f>'1.1.A.sz.mell. (2)'!C139+'1.2.A.sz.mell. (2)'!C140</f>
        <v>0</v>
      </c>
    </row>
    <row r="140" spans="1:3" s="180" customFormat="1" ht="12" customHeight="1" thickBot="1" x14ac:dyDescent="0.3">
      <c r="A140" s="189" t="s">
        <v>418</v>
      </c>
      <c r="B140" s="202" t="s">
        <v>414</v>
      </c>
      <c r="C140" s="183">
        <f>'1.1.A.sz.mell. (2)'!C140+'1.2.A.sz.mell. (2)'!C141</f>
        <v>51318666</v>
      </c>
    </row>
    <row r="141" spans="1:3" s="180" customFormat="1" ht="12" customHeight="1" thickBot="1" x14ac:dyDescent="0.3">
      <c r="A141" s="149" t="s">
        <v>20</v>
      </c>
      <c r="B141" s="291" t="s">
        <v>346</v>
      </c>
      <c r="C141" s="183">
        <f>'1.1.A.sz.mell. (2)'!C141+'1.2.A.sz.mell. (2)'!C143</f>
        <v>0</v>
      </c>
    </row>
    <row r="142" spans="1:3" s="180" customFormat="1" ht="12" customHeight="1" thickBot="1" x14ac:dyDescent="0.3">
      <c r="A142" s="153" t="s">
        <v>131</v>
      </c>
      <c r="B142" s="202" t="s">
        <v>347</v>
      </c>
      <c r="C142" s="183">
        <f>'1.1.A.sz.mell. (2)'!C142+'1.2.A.sz.mell. (2)'!C144</f>
        <v>0</v>
      </c>
    </row>
    <row r="143" spans="1:3" s="180" customFormat="1" ht="12" customHeight="1" thickBot="1" x14ac:dyDescent="0.3">
      <c r="A143" s="153" t="s">
        <v>132</v>
      </c>
      <c r="B143" s="202" t="s">
        <v>348</v>
      </c>
      <c r="C143" s="183">
        <f>'1.1.A.sz.mell. (2)'!C143+'1.2.A.sz.mell. (2)'!C145</f>
        <v>0</v>
      </c>
    </row>
    <row r="144" spans="1:3" s="180" customFormat="1" ht="12" customHeight="1" thickBot="1" x14ac:dyDescent="0.3">
      <c r="A144" s="153" t="s">
        <v>167</v>
      </c>
      <c r="B144" s="202" t="s">
        <v>349</v>
      </c>
      <c r="C144" s="183">
        <f>'1.1.A.sz.mell. (2)'!C144+'1.2.A.sz.mell. (2)'!C146</f>
        <v>0</v>
      </c>
    </row>
    <row r="145" spans="1:9" s="180" customFormat="1" ht="12" customHeight="1" thickBot="1" x14ac:dyDescent="0.3">
      <c r="A145" s="153" t="s">
        <v>258</v>
      </c>
      <c r="B145" s="202" t="s">
        <v>350</v>
      </c>
      <c r="C145" s="183"/>
    </row>
    <row r="146" spans="1:9" s="180" customFormat="1" ht="15" customHeight="1" thickBot="1" x14ac:dyDescent="0.3">
      <c r="A146" s="149" t="s">
        <v>21</v>
      </c>
      <c r="B146" s="201" t="s">
        <v>351</v>
      </c>
      <c r="C146" s="422">
        <f>'1.1.A.sz.mell. (2)'!C146+'1.2.A.sz.mell. (2)'!C147</f>
        <v>100860793</v>
      </c>
      <c r="F146" s="205"/>
      <c r="G146" s="206"/>
      <c r="H146" s="206"/>
      <c r="I146" s="206"/>
    </row>
    <row r="147" spans="1:9" s="152" customFormat="1" ht="12.9" customHeight="1" thickBot="1" x14ac:dyDescent="0.3">
      <c r="A147" s="207" t="s">
        <v>22</v>
      </c>
      <c r="B147" s="116" t="s">
        <v>352</v>
      </c>
      <c r="C147" s="422">
        <f>'1.1.A.sz.mell. (2)'!C147+'1.2.A.sz.mell. (2)'!C148</f>
        <v>396290592</v>
      </c>
    </row>
    <row r="148" spans="1:9" s="180" customFormat="1" ht="7.5" customHeight="1" x14ac:dyDescent="0.25">
      <c r="C148" s="208"/>
    </row>
    <row r="149" spans="1:9" s="180" customFormat="1" ht="12" x14ac:dyDescent="0.25">
      <c r="A149" s="480" t="s">
        <v>353</v>
      </c>
      <c r="B149" s="480"/>
      <c r="C149" s="480"/>
    </row>
    <row r="150" spans="1:9" s="180" customFormat="1" ht="15" customHeight="1" thickBot="1" x14ac:dyDescent="0.3">
      <c r="A150" s="481" t="s">
        <v>114</v>
      </c>
      <c r="B150" s="481"/>
      <c r="C150" s="101" t="s">
        <v>9</v>
      </c>
    </row>
    <row r="151" spans="1:9" s="180" customFormat="1" ht="26.25" customHeight="1" thickBot="1" x14ac:dyDescent="0.3">
      <c r="A151" s="149">
        <v>1</v>
      </c>
      <c r="B151" s="194" t="s">
        <v>354</v>
      </c>
      <c r="C151" s="151">
        <f>C62-C125</f>
        <v>-24116445</v>
      </c>
      <c r="D151" s="209"/>
    </row>
    <row r="152" spans="1:9" s="180" customFormat="1" ht="27.75" customHeight="1" thickBot="1" x14ac:dyDescent="0.3">
      <c r="A152" s="149" t="s">
        <v>14</v>
      </c>
      <c r="B152" s="194" t="s">
        <v>355</v>
      </c>
      <c r="C152" s="151">
        <f>C85-C146</f>
        <v>24116445</v>
      </c>
    </row>
  </sheetData>
  <mergeCells count="8">
    <mergeCell ref="A149:C149"/>
    <mergeCell ref="A150:B150"/>
    <mergeCell ref="A1:C1"/>
    <mergeCell ref="A2:C2"/>
    <mergeCell ref="A3:C3"/>
    <mergeCell ref="A4:B4"/>
    <mergeCell ref="A88:C88"/>
    <mergeCell ref="A89:B89"/>
  </mergeCells>
  <pageMargins left="0.78740157480314965" right="0.78740157480314965" top="0.19685039370078741" bottom="0.38" header="0.15748031496062992" footer="0.27559055118110237"/>
  <pageSetup paperSize="9" scale="74" fitToWidth="3" fitToHeight="2" orientation="portrait" horizontalDpi="300" verticalDpi="300" r:id="rId1"/>
  <headerFooter alignWithMargins="0"/>
  <rowBreaks count="1" manualBreakCount="1">
    <brk id="8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52"/>
  <sheetViews>
    <sheetView zoomScaleNormal="100" workbookViewId="0">
      <selection activeCell="B17" sqref="B17"/>
    </sheetView>
  </sheetViews>
  <sheetFormatPr defaultColWidth="9.33203125" defaultRowHeight="15.6" x14ac:dyDescent="0.3"/>
  <cols>
    <col min="1" max="1" width="9.44140625" style="117" customWidth="1"/>
    <col min="2" max="2" width="94.109375" style="117" customWidth="1"/>
    <col min="3" max="3" width="37" style="118" customWidth="1"/>
    <col min="4" max="4" width="9" style="125" customWidth="1"/>
    <col min="5" max="16384" width="9.33203125" style="125"/>
  </cols>
  <sheetData>
    <row r="1" spans="1:6" x14ac:dyDescent="0.3">
      <c r="A1" s="482" t="s">
        <v>591</v>
      </c>
      <c r="B1" s="483"/>
      <c r="C1" s="483"/>
      <c r="D1" s="124"/>
      <c r="E1" s="124"/>
      <c r="F1" s="124"/>
    </row>
    <row r="2" spans="1:6" ht="16.2" x14ac:dyDescent="0.35">
      <c r="A2" s="488" t="s">
        <v>548</v>
      </c>
      <c r="B2" s="489"/>
      <c r="C2" s="489"/>
      <c r="D2" s="489"/>
      <c r="E2" s="489"/>
      <c r="F2" s="489"/>
    </row>
    <row r="3" spans="1:6" ht="15.9" customHeight="1" x14ac:dyDescent="0.3">
      <c r="A3" s="484" t="s">
        <v>10</v>
      </c>
      <c r="B3" s="484"/>
      <c r="C3" s="484"/>
    </row>
    <row r="4" spans="1:6" ht="15.9" customHeight="1" thickBot="1" x14ac:dyDescent="0.35">
      <c r="A4" s="481" t="s">
        <v>112</v>
      </c>
      <c r="B4" s="481"/>
      <c r="C4" s="101" t="s">
        <v>9</v>
      </c>
    </row>
    <row r="5" spans="1:6" ht="38.1" customHeight="1" thickBot="1" x14ac:dyDescent="0.35">
      <c r="A5" s="4" t="s">
        <v>59</v>
      </c>
      <c r="B5" s="5" t="s">
        <v>12</v>
      </c>
      <c r="C5" s="14" t="s">
        <v>461</v>
      </c>
    </row>
    <row r="6" spans="1:6" s="129" customFormat="1" ht="12" customHeight="1" thickBot="1" x14ac:dyDescent="0.25">
      <c r="A6" s="126">
        <v>1</v>
      </c>
      <c r="B6" s="127">
        <v>2</v>
      </c>
      <c r="C6" s="128">
        <v>3</v>
      </c>
    </row>
    <row r="7" spans="1:6" s="152" customFormat="1" ht="12" customHeight="1" thickBot="1" x14ac:dyDescent="0.3">
      <c r="A7" s="149" t="s">
        <v>13</v>
      </c>
      <c r="B7" s="150" t="s">
        <v>191</v>
      </c>
      <c r="C7" s="151">
        <f>+C8+C9+C10+C11+C12+C13</f>
        <v>81179254</v>
      </c>
    </row>
    <row r="8" spans="1:6" s="152" customFormat="1" ht="12" customHeight="1" x14ac:dyDescent="0.25">
      <c r="A8" s="153" t="s">
        <v>84</v>
      </c>
      <c r="B8" s="154" t="s">
        <v>192</v>
      </c>
      <c r="C8" s="155">
        <v>22698535</v>
      </c>
    </row>
    <row r="9" spans="1:6" s="152" customFormat="1" ht="12" customHeight="1" x14ac:dyDescent="0.25">
      <c r="A9" s="156" t="s">
        <v>85</v>
      </c>
      <c r="B9" s="157" t="s">
        <v>193</v>
      </c>
      <c r="C9" s="158">
        <v>31457830</v>
      </c>
    </row>
    <row r="10" spans="1:6" s="152" customFormat="1" ht="12" customHeight="1" x14ac:dyDescent="0.25">
      <c r="A10" s="156" t="s">
        <v>86</v>
      </c>
      <c r="B10" s="157" t="s">
        <v>194</v>
      </c>
      <c r="C10" s="158">
        <v>24922460</v>
      </c>
    </row>
    <row r="11" spans="1:6" s="152" customFormat="1" ht="12" customHeight="1" x14ac:dyDescent="0.25">
      <c r="A11" s="156" t="s">
        <v>87</v>
      </c>
      <c r="B11" s="157" t="s">
        <v>195</v>
      </c>
      <c r="C11" s="158">
        <v>2100429</v>
      </c>
    </row>
    <row r="12" spans="1:6" s="152" customFormat="1" ht="12" customHeight="1" x14ac:dyDescent="0.25">
      <c r="A12" s="156" t="s">
        <v>109</v>
      </c>
      <c r="B12" s="157" t="s">
        <v>196</v>
      </c>
      <c r="C12" s="158"/>
    </row>
    <row r="13" spans="1:6" s="152" customFormat="1" ht="12" customHeight="1" thickBot="1" x14ac:dyDescent="0.3">
      <c r="A13" s="159" t="s">
        <v>88</v>
      </c>
      <c r="B13" s="160" t="s">
        <v>197</v>
      </c>
      <c r="C13" s="158"/>
    </row>
    <row r="14" spans="1:6" s="152" customFormat="1" ht="12" customHeight="1" thickBot="1" x14ac:dyDescent="0.3">
      <c r="A14" s="149" t="s">
        <v>14</v>
      </c>
      <c r="B14" s="161" t="s">
        <v>198</v>
      </c>
      <c r="C14" s="151">
        <f>+C15+C16+C17+C18+C19</f>
        <v>6354112</v>
      </c>
    </row>
    <row r="15" spans="1:6" s="152" customFormat="1" ht="12" customHeight="1" x14ac:dyDescent="0.25">
      <c r="A15" s="153" t="s">
        <v>90</v>
      </c>
      <c r="B15" s="154" t="s">
        <v>199</v>
      </c>
      <c r="C15" s="155"/>
    </row>
    <row r="16" spans="1:6" s="152" customFormat="1" ht="12" customHeight="1" x14ac:dyDescent="0.25">
      <c r="A16" s="156" t="s">
        <v>91</v>
      </c>
      <c r="B16" s="157" t="s">
        <v>200</v>
      </c>
      <c r="C16" s="158"/>
    </row>
    <row r="17" spans="1:3" s="152" customFormat="1" ht="12" customHeight="1" x14ac:dyDescent="0.25">
      <c r="A17" s="156" t="s">
        <v>92</v>
      </c>
      <c r="B17" s="157" t="s">
        <v>201</v>
      </c>
      <c r="C17" s="158"/>
    </row>
    <row r="18" spans="1:3" s="152" customFormat="1" ht="12" customHeight="1" x14ac:dyDescent="0.25">
      <c r="A18" s="156" t="s">
        <v>93</v>
      </c>
      <c r="B18" s="157" t="s">
        <v>202</v>
      </c>
      <c r="C18" s="158"/>
    </row>
    <row r="19" spans="1:3" s="152" customFormat="1" ht="12" customHeight="1" x14ac:dyDescent="0.25">
      <c r="A19" s="156" t="s">
        <v>94</v>
      </c>
      <c r="B19" s="157" t="s">
        <v>203</v>
      </c>
      <c r="C19" s="158">
        <v>6354112</v>
      </c>
    </row>
    <row r="20" spans="1:3" s="152" customFormat="1" ht="12" customHeight="1" thickBot="1" x14ac:dyDescent="0.3">
      <c r="A20" s="159" t="s">
        <v>103</v>
      </c>
      <c r="B20" s="160" t="s">
        <v>204</v>
      </c>
      <c r="C20" s="162"/>
    </row>
    <row r="21" spans="1:3" s="152" customFormat="1" ht="12" customHeight="1" thickBot="1" x14ac:dyDescent="0.3">
      <c r="A21" s="149" t="s">
        <v>15</v>
      </c>
      <c r="B21" s="150" t="s">
        <v>205</v>
      </c>
      <c r="C21" s="151">
        <f>+C22+C23+C24+C25+C26+C27</f>
        <v>66644647</v>
      </c>
    </row>
    <row r="22" spans="1:3" s="152" customFormat="1" ht="12" customHeight="1" x14ac:dyDescent="0.25">
      <c r="A22" s="153" t="s">
        <v>73</v>
      </c>
      <c r="B22" s="154" t="s">
        <v>206</v>
      </c>
      <c r="C22" s="155">
        <v>42318908</v>
      </c>
    </row>
    <row r="23" spans="1:3" s="152" customFormat="1" ht="12" customHeight="1" x14ac:dyDescent="0.25">
      <c r="A23" s="156" t="s">
        <v>74</v>
      </c>
      <c r="B23" s="157" t="s">
        <v>207</v>
      </c>
      <c r="C23" s="158"/>
    </row>
    <row r="24" spans="1:3" s="152" customFormat="1" ht="12" customHeight="1" x14ac:dyDescent="0.25">
      <c r="A24" s="156" t="s">
        <v>75</v>
      </c>
      <c r="B24" s="157" t="s">
        <v>208</v>
      </c>
      <c r="C24" s="158"/>
    </row>
    <row r="25" spans="1:3" s="152" customFormat="1" ht="12" customHeight="1" x14ac:dyDescent="0.25">
      <c r="A25" s="156" t="s">
        <v>76</v>
      </c>
      <c r="B25" s="157" t="s">
        <v>209</v>
      </c>
      <c r="C25" s="158"/>
    </row>
    <row r="26" spans="1:3" s="152" customFormat="1" ht="12" customHeight="1" x14ac:dyDescent="0.25">
      <c r="A26" s="156" t="s">
        <v>121</v>
      </c>
      <c r="B26" s="157" t="s">
        <v>210</v>
      </c>
      <c r="C26" s="158"/>
    </row>
    <row r="27" spans="1:3" s="152" customFormat="1" ht="12" customHeight="1" thickBot="1" x14ac:dyDescent="0.3">
      <c r="A27" s="159" t="s">
        <v>122</v>
      </c>
      <c r="B27" s="160" t="s">
        <v>211</v>
      </c>
      <c r="C27" s="162">
        <v>24325739</v>
      </c>
    </row>
    <row r="28" spans="1:3" s="152" customFormat="1" ht="12" customHeight="1" thickBot="1" x14ac:dyDescent="0.3">
      <c r="A28" s="149" t="s">
        <v>123</v>
      </c>
      <c r="B28" s="150" t="s">
        <v>212</v>
      </c>
      <c r="C28" s="163">
        <f>+C29+C32+C33+C34</f>
        <v>34000000</v>
      </c>
    </row>
    <row r="29" spans="1:3" s="152" customFormat="1" ht="12" customHeight="1" x14ac:dyDescent="0.25">
      <c r="A29" s="153" t="s">
        <v>213</v>
      </c>
      <c r="B29" s="154" t="s">
        <v>214</v>
      </c>
      <c r="C29" s="164">
        <f>C30+C31</f>
        <v>29400000</v>
      </c>
    </row>
    <row r="30" spans="1:3" s="152" customFormat="1" ht="12" customHeight="1" x14ac:dyDescent="0.25">
      <c r="A30" s="156" t="s">
        <v>215</v>
      </c>
      <c r="B30" s="157" t="s">
        <v>216</v>
      </c>
      <c r="C30" s="158">
        <v>4400000</v>
      </c>
    </row>
    <row r="31" spans="1:3" s="152" customFormat="1" ht="12" customHeight="1" x14ac:dyDescent="0.25">
      <c r="A31" s="156" t="s">
        <v>217</v>
      </c>
      <c r="B31" s="157" t="s">
        <v>218</v>
      </c>
      <c r="C31" s="158">
        <v>25000000</v>
      </c>
    </row>
    <row r="32" spans="1:3" s="152" customFormat="1" ht="12" customHeight="1" x14ac:dyDescent="0.25">
      <c r="A32" s="156" t="s">
        <v>219</v>
      </c>
      <c r="B32" s="157" t="s">
        <v>220</v>
      </c>
      <c r="C32" s="158">
        <v>4400000</v>
      </c>
    </row>
    <row r="33" spans="1:3" s="152" customFormat="1" ht="12" customHeight="1" x14ac:dyDescent="0.25">
      <c r="A33" s="156" t="s">
        <v>221</v>
      </c>
      <c r="B33" s="157" t="s">
        <v>222</v>
      </c>
      <c r="C33" s="158"/>
    </row>
    <row r="34" spans="1:3" s="152" customFormat="1" ht="12" customHeight="1" thickBot="1" x14ac:dyDescent="0.3">
      <c r="A34" s="159" t="s">
        <v>223</v>
      </c>
      <c r="B34" s="160" t="s">
        <v>224</v>
      </c>
      <c r="C34" s="162">
        <v>200000</v>
      </c>
    </row>
    <row r="35" spans="1:3" s="152" customFormat="1" ht="12" customHeight="1" thickBot="1" x14ac:dyDescent="0.3">
      <c r="A35" s="149" t="s">
        <v>17</v>
      </c>
      <c r="B35" s="150" t="s">
        <v>225</v>
      </c>
      <c r="C35" s="151">
        <f>SUM(C36:C45)</f>
        <v>14100494</v>
      </c>
    </row>
    <row r="36" spans="1:3" s="152" customFormat="1" ht="12" customHeight="1" x14ac:dyDescent="0.25">
      <c r="A36" s="153" t="s">
        <v>77</v>
      </c>
      <c r="B36" s="154" t="s">
        <v>226</v>
      </c>
      <c r="C36" s="155">
        <v>320000</v>
      </c>
    </row>
    <row r="37" spans="1:3" s="152" customFormat="1" ht="12" customHeight="1" x14ac:dyDescent="0.25">
      <c r="A37" s="156" t="s">
        <v>78</v>
      </c>
      <c r="B37" s="157" t="s">
        <v>227</v>
      </c>
      <c r="C37" s="158">
        <v>4014197</v>
      </c>
    </row>
    <row r="38" spans="1:3" s="152" customFormat="1" ht="12" customHeight="1" x14ac:dyDescent="0.25">
      <c r="A38" s="156" t="s">
        <v>79</v>
      </c>
      <c r="B38" s="157" t="s">
        <v>228</v>
      </c>
      <c r="C38" s="158">
        <v>2022900</v>
      </c>
    </row>
    <row r="39" spans="1:3" s="152" customFormat="1" ht="12" customHeight="1" x14ac:dyDescent="0.25">
      <c r="A39" s="156" t="s">
        <v>125</v>
      </c>
      <c r="B39" s="157" t="s">
        <v>229</v>
      </c>
      <c r="C39" s="158">
        <v>300000</v>
      </c>
    </row>
    <row r="40" spans="1:3" s="152" customFormat="1" ht="12" customHeight="1" x14ac:dyDescent="0.25">
      <c r="A40" s="156" t="s">
        <v>126</v>
      </c>
      <c r="B40" s="157" t="s">
        <v>230</v>
      </c>
      <c r="C40" s="158"/>
    </row>
    <row r="41" spans="1:3" s="152" customFormat="1" ht="12" customHeight="1" x14ac:dyDescent="0.25">
      <c r="A41" s="156" t="s">
        <v>127</v>
      </c>
      <c r="B41" s="157" t="s">
        <v>231</v>
      </c>
      <c r="C41" s="158">
        <v>1628396</v>
      </c>
    </row>
    <row r="42" spans="1:3" s="152" customFormat="1" ht="12" customHeight="1" x14ac:dyDescent="0.25">
      <c r="A42" s="156" t="s">
        <v>128</v>
      </c>
      <c r="B42" s="157" t="s">
        <v>232</v>
      </c>
      <c r="C42" s="158">
        <v>5800000</v>
      </c>
    </row>
    <row r="43" spans="1:3" s="152" customFormat="1" ht="12" customHeight="1" x14ac:dyDescent="0.25">
      <c r="A43" s="156" t="s">
        <v>129</v>
      </c>
      <c r="B43" s="157" t="s">
        <v>475</v>
      </c>
      <c r="C43" s="158"/>
    </row>
    <row r="44" spans="1:3" s="152" customFormat="1" ht="12" customHeight="1" x14ac:dyDescent="0.25">
      <c r="A44" s="156" t="s">
        <v>234</v>
      </c>
      <c r="B44" s="157" t="s">
        <v>235</v>
      </c>
      <c r="C44" s="165"/>
    </row>
    <row r="45" spans="1:3" s="152" customFormat="1" ht="12" customHeight="1" thickBot="1" x14ac:dyDescent="0.3">
      <c r="A45" s="159" t="s">
        <v>236</v>
      </c>
      <c r="B45" s="160" t="s">
        <v>237</v>
      </c>
      <c r="C45" s="166">
        <v>15001</v>
      </c>
    </row>
    <row r="46" spans="1:3" s="152" customFormat="1" ht="12" customHeight="1" thickBot="1" x14ac:dyDescent="0.3">
      <c r="A46" s="149" t="s">
        <v>18</v>
      </c>
      <c r="B46" s="150" t="s">
        <v>238</v>
      </c>
      <c r="C46" s="151">
        <f>SUM(C47:C51)</f>
        <v>1102363</v>
      </c>
    </row>
    <row r="47" spans="1:3" s="152" customFormat="1" ht="12" customHeight="1" x14ac:dyDescent="0.25">
      <c r="A47" s="153" t="s">
        <v>80</v>
      </c>
      <c r="B47" s="154" t="s">
        <v>239</v>
      </c>
      <c r="C47" s="167"/>
    </row>
    <row r="48" spans="1:3" s="152" customFormat="1" ht="12" customHeight="1" x14ac:dyDescent="0.25">
      <c r="A48" s="156" t="s">
        <v>81</v>
      </c>
      <c r="B48" s="157" t="s">
        <v>240</v>
      </c>
      <c r="C48" s="165"/>
    </row>
    <row r="49" spans="1:3" s="152" customFormat="1" ht="12" customHeight="1" x14ac:dyDescent="0.25">
      <c r="A49" s="156" t="s">
        <v>241</v>
      </c>
      <c r="B49" s="157" t="s">
        <v>242</v>
      </c>
      <c r="C49" s="165">
        <v>1102363</v>
      </c>
    </row>
    <row r="50" spans="1:3" s="152" customFormat="1" ht="12" customHeight="1" x14ac:dyDescent="0.25">
      <c r="A50" s="156" t="s">
        <v>243</v>
      </c>
      <c r="B50" s="157" t="s">
        <v>244</v>
      </c>
      <c r="C50" s="165"/>
    </row>
    <row r="51" spans="1:3" s="152" customFormat="1" ht="12" customHeight="1" thickBot="1" x14ac:dyDescent="0.3">
      <c r="A51" s="159" t="s">
        <v>245</v>
      </c>
      <c r="B51" s="160" t="s">
        <v>246</v>
      </c>
      <c r="C51" s="166"/>
    </row>
    <row r="52" spans="1:3" s="152" customFormat="1" ht="12" customHeight="1" thickBot="1" x14ac:dyDescent="0.3">
      <c r="A52" s="149" t="s">
        <v>130</v>
      </c>
      <c r="B52" s="150" t="s">
        <v>247</v>
      </c>
      <c r="C52" s="151">
        <f>SUM(C53:C55)</f>
        <v>240000</v>
      </c>
    </row>
    <row r="53" spans="1:3" s="152" customFormat="1" ht="12" customHeight="1" x14ac:dyDescent="0.25">
      <c r="A53" s="153" t="s">
        <v>82</v>
      </c>
      <c r="B53" s="154" t="s">
        <v>248</v>
      </c>
      <c r="C53" s="155"/>
    </row>
    <row r="54" spans="1:3" s="152" customFormat="1" ht="12" customHeight="1" x14ac:dyDescent="0.25">
      <c r="A54" s="156" t="s">
        <v>83</v>
      </c>
      <c r="B54" s="157" t="s">
        <v>249</v>
      </c>
      <c r="C54" s="158"/>
    </row>
    <row r="55" spans="1:3" s="152" customFormat="1" ht="12" customHeight="1" x14ac:dyDescent="0.25">
      <c r="A55" s="156" t="s">
        <v>250</v>
      </c>
      <c r="B55" s="157" t="s">
        <v>251</v>
      </c>
      <c r="C55" s="158">
        <v>240000</v>
      </c>
    </row>
    <row r="56" spans="1:3" s="152" customFormat="1" ht="12" customHeight="1" thickBot="1" x14ac:dyDescent="0.3">
      <c r="A56" s="159" t="s">
        <v>252</v>
      </c>
      <c r="B56" s="160" t="s">
        <v>253</v>
      </c>
      <c r="C56" s="162"/>
    </row>
    <row r="57" spans="1:3" s="152" customFormat="1" ht="12" customHeight="1" thickBot="1" x14ac:dyDescent="0.3">
      <c r="A57" s="149" t="s">
        <v>20</v>
      </c>
      <c r="B57" s="161" t="s">
        <v>254</v>
      </c>
      <c r="C57" s="151">
        <f>SUM(C58:C60)</f>
        <v>0</v>
      </c>
    </row>
    <row r="58" spans="1:3" s="152" customFormat="1" ht="12" customHeight="1" x14ac:dyDescent="0.25">
      <c r="A58" s="153" t="s">
        <v>131</v>
      </c>
      <c r="B58" s="154" t="s">
        <v>255</v>
      </c>
      <c r="C58" s="165"/>
    </row>
    <row r="59" spans="1:3" s="152" customFormat="1" ht="12" customHeight="1" x14ac:dyDescent="0.25">
      <c r="A59" s="156" t="s">
        <v>132</v>
      </c>
      <c r="B59" s="157" t="s">
        <v>256</v>
      </c>
      <c r="C59" s="165"/>
    </row>
    <row r="60" spans="1:3" s="152" customFormat="1" ht="12" customHeight="1" x14ac:dyDescent="0.25">
      <c r="A60" s="156" t="s">
        <v>167</v>
      </c>
      <c r="B60" s="157" t="s">
        <v>257</v>
      </c>
      <c r="C60" s="165"/>
    </row>
    <row r="61" spans="1:3" s="152" customFormat="1" ht="12" customHeight="1" thickBot="1" x14ac:dyDescent="0.3">
      <c r="A61" s="159" t="s">
        <v>258</v>
      </c>
      <c r="B61" s="160" t="s">
        <v>259</v>
      </c>
      <c r="C61" s="165"/>
    </row>
    <row r="62" spans="1:3" s="152" customFormat="1" ht="12" customHeight="1" thickBot="1" x14ac:dyDescent="0.3">
      <c r="A62" s="149" t="s">
        <v>21</v>
      </c>
      <c r="B62" s="150" t="s">
        <v>260</v>
      </c>
      <c r="C62" s="163">
        <f>+C7+C14+C21+C28+C35+C46+C52+C57</f>
        <v>203620870</v>
      </c>
    </row>
    <row r="63" spans="1:3" s="152" customFormat="1" ht="12" customHeight="1" thickBot="1" x14ac:dyDescent="0.3">
      <c r="A63" s="168" t="s">
        <v>261</v>
      </c>
      <c r="B63" s="161" t="s">
        <v>262</v>
      </c>
      <c r="C63" s="151">
        <f>SUM(C64:C66)</f>
        <v>31666300</v>
      </c>
    </row>
    <row r="64" spans="1:3" s="152" customFormat="1" ht="12" customHeight="1" x14ac:dyDescent="0.25">
      <c r="A64" s="153" t="s">
        <v>263</v>
      </c>
      <c r="B64" s="154" t="s">
        <v>264</v>
      </c>
      <c r="C64" s="165"/>
    </row>
    <row r="65" spans="1:3" s="152" customFormat="1" ht="12" customHeight="1" x14ac:dyDescent="0.25">
      <c r="A65" s="156" t="s">
        <v>265</v>
      </c>
      <c r="B65" s="157" t="s">
        <v>266</v>
      </c>
      <c r="C65" s="165"/>
    </row>
    <row r="66" spans="1:3" s="152" customFormat="1" ht="12" customHeight="1" thickBot="1" x14ac:dyDescent="0.3">
      <c r="A66" s="159" t="s">
        <v>267</v>
      </c>
      <c r="B66" s="169" t="s">
        <v>268</v>
      </c>
      <c r="C66" s="165">
        <v>31666300</v>
      </c>
    </row>
    <row r="67" spans="1:3" s="152" customFormat="1" ht="12" customHeight="1" thickBot="1" x14ac:dyDescent="0.3">
      <c r="A67" s="168" t="s">
        <v>269</v>
      </c>
      <c r="B67" s="161" t="s">
        <v>270</v>
      </c>
      <c r="C67" s="151">
        <f>SUM(C68:C71)</f>
        <v>0</v>
      </c>
    </row>
    <row r="68" spans="1:3" s="152" customFormat="1" ht="12" customHeight="1" x14ac:dyDescent="0.25">
      <c r="A68" s="153" t="s">
        <v>110</v>
      </c>
      <c r="B68" s="154" t="s">
        <v>271</v>
      </c>
      <c r="C68" s="165"/>
    </row>
    <row r="69" spans="1:3" s="152" customFormat="1" ht="12" customHeight="1" x14ac:dyDescent="0.25">
      <c r="A69" s="156" t="s">
        <v>111</v>
      </c>
      <c r="B69" s="157" t="s">
        <v>272</v>
      </c>
      <c r="C69" s="165"/>
    </row>
    <row r="70" spans="1:3" s="152" customFormat="1" ht="12" customHeight="1" x14ac:dyDescent="0.25">
      <c r="A70" s="156" t="s">
        <v>273</v>
      </c>
      <c r="B70" s="157" t="s">
        <v>274</v>
      </c>
      <c r="C70" s="165"/>
    </row>
    <row r="71" spans="1:3" s="152" customFormat="1" ht="12" customHeight="1" thickBot="1" x14ac:dyDescent="0.3">
      <c r="A71" s="159" t="s">
        <v>275</v>
      </c>
      <c r="B71" s="160" t="s">
        <v>474</v>
      </c>
      <c r="C71" s="165"/>
    </row>
    <row r="72" spans="1:3" s="152" customFormat="1" ht="12" customHeight="1" thickBot="1" x14ac:dyDescent="0.3">
      <c r="A72" s="168" t="s">
        <v>277</v>
      </c>
      <c r="B72" s="161" t="s">
        <v>278</v>
      </c>
      <c r="C72" s="151">
        <f>SUM(C73:C74)</f>
        <v>74511316</v>
      </c>
    </row>
    <row r="73" spans="1:3" s="152" customFormat="1" ht="12" customHeight="1" x14ac:dyDescent="0.25">
      <c r="A73" s="153" t="s">
        <v>279</v>
      </c>
      <c r="B73" s="154" t="s">
        <v>280</v>
      </c>
      <c r="C73" s="165">
        <v>74511316</v>
      </c>
    </row>
    <row r="74" spans="1:3" s="152" customFormat="1" ht="12" customHeight="1" thickBot="1" x14ac:dyDescent="0.3">
      <c r="A74" s="159" t="s">
        <v>281</v>
      </c>
      <c r="B74" s="160" t="s">
        <v>282</v>
      </c>
      <c r="C74" s="165"/>
    </row>
    <row r="75" spans="1:3" s="152" customFormat="1" ht="12" customHeight="1" thickBot="1" x14ac:dyDescent="0.3">
      <c r="A75" s="168" t="s">
        <v>283</v>
      </c>
      <c r="B75" s="161" t="s">
        <v>284</v>
      </c>
      <c r="C75" s="151">
        <f>SUM(C76:C78)</f>
        <v>0</v>
      </c>
    </row>
    <row r="76" spans="1:3" s="152" customFormat="1" ht="12" customHeight="1" x14ac:dyDescent="0.25">
      <c r="A76" s="153" t="s">
        <v>285</v>
      </c>
      <c r="B76" s="154" t="s">
        <v>286</v>
      </c>
      <c r="C76" s="165"/>
    </row>
    <row r="77" spans="1:3" s="152" customFormat="1" ht="12" customHeight="1" x14ac:dyDescent="0.25">
      <c r="A77" s="156" t="s">
        <v>287</v>
      </c>
      <c r="B77" s="157" t="s">
        <v>288</v>
      </c>
      <c r="C77" s="165"/>
    </row>
    <row r="78" spans="1:3" s="152" customFormat="1" ht="12" customHeight="1" thickBot="1" x14ac:dyDescent="0.3">
      <c r="A78" s="159" t="s">
        <v>289</v>
      </c>
      <c r="B78" s="160" t="s">
        <v>419</v>
      </c>
      <c r="C78" s="165"/>
    </row>
    <row r="79" spans="1:3" s="152" customFormat="1" ht="12" customHeight="1" thickBot="1" x14ac:dyDescent="0.3">
      <c r="A79" s="168" t="s">
        <v>291</v>
      </c>
      <c r="B79" s="161" t="s">
        <v>292</v>
      </c>
      <c r="C79" s="151">
        <f>SUM(C80:C83)</f>
        <v>0</v>
      </c>
    </row>
    <row r="80" spans="1:3" s="152" customFormat="1" ht="12" customHeight="1" x14ac:dyDescent="0.25">
      <c r="A80" s="170" t="s">
        <v>293</v>
      </c>
      <c r="B80" s="154" t="s">
        <v>294</v>
      </c>
      <c r="C80" s="165"/>
    </row>
    <row r="81" spans="1:3" s="152" customFormat="1" ht="12" customHeight="1" x14ac:dyDescent="0.25">
      <c r="A81" s="171" t="s">
        <v>295</v>
      </c>
      <c r="B81" s="157" t="s">
        <v>296</v>
      </c>
      <c r="C81" s="165"/>
    </row>
    <row r="82" spans="1:3" s="152" customFormat="1" ht="12" customHeight="1" x14ac:dyDescent="0.25">
      <c r="A82" s="171" t="s">
        <v>297</v>
      </c>
      <c r="B82" s="157" t="s">
        <v>298</v>
      </c>
      <c r="C82" s="165"/>
    </row>
    <row r="83" spans="1:3" s="152" customFormat="1" ht="12" customHeight="1" thickBot="1" x14ac:dyDescent="0.3">
      <c r="A83" s="172" t="s">
        <v>299</v>
      </c>
      <c r="B83" s="160" t="s">
        <v>300</v>
      </c>
      <c r="C83" s="165"/>
    </row>
    <row r="84" spans="1:3" s="152" customFormat="1" ht="13.5" customHeight="1" thickBot="1" x14ac:dyDescent="0.3">
      <c r="A84" s="168" t="s">
        <v>301</v>
      </c>
      <c r="B84" s="161" t="s">
        <v>302</v>
      </c>
      <c r="C84" s="173"/>
    </row>
    <row r="85" spans="1:3" s="152" customFormat="1" ht="15.75" customHeight="1" thickBot="1" x14ac:dyDescent="0.3">
      <c r="A85" s="168" t="s">
        <v>303</v>
      </c>
      <c r="B85" s="174" t="s">
        <v>304</v>
      </c>
      <c r="C85" s="163">
        <f>+C63+C67+C72+C75+C79+C84</f>
        <v>106177616</v>
      </c>
    </row>
    <row r="86" spans="1:3" s="152" customFormat="1" ht="16.5" customHeight="1" thickBot="1" x14ac:dyDescent="0.3">
      <c r="A86" s="175" t="s">
        <v>305</v>
      </c>
      <c r="B86" s="176" t="s">
        <v>306</v>
      </c>
      <c r="C86" s="163">
        <f>+C62+C85</f>
        <v>309798486</v>
      </c>
    </row>
    <row r="87" spans="1:3" s="130" customFormat="1" ht="74.25" customHeight="1" x14ac:dyDescent="0.25">
      <c r="A87" s="1"/>
      <c r="B87" s="2"/>
      <c r="C87" s="100"/>
    </row>
    <row r="88" spans="1:3" ht="16.5" customHeight="1" x14ac:dyDescent="0.3">
      <c r="A88" s="484" t="s">
        <v>41</v>
      </c>
      <c r="B88" s="484"/>
      <c r="C88" s="484"/>
    </row>
    <row r="89" spans="1:3" s="131" customFormat="1" ht="16.5" customHeight="1" thickBot="1" x14ac:dyDescent="0.35">
      <c r="A89" s="485" t="s">
        <v>113</v>
      </c>
      <c r="B89" s="485"/>
      <c r="C89" s="101" t="s">
        <v>9</v>
      </c>
    </row>
    <row r="90" spans="1:3" ht="38.1" customHeight="1" thickBot="1" x14ac:dyDescent="0.35">
      <c r="A90" s="4" t="s">
        <v>59</v>
      </c>
      <c r="B90" s="5" t="s">
        <v>42</v>
      </c>
      <c r="C90" s="14" t="s">
        <v>461</v>
      </c>
    </row>
    <row r="91" spans="1:3" s="129" customFormat="1" ht="12" customHeight="1" thickBot="1" x14ac:dyDescent="0.25">
      <c r="A91" s="9">
        <v>1</v>
      </c>
      <c r="B91" s="10">
        <v>2</v>
      </c>
      <c r="C91" s="11">
        <v>3</v>
      </c>
    </row>
    <row r="92" spans="1:3" s="180" customFormat="1" ht="12" customHeight="1" thickBot="1" x14ac:dyDescent="0.3">
      <c r="A92" s="177" t="s">
        <v>13</v>
      </c>
      <c r="B92" s="178" t="s">
        <v>398</v>
      </c>
      <c r="C92" s="179">
        <f>SUM(C93:C97)</f>
        <v>76129991</v>
      </c>
    </row>
    <row r="93" spans="1:3" s="180" customFormat="1" ht="12" customHeight="1" x14ac:dyDescent="0.25">
      <c r="A93" s="181" t="s">
        <v>84</v>
      </c>
      <c r="B93" s="182" t="s">
        <v>43</v>
      </c>
      <c r="C93" s="183">
        <v>25774810</v>
      </c>
    </row>
    <row r="94" spans="1:3" s="180" customFormat="1" ht="12" customHeight="1" x14ac:dyDescent="0.25">
      <c r="A94" s="156" t="s">
        <v>85</v>
      </c>
      <c r="B94" s="184" t="s">
        <v>133</v>
      </c>
      <c r="C94" s="158">
        <v>4006881</v>
      </c>
    </row>
    <row r="95" spans="1:3" s="180" customFormat="1" ht="12" customHeight="1" x14ac:dyDescent="0.25">
      <c r="A95" s="156" t="s">
        <v>86</v>
      </c>
      <c r="B95" s="184" t="s">
        <v>108</v>
      </c>
      <c r="C95" s="162">
        <v>33810643</v>
      </c>
    </row>
    <row r="96" spans="1:3" s="180" customFormat="1" ht="12" customHeight="1" x14ac:dyDescent="0.25">
      <c r="A96" s="156" t="s">
        <v>87</v>
      </c>
      <c r="B96" s="185" t="s">
        <v>134</v>
      </c>
      <c r="C96" s="162">
        <v>7620000</v>
      </c>
    </row>
    <row r="97" spans="1:3" s="180" customFormat="1" ht="12" customHeight="1" x14ac:dyDescent="0.25">
      <c r="A97" s="156" t="s">
        <v>98</v>
      </c>
      <c r="B97" s="186" t="s">
        <v>135</v>
      </c>
      <c r="C97" s="162">
        <f>SUM(C98:C107)</f>
        <v>4917657</v>
      </c>
    </row>
    <row r="98" spans="1:3" s="180" customFormat="1" ht="12" customHeight="1" x14ac:dyDescent="0.25">
      <c r="A98" s="156" t="s">
        <v>88</v>
      </c>
      <c r="B98" s="184" t="s">
        <v>307</v>
      </c>
      <c r="C98" s="162"/>
    </row>
    <row r="99" spans="1:3" s="180" customFormat="1" ht="12" customHeight="1" x14ac:dyDescent="0.25">
      <c r="A99" s="156" t="s">
        <v>89</v>
      </c>
      <c r="B99" s="187" t="s">
        <v>308</v>
      </c>
      <c r="C99" s="162"/>
    </row>
    <row r="100" spans="1:3" s="180" customFormat="1" ht="12" customHeight="1" x14ac:dyDescent="0.25">
      <c r="A100" s="156" t="s">
        <v>99</v>
      </c>
      <c r="B100" s="188" t="s">
        <v>309</v>
      </c>
      <c r="C100" s="162"/>
    </row>
    <row r="101" spans="1:3" s="180" customFormat="1" ht="12" customHeight="1" x14ac:dyDescent="0.25">
      <c r="A101" s="156" t="s">
        <v>100</v>
      </c>
      <c r="B101" s="188" t="s">
        <v>310</v>
      </c>
      <c r="C101" s="162"/>
    </row>
    <row r="102" spans="1:3" s="180" customFormat="1" ht="12" customHeight="1" x14ac:dyDescent="0.25">
      <c r="A102" s="156" t="s">
        <v>101</v>
      </c>
      <c r="B102" s="187" t="s">
        <v>311</v>
      </c>
      <c r="C102" s="162">
        <v>4917657</v>
      </c>
    </row>
    <row r="103" spans="1:3" s="180" customFormat="1" ht="12" customHeight="1" x14ac:dyDescent="0.25">
      <c r="A103" s="156" t="s">
        <v>102</v>
      </c>
      <c r="B103" s="187" t="s">
        <v>312</v>
      </c>
      <c r="C103" s="162"/>
    </row>
    <row r="104" spans="1:3" s="180" customFormat="1" ht="12" customHeight="1" x14ac:dyDescent="0.25">
      <c r="A104" s="156" t="s">
        <v>104</v>
      </c>
      <c r="B104" s="188" t="s">
        <v>313</v>
      </c>
      <c r="C104" s="162"/>
    </row>
    <row r="105" spans="1:3" s="180" customFormat="1" ht="12" customHeight="1" x14ac:dyDescent="0.25">
      <c r="A105" s="189" t="s">
        <v>136</v>
      </c>
      <c r="B105" s="190" t="s">
        <v>314</v>
      </c>
      <c r="C105" s="162"/>
    </row>
    <row r="106" spans="1:3" s="180" customFormat="1" ht="12" customHeight="1" x14ac:dyDescent="0.25">
      <c r="A106" s="156" t="s">
        <v>315</v>
      </c>
      <c r="B106" s="190" t="s">
        <v>316</v>
      </c>
      <c r="C106" s="162"/>
    </row>
    <row r="107" spans="1:3" s="180" customFormat="1" ht="12" customHeight="1" thickBot="1" x14ac:dyDescent="0.3">
      <c r="A107" s="191" t="s">
        <v>317</v>
      </c>
      <c r="B107" s="192" t="s">
        <v>318</v>
      </c>
      <c r="C107" s="193"/>
    </row>
    <row r="108" spans="1:3" s="180" customFormat="1" ht="12" customHeight="1" thickBot="1" x14ac:dyDescent="0.3">
      <c r="A108" s="149" t="s">
        <v>14</v>
      </c>
      <c r="B108" s="194" t="s">
        <v>399</v>
      </c>
      <c r="C108" s="151">
        <f>+C109+C111+C113</f>
        <v>112391368</v>
      </c>
    </row>
    <row r="109" spans="1:3" s="180" customFormat="1" ht="12" customHeight="1" x14ac:dyDescent="0.25">
      <c r="A109" s="153" t="s">
        <v>90</v>
      </c>
      <c r="B109" s="184" t="s">
        <v>166</v>
      </c>
      <c r="C109" s="155">
        <v>56885231</v>
      </c>
    </row>
    <row r="110" spans="1:3" s="180" customFormat="1" ht="12" customHeight="1" x14ac:dyDescent="0.25">
      <c r="A110" s="153" t="s">
        <v>91</v>
      </c>
      <c r="B110" s="195" t="s">
        <v>319</v>
      </c>
      <c r="C110" s="155">
        <v>46369631</v>
      </c>
    </row>
    <row r="111" spans="1:3" s="180" customFormat="1" ht="12" customHeight="1" x14ac:dyDescent="0.25">
      <c r="A111" s="153" t="s">
        <v>92</v>
      </c>
      <c r="B111" s="195" t="s">
        <v>137</v>
      </c>
      <c r="C111" s="158">
        <v>55506137</v>
      </c>
    </row>
    <row r="112" spans="1:3" s="180" customFormat="1" ht="12" customHeight="1" x14ac:dyDescent="0.25">
      <c r="A112" s="153" t="s">
        <v>93</v>
      </c>
      <c r="B112" s="195" t="s">
        <v>320</v>
      </c>
      <c r="C112" s="196">
        <v>31803308</v>
      </c>
    </row>
    <row r="113" spans="1:3" s="180" customFormat="1" ht="12" customHeight="1" x14ac:dyDescent="0.25">
      <c r="A113" s="153" t="s">
        <v>94</v>
      </c>
      <c r="B113" s="197" t="s">
        <v>168</v>
      </c>
      <c r="C113" s="196"/>
    </row>
    <row r="114" spans="1:3" s="180" customFormat="1" ht="12" customHeight="1" x14ac:dyDescent="0.25">
      <c r="A114" s="153" t="s">
        <v>103</v>
      </c>
      <c r="B114" s="198" t="s">
        <v>321</v>
      </c>
      <c r="C114" s="196"/>
    </row>
    <row r="115" spans="1:3" s="180" customFormat="1" ht="12" customHeight="1" x14ac:dyDescent="0.25">
      <c r="A115" s="153" t="s">
        <v>105</v>
      </c>
      <c r="B115" s="199" t="s">
        <v>322</v>
      </c>
      <c r="C115" s="196"/>
    </row>
    <row r="116" spans="1:3" s="180" customFormat="1" ht="12" x14ac:dyDescent="0.25">
      <c r="A116" s="153" t="s">
        <v>138</v>
      </c>
      <c r="B116" s="188" t="s">
        <v>310</v>
      </c>
      <c r="C116" s="196"/>
    </row>
    <row r="117" spans="1:3" s="180" customFormat="1" ht="12" customHeight="1" x14ac:dyDescent="0.25">
      <c r="A117" s="153" t="s">
        <v>139</v>
      </c>
      <c r="B117" s="188" t="s">
        <v>323</v>
      </c>
      <c r="C117" s="196"/>
    </row>
    <row r="118" spans="1:3" s="180" customFormat="1" ht="12" customHeight="1" x14ac:dyDescent="0.25">
      <c r="A118" s="153" t="s">
        <v>140</v>
      </c>
      <c r="B118" s="188" t="s">
        <v>324</v>
      </c>
      <c r="C118" s="196"/>
    </row>
    <row r="119" spans="1:3" s="180" customFormat="1" ht="12" customHeight="1" x14ac:dyDescent="0.25">
      <c r="A119" s="153" t="s">
        <v>325</v>
      </c>
      <c r="B119" s="188" t="s">
        <v>313</v>
      </c>
      <c r="C119" s="196"/>
    </row>
    <row r="120" spans="1:3" s="180" customFormat="1" ht="12" customHeight="1" x14ac:dyDescent="0.25">
      <c r="A120" s="153" t="s">
        <v>326</v>
      </c>
      <c r="B120" s="188" t="s">
        <v>327</v>
      </c>
      <c r="C120" s="196"/>
    </row>
    <row r="121" spans="1:3" s="180" customFormat="1" ht="12.6" thickBot="1" x14ac:dyDescent="0.3">
      <c r="A121" s="189" t="s">
        <v>328</v>
      </c>
      <c r="B121" s="188" t="s">
        <v>329</v>
      </c>
      <c r="C121" s="200"/>
    </row>
    <row r="122" spans="1:3" s="180" customFormat="1" ht="12" customHeight="1" thickBot="1" x14ac:dyDescent="0.3">
      <c r="A122" s="149" t="s">
        <v>15</v>
      </c>
      <c r="B122" s="201" t="s">
        <v>330</v>
      </c>
      <c r="C122" s="151">
        <f>+C123+C124</f>
        <v>24433667</v>
      </c>
    </row>
    <row r="123" spans="1:3" s="180" customFormat="1" ht="12" customHeight="1" x14ac:dyDescent="0.25">
      <c r="A123" s="153" t="s">
        <v>73</v>
      </c>
      <c r="B123" s="202" t="s">
        <v>50</v>
      </c>
      <c r="C123" s="155">
        <v>7977257</v>
      </c>
    </row>
    <row r="124" spans="1:3" s="180" customFormat="1" ht="12" customHeight="1" thickBot="1" x14ac:dyDescent="0.3">
      <c r="A124" s="159" t="s">
        <v>74</v>
      </c>
      <c r="B124" s="195" t="s">
        <v>51</v>
      </c>
      <c r="C124" s="162">
        <v>16456410</v>
      </c>
    </row>
    <row r="125" spans="1:3" s="180" customFormat="1" ht="12" customHeight="1" thickBot="1" x14ac:dyDescent="0.3">
      <c r="A125" s="149" t="s">
        <v>16</v>
      </c>
      <c r="B125" s="201" t="s">
        <v>331</v>
      </c>
      <c r="C125" s="151">
        <f>+C92+C108+C122</f>
        <v>212955026</v>
      </c>
    </row>
    <row r="126" spans="1:3" s="180" customFormat="1" ht="12" customHeight="1" thickBot="1" x14ac:dyDescent="0.3">
      <c r="A126" s="149" t="s">
        <v>17</v>
      </c>
      <c r="B126" s="201" t="s">
        <v>332</v>
      </c>
      <c r="C126" s="151">
        <f>+C127+C128+C129</f>
        <v>31666300</v>
      </c>
    </row>
    <row r="127" spans="1:3" s="180" customFormat="1" ht="12" customHeight="1" x14ac:dyDescent="0.25">
      <c r="A127" s="153" t="s">
        <v>77</v>
      </c>
      <c r="B127" s="202" t="s">
        <v>333</v>
      </c>
      <c r="C127" s="196"/>
    </row>
    <row r="128" spans="1:3" s="180" customFormat="1" ht="12" customHeight="1" x14ac:dyDescent="0.25">
      <c r="A128" s="153" t="s">
        <v>78</v>
      </c>
      <c r="B128" s="202" t="s">
        <v>334</v>
      </c>
      <c r="C128" s="196"/>
    </row>
    <row r="129" spans="1:3" s="180" customFormat="1" ht="12" customHeight="1" thickBot="1" x14ac:dyDescent="0.3">
      <c r="A129" s="189" t="s">
        <v>79</v>
      </c>
      <c r="B129" s="203" t="s">
        <v>335</v>
      </c>
      <c r="C129" s="196">
        <v>31666300</v>
      </c>
    </row>
    <row r="130" spans="1:3" s="180" customFormat="1" ht="12" customHeight="1" thickBot="1" x14ac:dyDescent="0.3">
      <c r="A130" s="149" t="s">
        <v>18</v>
      </c>
      <c r="B130" s="201" t="s">
        <v>336</v>
      </c>
      <c r="C130" s="151">
        <f>+C131+C132+C133+C134</f>
        <v>0</v>
      </c>
    </row>
    <row r="131" spans="1:3" s="180" customFormat="1" ht="12" customHeight="1" x14ac:dyDescent="0.25">
      <c r="A131" s="153" t="s">
        <v>80</v>
      </c>
      <c r="B131" s="202" t="s">
        <v>337</v>
      </c>
      <c r="C131" s="196"/>
    </row>
    <row r="132" spans="1:3" s="180" customFormat="1" ht="12" customHeight="1" x14ac:dyDescent="0.25">
      <c r="A132" s="153" t="s">
        <v>81</v>
      </c>
      <c r="B132" s="202" t="s">
        <v>338</v>
      </c>
      <c r="C132" s="196"/>
    </row>
    <row r="133" spans="1:3" s="180" customFormat="1" ht="12" customHeight="1" x14ac:dyDescent="0.25">
      <c r="A133" s="153" t="s">
        <v>241</v>
      </c>
      <c r="B133" s="202" t="s">
        <v>339</v>
      </c>
      <c r="C133" s="196"/>
    </row>
    <row r="134" spans="1:3" s="180" customFormat="1" ht="12" customHeight="1" thickBot="1" x14ac:dyDescent="0.3">
      <c r="A134" s="189" t="s">
        <v>243</v>
      </c>
      <c r="B134" s="203" t="s">
        <v>340</v>
      </c>
      <c r="C134" s="196"/>
    </row>
    <row r="135" spans="1:3" s="180" customFormat="1" ht="12" customHeight="1" thickBot="1" x14ac:dyDescent="0.3">
      <c r="A135" s="149" t="s">
        <v>19</v>
      </c>
      <c r="B135" s="201" t="s">
        <v>341</v>
      </c>
      <c r="C135" s="163">
        <f>+C136+C137+C138+C140+C139</f>
        <v>52632603</v>
      </c>
    </row>
    <row r="136" spans="1:3" s="180" customFormat="1" ht="12" customHeight="1" x14ac:dyDescent="0.25">
      <c r="A136" s="153" t="s">
        <v>82</v>
      </c>
      <c r="B136" s="202" t="s">
        <v>342</v>
      </c>
      <c r="C136" s="196"/>
    </row>
    <row r="137" spans="1:3" s="180" customFormat="1" ht="12" customHeight="1" x14ac:dyDescent="0.25">
      <c r="A137" s="153" t="s">
        <v>83</v>
      </c>
      <c r="B137" s="202" t="s">
        <v>343</v>
      </c>
      <c r="C137" s="196">
        <v>3247169</v>
      </c>
    </row>
    <row r="138" spans="1:3" s="180" customFormat="1" ht="12" customHeight="1" x14ac:dyDescent="0.25">
      <c r="A138" s="153" t="s">
        <v>250</v>
      </c>
      <c r="B138" s="202" t="s">
        <v>344</v>
      </c>
      <c r="C138" s="196"/>
    </row>
    <row r="139" spans="1:3" s="180" customFormat="1" ht="12" customHeight="1" x14ac:dyDescent="0.25">
      <c r="A139" s="293" t="s">
        <v>252</v>
      </c>
      <c r="B139" s="184" t="s">
        <v>345</v>
      </c>
      <c r="C139" s="196"/>
    </row>
    <row r="140" spans="1:3" s="180" customFormat="1" ht="12" customHeight="1" thickBot="1" x14ac:dyDescent="0.3">
      <c r="A140" s="292" t="s">
        <v>418</v>
      </c>
      <c r="B140" s="202" t="s">
        <v>414</v>
      </c>
      <c r="C140" s="196">
        <v>49385434</v>
      </c>
    </row>
    <row r="141" spans="1:3" s="180" customFormat="1" ht="12" customHeight="1" thickBot="1" x14ac:dyDescent="0.3">
      <c r="A141" s="290" t="s">
        <v>20</v>
      </c>
      <c r="B141" s="291" t="s">
        <v>346</v>
      </c>
      <c r="C141" s="204">
        <f>+C142+C143+C144+C145</f>
        <v>0</v>
      </c>
    </row>
    <row r="142" spans="1:3" s="180" customFormat="1" ht="12" customHeight="1" x14ac:dyDescent="0.25">
      <c r="A142" s="153" t="s">
        <v>131</v>
      </c>
      <c r="B142" s="202" t="s">
        <v>347</v>
      </c>
      <c r="C142" s="196"/>
    </row>
    <row r="143" spans="1:3" s="180" customFormat="1" ht="12" customHeight="1" x14ac:dyDescent="0.25">
      <c r="A143" s="153" t="s">
        <v>132</v>
      </c>
      <c r="B143" s="202" t="s">
        <v>348</v>
      </c>
      <c r="C143" s="196"/>
    </row>
    <row r="144" spans="1:3" s="180" customFormat="1" ht="12" customHeight="1" x14ac:dyDescent="0.25">
      <c r="A144" s="153" t="s">
        <v>167</v>
      </c>
      <c r="B144" s="202" t="s">
        <v>349</v>
      </c>
      <c r="C144" s="196"/>
    </row>
    <row r="145" spans="1:9" s="180" customFormat="1" ht="12" customHeight="1" thickBot="1" x14ac:dyDescent="0.3">
      <c r="A145" s="153" t="s">
        <v>258</v>
      </c>
      <c r="B145" s="202" t="s">
        <v>350</v>
      </c>
      <c r="C145" s="196"/>
    </row>
    <row r="146" spans="1:9" s="180" customFormat="1" ht="15" customHeight="1" thickBot="1" x14ac:dyDescent="0.3">
      <c r="A146" s="149" t="s">
        <v>21</v>
      </c>
      <c r="B146" s="201" t="s">
        <v>351</v>
      </c>
      <c r="C146" s="132">
        <f>+C126+C130+C135+C141</f>
        <v>84298903</v>
      </c>
      <c r="F146" s="205"/>
      <c r="G146" s="206"/>
      <c r="H146" s="206"/>
      <c r="I146" s="206"/>
    </row>
    <row r="147" spans="1:9" s="152" customFormat="1" ht="12.9" customHeight="1" thickBot="1" x14ac:dyDescent="0.3">
      <c r="A147" s="207" t="s">
        <v>22</v>
      </c>
      <c r="B147" s="116" t="s">
        <v>352</v>
      </c>
      <c r="C147" s="132">
        <f>+C125+C146</f>
        <v>297253929</v>
      </c>
    </row>
    <row r="148" spans="1:9" ht="7.5" customHeight="1" x14ac:dyDescent="0.3"/>
    <row r="149" spans="1:9" x14ac:dyDescent="0.3">
      <c r="A149" s="487" t="s">
        <v>353</v>
      </c>
      <c r="B149" s="487"/>
      <c r="C149" s="487"/>
    </row>
    <row r="150" spans="1:9" ht="15" customHeight="1" thickBot="1" x14ac:dyDescent="0.35">
      <c r="A150" s="481" t="s">
        <v>114</v>
      </c>
      <c r="B150" s="481"/>
      <c r="C150" s="101" t="s">
        <v>9</v>
      </c>
    </row>
    <row r="151" spans="1:9" ht="13.5" customHeight="1" thickBot="1" x14ac:dyDescent="0.35">
      <c r="A151" s="3">
        <v>1</v>
      </c>
      <c r="B151" s="7" t="s">
        <v>354</v>
      </c>
      <c r="C151" s="99">
        <f>+C62-C125</f>
        <v>-9334156</v>
      </c>
      <c r="D151" s="133"/>
    </row>
    <row r="152" spans="1:9" ht="27.75" customHeight="1" thickBot="1" x14ac:dyDescent="0.35">
      <c r="A152" s="3" t="s">
        <v>14</v>
      </c>
      <c r="B152" s="7" t="s">
        <v>355</v>
      </c>
      <c r="C152" s="99">
        <f>+C85-C146</f>
        <v>21878713</v>
      </c>
    </row>
  </sheetData>
  <mergeCells count="8">
    <mergeCell ref="A149:C149"/>
    <mergeCell ref="A150:B150"/>
    <mergeCell ref="A1:C1"/>
    <mergeCell ref="A2:F2"/>
    <mergeCell ref="A3:C3"/>
    <mergeCell ref="A4:B4"/>
    <mergeCell ref="A88:C88"/>
    <mergeCell ref="A89:B89"/>
  </mergeCells>
  <pageMargins left="0.78740157480314965" right="0.78740157480314965" top="0.74" bottom="0.79" header="0.51181102362204722" footer="0.51181102362204722"/>
  <pageSetup paperSize="9" scale="64" fitToWidth="3" fitToHeight="2" orientation="portrait" horizontalDpi="300" verticalDpi="300" r:id="rId1"/>
  <headerFooter alignWithMargins="0"/>
  <rowBreaks count="1" manualBreakCount="1">
    <brk id="8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53"/>
  <sheetViews>
    <sheetView topLeftCell="C1" zoomScaleNormal="100" workbookViewId="0">
      <selection activeCell="A2" sqref="A2:C2"/>
    </sheetView>
  </sheetViews>
  <sheetFormatPr defaultColWidth="9.33203125" defaultRowHeight="15.6" x14ac:dyDescent="0.3"/>
  <cols>
    <col min="1" max="1" width="9.44140625" style="117" customWidth="1"/>
    <col min="2" max="2" width="91.6640625" style="117" customWidth="1"/>
    <col min="3" max="3" width="22.77734375" style="118" customWidth="1"/>
    <col min="4" max="4" width="9" style="125" customWidth="1"/>
    <col min="5" max="16384" width="9.33203125" style="125"/>
  </cols>
  <sheetData>
    <row r="1" spans="1:6" x14ac:dyDescent="0.3">
      <c r="A1" s="482" t="s">
        <v>592</v>
      </c>
      <c r="B1" s="483"/>
      <c r="C1" s="483"/>
      <c r="D1" s="124"/>
      <c r="E1" s="124"/>
      <c r="F1" s="124"/>
    </row>
    <row r="2" spans="1:6" ht="16.2" x14ac:dyDescent="0.35">
      <c r="A2" s="486" t="s">
        <v>605</v>
      </c>
      <c r="B2" s="486"/>
      <c r="C2" s="486"/>
      <c r="D2" s="304"/>
      <c r="E2" s="304"/>
      <c r="F2" s="304"/>
    </row>
    <row r="3" spans="1:6" ht="15.9" customHeight="1" x14ac:dyDescent="0.3">
      <c r="A3" s="484" t="s">
        <v>10</v>
      </c>
      <c r="B3" s="484"/>
      <c r="C3" s="484"/>
    </row>
    <row r="4" spans="1:6" ht="15.9" customHeight="1" thickBot="1" x14ac:dyDescent="0.35">
      <c r="A4" s="481" t="s">
        <v>112</v>
      </c>
      <c r="B4" s="481"/>
      <c r="C4" s="101" t="s">
        <v>9</v>
      </c>
    </row>
    <row r="5" spans="1:6" ht="38.1" customHeight="1" thickBot="1" x14ac:dyDescent="0.35">
      <c r="A5" s="4" t="s">
        <v>59</v>
      </c>
      <c r="B5" s="5" t="s">
        <v>12</v>
      </c>
      <c r="C5" s="14" t="s">
        <v>460</v>
      </c>
    </row>
    <row r="6" spans="1:6" s="129" customFormat="1" ht="12" customHeight="1" thickBot="1" x14ac:dyDescent="0.25">
      <c r="A6" s="126">
        <v>1</v>
      </c>
      <c r="B6" s="127">
        <v>2</v>
      </c>
      <c r="C6" s="128">
        <v>3</v>
      </c>
    </row>
    <row r="7" spans="1:6" s="152" customFormat="1" ht="12" customHeight="1" thickBot="1" x14ac:dyDescent="0.3">
      <c r="A7" s="149" t="s">
        <v>13</v>
      </c>
      <c r="B7" s="150" t="s">
        <v>191</v>
      </c>
      <c r="C7" s="151">
        <f>+C8+C9+C10+C11+C12+C13</f>
        <v>0</v>
      </c>
    </row>
    <row r="8" spans="1:6" s="152" customFormat="1" ht="12" customHeight="1" x14ac:dyDescent="0.25">
      <c r="A8" s="153" t="s">
        <v>84</v>
      </c>
      <c r="B8" s="154" t="s">
        <v>192</v>
      </c>
      <c r="C8" s="155"/>
    </row>
    <row r="9" spans="1:6" s="152" customFormat="1" ht="12" customHeight="1" x14ac:dyDescent="0.25">
      <c r="A9" s="156" t="s">
        <v>85</v>
      </c>
      <c r="B9" s="157" t="s">
        <v>193</v>
      </c>
      <c r="C9" s="158"/>
    </row>
    <row r="10" spans="1:6" s="152" customFormat="1" ht="12" customHeight="1" x14ac:dyDescent="0.25">
      <c r="A10" s="156" t="s">
        <v>86</v>
      </c>
      <c r="B10" s="157" t="s">
        <v>194</v>
      </c>
      <c r="C10" s="158"/>
    </row>
    <row r="11" spans="1:6" s="152" customFormat="1" ht="12" customHeight="1" x14ac:dyDescent="0.25">
      <c r="A11" s="156" t="s">
        <v>87</v>
      </c>
      <c r="B11" s="157" t="s">
        <v>195</v>
      </c>
      <c r="C11" s="158"/>
    </row>
    <row r="12" spans="1:6" s="152" customFormat="1" ht="12" customHeight="1" x14ac:dyDescent="0.25">
      <c r="A12" s="156" t="s">
        <v>109</v>
      </c>
      <c r="B12" s="157" t="s">
        <v>196</v>
      </c>
      <c r="C12" s="158"/>
    </row>
    <row r="13" spans="1:6" s="152" customFormat="1" ht="12" customHeight="1" thickBot="1" x14ac:dyDescent="0.3">
      <c r="A13" s="159" t="s">
        <v>88</v>
      </c>
      <c r="B13" s="160" t="s">
        <v>197</v>
      </c>
      <c r="C13" s="158"/>
    </row>
    <row r="14" spans="1:6" s="152" customFormat="1" ht="12" customHeight="1" thickBot="1" x14ac:dyDescent="0.3">
      <c r="A14" s="149" t="s">
        <v>14</v>
      </c>
      <c r="B14" s="161" t="s">
        <v>198</v>
      </c>
      <c r="C14" s="151">
        <f>+C15+C16+C17+C18+C19</f>
        <v>32719299</v>
      </c>
    </row>
    <row r="15" spans="1:6" s="152" customFormat="1" ht="12" customHeight="1" x14ac:dyDescent="0.25">
      <c r="A15" s="153" t="s">
        <v>90</v>
      </c>
      <c r="B15" s="154" t="s">
        <v>199</v>
      </c>
      <c r="C15" s="155"/>
    </row>
    <row r="16" spans="1:6" s="152" customFormat="1" ht="12" customHeight="1" x14ac:dyDescent="0.25">
      <c r="A16" s="156" t="s">
        <v>91</v>
      </c>
      <c r="B16" s="157" t="s">
        <v>200</v>
      </c>
      <c r="C16" s="158"/>
    </row>
    <row r="17" spans="1:3" s="152" customFormat="1" ht="12" customHeight="1" x14ac:dyDescent="0.25">
      <c r="A17" s="156" t="s">
        <v>92</v>
      </c>
      <c r="B17" s="157" t="s">
        <v>201</v>
      </c>
      <c r="C17" s="158"/>
    </row>
    <row r="18" spans="1:3" s="152" customFormat="1" ht="12" customHeight="1" x14ac:dyDescent="0.25">
      <c r="A18" s="156" t="s">
        <v>93</v>
      </c>
      <c r="B18" s="157" t="s">
        <v>202</v>
      </c>
      <c r="C18" s="158"/>
    </row>
    <row r="19" spans="1:3" s="152" customFormat="1" ht="12" customHeight="1" x14ac:dyDescent="0.25">
      <c r="A19" s="156" t="s">
        <v>94</v>
      </c>
      <c r="B19" s="157" t="s">
        <v>203</v>
      </c>
      <c r="C19" s="158">
        <v>32719299</v>
      </c>
    </row>
    <row r="20" spans="1:3" s="152" customFormat="1" ht="12" customHeight="1" thickBot="1" x14ac:dyDescent="0.3">
      <c r="A20" s="159" t="s">
        <v>103</v>
      </c>
      <c r="B20" s="160" t="s">
        <v>204</v>
      </c>
      <c r="C20" s="162"/>
    </row>
    <row r="21" spans="1:3" s="152" customFormat="1" ht="12" customHeight="1" thickBot="1" x14ac:dyDescent="0.3">
      <c r="A21" s="149" t="s">
        <v>15</v>
      </c>
      <c r="B21" s="150" t="s">
        <v>205</v>
      </c>
      <c r="C21" s="151">
        <f>+C22+C23+C24+C25+C26+C27</f>
        <v>20104565</v>
      </c>
    </row>
    <row r="22" spans="1:3" s="152" customFormat="1" ht="12" customHeight="1" x14ac:dyDescent="0.25">
      <c r="A22" s="153" t="s">
        <v>73</v>
      </c>
      <c r="B22" s="154" t="s">
        <v>206</v>
      </c>
      <c r="C22" s="155">
        <v>3344565</v>
      </c>
    </row>
    <row r="23" spans="1:3" s="152" customFormat="1" ht="12" customHeight="1" x14ac:dyDescent="0.25">
      <c r="A23" s="156" t="s">
        <v>74</v>
      </c>
      <c r="B23" s="157" t="s">
        <v>207</v>
      </c>
      <c r="C23" s="158"/>
    </row>
    <row r="24" spans="1:3" s="152" customFormat="1" ht="12" customHeight="1" x14ac:dyDescent="0.25">
      <c r="A24" s="156" t="s">
        <v>75</v>
      </c>
      <c r="B24" s="157" t="s">
        <v>208</v>
      </c>
      <c r="C24" s="158"/>
    </row>
    <row r="25" spans="1:3" s="152" customFormat="1" ht="12" customHeight="1" x14ac:dyDescent="0.25">
      <c r="A25" s="156" t="s">
        <v>76</v>
      </c>
      <c r="B25" s="157" t="s">
        <v>209</v>
      </c>
      <c r="C25" s="158"/>
    </row>
    <row r="26" spans="1:3" s="152" customFormat="1" ht="12" customHeight="1" x14ac:dyDescent="0.25">
      <c r="A26" s="156" t="s">
        <v>121</v>
      </c>
      <c r="B26" s="157" t="s">
        <v>210</v>
      </c>
      <c r="C26" s="158"/>
    </row>
    <row r="27" spans="1:3" s="152" customFormat="1" ht="12" customHeight="1" thickBot="1" x14ac:dyDescent="0.3">
      <c r="A27" s="159" t="s">
        <v>122</v>
      </c>
      <c r="B27" s="160" t="s">
        <v>211</v>
      </c>
      <c r="C27" s="162">
        <v>16760000</v>
      </c>
    </row>
    <row r="28" spans="1:3" s="152" customFormat="1" ht="12" customHeight="1" thickBot="1" x14ac:dyDescent="0.3">
      <c r="A28" s="149" t="s">
        <v>123</v>
      </c>
      <c r="B28" s="150" t="s">
        <v>212</v>
      </c>
      <c r="C28" s="163">
        <f>+C29+C32+C33+C34</f>
        <v>0</v>
      </c>
    </row>
    <row r="29" spans="1:3" s="152" customFormat="1" ht="12" customHeight="1" x14ac:dyDescent="0.25">
      <c r="A29" s="153" t="s">
        <v>213</v>
      </c>
      <c r="B29" s="154" t="s">
        <v>214</v>
      </c>
      <c r="C29" s="164"/>
    </row>
    <row r="30" spans="1:3" s="152" customFormat="1" ht="12" customHeight="1" x14ac:dyDescent="0.25">
      <c r="A30" s="156" t="s">
        <v>215</v>
      </c>
      <c r="B30" s="157" t="s">
        <v>216</v>
      </c>
      <c r="C30" s="158"/>
    </row>
    <row r="31" spans="1:3" s="152" customFormat="1" ht="12" customHeight="1" x14ac:dyDescent="0.25">
      <c r="A31" s="156" t="s">
        <v>217</v>
      </c>
      <c r="B31" s="157" t="s">
        <v>218</v>
      </c>
      <c r="C31" s="158"/>
    </row>
    <row r="32" spans="1:3" s="152" customFormat="1" ht="12" customHeight="1" x14ac:dyDescent="0.25">
      <c r="A32" s="156" t="s">
        <v>219</v>
      </c>
      <c r="B32" s="157" t="s">
        <v>220</v>
      </c>
      <c r="C32" s="158"/>
    </row>
    <row r="33" spans="1:3" s="152" customFormat="1" ht="12" customHeight="1" x14ac:dyDescent="0.25">
      <c r="A33" s="156" t="s">
        <v>221</v>
      </c>
      <c r="B33" s="157" t="s">
        <v>222</v>
      </c>
      <c r="C33" s="158"/>
    </row>
    <row r="34" spans="1:3" s="152" customFormat="1" ht="12" customHeight="1" thickBot="1" x14ac:dyDescent="0.3">
      <c r="A34" s="159" t="s">
        <v>223</v>
      </c>
      <c r="B34" s="160" t="s">
        <v>224</v>
      </c>
      <c r="C34" s="162"/>
    </row>
    <row r="35" spans="1:3" s="152" customFormat="1" ht="12" customHeight="1" thickBot="1" x14ac:dyDescent="0.3">
      <c r="A35" s="149" t="s">
        <v>17</v>
      </c>
      <c r="B35" s="150" t="s">
        <v>225</v>
      </c>
      <c r="C35" s="151">
        <f>SUM(C36:C45)</f>
        <v>14361520</v>
      </c>
    </row>
    <row r="36" spans="1:3" s="152" customFormat="1" ht="12" customHeight="1" x14ac:dyDescent="0.25">
      <c r="A36" s="153" t="s">
        <v>77</v>
      </c>
      <c r="B36" s="154" t="s">
        <v>226</v>
      </c>
      <c r="C36" s="155"/>
    </row>
    <row r="37" spans="1:3" s="152" customFormat="1" ht="12" customHeight="1" x14ac:dyDescent="0.25">
      <c r="A37" s="156" t="s">
        <v>78</v>
      </c>
      <c r="B37" s="157" t="s">
        <v>227</v>
      </c>
      <c r="C37" s="158">
        <v>3362204</v>
      </c>
    </row>
    <row r="38" spans="1:3" s="152" customFormat="1" ht="12" customHeight="1" x14ac:dyDescent="0.25">
      <c r="A38" s="156" t="s">
        <v>79</v>
      </c>
      <c r="B38" s="157" t="s">
        <v>228</v>
      </c>
      <c r="C38" s="158">
        <v>2500804</v>
      </c>
    </row>
    <row r="39" spans="1:3" s="152" customFormat="1" ht="12" customHeight="1" x14ac:dyDescent="0.25">
      <c r="A39" s="156" t="s">
        <v>125</v>
      </c>
      <c r="B39" s="157" t="s">
        <v>229</v>
      </c>
      <c r="C39" s="158"/>
    </row>
    <row r="40" spans="1:3" s="152" customFormat="1" ht="12" customHeight="1" x14ac:dyDescent="0.25">
      <c r="A40" s="156" t="s">
        <v>126</v>
      </c>
      <c r="B40" s="157" t="s">
        <v>230</v>
      </c>
      <c r="C40" s="158"/>
    </row>
    <row r="41" spans="1:3" s="152" customFormat="1" ht="12" customHeight="1" x14ac:dyDescent="0.25">
      <c r="A41" s="156" t="s">
        <v>127</v>
      </c>
      <c r="B41" s="157" t="s">
        <v>231</v>
      </c>
      <c r="C41" s="158">
        <v>1583012</v>
      </c>
    </row>
    <row r="42" spans="1:3" s="152" customFormat="1" ht="12" customHeight="1" x14ac:dyDescent="0.25">
      <c r="A42" s="156" t="s">
        <v>128</v>
      </c>
      <c r="B42" s="157" t="s">
        <v>232</v>
      </c>
      <c r="C42" s="158">
        <v>6912000</v>
      </c>
    </row>
    <row r="43" spans="1:3" s="152" customFormat="1" ht="12" customHeight="1" x14ac:dyDescent="0.25">
      <c r="A43" s="156" t="s">
        <v>129</v>
      </c>
      <c r="B43" s="157" t="s">
        <v>481</v>
      </c>
      <c r="C43" s="158"/>
    </row>
    <row r="44" spans="1:3" s="152" customFormat="1" ht="12" customHeight="1" x14ac:dyDescent="0.25">
      <c r="A44" s="156" t="s">
        <v>234</v>
      </c>
      <c r="B44" s="157" t="s">
        <v>233</v>
      </c>
      <c r="C44" s="165">
        <v>3500</v>
      </c>
    </row>
    <row r="45" spans="1:3" s="152" customFormat="1" ht="12" customHeight="1" thickBot="1" x14ac:dyDescent="0.3">
      <c r="A45" s="159" t="s">
        <v>236</v>
      </c>
      <c r="B45" s="160" t="s">
        <v>237</v>
      </c>
      <c r="C45" s="166"/>
    </row>
    <row r="46" spans="1:3" s="152" customFormat="1" ht="12" customHeight="1" thickBot="1" x14ac:dyDescent="0.3">
      <c r="A46" s="149" t="s">
        <v>18</v>
      </c>
      <c r="B46" s="150" t="s">
        <v>238</v>
      </c>
      <c r="C46" s="151">
        <f>SUM(C47:C51)</f>
        <v>0</v>
      </c>
    </row>
    <row r="47" spans="1:3" s="152" customFormat="1" ht="12" customHeight="1" x14ac:dyDescent="0.25">
      <c r="A47" s="153" t="s">
        <v>80</v>
      </c>
      <c r="B47" s="154" t="s">
        <v>239</v>
      </c>
      <c r="C47" s="167"/>
    </row>
    <row r="48" spans="1:3" s="152" customFormat="1" ht="12" customHeight="1" x14ac:dyDescent="0.25">
      <c r="A48" s="156" t="s">
        <v>81</v>
      </c>
      <c r="B48" s="157" t="s">
        <v>240</v>
      </c>
      <c r="C48" s="165"/>
    </row>
    <row r="49" spans="1:3" s="152" customFormat="1" ht="12" customHeight="1" x14ac:dyDescent="0.25">
      <c r="A49" s="156" t="s">
        <v>241</v>
      </c>
      <c r="B49" s="157" t="s">
        <v>242</v>
      </c>
      <c r="C49" s="165"/>
    </row>
    <row r="50" spans="1:3" s="152" customFormat="1" ht="12" customHeight="1" x14ac:dyDescent="0.25">
      <c r="A50" s="156" t="s">
        <v>243</v>
      </c>
      <c r="B50" s="157" t="s">
        <v>244</v>
      </c>
      <c r="C50" s="165"/>
    </row>
    <row r="51" spans="1:3" s="152" customFormat="1" ht="12" customHeight="1" thickBot="1" x14ac:dyDescent="0.3">
      <c r="A51" s="159" t="s">
        <v>245</v>
      </c>
      <c r="B51" s="160" t="s">
        <v>246</v>
      </c>
      <c r="C51" s="166"/>
    </row>
    <row r="52" spans="1:3" s="152" customFormat="1" ht="12" customHeight="1" thickBot="1" x14ac:dyDescent="0.3">
      <c r="A52" s="149" t="s">
        <v>130</v>
      </c>
      <c r="B52" s="150" t="s">
        <v>247</v>
      </c>
      <c r="C52" s="151">
        <f>SUM(C53:C55)</f>
        <v>0</v>
      </c>
    </row>
    <row r="53" spans="1:3" s="152" customFormat="1" ht="12" customHeight="1" x14ac:dyDescent="0.25">
      <c r="A53" s="153" t="s">
        <v>82</v>
      </c>
      <c r="B53" s="154" t="s">
        <v>248</v>
      </c>
      <c r="C53" s="155"/>
    </row>
    <row r="54" spans="1:3" s="152" customFormat="1" ht="12" customHeight="1" x14ac:dyDescent="0.25">
      <c r="A54" s="156" t="s">
        <v>83</v>
      </c>
      <c r="B54" s="157" t="s">
        <v>249</v>
      </c>
      <c r="C54" s="158"/>
    </row>
    <row r="55" spans="1:3" s="152" customFormat="1" ht="12" customHeight="1" x14ac:dyDescent="0.25">
      <c r="A55" s="156" t="s">
        <v>250</v>
      </c>
      <c r="B55" s="157" t="s">
        <v>251</v>
      </c>
      <c r="C55" s="158"/>
    </row>
    <row r="56" spans="1:3" s="152" customFormat="1" ht="12" customHeight="1" thickBot="1" x14ac:dyDescent="0.3">
      <c r="A56" s="159" t="s">
        <v>252</v>
      </c>
      <c r="B56" s="160" t="s">
        <v>253</v>
      </c>
      <c r="C56" s="162"/>
    </row>
    <row r="57" spans="1:3" s="152" customFormat="1" ht="12" customHeight="1" thickBot="1" x14ac:dyDescent="0.3">
      <c r="A57" s="149" t="s">
        <v>20</v>
      </c>
      <c r="B57" s="161" t="s">
        <v>254</v>
      </c>
      <c r="C57" s="151">
        <f>SUM(C58:C60)</f>
        <v>507100</v>
      </c>
    </row>
    <row r="58" spans="1:3" s="152" customFormat="1" ht="12" customHeight="1" x14ac:dyDescent="0.25">
      <c r="A58" s="153" t="s">
        <v>131</v>
      </c>
      <c r="B58" s="154" t="s">
        <v>255</v>
      </c>
      <c r="C58" s="165"/>
    </row>
    <row r="59" spans="1:3" s="152" customFormat="1" ht="12" customHeight="1" x14ac:dyDescent="0.25">
      <c r="A59" s="156" t="s">
        <v>132</v>
      </c>
      <c r="B59" s="157" t="s">
        <v>256</v>
      </c>
      <c r="C59" s="165">
        <v>507100</v>
      </c>
    </row>
    <row r="60" spans="1:3" s="152" customFormat="1" ht="12" customHeight="1" x14ac:dyDescent="0.25">
      <c r="A60" s="156" t="s">
        <v>167</v>
      </c>
      <c r="B60" s="157" t="s">
        <v>257</v>
      </c>
      <c r="C60" s="165"/>
    </row>
    <row r="61" spans="1:3" s="152" customFormat="1" ht="12" customHeight="1" thickBot="1" x14ac:dyDescent="0.3">
      <c r="A61" s="159" t="s">
        <v>258</v>
      </c>
      <c r="B61" s="160" t="s">
        <v>259</v>
      </c>
      <c r="C61" s="165"/>
    </row>
    <row r="62" spans="1:3" s="152" customFormat="1" ht="12" customHeight="1" thickBot="1" x14ac:dyDescent="0.3">
      <c r="A62" s="149" t="s">
        <v>21</v>
      </c>
      <c r="B62" s="150" t="s">
        <v>260</v>
      </c>
      <c r="C62" s="163">
        <f>+C7+C14+C21+C28+C35+C46+C52+C57</f>
        <v>67692484</v>
      </c>
    </row>
    <row r="63" spans="1:3" s="152" customFormat="1" ht="12" customHeight="1" thickBot="1" x14ac:dyDescent="0.3">
      <c r="A63" s="168" t="s">
        <v>261</v>
      </c>
      <c r="B63" s="161" t="s">
        <v>262</v>
      </c>
      <c r="C63" s="151">
        <f>SUM(C64:C66)</f>
        <v>12000000</v>
      </c>
    </row>
    <row r="64" spans="1:3" s="152" customFormat="1" ht="12" customHeight="1" x14ac:dyDescent="0.25">
      <c r="A64" s="153" t="s">
        <v>263</v>
      </c>
      <c r="B64" s="154" t="s">
        <v>264</v>
      </c>
      <c r="C64" s="165"/>
    </row>
    <row r="65" spans="1:3" s="152" customFormat="1" ht="12" customHeight="1" x14ac:dyDescent="0.25">
      <c r="A65" s="156" t="s">
        <v>265</v>
      </c>
      <c r="B65" s="157" t="s">
        <v>266</v>
      </c>
      <c r="C65" s="165"/>
    </row>
    <row r="66" spans="1:3" s="152" customFormat="1" ht="12" customHeight="1" thickBot="1" x14ac:dyDescent="0.3">
      <c r="A66" s="159" t="s">
        <v>267</v>
      </c>
      <c r="B66" s="169" t="s">
        <v>268</v>
      </c>
      <c r="C66" s="165">
        <v>12000000</v>
      </c>
    </row>
    <row r="67" spans="1:3" s="152" customFormat="1" ht="12" customHeight="1" thickBot="1" x14ac:dyDescent="0.3">
      <c r="A67" s="168" t="s">
        <v>269</v>
      </c>
      <c r="B67" s="161" t="s">
        <v>270</v>
      </c>
      <c r="C67" s="151">
        <f>SUM(C68:C71)</f>
        <v>0</v>
      </c>
    </row>
    <row r="68" spans="1:3" s="152" customFormat="1" ht="12" customHeight="1" x14ac:dyDescent="0.25">
      <c r="A68" s="153" t="s">
        <v>110</v>
      </c>
      <c r="B68" s="154" t="s">
        <v>271</v>
      </c>
      <c r="C68" s="165"/>
    </row>
    <row r="69" spans="1:3" s="152" customFormat="1" ht="12" customHeight="1" x14ac:dyDescent="0.25">
      <c r="A69" s="156" t="s">
        <v>111</v>
      </c>
      <c r="B69" s="157" t="s">
        <v>272</v>
      </c>
      <c r="C69" s="165"/>
    </row>
    <row r="70" spans="1:3" s="152" customFormat="1" ht="12" customHeight="1" x14ac:dyDescent="0.25">
      <c r="A70" s="156" t="s">
        <v>273</v>
      </c>
      <c r="B70" s="157" t="s">
        <v>274</v>
      </c>
      <c r="C70" s="165"/>
    </row>
    <row r="71" spans="1:3" s="152" customFormat="1" ht="12" customHeight="1" thickBot="1" x14ac:dyDescent="0.3">
      <c r="A71" s="159" t="s">
        <v>275</v>
      </c>
      <c r="B71" s="160" t="s">
        <v>276</v>
      </c>
      <c r="C71" s="165"/>
    </row>
    <row r="72" spans="1:3" s="152" customFormat="1" ht="12" customHeight="1" thickBot="1" x14ac:dyDescent="0.3">
      <c r="A72" s="168" t="s">
        <v>277</v>
      </c>
      <c r="B72" s="161" t="s">
        <v>278</v>
      </c>
      <c r="C72" s="151">
        <f>SUM(C73:C74)</f>
        <v>4170964</v>
      </c>
    </row>
    <row r="73" spans="1:3" s="152" customFormat="1" ht="12" customHeight="1" x14ac:dyDescent="0.25">
      <c r="A73" s="153" t="s">
        <v>279</v>
      </c>
      <c r="B73" s="154" t="s">
        <v>280</v>
      </c>
      <c r="C73" s="165">
        <v>4170964</v>
      </c>
    </row>
    <row r="74" spans="1:3" s="152" customFormat="1" ht="12" customHeight="1" thickBot="1" x14ac:dyDescent="0.3">
      <c r="A74" s="159" t="s">
        <v>281</v>
      </c>
      <c r="B74" s="160" t="s">
        <v>282</v>
      </c>
      <c r="C74" s="165"/>
    </row>
    <row r="75" spans="1:3" s="152" customFormat="1" ht="12" customHeight="1" thickBot="1" x14ac:dyDescent="0.3">
      <c r="A75" s="168" t="s">
        <v>283</v>
      </c>
      <c r="B75" s="161" t="s">
        <v>284</v>
      </c>
      <c r="C75" s="151">
        <f>SUM(C76:C79)</f>
        <v>2628658</v>
      </c>
    </row>
    <row r="76" spans="1:3" s="152" customFormat="1" ht="12" customHeight="1" x14ac:dyDescent="0.25">
      <c r="A76" s="153" t="s">
        <v>285</v>
      </c>
      <c r="B76" s="154" t="s">
        <v>286</v>
      </c>
      <c r="C76" s="165"/>
    </row>
    <row r="77" spans="1:3" s="152" customFormat="1" ht="12" customHeight="1" x14ac:dyDescent="0.25">
      <c r="A77" s="156" t="s">
        <v>287</v>
      </c>
      <c r="B77" s="157" t="s">
        <v>288</v>
      </c>
      <c r="C77" s="165"/>
    </row>
    <row r="78" spans="1:3" s="152" customFormat="1" ht="12" customHeight="1" x14ac:dyDescent="0.25">
      <c r="A78" s="153" t="s">
        <v>572</v>
      </c>
      <c r="B78" s="160" t="s">
        <v>419</v>
      </c>
      <c r="C78" s="165"/>
    </row>
    <row r="79" spans="1:3" s="152" customFormat="1" ht="12" customHeight="1" thickBot="1" x14ac:dyDescent="0.3">
      <c r="A79" s="153" t="s">
        <v>420</v>
      </c>
      <c r="B79" s="160" t="s">
        <v>290</v>
      </c>
      <c r="C79" s="165">
        <v>2628658</v>
      </c>
    </row>
    <row r="80" spans="1:3" s="152" customFormat="1" ht="12" customHeight="1" thickBot="1" x14ac:dyDescent="0.3">
      <c r="A80" s="168" t="s">
        <v>291</v>
      </c>
      <c r="B80" s="161" t="s">
        <v>292</v>
      </c>
      <c r="C80" s="151">
        <f>SUM(C81:C84)</f>
        <v>0</v>
      </c>
    </row>
    <row r="81" spans="1:3" s="152" customFormat="1" ht="12" customHeight="1" x14ac:dyDescent="0.25">
      <c r="A81" s="170" t="s">
        <v>293</v>
      </c>
      <c r="B81" s="154" t="s">
        <v>294</v>
      </c>
      <c r="C81" s="165"/>
    </row>
    <row r="82" spans="1:3" s="152" customFormat="1" ht="12" customHeight="1" x14ac:dyDescent="0.25">
      <c r="A82" s="171" t="s">
        <v>295</v>
      </c>
      <c r="B82" s="157" t="s">
        <v>296</v>
      </c>
      <c r="C82" s="165"/>
    </row>
    <row r="83" spans="1:3" s="152" customFormat="1" ht="12" customHeight="1" x14ac:dyDescent="0.25">
      <c r="A83" s="171" t="s">
        <v>297</v>
      </c>
      <c r="B83" s="157" t="s">
        <v>298</v>
      </c>
      <c r="C83" s="165"/>
    </row>
    <row r="84" spans="1:3" s="152" customFormat="1" ht="12" customHeight="1" thickBot="1" x14ac:dyDescent="0.3">
      <c r="A84" s="172" t="s">
        <v>299</v>
      </c>
      <c r="B84" s="160" t="s">
        <v>300</v>
      </c>
      <c r="C84" s="165"/>
    </row>
    <row r="85" spans="1:3" s="152" customFormat="1" ht="13.5" customHeight="1" thickBot="1" x14ac:dyDescent="0.3">
      <c r="A85" s="168" t="s">
        <v>301</v>
      </c>
      <c r="B85" s="161" t="s">
        <v>302</v>
      </c>
      <c r="C85" s="173"/>
    </row>
    <row r="86" spans="1:3" s="152" customFormat="1" ht="15.75" customHeight="1" thickBot="1" x14ac:dyDescent="0.3">
      <c r="A86" s="168" t="s">
        <v>303</v>
      </c>
      <c r="B86" s="174" t="s">
        <v>304</v>
      </c>
      <c r="C86" s="163">
        <f>+C63+C67+C72+C75+C80+C85</f>
        <v>18799622</v>
      </c>
    </row>
    <row r="87" spans="1:3" s="152" customFormat="1" ht="16.5" customHeight="1" thickBot="1" x14ac:dyDescent="0.3">
      <c r="A87" s="175" t="s">
        <v>305</v>
      </c>
      <c r="B87" s="176" t="s">
        <v>306</v>
      </c>
      <c r="C87" s="163">
        <f>+C62+C86</f>
        <v>86492106</v>
      </c>
    </row>
    <row r="88" spans="1:3" s="130" customFormat="1" ht="83.25" customHeight="1" x14ac:dyDescent="0.25">
      <c r="A88" s="1"/>
      <c r="B88" s="2"/>
      <c r="C88" s="100"/>
    </row>
    <row r="89" spans="1:3" ht="16.5" customHeight="1" x14ac:dyDescent="0.3">
      <c r="A89" s="484" t="s">
        <v>41</v>
      </c>
      <c r="B89" s="484"/>
      <c r="C89" s="484"/>
    </row>
    <row r="90" spans="1:3" s="131" customFormat="1" ht="16.5" customHeight="1" thickBot="1" x14ac:dyDescent="0.35">
      <c r="A90" s="485" t="s">
        <v>113</v>
      </c>
      <c r="B90" s="485"/>
      <c r="C90" s="101" t="s">
        <v>9</v>
      </c>
    </row>
    <row r="91" spans="1:3" ht="38.1" customHeight="1" thickBot="1" x14ac:dyDescent="0.35">
      <c r="A91" s="4" t="s">
        <v>59</v>
      </c>
      <c r="B91" s="5" t="s">
        <v>42</v>
      </c>
      <c r="C91" s="14" t="s">
        <v>460</v>
      </c>
    </row>
    <row r="92" spans="1:3" s="152" customFormat="1" ht="12" customHeight="1" thickBot="1" x14ac:dyDescent="0.3">
      <c r="A92" s="4">
        <v>1</v>
      </c>
      <c r="B92" s="5">
        <v>2</v>
      </c>
      <c r="C92" s="14">
        <v>3</v>
      </c>
    </row>
    <row r="93" spans="1:3" s="180" customFormat="1" ht="12" customHeight="1" thickBot="1" x14ac:dyDescent="0.3">
      <c r="A93" s="177" t="s">
        <v>13</v>
      </c>
      <c r="B93" s="178" t="s">
        <v>398</v>
      </c>
      <c r="C93" s="179">
        <f>SUM(C94:C98)</f>
        <v>42267722</v>
      </c>
    </row>
    <row r="94" spans="1:3" s="180" customFormat="1" ht="12" customHeight="1" x14ac:dyDescent="0.25">
      <c r="A94" s="181" t="s">
        <v>84</v>
      </c>
      <c r="B94" s="182" t="s">
        <v>43</v>
      </c>
      <c r="C94" s="183">
        <v>22068810</v>
      </c>
    </row>
    <row r="95" spans="1:3" s="180" customFormat="1" ht="12" customHeight="1" x14ac:dyDescent="0.25">
      <c r="A95" s="156" t="s">
        <v>85</v>
      </c>
      <c r="B95" s="184" t="s">
        <v>133</v>
      </c>
      <c r="C95" s="158">
        <v>1988043</v>
      </c>
    </row>
    <row r="96" spans="1:3" s="180" customFormat="1" ht="12" customHeight="1" x14ac:dyDescent="0.25">
      <c r="A96" s="156" t="s">
        <v>86</v>
      </c>
      <c r="B96" s="184" t="s">
        <v>108</v>
      </c>
      <c r="C96" s="162">
        <v>13379145</v>
      </c>
    </row>
    <row r="97" spans="1:3" s="180" customFormat="1" ht="12" customHeight="1" x14ac:dyDescent="0.25">
      <c r="A97" s="156" t="s">
        <v>87</v>
      </c>
      <c r="B97" s="185" t="s">
        <v>134</v>
      </c>
      <c r="C97" s="162"/>
    </row>
    <row r="98" spans="1:3" s="180" customFormat="1" ht="12" customHeight="1" x14ac:dyDescent="0.25">
      <c r="A98" s="156" t="s">
        <v>98</v>
      </c>
      <c r="B98" s="186" t="s">
        <v>135</v>
      </c>
      <c r="C98" s="162">
        <f>C108</f>
        <v>4831724</v>
      </c>
    </row>
    <row r="99" spans="1:3" s="180" customFormat="1" ht="12" customHeight="1" x14ac:dyDescent="0.25">
      <c r="A99" s="156" t="s">
        <v>88</v>
      </c>
      <c r="B99" s="184" t="s">
        <v>307</v>
      </c>
      <c r="C99" s="162"/>
    </row>
    <row r="100" spans="1:3" s="180" customFormat="1" ht="12" customHeight="1" x14ac:dyDescent="0.25">
      <c r="A100" s="156" t="s">
        <v>89</v>
      </c>
      <c r="B100" s="187" t="s">
        <v>308</v>
      </c>
      <c r="C100" s="162"/>
    </row>
    <row r="101" spans="1:3" s="180" customFormat="1" ht="12" customHeight="1" x14ac:dyDescent="0.25">
      <c r="A101" s="156" t="s">
        <v>99</v>
      </c>
      <c r="B101" s="188" t="s">
        <v>309</v>
      </c>
      <c r="C101" s="162"/>
    </row>
    <row r="102" spans="1:3" s="180" customFormat="1" ht="12" customHeight="1" x14ac:dyDescent="0.25">
      <c r="A102" s="156" t="s">
        <v>100</v>
      </c>
      <c r="B102" s="188" t="s">
        <v>310</v>
      </c>
      <c r="C102" s="162"/>
    </row>
    <row r="103" spans="1:3" s="180" customFormat="1" ht="12" customHeight="1" x14ac:dyDescent="0.25">
      <c r="A103" s="156" t="s">
        <v>101</v>
      </c>
      <c r="B103" s="187" t="s">
        <v>311</v>
      </c>
      <c r="C103" s="162"/>
    </row>
    <row r="104" spans="1:3" s="180" customFormat="1" ht="12" customHeight="1" x14ac:dyDescent="0.25">
      <c r="A104" s="156" t="s">
        <v>102</v>
      </c>
      <c r="B104" s="187" t="s">
        <v>312</v>
      </c>
      <c r="C104" s="162"/>
    </row>
    <row r="105" spans="1:3" s="180" customFormat="1" ht="12" customHeight="1" x14ac:dyDescent="0.25">
      <c r="A105" s="156" t="s">
        <v>104</v>
      </c>
      <c r="B105" s="188" t="s">
        <v>313</v>
      </c>
      <c r="C105" s="162"/>
    </row>
    <row r="106" spans="1:3" s="180" customFormat="1" ht="12" customHeight="1" x14ac:dyDescent="0.25">
      <c r="A106" s="189" t="s">
        <v>136</v>
      </c>
      <c r="B106" s="190" t="s">
        <v>314</v>
      </c>
      <c r="C106" s="162"/>
    </row>
    <row r="107" spans="1:3" s="180" customFormat="1" ht="12" customHeight="1" x14ac:dyDescent="0.25">
      <c r="A107" s="156" t="s">
        <v>315</v>
      </c>
      <c r="B107" s="190" t="s">
        <v>316</v>
      </c>
      <c r="C107" s="162"/>
    </row>
    <row r="108" spans="1:3" s="180" customFormat="1" ht="12" customHeight="1" thickBot="1" x14ac:dyDescent="0.3">
      <c r="A108" s="191" t="s">
        <v>317</v>
      </c>
      <c r="B108" s="192" t="s">
        <v>318</v>
      </c>
      <c r="C108" s="193">
        <v>4831724</v>
      </c>
    </row>
    <row r="109" spans="1:3" s="180" customFormat="1" ht="12" customHeight="1" thickBot="1" x14ac:dyDescent="0.3">
      <c r="A109" s="149" t="s">
        <v>14</v>
      </c>
      <c r="B109" s="194" t="s">
        <v>399</v>
      </c>
      <c r="C109" s="151">
        <f>+C110+C112+C114</f>
        <v>36251405</v>
      </c>
    </row>
    <row r="110" spans="1:3" s="180" customFormat="1" ht="12" customHeight="1" x14ac:dyDescent="0.25">
      <c r="A110" s="153" t="s">
        <v>90</v>
      </c>
      <c r="B110" s="184" t="s">
        <v>166</v>
      </c>
      <c r="C110" s="155">
        <v>32065465</v>
      </c>
    </row>
    <row r="111" spans="1:3" s="180" customFormat="1" ht="12" customHeight="1" x14ac:dyDescent="0.25">
      <c r="A111" s="153" t="s">
        <v>91</v>
      </c>
      <c r="B111" s="195" t="s">
        <v>319</v>
      </c>
      <c r="C111" s="155">
        <v>28720900</v>
      </c>
    </row>
    <row r="112" spans="1:3" s="180" customFormat="1" ht="12" customHeight="1" x14ac:dyDescent="0.25">
      <c r="A112" s="153" t="s">
        <v>92</v>
      </c>
      <c r="B112" s="195" t="s">
        <v>137</v>
      </c>
      <c r="C112" s="158">
        <v>4185940</v>
      </c>
    </row>
    <row r="113" spans="1:3" s="180" customFormat="1" ht="12" customHeight="1" x14ac:dyDescent="0.25">
      <c r="A113" s="153" t="s">
        <v>93</v>
      </c>
      <c r="B113" s="195" t="s">
        <v>320</v>
      </c>
      <c r="C113" s="196">
        <v>4185940</v>
      </c>
    </row>
    <row r="114" spans="1:3" s="180" customFormat="1" ht="12" customHeight="1" x14ac:dyDescent="0.25">
      <c r="A114" s="153" t="s">
        <v>94</v>
      </c>
      <c r="B114" s="197" t="s">
        <v>168</v>
      </c>
      <c r="C114" s="196"/>
    </row>
    <row r="115" spans="1:3" s="180" customFormat="1" ht="12" customHeight="1" x14ac:dyDescent="0.25">
      <c r="A115" s="153" t="s">
        <v>103</v>
      </c>
      <c r="B115" s="198" t="s">
        <v>321</v>
      </c>
      <c r="C115" s="196"/>
    </row>
    <row r="116" spans="1:3" s="180" customFormat="1" ht="12" customHeight="1" x14ac:dyDescent="0.25">
      <c r="A116" s="153" t="s">
        <v>105</v>
      </c>
      <c r="B116" s="199" t="s">
        <v>322</v>
      </c>
      <c r="C116" s="196"/>
    </row>
    <row r="117" spans="1:3" s="180" customFormat="1" ht="12" x14ac:dyDescent="0.25">
      <c r="A117" s="153" t="s">
        <v>138</v>
      </c>
      <c r="B117" s="188" t="s">
        <v>310</v>
      </c>
      <c r="C117" s="196"/>
    </row>
    <row r="118" spans="1:3" s="180" customFormat="1" ht="12" customHeight="1" x14ac:dyDescent="0.25">
      <c r="A118" s="153" t="s">
        <v>139</v>
      </c>
      <c r="B118" s="188" t="s">
        <v>323</v>
      </c>
      <c r="C118" s="196"/>
    </row>
    <row r="119" spans="1:3" s="180" customFormat="1" ht="12" customHeight="1" x14ac:dyDescent="0.25">
      <c r="A119" s="153" t="s">
        <v>140</v>
      </c>
      <c r="B119" s="188" t="s">
        <v>324</v>
      </c>
      <c r="C119" s="196"/>
    </row>
    <row r="120" spans="1:3" s="180" customFormat="1" ht="12" customHeight="1" x14ac:dyDescent="0.25">
      <c r="A120" s="153" t="s">
        <v>325</v>
      </c>
      <c r="B120" s="188" t="s">
        <v>313</v>
      </c>
      <c r="C120" s="196"/>
    </row>
    <row r="121" spans="1:3" s="180" customFormat="1" ht="12" customHeight="1" x14ac:dyDescent="0.25">
      <c r="A121" s="153" t="s">
        <v>326</v>
      </c>
      <c r="B121" s="188" t="s">
        <v>327</v>
      </c>
      <c r="C121" s="196"/>
    </row>
    <row r="122" spans="1:3" s="180" customFormat="1" ht="12.6" thickBot="1" x14ac:dyDescent="0.3">
      <c r="A122" s="189" t="s">
        <v>328</v>
      </c>
      <c r="B122" s="188" t="s">
        <v>329</v>
      </c>
      <c r="C122" s="200"/>
    </row>
    <row r="123" spans="1:3" s="180" customFormat="1" ht="12" customHeight="1" thickBot="1" x14ac:dyDescent="0.3">
      <c r="A123" s="149" t="s">
        <v>15</v>
      </c>
      <c r="B123" s="201" t="s">
        <v>330</v>
      </c>
      <c r="C123" s="151">
        <f>+C124+C125</f>
        <v>3955646</v>
      </c>
    </row>
    <row r="124" spans="1:3" s="180" customFormat="1" ht="12" customHeight="1" x14ac:dyDescent="0.25">
      <c r="A124" s="153" t="s">
        <v>73</v>
      </c>
      <c r="B124" s="202" t="s">
        <v>50</v>
      </c>
      <c r="C124" s="155"/>
    </row>
    <row r="125" spans="1:3" s="180" customFormat="1" ht="12" customHeight="1" thickBot="1" x14ac:dyDescent="0.3">
      <c r="A125" s="159" t="s">
        <v>74</v>
      </c>
      <c r="B125" s="195" t="s">
        <v>51</v>
      </c>
      <c r="C125" s="162">
        <v>3955646</v>
      </c>
    </row>
    <row r="126" spans="1:3" s="180" customFormat="1" ht="12" customHeight="1" thickBot="1" x14ac:dyDescent="0.3">
      <c r="A126" s="149" t="s">
        <v>16</v>
      </c>
      <c r="B126" s="201" t="s">
        <v>331</v>
      </c>
      <c r="C126" s="151">
        <f>+C93+C109+C123</f>
        <v>82474773</v>
      </c>
    </row>
    <row r="127" spans="1:3" s="180" customFormat="1" ht="12" customHeight="1" thickBot="1" x14ac:dyDescent="0.3">
      <c r="A127" s="149" t="s">
        <v>17</v>
      </c>
      <c r="B127" s="201" t="s">
        <v>332</v>
      </c>
      <c r="C127" s="151">
        <f>+C128+C129+C130</f>
        <v>12000000</v>
      </c>
    </row>
    <row r="128" spans="1:3" s="180" customFormat="1" ht="12" customHeight="1" x14ac:dyDescent="0.25">
      <c r="A128" s="153" t="s">
        <v>77</v>
      </c>
      <c r="B128" s="202" t="s">
        <v>333</v>
      </c>
      <c r="C128" s="196"/>
    </row>
    <row r="129" spans="1:3" s="180" customFormat="1" ht="12" customHeight="1" x14ac:dyDescent="0.25">
      <c r="A129" s="153" t="s">
        <v>78</v>
      </c>
      <c r="B129" s="202" t="s">
        <v>334</v>
      </c>
      <c r="C129" s="196"/>
    </row>
    <row r="130" spans="1:3" s="180" customFormat="1" ht="12" customHeight="1" thickBot="1" x14ac:dyDescent="0.3">
      <c r="A130" s="189" t="s">
        <v>79</v>
      </c>
      <c r="B130" s="203" t="s">
        <v>335</v>
      </c>
      <c r="C130" s="196">
        <v>12000000</v>
      </c>
    </row>
    <row r="131" spans="1:3" s="180" customFormat="1" ht="12" customHeight="1" thickBot="1" x14ac:dyDescent="0.3">
      <c r="A131" s="149" t="s">
        <v>18</v>
      </c>
      <c r="B131" s="201" t="s">
        <v>336</v>
      </c>
      <c r="C131" s="151">
        <f>+C132+C133+C134+C135</f>
        <v>0</v>
      </c>
    </row>
    <row r="132" spans="1:3" s="180" customFormat="1" ht="12" customHeight="1" x14ac:dyDescent="0.25">
      <c r="A132" s="153" t="s">
        <v>80</v>
      </c>
      <c r="B132" s="202" t="s">
        <v>337</v>
      </c>
      <c r="C132" s="196"/>
    </row>
    <row r="133" spans="1:3" s="180" customFormat="1" ht="12" customHeight="1" x14ac:dyDescent="0.25">
      <c r="A133" s="153" t="s">
        <v>81</v>
      </c>
      <c r="B133" s="202" t="s">
        <v>338</v>
      </c>
      <c r="C133" s="196"/>
    </row>
    <row r="134" spans="1:3" s="180" customFormat="1" ht="12" customHeight="1" x14ac:dyDescent="0.25">
      <c r="A134" s="153" t="s">
        <v>241</v>
      </c>
      <c r="B134" s="202" t="s">
        <v>339</v>
      </c>
      <c r="C134" s="196"/>
    </row>
    <row r="135" spans="1:3" s="180" customFormat="1" ht="12" customHeight="1" thickBot="1" x14ac:dyDescent="0.3">
      <c r="A135" s="189" t="s">
        <v>243</v>
      </c>
      <c r="B135" s="203" t="s">
        <v>340</v>
      </c>
      <c r="C135" s="196"/>
    </row>
    <row r="136" spans="1:3" s="180" customFormat="1" ht="12" customHeight="1" thickBot="1" x14ac:dyDescent="0.3">
      <c r="A136" s="149" t="s">
        <v>19</v>
      </c>
      <c r="B136" s="201" t="s">
        <v>341</v>
      </c>
      <c r="C136" s="163">
        <f>C139+C141</f>
        <v>4561890</v>
      </c>
    </row>
    <row r="137" spans="1:3" s="180" customFormat="1" ht="12" customHeight="1" x14ac:dyDescent="0.25">
      <c r="A137" s="153" t="s">
        <v>82</v>
      </c>
      <c r="B137" s="202" t="s">
        <v>342</v>
      </c>
      <c r="C137" s="196"/>
    </row>
    <row r="138" spans="1:3" s="180" customFormat="1" ht="12" customHeight="1" x14ac:dyDescent="0.25">
      <c r="A138" s="153" t="s">
        <v>83</v>
      </c>
      <c r="B138" s="202" t="s">
        <v>343</v>
      </c>
      <c r="C138" s="196"/>
    </row>
    <row r="139" spans="1:3" s="180" customFormat="1" ht="12" customHeight="1" x14ac:dyDescent="0.25">
      <c r="A139" s="153" t="s">
        <v>250</v>
      </c>
      <c r="B139" s="202" t="s">
        <v>344</v>
      </c>
      <c r="C139" s="196">
        <v>2628658</v>
      </c>
    </row>
    <row r="140" spans="1:3" s="180" customFormat="1" ht="12" customHeight="1" x14ac:dyDescent="0.25">
      <c r="A140" s="189" t="s">
        <v>252</v>
      </c>
      <c r="B140" s="203" t="s">
        <v>345</v>
      </c>
      <c r="C140" s="196"/>
    </row>
    <row r="141" spans="1:3" s="180" customFormat="1" ht="12" customHeight="1" thickBot="1" x14ac:dyDescent="0.3">
      <c r="A141" s="189"/>
      <c r="B141" s="203" t="s">
        <v>578</v>
      </c>
      <c r="C141" s="196">
        <v>1933232</v>
      </c>
    </row>
    <row r="142" spans="1:3" s="180" customFormat="1" ht="12" customHeight="1" thickBot="1" x14ac:dyDescent="0.3">
      <c r="A142" s="149" t="s">
        <v>20</v>
      </c>
      <c r="B142" s="201" t="s">
        <v>346</v>
      </c>
      <c r="C142" s="196"/>
    </row>
    <row r="143" spans="1:3" s="180" customFormat="1" ht="12" customHeight="1" thickBot="1" x14ac:dyDescent="0.3">
      <c r="A143" s="153" t="s">
        <v>131</v>
      </c>
      <c r="B143" s="202" t="s">
        <v>347</v>
      </c>
      <c r="C143" s="204"/>
    </row>
    <row r="144" spans="1:3" s="180" customFormat="1" ht="12" customHeight="1" x14ac:dyDescent="0.25">
      <c r="A144" s="153" t="s">
        <v>132</v>
      </c>
      <c r="B144" s="202" t="s">
        <v>348</v>
      </c>
      <c r="C144" s="196"/>
    </row>
    <row r="145" spans="1:9" s="180" customFormat="1" ht="12" customHeight="1" x14ac:dyDescent="0.25">
      <c r="A145" s="153" t="s">
        <v>167</v>
      </c>
      <c r="B145" s="202" t="s">
        <v>349</v>
      </c>
      <c r="C145" s="196"/>
    </row>
    <row r="146" spans="1:9" s="180" customFormat="1" ht="12" customHeight="1" thickBot="1" x14ac:dyDescent="0.3">
      <c r="A146" s="153" t="s">
        <v>258</v>
      </c>
      <c r="B146" s="202" t="s">
        <v>350</v>
      </c>
      <c r="C146" s="196"/>
    </row>
    <row r="147" spans="1:9" s="180" customFormat="1" ht="15" customHeight="1" thickBot="1" x14ac:dyDescent="0.3">
      <c r="A147" s="149" t="s">
        <v>21</v>
      </c>
      <c r="B147" s="201" t="s">
        <v>351</v>
      </c>
      <c r="C147" s="132">
        <f>C136+C127+C142</f>
        <v>16561890</v>
      </c>
      <c r="F147" s="205"/>
      <c r="G147" s="206"/>
      <c r="H147" s="206"/>
      <c r="I147" s="206"/>
    </row>
    <row r="148" spans="1:9" s="152" customFormat="1" ht="12.9" customHeight="1" thickBot="1" x14ac:dyDescent="0.3">
      <c r="A148" s="207" t="s">
        <v>22</v>
      </c>
      <c r="B148" s="116" t="s">
        <v>352</v>
      </c>
      <c r="C148" s="132">
        <f>C126+C147</f>
        <v>99036663</v>
      </c>
    </row>
    <row r="149" spans="1:9" ht="7.5" customHeight="1" x14ac:dyDescent="0.3"/>
    <row r="150" spans="1:9" x14ac:dyDescent="0.3">
      <c r="A150" s="487" t="s">
        <v>353</v>
      </c>
      <c r="B150" s="487"/>
      <c r="C150" s="487"/>
    </row>
    <row r="151" spans="1:9" ht="15" customHeight="1" thickBot="1" x14ac:dyDescent="0.35">
      <c r="A151" s="481" t="s">
        <v>114</v>
      </c>
      <c r="B151" s="481"/>
      <c r="C151" s="101" t="s">
        <v>9</v>
      </c>
    </row>
    <row r="152" spans="1:9" ht="13.5" customHeight="1" thickBot="1" x14ac:dyDescent="0.35">
      <c r="A152" s="3">
        <v>1</v>
      </c>
      <c r="B152" s="7" t="s">
        <v>354</v>
      </c>
      <c r="C152" s="99">
        <f>+C62-C126</f>
        <v>-14782289</v>
      </c>
      <c r="D152" s="133"/>
    </row>
    <row r="153" spans="1:9" ht="27.75" customHeight="1" thickBot="1" x14ac:dyDescent="0.35">
      <c r="A153" s="3" t="s">
        <v>14</v>
      </c>
      <c r="B153" s="7" t="s">
        <v>355</v>
      </c>
      <c r="C153" s="99">
        <f>+C86-C147</f>
        <v>2237732</v>
      </c>
    </row>
  </sheetData>
  <mergeCells count="8">
    <mergeCell ref="A150:C150"/>
    <mergeCell ref="A151:B151"/>
    <mergeCell ref="A1:C1"/>
    <mergeCell ref="A2:C2"/>
    <mergeCell ref="A3:C3"/>
    <mergeCell ref="A4:B4"/>
    <mergeCell ref="A89:C89"/>
    <mergeCell ref="A90:B90"/>
  </mergeCells>
  <pageMargins left="0.75" right="0.75" top="0.78" bottom="0.73" header="0.5" footer="0.5"/>
  <pageSetup paperSize="9" scale="64" fitToWidth="3" fitToHeight="2" orientation="portrait" horizontalDpi="300" verticalDpi="300" r:id="rId1"/>
  <headerFooter alignWithMargins="0"/>
  <rowBreaks count="1" manualBreakCount="1">
    <brk id="8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51"/>
  <sheetViews>
    <sheetView zoomScaleNormal="100" workbookViewId="0">
      <selection activeCell="C11" sqref="C11"/>
    </sheetView>
  </sheetViews>
  <sheetFormatPr defaultColWidth="9.33203125" defaultRowHeight="15.6" x14ac:dyDescent="0.3"/>
  <cols>
    <col min="1" max="1" width="9.44140625" style="117" customWidth="1"/>
    <col min="2" max="2" width="91.6640625" style="117" customWidth="1"/>
    <col min="3" max="3" width="22.77734375" style="118" customWidth="1"/>
    <col min="4" max="4" width="9" style="125" customWidth="1"/>
    <col min="5" max="16384" width="9.33203125" style="125"/>
  </cols>
  <sheetData>
    <row r="1" spans="1:6" x14ac:dyDescent="0.3">
      <c r="A1" s="482" t="s">
        <v>593</v>
      </c>
      <c r="B1" s="483"/>
      <c r="C1" s="483"/>
      <c r="D1" s="124"/>
      <c r="E1" s="124"/>
      <c r="F1" s="124"/>
    </row>
    <row r="2" spans="1:6" ht="16.2" x14ac:dyDescent="0.35">
      <c r="A2" s="486" t="s">
        <v>563</v>
      </c>
      <c r="B2" s="486"/>
      <c r="C2" s="486"/>
      <c r="D2" s="304"/>
      <c r="E2" s="304"/>
      <c r="F2" s="304"/>
    </row>
    <row r="3" spans="1:6" ht="15.9" customHeight="1" x14ac:dyDescent="0.3">
      <c r="A3" s="484" t="s">
        <v>10</v>
      </c>
      <c r="B3" s="484"/>
      <c r="C3" s="484"/>
    </row>
    <row r="4" spans="1:6" ht="15.9" customHeight="1" thickBot="1" x14ac:dyDescent="0.35">
      <c r="A4" s="481" t="s">
        <v>112</v>
      </c>
      <c r="B4" s="481"/>
      <c r="C4" s="101" t="s">
        <v>9</v>
      </c>
    </row>
    <row r="5" spans="1:6" ht="38.1" customHeight="1" thickBot="1" x14ac:dyDescent="0.35">
      <c r="A5" s="4" t="s">
        <v>59</v>
      </c>
      <c r="B5" s="5" t="s">
        <v>12</v>
      </c>
      <c r="C5" s="14" t="s">
        <v>461</v>
      </c>
    </row>
    <row r="6" spans="1:6" s="129" customFormat="1" ht="12" customHeight="1" thickBot="1" x14ac:dyDescent="0.25">
      <c r="A6" s="126">
        <v>1</v>
      </c>
      <c r="B6" s="127">
        <v>2</v>
      </c>
      <c r="C6" s="128">
        <v>3</v>
      </c>
    </row>
    <row r="7" spans="1:6" s="152" customFormat="1" ht="12" customHeight="1" thickBot="1" x14ac:dyDescent="0.3">
      <c r="A7" s="149" t="s">
        <v>13</v>
      </c>
      <c r="B7" s="150" t="s">
        <v>191</v>
      </c>
      <c r="C7" s="151">
        <f>+C8+C9+C10+C11+C12+C13</f>
        <v>0</v>
      </c>
    </row>
    <row r="8" spans="1:6" s="152" customFormat="1" ht="12" customHeight="1" x14ac:dyDescent="0.25">
      <c r="A8" s="153" t="s">
        <v>84</v>
      </c>
      <c r="B8" s="154" t="s">
        <v>192</v>
      </c>
      <c r="C8" s="155"/>
    </row>
    <row r="9" spans="1:6" s="152" customFormat="1" ht="12" customHeight="1" x14ac:dyDescent="0.25">
      <c r="A9" s="156" t="s">
        <v>85</v>
      </c>
      <c r="B9" s="157" t="s">
        <v>193</v>
      </c>
      <c r="C9" s="158"/>
    </row>
    <row r="10" spans="1:6" s="152" customFormat="1" ht="12" customHeight="1" x14ac:dyDescent="0.25">
      <c r="A10" s="156" t="s">
        <v>86</v>
      </c>
      <c r="B10" s="157" t="s">
        <v>194</v>
      </c>
      <c r="C10" s="158"/>
    </row>
    <row r="11" spans="1:6" s="152" customFormat="1" ht="12" customHeight="1" x14ac:dyDescent="0.25">
      <c r="A11" s="156" t="s">
        <v>87</v>
      </c>
      <c r="B11" s="157" t="s">
        <v>195</v>
      </c>
      <c r="C11" s="158"/>
    </row>
    <row r="12" spans="1:6" s="152" customFormat="1" ht="12" customHeight="1" x14ac:dyDescent="0.25">
      <c r="A12" s="156" t="s">
        <v>109</v>
      </c>
      <c r="B12" s="157" t="s">
        <v>196</v>
      </c>
      <c r="C12" s="158"/>
    </row>
    <row r="13" spans="1:6" s="152" customFormat="1" ht="12" customHeight="1" thickBot="1" x14ac:dyDescent="0.3">
      <c r="A13" s="159" t="s">
        <v>88</v>
      </c>
      <c r="B13" s="160" t="s">
        <v>197</v>
      </c>
      <c r="C13" s="158"/>
    </row>
    <row r="14" spans="1:6" s="152" customFormat="1" ht="12" customHeight="1" thickBot="1" x14ac:dyDescent="0.3">
      <c r="A14" s="149" t="s">
        <v>14</v>
      </c>
      <c r="B14" s="161" t="s">
        <v>198</v>
      </c>
      <c r="C14" s="151">
        <f>+C15+C16+C17+C18+C19</f>
        <v>0</v>
      </c>
    </row>
    <row r="15" spans="1:6" s="152" customFormat="1" ht="12" customHeight="1" x14ac:dyDescent="0.25">
      <c r="A15" s="153" t="s">
        <v>90</v>
      </c>
      <c r="B15" s="154" t="s">
        <v>199</v>
      </c>
      <c r="C15" s="155"/>
    </row>
    <row r="16" spans="1:6" s="152" customFormat="1" ht="12" customHeight="1" x14ac:dyDescent="0.25">
      <c r="A16" s="156" t="s">
        <v>91</v>
      </c>
      <c r="B16" s="157" t="s">
        <v>200</v>
      </c>
      <c r="C16" s="158"/>
    </row>
    <row r="17" spans="1:3" s="152" customFormat="1" ht="12" customHeight="1" x14ac:dyDescent="0.25">
      <c r="A17" s="156" t="s">
        <v>92</v>
      </c>
      <c r="B17" s="157" t="s">
        <v>201</v>
      </c>
      <c r="C17" s="158"/>
    </row>
    <row r="18" spans="1:3" s="152" customFormat="1" ht="12" customHeight="1" x14ac:dyDescent="0.25">
      <c r="A18" s="156" t="s">
        <v>93</v>
      </c>
      <c r="B18" s="157" t="s">
        <v>202</v>
      </c>
      <c r="C18" s="158"/>
    </row>
    <row r="19" spans="1:3" s="152" customFormat="1" ht="12" customHeight="1" x14ac:dyDescent="0.25">
      <c r="A19" s="156" t="s">
        <v>94</v>
      </c>
      <c r="B19" s="157" t="s">
        <v>203</v>
      </c>
      <c r="C19" s="158"/>
    </row>
    <row r="20" spans="1:3" s="152" customFormat="1" ht="12" customHeight="1" thickBot="1" x14ac:dyDescent="0.3">
      <c r="A20" s="159" t="s">
        <v>103</v>
      </c>
      <c r="B20" s="160" t="s">
        <v>204</v>
      </c>
      <c r="C20" s="162"/>
    </row>
    <row r="21" spans="1:3" s="152" customFormat="1" ht="12" customHeight="1" thickBot="1" x14ac:dyDescent="0.3">
      <c r="A21" s="149" t="s">
        <v>15</v>
      </c>
      <c r="B21" s="150" t="s">
        <v>205</v>
      </c>
      <c r="C21" s="151">
        <f>+C22+C23+C24+C25+C26</f>
        <v>0</v>
      </c>
    </row>
    <row r="22" spans="1:3" s="152" customFormat="1" ht="12" customHeight="1" x14ac:dyDescent="0.25">
      <c r="A22" s="153" t="s">
        <v>73</v>
      </c>
      <c r="B22" s="154" t="s">
        <v>206</v>
      </c>
      <c r="C22" s="155"/>
    </row>
    <row r="23" spans="1:3" s="152" customFormat="1" ht="12" customHeight="1" x14ac:dyDescent="0.25">
      <c r="A23" s="156" t="s">
        <v>74</v>
      </c>
      <c r="B23" s="157" t="s">
        <v>207</v>
      </c>
      <c r="C23" s="158"/>
    </row>
    <row r="24" spans="1:3" s="152" customFormat="1" ht="12" customHeight="1" x14ac:dyDescent="0.25">
      <c r="A24" s="156" t="s">
        <v>75</v>
      </c>
      <c r="B24" s="157" t="s">
        <v>208</v>
      </c>
      <c r="C24" s="158"/>
    </row>
    <row r="25" spans="1:3" s="152" customFormat="1" ht="12" customHeight="1" x14ac:dyDescent="0.25">
      <c r="A25" s="156" t="s">
        <v>76</v>
      </c>
      <c r="B25" s="157" t="s">
        <v>209</v>
      </c>
      <c r="C25" s="158"/>
    </row>
    <row r="26" spans="1:3" s="152" customFormat="1" ht="12" customHeight="1" x14ac:dyDescent="0.25">
      <c r="A26" s="156" t="s">
        <v>121</v>
      </c>
      <c r="B26" s="157" t="s">
        <v>210</v>
      </c>
      <c r="C26" s="158"/>
    </row>
    <row r="27" spans="1:3" s="152" customFormat="1" ht="12" customHeight="1" thickBot="1" x14ac:dyDescent="0.3">
      <c r="A27" s="159" t="s">
        <v>122</v>
      </c>
      <c r="B27" s="160" t="s">
        <v>211</v>
      </c>
      <c r="C27" s="162"/>
    </row>
    <row r="28" spans="1:3" s="152" customFormat="1" ht="12" customHeight="1" thickBot="1" x14ac:dyDescent="0.3">
      <c r="A28" s="149" t="s">
        <v>123</v>
      </c>
      <c r="B28" s="150" t="s">
        <v>212</v>
      </c>
      <c r="C28" s="163">
        <f>+C29+C32+C33+C34</f>
        <v>0</v>
      </c>
    </row>
    <row r="29" spans="1:3" s="152" customFormat="1" ht="12" customHeight="1" x14ac:dyDescent="0.25">
      <c r="A29" s="153" t="s">
        <v>213</v>
      </c>
      <c r="B29" s="154" t="s">
        <v>214</v>
      </c>
      <c r="C29" s="164"/>
    </row>
    <row r="30" spans="1:3" s="152" customFormat="1" ht="12" customHeight="1" x14ac:dyDescent="0.25">
      <c r="A30" s="156" t="s">
        <v>215</v>
      </c>
      <c r="B30" s="157" t="s">
        <v>216</v>
      </c>
      <c r="C30" s="158"/>
    </row>
    <row r="31" spans="1:3" s="152" customFormat="1" ht="12" customHeight="1" x14ac:dyDescent="0.25">
      <c r="A31" s="156" t="s">
        <v>217</v>
      </c>
      <c r="B31" s="157" t="s">
        <v>218</v>
      </c>
      <c r="C31" s="158"/>
    </row>
    <row r="32" spans="1:3" s="152" customFormat="1" ht="12" customHeight="1" x14ac:dyDescent="0.25">
      <c r="A32" s="156" t="s">
        <v>219</v>
      </c>
      <c r="B32" s="157" t="s">
        <v>220</v>
      </c>
      <c r="C32" s="158"/>
    </row>
    <row r="33" spans="1:3" s="152" customFormat="1" ht="12" customHeight="1" x14ac:dyDescent="0.25">
      <c r="A33" s="156" t="s">
        <v>221</v>
      </c>
      <c r="B33" s="157" t="s">
        <v>222</v>
      </c>
      <c r="C33" s="158"/>
    </row>
    <row r="34" spans="1:3" s="152" customFormat="1" ht="12" customHeight="1" thickBot="1" x14ac:dyDescent="0.3">
      <c r="A34" s="159" t="s">
        <v>223</v>
      </c>
      <c r="B34" s="160" t="s">
        <v>224</v>
      </c>
      <c r="C34" s="162"/>
    </row>
    <row r="35" spans="1:3" s="152" customFormat="1" ht="12" customHeight="1" thickBot="1" x14ac:dyDescent="0.3">
      <c r="A35" s="149" t="s">
        <v>17</v>
      </c>
      <c r="B35" s="150" t="s">
        <v>225</v>
      </c>
      <c r="C35" s="151"/>
    </row>
    <row r="36" spans="1:3" s="152" customFormat="1" ht="12" customHeight="1" x14ac:dyDescent="0.25">
      <c r="A36" s="153" t="s">
        <v>77</v>
      </c>
      <c r="B36" s="154" t="s">
        <v>226</v>
      </c>
      <c r="C36" s="155"/>
    </row>
    <row r="37" spans="1:3" s="152" customFormat="1" ht="12" customHeight="1" x14ac:dyDescent="0.25">
      <c r="A37" s="156" t="s">
        <v>78</v>
      </c>
      <c r="B37" s="157" t="s">
        <v>227</v>
      </c>
      <c r="C37" s="158"/>
    </row>
    <row r="38" spans="1:3" s="152" customFormat="1" ht="12" customHeight="1" x14ac:dyDescent="0.25">
      <c r="A38" s="156" t="s">
        <v>79</v>
      </c>
      <c r="B38" s="157" t="s">
        <v>228</v>
      </c>
      <c r="C38" s="158" t="s">
        <v>424</v>
      </c>
    </row>
    <row r="39" spans="1:3" s="152" customFormat="1" ht="12" customHeight="1" x14ac:dyDescent="0.25">
      <c r="A39" s="156" t="s">
        <v>125</v>
      </c>
      <c r="B39" s="157" t="s">
        <v>229</v>
      </c>
      <c r="C39" s="158"/>
    </row>
    <row r="40" spans="1:3" s="152" customFormat="1" ht="12" customHeight="1" x14ac:dyDescent="0.25">
      <c r="A40" s="156" t="s">
        <v>126</v>
      </c>
      <c r="B40" s="157" t="s">
        <v>230</v>
      </c>
      <c r="C40" s="158"/>
    </row>
    <row r="41" spans="1:3" s="152" customFormat="1" ht="12" customHeight="1" x14ac:dyDescent="0.25">
      <c r="A41" s="156" t="s">
        <v>127</v>
      </c>
      <c r="B41" s="157" t="s">
        <v>231</v>
      </c>
      <c r="C41" s="158"/>
    </row>
    <row r="42" spans="1:3" s="152" customFormat="1" ht="12" customHeight="1" x14ac:dyDescent="0.25">
      <c r="A42" s="156" t="s">
        <v>128</v>
      </c>
      <c r="B42" s="157" t="s">
        <v>232</v>
      </c>
      <c r="C42" s="158"/>
    </row>
    <row r="43" spans="1:3" s="152" customFormat="1" ht="12" customHeight="1" x14ac:dyDescent="0.25">
      <c r="A43" s="156" t="s">
        <v>129</v>
      </c>
      <c r="B43" s="157" t="s">
        <v>233</v>
      </c>
      <c r="C43" s="158"/>
    </row>
    <row r="44" spans="1:3" s="152" customFormat="1" ht="12" customHeight="1" x14ac:dyDescent="0.25">
      <c r="A44" s="156" t="s">
        <v>234</v>
      </c>
      <c r="B44" s="157" t="s">
        <v>235</v>
      </c>
      <c r="C44" s="165"/>
    </row>
    <row r="45" spans="1:3" s="152" customFormat="1" ht="12" customHeight="1" thickBot="1" x14ac:dyDescent="0.3">
      <c r="A45" s="159" t="s">
        <v>236</v>
      </c>
      <c r="B45" s="160" t="s">
        <v>237</v>
      </c>
      <c r="C45" s="166"/>
    </row>
    <row r="46" spans="1:3" s="152" customFormat="1" ht="12" customHeight="1" thickBot="1" x14ac:dyDescent="0.3">
      <c r="A46" s="149" t="s">
        <v>18</v>
      </c>
      <c r="B46" s="150" t="s">
        <v>238</v>
      </c>
      <c r="C46" s="151">
        <f>SUM(C47:C51)</f>
        <v>0</v>
      </c>
    </row>
    <row r="47" spans="1:3" s="152" customFormat="1" ht="12" customHeight="1" x14ac:dyDescent="0.25">
      <c r="A47" s="153" t="s">
        <v>80</v>
      </c>
      <c r="B47" s="154" t="s">
        <v>239</v>
      </c>
      <c r="C47" s="167"/>
    </row>
    <row r="48" spans="1:3" s="152" customFormat="1" ht="12" customHeight="1" x14ac:dyDescent="0.25">
      <c r="A48" s="156" t="s">
        <v>81</v>
      </c>
      <c r="B48" s="157" t="s">
        <v>240</v>
      </c>
      <c r="C48" s="165"/>
    </row>
    <row r="49" spans="1:3" s="152" customFormat="1" ht="12" customHeight="1" x14ac:dyDescent="0.25">
      <c r="A49" s="156" t="s">
        <v>241</v>
      </c>
      <c r="B49" s="157" t="s">
        <v>242</v>
      </c>
      <c r="C49" s="165"/>
    </row>
    <row r="50" spans="1:3" s="152" customFormat="1" ht="12" customHeight="1" x14ac:dyDescent="0.25">
      <c r="A50" s="156" t="s">
        <v>243</v>
      </c>
      <c r="B50" s="157" t="s">
        <v>244</v>
      </c>
      <c r="C50" s="165"/>
    </row>
    <row r="51" spans="1:3" s="152" customFormat="1" ht="12" customHeight="1" thickBot="1" x14ac:dyDescent="0.3">
      <c r="A51" s="159" t="s">
        <v>245</v>
      </c>
      <c r="B51" s="160" t="s">
        <v>246</v>
      </c>
      <c r="C51" s="166"/>
    </row>
    <row r="52" spans="1:3" s="152" customFormat="1" ht="12" customHeight="1" thickBot="1" x14ac:dyDescent="0.3">
      <c r="A52" s="149" t="s">
        <v>130</v>
      </c>
      <c r="B52" s="150" t="s">
        <v>247</v>
      </c>
      <c r="C52" s="151">
        <f>SUM(C53:C55)</f>
        <v>0</v>
      </c>
    </row>
    <row r="53" spans="1:3" s="152" customFormat="1" ht="12" customHeight="1" x14ac:dyDescent="0.25">
      <c r="A53" s="153" t="s">
        <v>82</v>
      </c>
      <c r="B53" s="154" t="s">
        <v>248</v>
      </c>
      <c r="C53" s="155"/>
    </row>
    <row r="54" spans="1:3" s="152" customFormat="1" ht="12" customHeight="1" x14ac:dyDescent="0.25">
      <c r="A54" s="156" t="s">
        <v>83</v>
      </c>
      <c r="B54" s="157" t="s">
        <v>249</v>
      </c>
      <c r="C54" s="158"/>
    </row>
    <row r="55" spans="1:3" s="152" customFormat="1" ht="12" customHeight="1" x14ac:dyDescent="0.25">
      <c r="A55" s="156" t="s">
        <v>250</v>
      </c>
      <c r="B55" s="157" t="s">
        <v>251</v>
      </c>
      <c r="C55" s="158"/>
    </row>
    <row r="56" spans="1:3" s="152" customFormat="1" ht="12" customHeight="1" thickBot="1" x14ac:dyDescent="0.3">
      <c r="A56" s="159" t="s">
        <v>252</v>
      </c>
      <c r="B56" s="160" t="s">
        <v>253</v>
      </c>
      <c r="C56" s="162"/>
    </row>
    <row r="57" spans="1:3" s="152" customFormat="1" ht="12" customHeight="1" thickBot="1" x14ac:dyDescent="0.3">
      <c r="A57" s="149" t="s">
        <v>20</v>
      </c>
      <c r="B57" s="161" t="s">
        <v>254</v>
      </c>
      <c r="C57" s="151">
        <f>SUM(C58:C60)</f>
        <v>0</v>
      </c>
    </row>
    <row r="58" spans="1:3" s="152" customFormat="1" ht="12" customHeight="1" x14ac:dyDescent="0.25">
      <c r="A58" s="153" t="s">
        <v>131</v>
      </c>
      <c r="B58" s="154" t="s">
        <v>255</v>
      </c>
      <c r="C58" s="165"/>
    </row>
    <row r="59" spans="1:3" s="152" customFormat="1" ht="12" customHeight="1" x14ac:dyDescent="0.25">
      <c r="A59" s="156" t="s">
        <v>132</v>
      </c>
      <c r="B59" s="157" t="s">
        <v>256</v>
      </c>
      <c r="C59" s="165"/>
    </row>
    <row r="60" spans="1:3" s="152" customFormat="1" ht="12" customHeight="1" x14ac:dyDescent="0.25">
      <c r="A60" s="156" t="s">
        <v>167</v>
      </c>
      <c r="B60" s="157" t="s">
        <v>257</v>
      </c>
      <c r="C60" s="165"/>
    </row>
    <row r="61" spans="1:3" s="152" customFormat="1" ht="12" customHeight="1" thickBot="1" x14ac:dyDescent="0.3">
      <c r="A61" s="159" t="s">
        <v>258</v>
      </c>
      <c r="B61" s="160" t="s">
        <v>259</v>
      </c>
      <c r="C61" s="165"/>
    </row>
    <row r="62" spans="1:3" s="152" customFormat="1" ht="12" customHeight="1" thickBot="1" x14ac:dyDescent="0.3">
      <c r="A62" s="149" t="s">
        <v>21</v>
      </c>
      <c r="B62" s="150" t="s">
        <v>260</v>
      </c>
      <c r="C62" s="163">
        <f>+C7+C14+C21+C28+C35+C46+C52+C57</f>
        <v>0</v>
      </c>
    </row>
    <row r="63" spans="1:3" s="152" customFormat="1" ht="12" customHeight="1" thickBot="1" x14ac:dyDescent="0.3">
      <c r="A63" s="168" t="s">
        <v>261</v>
      </c>
      <c r="B63" s="161" t="s">
        <v>262</v>
      </c>
      <c r="C63" s="151">
        <f>SUM(C64:C66)</f>
        <v>0</v>
      </c>
    </row>
    <row r="64" spans="1:3" s="152" customFormat="1" ht="12" customHeight="1" x14ac:dyDescent="0.25">
      <c r="A64" s="153" t="s">
        <v>263</v>
      </c>
      <c r="B64" s="154" t="s">
        <v>264</v>
      </c>
      <c r="C64" s="165"/>
    </row>
    <row r="65" spans="1:3" s="152" customFormat="1" ht="12" customHeight="1" x14ac:dyDescent="0.25">
      <c r="A65" s="156" t="s">
        <v>265</v>
      </c>
      <c r="B65" s="157" t="s">
        <v>266</v>
      </c>
      <c r="C65" s="165"/>
    </row>
    <row r="66" spans="1:3" s="152" customFormat="1" ht="12" customHeight="1" thickBot="1" x14ac:dyDescent="0.3">
      <c r="A66" s="159" t="s">
        <v>267</v>
      </c>
      <c r="B66" s="169" t="s">
        <v>268</v>
      </c>
      <c r="C66" s="165"/>
    </row>
    <row r="67" spans="1:3" s="152" customFormat="1" ht="12" customHeight="1" thickBot="1" x14ac:dyDescent="0.3">
      <c r="A67" s="168" t="s">
        <v>269</v>
      </c>
      <c r="B67" s="161" t="s">
        <v>270</v>
      </c>
      <c r="C67" s="151">
        <f>SUM(C68:C71)</f>
        <v>0</v>
      </c>
    </row>
    <row r="68" spans="1:3" s="152" customFormat="1" ht="12" customHeight="1" x14ac:dyDescent="0.25">
      <c r="A68" s="153" t="s">
        <v>110</v>
      </c>
      <c r="B68" s="154" t="s">
        <v>271</v>
      </c>
      <c r="C68" s="165"/>
    </row>
    <row r="69" spans="1:3" s="152" customFormat="1" ht="12" customHeight="1" x14ac:dyDescent="0.25">
      <c r="A69" s="156" t="s">
        <v>111</v>
      </c>
      <c r="B69" s="157" t="s">
        <v>272</v>
      </c>
      <c r="C69" s="165"/>
    </row>
    <row r="70" spans="1:3" s="152" customFormat="1" ht="12" customHeight="1" x14ac:dyDescent="0.25">
      <c r="A70" s="156" t="s">
        <v>273</v>
      </c>
      <c r="B70" s="157" t="s">
        <v>274</v>
      </c>
      <c r="C70" s="165"/>
    </row>
    <row r="71" spans="1:3" s="152" customFormat="1" ht="12" customHeight="1" thickBot="1" x14ac:dyDescent="0.3">
      <c r="A71" s="159" t="s">
        <v>275</v>
      </c>
      <c r="B71" s="160" t="s">
        <v>276</v>
      </c>
      <c r="C71" s="165"/>
    </row>
    <row r="72" spans="1:3" s="152" customFormat="1" ht="12" customHeight="1" thickBot="1" x14ac:dyDescent="0.3">
      <c r="A72" s="168" t="s">
        <v>277</v>
      </c>
      <c r="B72" s="161" t="s">
        <v>278</v>
      </c>
      <c r="C72" s="151">
        <f>SUM(C73:C74)</f>
        <v>0</v>
      </c>
    </row>
    <row r="73" spans="1:3" s="152" customFormat="1" ht="12" customHeight="1" x14ac:dyDescent="0.25">
      <c r="A73" s="153" t="s">
        <v>279</v>
      </c>
      <c r="B73" s="154" t="s">
        <v>280</v>
      </c>
      <c r="C73" s="165"/>
    </row>
    <row r="74" spans="1:3" s="152" customFormat="1" ht="12" customHeight="1" thickBot="1" x14ac:dyDescent="0.3">
      <c r="A74" s="159" t="s">
        <v>281</v>
      </c>
      <c r="B74" s="160" t="s">
        <v>282</v>
      </c>
      <c r="C74" s="165"/>
    </row>
    <row r="75" spans="1:3" s="152" customFormat="1" ht="12" customHeight="1" thickBot="1" x14ac:dyDescent="0.3">
      <c r="A75" s="168" t="s">
        <v>283</v>
      </c>
      <c r="B75" s="161" t="s">
        <v>284</v>
      </c>
      <c r="C75" s="151">
        <f>SUM(C76:C78)</f>
        <v>0</v>
      </c>
    </row>
    <row r="76" spans="1:3" s="152" customFormat="1" ht="12" customHeight="1" x14ac:dyDescent="0.25">
      <c r="A76" s="153" t="s">
        <v>285</v>
      </c>
      <c r="B76" s="154" t="s">
        <v>286</v>
      </c>
      <c r="C76" s="165"/>
    </row>
    <row r="77" spans="1:3" s="152" customFormat="1" ht="12" customHeight="1" x14ac:dyDescent="0.25">
      <c r="A77" s="156" t="s">
        <v>287</v>
      </c>
      <c r="B77" s="157" t="s">
        <v>288</v>
      </c>
      <c r="C77" s="165"/>
    </row>
    <row r="78" spans="1:3" s="152" customFormat="1" ht="12" customHeight="1" thickBot="1" x14ac:dyDescent="0.3">
      <c r="A78" s="159" t="s">
        <v>289</v>
      </c>
      <c r="B78" s="160" t="s">
        <v>290</v>
      </c>
      <c r="C78" s="165"/>
    </row>
    <row r="79" spans="1:3" s="152" customFormat="1" ht="12" customHeight="1" thickBot="1" x14ac:dyDescent="0.3">
      <c r="A79" s="168" t="s">
        <v>291</v>
      </c>
      <c r="B79" s="161" t="s">
        <v>292</v>
      </c>
      <c r="C79" s="151">
        <f>SUM(C80:C83)</f>
        <v>0</v>
      </c>
    </row>
    <row r="80" spans="1:3" s="152" customFormat="1" ht="12" customHeight="1" x14ac:dyDescent="0.25">
      <c r="A80" s="170" t="s">
        <v>293</v>
      </c>
      <c r="B80" s="154" t="s">
        <v>294</v>
      </c>
      <c r="C80" s="165"/>
    </row>
    <row r="81" spans="1:3" s="152" customFormat="1" ht="12" customHeight="1" x14ac:dyDescent="0.25">
      <c r="A81" s="171" t="s">
        <v>295</v>
      </c>
      <c r="B81" s="157" t="s">
        <v>296</v>
      </c>
      <c r="C81" s="165"/>
    </row>
    <row r="82" spans="1:3" s="152" customFormat="1" ht="12" customHeight="1" x14ac:dyDescent="0.25">
      <c r="A82" s="171" t="s">
        <v>297</v>
      </c>
      <c r="B82" s="157" t="s">
        <v>298</v>
      </c>
      <c r="C82" s="165"/>
    </row>
    <row r="83" spans="1:3" s="152" customFormat="1" ht="12" customHeight="1" thickBot="1" x14ac:dyDescent="0.3">
      <c r="A83" s="172" t="s">
        <v>299</v>
      </c>
      <c r="B83" s="160" t="s">
        <v>300</v>
      </c>
      <c r="C83" s="165"/>
    </row>
    <row r="84" spans="1:3" s="152" customFormat="1" ht="13.5" customHeight="1" thickBot="1" x14ac:dyDescent="0.3">
      <c r="A84" s="168" t="s">
        <v>301</v>
      </c>
      <c r="B84" s="161" t="s">
        <v>302</v>
      </c>
      <c r="C84" s="173"/>
    </row>
    <row r="85" spans="1:3" s="152" customFormat="1" ht="15.75" customHeight="1" thickBot="1" x14ac:dyDescent="0.3">
      <c r="A85" s="168" t="s">
        <v>303</v>
      </c>
      <c r="B85" s="174" t="s">
        <v>304</v>
      </c>
      <c r="C85" s="163">
        <f>+C63+C67+C72+C75+C79+C84</f>
        <v>0</v>
      </c>
    </row>
    <row r="86" spans="1:3" s="152" customFormat="1" ht="16.5" customHeight="1" thickBot="1" x14ac:dyDescent="0.3">
      <c r="A86" s="175" t="s">
        <v>305</v>
      </c>
      <c r="B86" s="176" t="s">
        <v>306</v>
      </c>
      <c r="C86" s="163">
        <f>+C62+C85</f>
        <v>0</v>
      </c>
    </row>
    <row r="87" spans="1:3" s="130" customFormat="1" ht="83.25" customHeight="1" x14ac:dyDescent="0.25">
      <c r="A87" s="1"/>
      <c r="B87" s="2"/>
      <c r="C87" s="100"/>
    </row>
    <row r="88" spans="1:3" ht="16.5" customHeight="1" x14ac:dyDescent="0.3">
      <c r="A88" s="484" t="s">
        <v>41</v>
      </c>
      <c r="B88" s="484"/>
      <c r="C88" s="484"/>
    </row>
    <row r="89" spans="1:3" s="131" customFormat="1" ht="16.5" customHeight="1" thickBot="1" x14ac:dyDescent="0.35">
      <c r="A89" s="485" t="s">
        <v>113</v>
      </c>
      <c r="B89" s="485"/>
      <c r="C89" s="101" t="s">
        <v>9</v>
      </c>
    </row>
    <row r="90" spans="1:3" ht="38.1" customHeight="1" thickBot="1" x14ac:dyDescent="0.35">
      <c r="A90" s="4" t="s">
        <v>59</v>
      </c>
      <c r="B90" s="5" t="s">
        <v>42</v>
      </c>
      <c r="C90" s="14" t="s">
        <v>461</v>
      </c>
    </row>
    <row r="91" spans="1:3" s="152" customFormat="1" ht="12" customHeight="1" thickBot="1" x14ac:dyDescent="0.3">
      <c r="A91" s="4">
        <v>1</v>
      </c>
      <c r="B91" s="5">
        <v>2</v>
      </c>
      <c r="C91" s="14">
        <v>3</v>
      </c>
    </row>
    <row r="92" spans="1:3" s="180" customFormat="1" ht="12" customHeight="1" thickBot="1" x14ac:dyDescent="0.3">
      <c r="A92" s="177" t="s">
        <v>13</v>
      </c>
      <c r="B92" s="178" t="s">
        <v>398</v>
      </c>
      <c r="C92" s="179">
        <f>C93+C94+C95+C97</f>
        <v>0</v>
      </c>
    </row>
    <row r="93" spans="1:3" s="180" customFormat="1" ht="12" customHeight="1" x14ac:dyDescent="0.25">
      <c r="A93" s="181" t="s">
        <v>84</v>
      </c>
      <c r="B93" s="182" t="s">
        <v>43</v>
      </c>
      <c r="C93" s="183"/>
    </row>
    <row r="94" spans="1:3" s="180" customFormat="1" ht="12" customHeight="1" x14ac:dyDescent="0.25">
      <c r="A94" s="156" t="s">
        <v>85</v>
      </c>
      <c r="B94" s="184" t="s">
        <v>133</v>
      </c>
      <c r="C94" s="158"/>
    </row>
    <row r="95" spans="1:3" s="180" customFormat="1" ht="12" customHeight="1" x14ac:dyDescent="0.25">
      <c r="A95" s="156" t="s">
        <v>86</v>
      </c>
      <c r="B95" s="184" t="s">
        <v>108</v>
      </c>
      <c r="C95" s="162"/>
    </row>
    <row r="96" spans="1:3" s="180" customFormat="1" ht="12" customHeight="1" x14ac:dyDescent="0.25">
      <c r="A96" s="156" t="s">
        <v>87</v>
      </c>
      <c r="B96" s="185" t="s">
        <v>134</v>
      </c>
      <c r="C96" s="162"/>
    </row>
    <row r="97" spans="1:3" s="180" customFormat="1" ht="12" customHeight="1" x14ac:dyDescent="0.25">
      <c r="A97" s="156" t="s">
        <v>98</v>
      </c>
      <c r="B97" s="186" t="s">
        <v>135</v>
      </c>
      <c r="C97" s="162"/>
    </row>
    <row r="98" spans="1:3" s="180" customFormat="1" ht="12" customHeight="1" x14ac:dyDescent="0.25">
      <c r="A98" s="156" t="s">
        <v>88</v>
      </c>
      <c r="B98" s="184" t="s">
        <v>307</v>
      </c>
      <c r="C98" s="162"/>
    </row>
    <row r="99" spans="1:3" s="180" customFormat="1" ht="12" customHeight="1" x14ac:dyDescent="0.25">
      <c r="A99" s="156" t="s">
        <v>89</v>
      </c>
      <c r="B99" s="187" t="s">
        <v>308</v>
      </c>
      <c r="C99" s="162"/>
    </row>
    <row r="100" spans="1:3" s="180" customFormat="1" ht="12" customHeight="1" x14ac:dyDescent="0.25">
      <c r="A100" s="156" t="s">
        <v>99</v>
      </c>
      <c r="B100" s="188" t="s">
        <v>309</v>
      </c>
      <c r="C100" s="162"/>
    </row>
    <row r="101" spans="1:3" s="180" customFormat="1" ht="12" customHeight="1" x14ac:dyDescent="0.25">
      <c r="A101" s="156" t="s">
        <v>100</v>
      </c>
      <c r="B101" s="188" t="s">
        <v>310</v>
      </c>
      <c r="C101" s="162"/>
    </row>
    <row r="102" spans="1:3" s="180" customFormat="1" ht="12" customHeight="1" x14ac:dyDescent="0.25">
      <c r="A102" s="156" t="s">
        <v>101</v>
      </c>
      <c r="B102" s="187" t="s">
        <v>311</v>
      </c>
      <c r="C102" s="162"/>
    </row>
    <row r="103" spans="1:3" s="180" customFormat="1" ht="12" customHeight="1" x14ac:dyDescent="0.25">
      <c r="A103" s="156" t="s">
        <v>102</v>
      </c>
      <c r="B103" s="187" t="s">
        <v>312</v>
      </c>
      <c r="C103" s="162"/>
    </row>
    <row r="104" spans="1:3" s="180" customFormat="1" ht="12" customHeight="1" x14ac:dyDescent="0.25">
      <c r="A104" s="156" t="s">
        <v>104</v>
      </c>
      <c r="B104" s="188" t="s">
        <v>313</v>
      </c>
      <c r="C104" s="162"/>
    </row>
    <row r="105" spans="1:3" s="180" customFormat="1" ht="12" customHeight="1" x14ac:dyDescent="0.25">
      <c r="A105" s="189" t="s">
        <v>136</v>
      </c>
      <c r="B105" s="190" t="s">
        <v>314</v>
      </c>
      <c r="C105" s="162"/>
    </row>
    <row r="106" spans="1:3" s="180" customFormat="1" ht="12" customHeight="1" x14ac:dyDescent="0.25">
      <c r="A106" s="156" t="s">
        <v>315</v>
      </c>
      <c r="B106" s="190" t="s">
        <v>316</v>
      </c>
      <c r="C106" s="162"/>
    </row>
    <row r="107" spans="1:3" s="180" customFormat="1" ht="12" customHeight="1" thickBot="1" x14ac:dyDescent="0.3">
      <c r="A107" s="191" t="s">
        <v>317</v>
      </c>
      <c r="B107" s="192" t="s">
        <v>318</v>
      </c>
      <c r="C107" s="193"/>
    </row>
    <row r="108" spans="1:3" s="180" customFormat="1" ht="12" customHeight="1" thickBot="1" x14ac:dyDescent="0.3">
      <c r="A108" s="149" t="s">
        <v>14</v>
      </c>
      <c r="B108" s="194" t="s">
        <v>399</v>
      </c>
      <c r="C108" s="151">
        <f>C109+C111</f>
        <v>0</v>
      </c>
    </row>
    <row r="109" spans="1:3" s="180" customFormat="1" ht="12" customHeight="1" x14ac:dyDescent="0.25">
      <c r="A109" s="153" t="s">
        <v>90</v>
      </c>
      <c r="B109" s="184" t="s">
        <v>166</v>
      </c>
      <c r="C109" s="155"/>
    </row>
    <row r="110" spans="1:3" s="180" customFormat="1" ht="12" customHeight="1" x14ac:dyDescent="0.25">
      <c r="A110" s="153" t="s">
        <v>91</v>
      </c>
      <c r="B110" s="195" t="s">
        <v>319</v>
      </c>
      <c r="C110" s="155"/>
    </row>
    <row r="111" spans="1:3" s="180" customFormat="1" ht="12" customHeight="1" x14ac:dyDescent="0.25">
      <c r="A111" s="153" t="s">
        <v>92</v>
      </c>
      <c r="B111" s="195" t="s">
        <v>137</v>
      </c>
      <c r="C111" s="158"/>
    </row>
    <row r="112" spans="1:3" s="180" customFormat="1" ht="12" customHeight="1" x14ac:dyDescent="0.25">
      <c r="A112" s="153" t="s">
        <v>93</v>
      </c>
      <c r="B112" s="195" t="s">
        <v>320</v>
      </c>
      <c r="C112" s="196"/>
    </row>
    <row r="113" spans="1:3" s="180" customFormat="1" ht="12" customHeight="1" x14ac:dyDescent="0.25">
      <c r="A113" s="153" t="s">
        <v>94</v>
      </c>
      <c r="B113" s="197" t="s">
        <v>168</v>
      </c>
      <c r="C113" s="196"/>
    </row>
    <row r="114" spans="1:3" s="180" customFormat="1" ht="12" customHeight="1" x14ac:dyDescent="0.25">
      <c r="A114" s="153" t="s">
        <v>103</v>
      </c>
      <c r="B114" s="198" t="s">
        <v>321</v>
      </c>
      <c r="C114" s="196"/>
    </row>
    <row r="115" spans="1:3" s="180" customFormat="1" ht="12" customHeight="1" x14ac:dyDescent="0.25">
      <c r="A115" s="153" t="s">
        <v>105</v>
      </c>
      <c r="B115" s="199" t="s">
        <v>322</v>
      </c>
      <c r="C115" s="196"/>
    </row>
    <row r="116" spans="1:3" s="180" customFormat="1" ht="12" x14ac:dyDescent="0.25">
      <c r="A116" s="153" t="s">
        <v>138</v>
      </c>
      <c r="B116" s="188" t="s">
        <v>310</v>
      </c>
      <c r="C116" s="196"/>
    </row>
    <row r="117" spans="1:3" s="180" customFormat="1" ht="12" customHeight="1" x14ac:dyDescent="0.25">
      <c r="A117" s="153" t="s">
        <v>139</v>
      </c>
      <c r="B117" s="188" t="s">
        <v>323</v>
      </c>
      <c r="C117" s="196"/>
    </row>
    <row r="118" spans="1:3" s="180" customFormat="1" ht="12" customHeight="1" x14ac:dyDescent="0.25">
      <c r="A118" s="153" t="s">
        <v>140</v>
      </c>
      <c r="B118" s="188" t="s">
        <v>324</v>
      </c>
      <c r="C118" s="196"/>
    </row>
    <row r="119" spans="1:3" s="180" customFormat="1" ht="12" customHeight="1" x14ac:dyDescent="0.25">
      <c r="A119" s="153" t="s">
        <v>325</v>
      </c>
      <c r="B119" s="188" t="s">
        <v>313</v>
      </c>
      <c r="C119" s="196"/>
    </row>
    <row r="120" spans="1:3" s="180" customFormat="1" ht="12" customHeight="1" x14ac:dyDescent="0.25">
      <c r="A120" s="153" t="s">
        <v>326</v>
      </c>
      <c r="B120" s="188" t="s">
        <v>327</v>
      </c>
      <c r="C120" s="196"/>
    </row>
    <row r="121" spans="1:3" s="180" customFormat="1" ht="12.6" thickBot="1" x14ac:dyDescent="0.3">
      <c r="A121" s="189" t="s">
        <v>328</v>
      </c>
      <c r="B121" s="188" t="s">
        <v>329</v>
      </c>
      <c r="C121" s="200"/>
    </row>
    <row r="122" spans="1:3" s="180" customFormat="1" ht="12" customHeight="1" thickBot="1" x14ac:dyDescent="0.3">
      <c r="A122" s="149" t="s">
        <v>15</v>
      </c>
      <c r="B122" s="201" t="s">
        <v>330</v>
      </c>
      <c r="C122" s="151">
        <f>+C123+C124</f>
        <v>0</v>
      </c>
    </row>
    <row r="123" spans="1:3" s="180" customFormat="1" ht="12" customHeight="1" x14ac:dyDescent="0.25">
      <c r="A123" s="153" t="s">
        <v>73</v>
      </c>
      <c r="B123" s="202" t="s">
        <v>50</v>
      </c>
      <c r="C123" s="155"/>
    </row>
    <row r="124" spans="1:3" s="180" customFormat="1" ht="12" customHeight="1" thickBot="1" x14ac:dyDescent="0.3">
      <c r="A124" s="159" t="s">
        <v>74</v>
      </c>
      <c r="B124" s="195" t="s">
        <v>51</v>
      </c>
      <c r="C124" s="162"/>
    </row>
    <row r="125" spans="1:3" s="180" customFormat="1" ht="12" customHeight="1" thickBot="1" x14ac:dyDescent="0.3">
      <c r="A125" s="149" t="s">
        <v>16</v>
      </c>
      <c r="B125" s="201" t="s">
        <v>331</v>
      </c>
      <c r="C125" s="151">
        <f>+C92+C108+C122</f>
        <v>0</v>
      </c>
    </row>
    <row r="126" spans="1:3" s="180" customFormat="1" ht="12" customHeight="1" thickBot="1" x14ac:dyDescent="0.3">
      <c r="A126" s="149" t="s">
        <v>17</v>
      </c>
      <c r="B126" s="201" t="s">
        <v>332</v>
      </c>
      <c r="C126" s="151">
        <f>+C127+C128+C129</f>
        <v>0</v>
      </c>
    </row>
    <row r="127" spans="1:3" s="180" customFormat="1" ht="12" customHeight="1" x14ac:dyDescent="0.25">
      <c r="A127" s="153" t="s">
        <v>77</v>
      </c>
      <c r="B127" s="202" t="s">
        <v>333</v>
      </c>
      <c r="C127" s="196"/>
    </row>
    <row r="128" spans="1:3" s="180" customFormat="1" ht="12" customHeight="1" x14ac:dyDescent="0.25">
      <c r="A128" s="153" t="s">
        <v>78</v>
      </c>
      <c r="B128" s="202" t="s">
        <v>334</v>
      </c>
      <c r="C128" s="196"/>
    </row>
    <row r="129" spans="1:3" s="180" customFormat="1" ht="12" customHeight="1" thickBot="1" x14ac:dyDescent="0.3">
      <c r="A129" s="189" t="s">
        <v>79</v>
      </c>
      <c r="B129" s="203" t="s">
        <v>335</v>
      </c>
      <c r="C129" s="196"/>
    </row>
    <row r="130" spans="1:3" s="180" customFormat="1" ht="12" customHeight="1" thickBot="1" x14ac:dyDescent="0.3">
      <c r="A130" s="149" t="s">
        <v>18</v>
      </c>
      <c r="B130" s="201" t="s">
        <v>336</v>
      </c>
      <c r="C130" s="151">
        <f>+C131+C132+C133+C134</f>
        <v>0</v>
      </c>
    </row>
    <row r="131" spans="1:3" s="180" customFormat="1" ht="12" customHeight="1" x14ac:dyDescent="0.25">
      <c r="A131" s="153" t="s">
        <v>80</v>
      </c>
      <c r="B131" s="202" t="s">
        <v>337</v>
      </c>
      <c r="C131" s="196"/>
    </row>
    <row r="132" spans="1:3" s="180" customFormat="1" ht="12" customHeight="1" x14ac:dyDescent="0.25">
      <c r="A132" s="153" t="s">
        <v>81</v>
      </c>
      <c r="B132" s="202" t="s">
        <v>338</v>
      </c>
      <c r="C132" s="196"/>
    </row>
    <row r="133" spans="1:3" s="180" customFormat="1" ht="12" customHeight="1" x14ac:dyDescent="0.25">
      <c r="A133" s="153" t="s">
        <v>241</v>
      </c>
      <c r="B133" s="202" t="s">
        <v>339</v>
      </c>
      <c r="C133" s="196"/>
    </row>
    <row r="134" spans="1:3" s="180" customFormat="1" ht="12" customHeight="1" thickBot="1" x14ac:dyDescent="0.3">
      <c r="A134" s="189" t="s">
        <v>243</v>
      </c>
      <c r="B134" s="203" t="s">
        <v>340</v>
      </c>
      <c r="C134" s="196"/>
    </row>
    <row r="135" spans="1:3" s="180" customFormat="1" ht="12" customHeight="1" thickBot="1" x14ac:dyDescent="0.3">
      <c r="A135" s="149" t="s">
        <v>19</v>
      </c>
      <c r="B135" s="201" t="s">
        <v>341</v>
      </c>
      <c r="C135" s="163">
        <f>+C136+C137+C138+C139</f>
        <v>0</v>
      </c>
    </row>
    <row r="136" spans="1:3" s="180" customFormat="1" ht="12" customHeight="1" x14ac:dyDescent="0.25">
      <c r="A136" s="153" t="s">
        <v>82</v>
      </c>
      <c r="B136" s="202" t="s">
        <v>342</v>
      </c>
      <c r="C136" s="196"/>
    </row>
    <row r="137" spans="1:3" s="180" customFormat="1" ht="12" customHeight="1" x14ac:dyDescent="0.25">
      <c r="A137" s="153" t="s">
        <v>83</v>
      </c>
      <c r="B137" s="202" t="s">
        <v>343</v>
      </c>
      <c r="C137" s="196"/>
    </row>
    <row r="138" spans="1:3" s="180" customFormat="1" ht="12" customHeight="1" x14ac:dyDescent="0.25">
      <c r="A138" s="153" t="s">
        <v>250</v>
      </c>
      <c r="B138" s="202" t="s">
        <v>344</v>
      </c>
      <c r="C138" s="196"/>
    </row>
    <row r="139" spans="1:3" s="180" customFormat="1" ht="12" customHeight="1" thickBot="1" x14ac:dyDescent="0.3">
      <c r="A139" s="189" t="s">
        <v>252</v>
      </c>
      <c r="B139" s="203" t="s">
        <v>345</v>
      </c>
      <c r="C139" s="196"/>
    </row>
    <row r="140" spans="1:3" s="180" customFormat="1" ht="12" customHeight="1" thickBot="1" x14ac:dyDescent="0.3">
      <c r="A140" s="149" t="s">
        <v>20</v>
      </c>
      <c r="B140" s="201" t="s">
        <v>346</v>
      </c>
      <c r="C140" s="204">
        <f>+C141+C142+C143+C144</f>
        <v>0</v>
      </c>
    </row>
    <row r="141" spans="1:3" s="180" customFormat="1" ht="12" customHeight="1" x14ac:dyDescent="0.25">
      <c r="A141" s="153" t="s">
        <v>131</v>
      </c>
      <c r="B141" s="202" t="s">
        <v>347</v>
      </c>
      <c r="C141" s="196"/>
    </row>
    <row r="142" spans="1:3" s="180" customFormat="1" ht="12" customHeight="1" x14ac:dyDescent="0.25">
      <c r="A142" s="153" t="s">
        <v>132</v>
      </c>
      <c r="B142" s="202" t="s">
        <v>348</v>
      </c>
      <c r="C142" s="196"/>
    </row>
    <row r="143" spans="1:3" s="180" customFormat="1" ht="12" customHeight="1" x14ac:dyDescent="0.25">
      <c r="A143" s="153" t="s">
        <v>167</v>
      </c>
      <c r="B143" s="202" t="s">
        <v>349</v>
      </c>
      <c r="C143" s="196"/>
    </row>
    <row r="144" spans="1:3" s="180" customFormat="1" ht="12" customHeight="1" thickBot="1" x14ac:dyDescent="0.3">
      <c r="A144" s="153" t="s">
        <v>258</v>
      </c>
      <c r="B144" s="202" t="s">
        <v>350</v>
      </c>
      <c r="C144" s="196"/>
    </row>
    <row r="145" spans="1:9" s="180" customFormat="1" ht="15" customHeight="1" thickBot="1" x14ac:dyDescent="0.3">
      <c r="A145" s="149" t="s">
        <v>21</v>
      </c>
      <c r="B145" s="201" t="s">
        <v>351</v>
      </c>
      <c r="C145" s="132">
        <f>+C126+C130+C135+C140</f>
        <v>0</v>
      </c>
      <c r="F145" s="205"/>
      <c r="G145" s="206"/>
      <c r="H145" s="206"/>
      <c r="I145" s="206"/>
    </row>
    <row r="146" spans="1:9" s="152" customFormat="1" ht="12.9" customHeight="1" thickBot="1" x14ac:dyDescent="0.3">
      <c r="A146" s="207" t="s">
        <v>22</v>
      </c>
      <c r="B146" s="116" t="s">
        <v>352</v>
      </c>
      <c r="C146" s="132">
        <f>+C125+C145</f>
        <v>0</v>
      </c>
    </row>
    <row r="147" spans="1:9" ht="7.5" customHeight="1" x14ac:dyDescent="0.3"/>
    <row r="148" spans="1:9" x14ac:dyDescent="0.3">
      <c r="A148" s="487" t="s">
        <v>353</v>
      </c>
      <c r="B148" s="487"/>
      <c r="C148" s="487"/>
    </row>
    <row r="149" spans="1:9" ht="15" customHeight="1" thickBot="1" x14ac:dyDescent="0.35">
      <c r="A149" s="481" t="s">
        <v>114</v>
      </c>
      <c r="B149" s="481"/>
      <c r="C149" s="101" t="s">
        <v>9</v>
      </c>
    </row>
    <row r="150" spans="1:9" ht="13.5" customHeight="1" thickBot="1" x14ac:dyDescent="0.35">
      <c r="A150" s="3">
        <v>1</v>
      </c>
      <c r="B150" s="7" t="s">
        <v>354</v>
      </c>
      <c r="C150" s="99">
        <f>+C62-C125</f>
        <v>0</v>
      </c>
      <c r="D150" s="133"/>
    </row>
    <row r="151" spans="1:9" ht="27.75" customHeight="1" thickBot="1" x14ac:dyDescent="0.35">
      <c r="A151" s="3" t="s">
        <v>14</v>
      </c>
      <c r="B151" s="7" t="s">
        <v>355</v>
      </c>
      <c r="C151" s="99">
        <f>+C85-C145</f>
        <v>0</v>
      </c>
    </row>
  </sheetData>
  <mergeCells count="8">
    <mergeCell ref="A148:C148"/>
    <mergeCell ref="A149:B149"/>
    <mergeCell ref="A1:C1"/>
    <mergeCell ref="A2:C2"/>
    <mergeCell ref="A3:C3"/>
    <mergeCell ref="A4:B4"/>
    <mergeCell ref="A88:C88"/>
    <mergeCell ref="A89:B89"/>
  </mergeCells>
  <pageMargins left="0.75" right="0.75" top="0.78" bottom="0.73" header="0.5" footer="0.5"/>
  <pageSetup paperSize="9" scale="64" fitToWidth="3" fitToHeight="2" orientation="portrait" horizontalDpi="300" verticalDpi="300" r:id="rId1"/>
  <headerFooter alignWithMargins="0"/>
  <rowBreaks count="1" manualBreakCount="1">
    <brk id="8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53"/>
  <sheetViews>
    <sheetView zoomScaleNormal="100" workbookViewId="0">
      <selection activeCell="A2" sqref="A2:F2"/>
    </sheetView>
  </sheetViews>
  <sheetFormatPr defaultColWidth="9.33203125" defaultRowHeight="15.6" x14ac:dyDescent="0.3"/>
  <cols>
    <col min="1" max="1" width="9.44140625" style="117" customWidth="1"/>
    <col min="2" max="2" width="91.44140625" style="117" customWidth="1"/>
    <col min="3" max="3" width="30.77734375" style="118" customWidth="1"/>
    <col min="4" max="4" width="9" style="125" customWidth="1"/>
    <col min="5" max="16384" width="9.33203125" style="125"/>
  </cols>
  <sheetData>
    <row r="1" spans="1:6" x14ac:dyDescent="0.3">
      <c r="A1" s="482" t="s">
        <v>594</v>
      </c>
      <c r="B1" s="483"/>
      <c r="C1" s="483"/>
      <c r="D1" s="124"/>
      <c r="E1" s="124"/>
      <c r="F1" s="124"/>
    </row>
    <row r="2" spans="1:6" x14ac:dyDescent="0.3">
      <c r="A2" s="486" t="s">
        <v>569</v>
      </c>
      <c r="B2" s="490"/>
      <c r="C2" s="490"/>
      <c r="D2" s="490"/>
      <c r="E2" s="490"/>
      <c r="F2" s="490"/>
    </row>
    <row r="3" spans="1:6" ht="15.75" customHeight="1" x14ac:dyDescent="0.3">
      <c r="A3" s="491" t="s">
        <v>422</v>
      </c>
      <c r="B3" s="491"/>
      <c r="C3" s="491"/>
      <c r="D3" s="305"/>
      <c r="E3" s="305"/>
      <c r="F3" s="305"/>
    </row>
    <row r="4" spans="1:6" ht="15.9" customHeight="1" x14ac:dyDescent="0.3">
      <c r="A4" s="484" t="s">
        <v>10</v>
      </c>
      <c r="B4" s="484"/>
      <c r="C4" s="484"/>
    </row>
    <row r="5" spans="1:6" ht="15.9" customHeight="1" thickBot="1" x14ac:dyDescent="0.35">
      <c r="A5" s="481" t="s">
        <v>112</v>
      </c>
      <c r="B5" s="481"/>
      <c r="C5" s="101" t="s">
        <v>9</v>
      </c>
    </row>
    <row r="6" spans="1:6" ht="38.1" customHeight="1" thickBot="1" x14ac:dyDescent="0.35">
      <c r="A6" s="4" t="s">
        <v>59</v>
      </c>
      <c r="B6" s="5" t="s">
        <v>12</v>
      </c>
      <c r="C6" s="14" t="s">
        <v>460</v>
      </c>
    </row>
    <row r="7" spans="1:6" s="152" customFormat="1" ht="12" customHeight="1" thickBot="1" x14ac:dyDescent="0.3">
      <c r="A7" s="210">
        <v>1</v>
      </c>
      <c r="B7" s="211">
        <v>2</v>
      </c>
      <c r="C7" s="119">
        <v>3</v>
      </c>
    </row>
    <row r="8" spans="1:6" s="152" customFormat="1" ht="12" customHeight="1" thickBot="1" x14ac:dyDescent="0.3">
      <c r="A8" s="149" t="s">
        <v>13</v>
      </c>
      <c r="B8" s="150" t="s">
        <v>191</v>
      </c>
      <c r="C8" s="179">
        <f>+C9+C10+C11+C12+C13+C14</f>
        <v>0</v>
      </c>
    </row>
    <row r="9" spans="1:6" s="152" customFormat="1" ht="12" customHeight="1" x14ac:dyDescent="0.25">
      <c r="A9" s="153" t="s">
        <v>84</v>
      </c>
      <c r="B9" s="154" t="s">
        <v>192</v>
      </c>
      <c r="C9" s="423">
        <f>'1.B.1sz.mell.'!C8+'1.B.2.sz.mell.'!C9+'1.B.3sz.mell.'!C9</f>
        <v>0</v>
      </c>
    </row>
    <row r="10" spans="1:6" s="152" customFormat="1" ht="12" customHeight="1" x14ac:dyDescent="0.25">
      <c r="A10" s="156" t="s">
        <v>85</v>
      </c>
      <c r="B10" s="157" t="s">
        <v>193</v>
      </c>
      <c r="C10" s="423">
        <f>'1.B.1sz.mell.'!C9+'1.B.2.sz.mell.'!C10+'1.B.3sz.mell.'!C10</f>
        <v>0</v>
      </c>
    </row>
    <row r="11" spans="1:6" s="152" customFormat="1" ht="12" customHeight="1" x14ac:dyDescent="0.25">
      <c r="A11" s="156" t="s">
        <v>86</v>
      </c>
      <c r="B11" s="157" t="s">
        <v>194</v>
      </c>
      <c r="C11" s="423">
        <f>'1.B.1sz.mell.'!C10+'1.B.2.sz.mell.'!C11+'1.B.3sz.mell.'!C11</f>
        <v>0</v>
      </c>
    </row>
    <row r="12" spans="1:6" s="152" customFormat="1" ht="12" customHeight="1" x14ac:dyDescent="0.25">
      <c r="A12" s="156" t="s">
        <v>87</v>
      </c>
      <c r="B12" s="157" t="s">
        <v>195</v>
      </c>
      <c r="C12" s="423">
        <f>'1.B.1sz.mell.'!C11+'1.B.2.sz.mell.'!C12+'1.B.3sz.mell.'!C12</f>
        <v>0</v>
      </c>
    </row>
    <row r="13" spans="1:6" s="152" customFormat="1" ht="12" customHeight="1" x14ac:dyDescent="0.25">
      <c r="A13" s="156" t="s">
        <v>109</v>
      </c>
      <c r="B13" s="157" t="s">
        <v>196</v>
      </c>
      <c r="C13" s="423">
        <f>'1.B.1sz.mell.'!C12+'1.B.2.sz.mell.'!C13+'1.B.3sz.mell.'!C13</f>
        <v>0</v>
      </c>
    </row>
    <row r="14" spans="1:6" s="152" customFormat="1" ht="12" customHeight="1" thickBot="1" x14ac:dyDescent="0.3">
      <c r="A14" s="159" t="s">
        <v>88</v>
      </c>
      <c r="B14" s="160" t="s">
        <v>197</v>
      </c>
      <c r="C14" s="425">
        <f>'1.B.1sz.mell.'!C13+'1.B.2.sz.mell.'!C14+'1.B.3sz.mell.'!C14</f>
        <v>0</v>
      </c>
    </row>
    <row r="15" spans="1:6" s="152" customFormat="1" ht="12" customHeight="1" thickBot="1" x14ac:dyDescent="0.3">
      <c r="A15" s="149" t="s">
        <v>14</v>
      </c>
      <c r="B15" s="424" t="s">
        <v>198</v>
      </c>
      <c r="C15" s="427">
        <f>'1.B.1sz.mell.'!C14+'1.B.2.sz.mell.'!C15+'1.B.3sz.mell.'!C15</f>
        <v>0</v>
      </c>
    </row>
    <row r="16" spans="1:6" s="152" customFormat="1" ht="12" customHeight="1" x14ac:dyDescent="0.25">
      <c r="A16" s="153" t="s">
        <v>90</v>
      </c>
      <c r="B16" s="154" t="s">
        <v>199</v>
      </c>
      <c r="C16" s="426">
        <f>'1.B.1sz.mell.'!C15+'1.B.2.sz.mell.'!C16+'1.B.3sz.mell.'!C16</f>
        <v>0</v>
      </c>
    </row>
    <row r="17" spans="1:3" s="152" customFormat="1" ht="12" customHeight="1" x14ac:dyDescent="0.25">
      <c r="A17" s="156" t="s">
        <v>91</v>
      </c>
      <c r="B17" s="157" t="s">
        <v>200</v>
      </c>
      <c r="C17" s="423">
        <f>'1.B.1sz.mell.'!C16+'1.B.2.sz.mell.'!C17+'1.B.3sz.mell.'!C17</f>
        <v>0</v>
      </c>
    </row>
    <row r="18" spans="1:3" s="152" customFormat="1" ht="12" customHeight="1" x14ac:dyDescent="0.25">
      <c r="A18" s="156" t="s">
        <v>92</v>
      </c>
      <c r="B18" s="157" t="s">
        <v>201</v>
      </c>
      <c r="C18" s="423">
        <f>'1.B.1sz.mell.'!C17+'1.B.2.sz.mell.'!C18+'1.B.3sz.mell.'!C18</f>
        <v>0</v>
      </c>
    </row>
    <row r="19" spans="1:3" s="152" customFormat="1" ht="12" customHeight="1" x14ac:dyDescent="0.25">
      <c r="A19" s="156" t="s">
        <v>93</v>
      </c>
      <c r="B19" s="157" t="s">
        <v>202</v>
      </c>
      <c r="C19" s="423">
        <f>'1.B.1sz.mell.'!C18+'1.B.2.sz.mell.'!C19+'1.B.3sz.mell.'!C19</f>
        <v>0</v>
      </c>
    </row>
    <row r="20" spans="1:3" s="152" customFormat="1" ht="12" customHeight="1" x14ac:dyDescent="0.25">
      <c r="A20" s="156" t="s">
        <v>94</v>
      </c>
      <c r="B20" s="157" t="s">
        <v>203</v>
      </c>
      <c r="C20" s="423">
        <f>'1.B.1sz.mell.'!C19+'1.B.2.sz.mell.'!C20+'1.B.3sz.mell.'!C20</f>
        <v>0</v>
      </c>
    </row>
    <row r="21" spans="1:3" s="152" customFormat="1" ht="12" customHeight="1" thickBot="1" x14ac:dyDescent="0.3">
      <c r="A21" s="159" t="s">
        <v>103</v>
      </c>
      <c r="B21" s="160" t="s">
        <v>204</v>
      </c>
      <c r="C21" s="425">
        <f>'1.B.1sz.mell.'!C20+'1.B.2.sz.mell.'!C21+'1.B.3sz.mell.'!C21</f>
        <v>0</v>
      </c>
    </row>
    <row r="22" spans="1:3" s="152" customFormat="1" ht="12" customHeight="1" thickBot="1" x14ac:dyDescent="0.3">
      <c r="A22" s="149" t="s">
        <v>15</v>
      </c>
      <c r="B22" s="428" t="s">
        <v>205</v>
      </c>
      <c r="C22" s="427">
        <f>'1.B.1sz.mell.'!C21+'1.B.2.sz.mell.'!C22+'1.B.3sz.mell.'!C22</f>
        <v>0</v>
      </c>
    </row>
    <row r="23" spans="1:3" s="152" customFormat="1" ht="12" customHeight="1" x14ac:dyDescent="0.25">
      <c r="A23" s="153" t="s">
        <v>73</v>
      </c>
      <c r="B23" s="154" t="s">
        <v>206</v>
      </c>
      <c r="C23" s="426">
        <f>'1.B.1sz.mell.'!C22+'1.B.2.sz.mell.'!C23+'1.B.3sz.mell.'!C23</f>
        <v>0</v>
      </c>
    </row>
    <row r="24" spans="1:3" s="152" customFormat="1" ht="12" customHeight="1" x14ac:dyDescent="0.25">
      <c r="A24" s="156" t="s">
        <v>74</v>
      </c>
      <c r="B24" s="157" t="s">
        <v>207</v>
      </c>
      <c r="C24" s="423">
        <f>'1.B.1sz.mell.'!C23+'1.B.2.sz.mell.'!C24+'1.B.3sz.mell.'!C24</f>
        <v>0</v>
      </c>
    </row>
    <row r="25" spans="1:3" s="152" customFormat="1" ht="12" customHeight="1" x14ac:dyDescent="0.25">
      <c r="A25" s="156" t="s">
        <v>75</v>
      </c>
      <c r="B25" s="157" t="s">
        <v>208</v>
      </c>
      <c r="C25" s="423">
        <f>'1.B.1sz.mell.'!C24+'1.B.2.sz.mell.'!C25+'1.B.3sz.mell.'!C25</f>
        <v>0</v>
      </c>
    </row>
    <row r="26" spans="1:3" s="152" customFormat="1" ht="12" customHeight="1" x14ac:dyDescent="0.25">
      <c r="A26" s="156" t="s">
        <v>76</v>
      </c>
      <c r="B26" s="157" t="s">
        <v>209</v>
      </c>
      <c r="C26" s="423">
        <f>'1.B.1sz.mell.'!C25+'1.B.2.sz.mell.'!C26+'1.B.3sz.mell.'!C26</f>
        <v>0</v>
      </c>
    </row>
    <row r="27" spans="1:3" s="152" customFormat="1" ht="12" customHeight="1" x14ac:dyDescent="0.25">
      <c r="A27" s="156" t="s">
        <v>121</v>
      </c>
      <c r="B27" s="157" t="s">
        <v>210</v>
      </c>
      <c r="C27" s="423">
        <f>'1.B.1sz.mell.'!C26+'1.B.2.sz.mell.'!C27+'1.B.3sz.mell.'!C27</f>
        <v>0</v>
      </c>
    </row>
    <row r="28" spans="1:3" s="152" customFormat="1" ht="12" customHeight="1" thickBot="1" x14ac:dyDescent="0.3">
      <c r="A28" s="159" t="s">
        <v>122</v>
      </c>
      <c r="B28" s="160" t="s">
        <v>211</v>
      </c>
      <c r="C28" s="425">
        <f>'1.B.1sz.mell.'!C27+'1.B.2.sz.mell.'!C28+'1.B.3sz.mell.'!C28</f>
        <v>0</v>
      </c>
    </row>
    <row r="29" spans="1:3" s="152" customFormat="1" ht="12" customHeight="1" thickBot="1" x14ac:dyDescent="0.3">
      <c r="A29" s="149" t="s">
        <v>123</v>
      </c>
      <c r="B29" s="428" t="s">
        <v>212</v>
      </c>
      <c r="C29" s="427">
        <f>'1.B.1sz.mell.'!C28+'1.B.2.sz.mell.'!C29+'1.B.3sz.mell.'!C29</f>
        <v>0</v>
      </c>
    </row>
    <row r="30" spans="1:3" s="152" customFormat="1" ht="12" customHeight="1" x14ac:dyDescent="0.25">
      <c r="A30" s="153" t="s">
        <v>213</v>
      </c>
      <c r="B30" s="154" t="s">
        <v>214</v>
      </c>
      <c r="C30" s="426">
        <f>'1.B.1sz.mell.'!C29+'1.B.2.sz.mell.'!C30+'1.B.3sz.mell.'!C30</f>
        <v>0</v>
      </c>
    </row>
    <row r="31" spans="1:3" s="152" customFormat="1" ht="12" customHeight="1" x14ac:dyDescent="0.25">
      <c r="A31" s="156" t="s">
        <v>215</v>
      </c>
      <c r="B31" s="157" t="s">
        <v>216</v>
      </c>
      <c r="C31" s="423">
        <f>'1.B.1sz.mell.'!C30+'1.B.2.sz.mell.'!C31+'1.B.3sz.mell.'!C31</f>
        <v>0</v>
      </c>
    </row>
    <row r="32" spans="1:3" s="152" customFormat="1" ht="12" customHeight="1" x14ac:dyDescent="0.25">
      <c r="A32" s="156" t="s">
        <v>217</v>
      </c>
      <c r="B32" s="157" t="s">
        <v>218</v>
      </c>
      <c r="C32" s="423">
        <f>'1.B.1sz.mell.'!C31+'1.B.2.sz.mell.'!C32+'1.B.3sz.mell.'!C32</f>
        <v>0</v>
      </c>
    </row>
    <row r="33" spans="1:3" s="152" customFormat="1" ht="12" customHeight="1" x14ac:dyDescent="0.25">
      <c r="A33" s="156" t="s">
        <v>219</v>
      </c>
      <c r="B33" s="157" t="s">
        <v>220</v>
      </c>
      <c r="C33" s="423">
        <f>'1.B.1sz.mell.'!C32+'1.B.2.sz.mell.'!C33+'1.B.3sz.mell.'!C33</f>
        <v>0</v>
      </c>
    </row>
    <row r="34" spans="1:3" s="152" customFormat="1" ht="12" customHeight="1" x14ac:dyDescent="0.25">
      <c r="A34" s="156" t="s">
        <v>221</v>
      </c>
      <c r="B34" s="157" t="s">
        <v>222</v>
      </c>
      <c r="C34" s="423">
        <f>'1.B.1sz.mell.'!C33+'1.B.2.sz.mell.'!C34+'1.B.3sz.mell.'!C34</f>
        <v>0</v>
      </c>
    </row>
    <row r="35" spans="1:3" s="152" customFormat="1" ht="12" customHeight="1" thickBot="1" x14ac:dyDescent="0.3">
      <c r="A35" s="159" t="s">
        <v>223</v>
      </c>
      <c r="B35" s="160" t="s">
        <v>224</v>
      </c>
      <c r="C35" s="425">
        <f>'1.B.1sz.mell.'!C34+'1.B.2.sz.mell.'!C35+'1.B.3sz.mell.'!C35</f>
        <v>0</v>
      </c>
    </row>
    <row r="36" spans="1:3" s="152" customFormat="1" ht="12" customHeight="1" thickBot="1" x14ac:dyDescent="0.3">
      <c r="A36" s="149" t="s">
        <v>17</v>
      </c>
      <c r="B36" s="428" t="s">
        <v>225</v>
      </c>
      <c r="C36" s="427">
        <f>'1.B.1sz.mell.'!C35+'1.B.2.sz.mell.'!C36+'1.B.3sz.mell.'!C36</f>
        <v>10000</v>
      </c>
    </row>
    <row r="37" spans="1:3" s="152" customFormat="1" ht="12" customHeight="1" x14ac:dyDescent="0.25">
      <c r="A37" s="153" t="s">
        <v>77</v>
      </c>
      <c r="B37" s="154" t="s">
        <v>226</v>
      </c>
      <c r="C37" s="426">
        <f>'1.B.1sz.mell.'!C36+'1.B.2.sz.mell.'!C37+'1.B.3sz.mell.'!C37</f>
        <v>0</v>
      </c>
    </row>
    <row r="38" spans="1:3" s="152" customFormat="1" ht="12" customHeight="1" x14ac:dyDescent="0.25">
      <c r="A38" s="156" t="s">
        <v>78</v>
      </c>
      <c r="B38" s="157" t="s">
        <v>227</v>
      </c>
      <c r="C38" s="423">
        <f>'1.B.1sz.mell.'!C37+'1.B.2.sz.mell.'!C38+'1.B.3sz.mell.'!C38</f>
        <v>0</v>
      </c>
    </row>
    <row r="39" spans="1:3" s="152" customFormat="1" ht="12" customHeight="1" x14ac:dyDescent="0.25">
      <c r="A39" s="156" t="s">
        <v>79</v>
      </c>
      <c r="B39" s="157" t="s">
        <v>228</v>
      </c>
      <c r="C39" s="423">
        <f>'1.B.1sz.mell.'!C38+'1.B.2.sz.mell.'!C39+'1.B.3sz.mell.'!C39</f>
        <v>0</v>
      </c>
    </row>
    <row r="40" spans="1:3" s="152" customFormat="1" ht="12" customHeight="1" x14ac:dyDescent="0.25">
      <c r="A40" s="156" t="s">
        <v>125</v>
      </c>
      <c r="B40" s="157" t="s">
        <v>229</v>
      </c>
      <c r="C40" s="423">
        <f>'1.B.1sz.mell.'!C39+'1.B.2.sz.mell.'!C40+'1.B.3sz.mell.'!C40</f>
        <v>0</v>
      </c>
    </row>
    <row r="41" spans="1:3" s="152" customFormat="1" ht="12" customHeight="1" x14ac:dyDescent="0.25">
      <c r="A41" s="156" t="s">
        <v>126</v>
      </c>
      <c r="B41" s="157" t="s">
        <v>230</v>
      </c>
      <c r="C41" s="423">
        <f>'1.B.1sz.mell.'!C40+'1.B.2.sz.mell.'!C41+'1.B.3sz.mell.'!C41</f>
        <v>0</v>
      </c>
    </row>
    <row r="42" spans="1:3" s="152" customFormat="1" ht="12" customHeight="1" x14ac:dyDescent="0.25">
      <c r="A42" s="156" t="s">
        <v>127</v>
      </c>
      <c r="B42" s="157" t="s">
        <v>231</v>
      </c>
      <c r="C42" s="423">
        <f>'1.B.1sz.mell.'!C41+'1.B.2.sz.mell.'!C42+'1.B.3sz.mell.'!C42</f>
        <v>0</v>
      </c>
    </row>
    <row r="43" spans="1:3" s="152" customFormat="1" ht="12" customHeight="1" x14ac:dyDescent="0.25">
      <c r="A43" s="156" t="s">
        <v>128</v>
      </c>
      <c r="B43" s="157" t="s">
        <v>232</v>
      </c>
      <c r="C43" s="423">
        <f>'1.B.1sz.mell.'!C42+'1.B.2.sz.mell.'!C43+'1.B.3sz.mell.'!C43</f>
        <v>0</v>
      </c>
    </row>
    <row r="44" spans="1:3" s="152" customFormat="1" ht="12" customHeight="1" x14ac:dyDescent="0.25">
      <c r="A44" s="156" t="s">
        <v>129</v>
      </c>
      <c r="B44" s="157" t="s">
        <v>233</v>
      </c>
      <c r="C44" s="423">
        <f>'1.B.1sz.mell.'!C43+'1.B.2.sz.mell.'!C44+'1.B.3sz.mell.'!C44</f>
        <v>0</v>
      </c>
    </row>
    <row r="45" spans="1:3" s="152" customFormat="1" ht="12" customHeight="1" x14ac:dyDescent="0.25">
      <c r="A45" s="156" t="s">
        <v>234</v>
      </c>
      <c r="B45" s="157" t="s">
        <v>235</v>
      </c>
      <c r="C45" s="423">
        <f>'1.B.1sz.mell.'!C44+'1.B.2.sz.mell.'!C45+'1.B.3sz.mell.'!C45</f>
        <v>0</v>
      </c>
    </row>
    <row r="46" spans="1:3" s="152" customFormat="1" ht="12" customHeight="1" thickBot="1" x14ac:dyDescent="0.3">
      <c r="A46" s="159" t="s">
        <v>236</v>
      </c>
      <c r="B46" s="160" t="s">
        <v>237</v>
      </c>
      <c r="C46" s="425">
        <f>'1.B.1sz.mell.'!C45+'1.B.2.sz.mell.'!C46+'1.B.3sz.mell.'!C46</f>
        <v>10000</v>
      </c>
    </row>
    <row r="47" spans="1:3" s="152" customFormat="1" ht="12" customHeight="1" thickBot="1" x14ac:dyDescent="0.3">
      <c r="A47" s="149" t="s">
        <v>18</v>
      </c>
      <c r="B47" s="428" t="s">
        <v>238</v>
      </c>
      <c r="C47" s="427">
        <f>'1.B.1sz.mell.'!C46+'1.B.2.sz.mell.'!C47+'1.B.3sz.mell.'!C47</f>
        <v>0</v>
      </c>
    </row>
    <row r="48" spans="1:3" s="152" customFormat="1" ht="12" customHeight="1" x14ac:dyDescent="0.25">
      <c r="A48" s="153" t="s">
        <v>80</v>
      </c>
      <c r="B48" s="154" t="s">
        <v>239</v>
      </c>
      <c r="C48" s="426">
        <f>'1.B.1sz.mell.'!C47+'1.B.2.sz.mell.'!C48+'1.B.3sz.mell.'!C48</f>
        <v>0</v>
      </c>
    </row>
    <row r="49" spans="1:3" s="152" customFormat="1" ht="12" customHeight="1" x14ac:dyDescent="0.25">
      <c r="A49" s="156" t="s">
        <v>81</v>
      </c>
      <c r="B49" s="157" t="s">
        <v>240</v>
      </c>
      <c r="C49" s="423">
        <f>'1.B.1sz.mell.'!C48+'1.B.2.sz.mell.'!C49+'1.B.3sz.mell.'!C49</f>
        <v>0</v>
      </c>
    </row>
    <row r="50" spans="1:3" s="152" customFormat="1" ht="12" customHeight="1" x14ac:dyDescent="0.25">
      <c r="A50" s="156" t="s">
        <v>241</v>
      </c>
      <c r="B50" s="157" t="s">
        <v>242</v>
      </c>
      <c r="C50" s="423">
        <f>'1.B.1sz.mell.'!C49+'1.B.2.sz.mell.'!C50+'1.B.3sz.mell.'!C50</f>
        <v>0</v>
      </c>
    </row>
    <row r="51" spans="1:3" s="152" customFormat="1" ht="12" customHeight="1" x14ac:dyDescent="0.25">
      <c r="A51" s="156" t="s">
        <v>243</v>
      </c>
      <c r="B51" s="157" t="s">
        <v>244</v>
      </c>
      <c r="C51" s="423">
        <f>'1.B.1sz.mell.'!C50+'1.B.2.sz.mell.'!C51+'1.B.3sz.mell.'!C51</f>
        <v>0</v>
      </c>
    </row>
    <row r="52" spans="1:3" s="152" customFormat="1" ht="12" customHeight="1" thickBot="1" x14ac:dyDescent="0.3">
      <c r="A52" s="159" t="s">
        <v>245</v>
      </c>
      <c r="B52" s="160" t="s">
        <v>246</v>
      </c>
      <c r="C52" s="425">
        <f>'1.B.1sz.mell.'!C51+'1.B.2.sz.mell.'!C52+'1.B.3sz.mell.'!C52</f>
        <v>0</v>
      </c>
    </row>
    <row r="53" spans="1:3" s="152" customFormat="1" ht="12" customHeight="1" thickBot="1" x14ac:dyDescent="0.3">
      <c r="A53" s="149" t="s">
        <v>130</v>
      </c>
      <c r="B53" s="428" t="s">
        <v>247</v>
      </c>
      <c r="C53" s="427">
        <f>'1.B.1sz.mell.'!C52+'1.B.2.sz.mell.'!C53+'1.B.3sz.mell.'!C53</f>
        <v>0</v>
      </c>
    </row>
    <row r="54" spans="1:3" s="152" customFormat="1" ht="12" customHeight="1" x14ac:dyDescent="0.25">
      <c r="A54" s="153" t="s">
        <v>82</v>
      </c>
      <c r="B54" s="154" t="s">
        <v>248</v>
      </c>
      <c r="C54" s="426">
        <f>'1.B.1sz.mell.'!C53+'1.B.2.sz.mell.'!C54+'1.B.3sz.mell.'!C54</f>
        <v>0</v>
      </c>
    </row>
    <row r="55" spans="1:3" s="152" customFormat="1" ht="12" customHeight="1" x14ac:dyDescent="0.25">
      <c r="A55" s="156" t="s">
        <v>83</v>
      </c>
      <c r="B55" s="157" t="s">
        <v>249</v>
      </c>
      <c r="C55" s="423">
        <f>'1.B.1sz.mell.'!C54+'1.B.2.sz.mell.'!C55+'1.B.3sz.mell.'!C55</f>
        <v>0</v>
      </c>
    </row>
    <row r="56" spans="1:3" s="152" customFormat="1" ht="12" customHeight="1" x14ac:dyDescent="0.25">
      <c r="A56" s="156" t="s">
        <v>250</v>
      </c>
      <c r="B56" s="157" t="s">
        <v>251</v>
      </c>
      <c r="C56" s="423">
        <f>'1.B.1sz.mell.'!C55+'1.B.2.sz.mell.'!C56+'1.B.3sz.mell.'!C56</f>
        <v>0</v>
      </c>
    </row>
    <row r="57" spans="1:3" s="152" customFormat="1" ht="12" customHeight="1" thickBot="1" x14ac:dyDescent="0.3">
      <c r="A57" s="159" t="s">
        <v>252</v>
      </c>
      <c r="B57" s="160" t="s">
        <v>253</v>
      </c>
      <c r="C57" s="425">
        <f>'1.B.1sz.mell.'!C56+'1.B.2.sz.mell.'!C57+'1.B.3sz.mell.'!C57</f>
        <v>0</v>
      </c>
    </row>
    <row r="58" spans="1:3" s="152" customFormat="1" ht="12" customHeight="1" thickBot="1" x14ac:dyDescent="0.3">
      <c r="A58" s="149" t="s">
        <v>20</v>
      </c>
      <c r="B58" s="424" t="s">
        <v>254</v>
      </c>
      <c r="C58" s="427">
        <f>'1.B.1sz.mell.'!C57+'1.B.2.sz.mell.'!C58+'1.B.3sz.mell.'!C58</f>
        <v>0</v>
      </c>
    </row>
    <row r="59" spans="1:3" s="152" customFormat="1" ht="12" customHeight="1" x14ac:dyDescent="0.25">
      <c r="A59" s="153" t="s">
        <v>131</v>
      </c>
      <c r="B59" s="154" t="s">
        <v>255</v>
      </c>
      <c r="C59" s="426">
        <f>'1.B.1sz.mell.'!C58+'1.B.2.sz.mell.'!C59+'1.B.3sz.mell.'!C59</f>
        <v>0</v>
      </c>
    </row>
    <row r="60" spans="1:3" s="152" customFormat="1" ht="12" customHeight="1" x14ac:dyDescent="0.25">
      <c r="A60" s="156" t="s">
        <v>132</v>
      </c>
      <c r="B60" s="157" t="s">
        <v>256</v>
      </c>
      <c r="C60" s="423">
        <f>'1.B.1sz.mell.'!C59+'1.B.2.sz.mell.'!C60+'1.B.3sz.mell.'!C60</f>
        <v>0</v>
      </c>
    </row>
    <row r="61" spans="1:3" s="152" customFormat="1" ht="12" customHeight="1" x14ac:dyDescent="0.25">
      <c r="A61" s="156" t="s">
        <v>167</v>
      </c>
      <c r="B61" s="157" t="s">
        <v>257</v>
      </c>
      <c r="C61" s="423">
        <f>'1.B.1sz.mell.'!C60+'1.B.2.sz.mell.'!C61+'1.B.3sz.mell.'!C61</f>
        <v>0</v>
      </c>
    </row>
    <row r="62" spans="1:3" s="152" customFormat="1" ht="12" customHeight="1" thickBot="1" x14ac:dyDescent="0.3">
      <c r="A62" s="159" t="s">
        <v>258</v>
      </c>
      <c r="B62" s="160" t="s">
        <v>259</v>
      </c>
      <c r="C62" s="425">
        <f>'1.B.1sz.mell.'!C61+'1.B.2.sz.mell.'!C62+'1.B.3sz.mell.'!C62</f>
        <v>0</v>
      </c>
    </row>
    <row r="63" spans="1:3" s="152" customFormat="1" ht="12" customHeight="1" thickBot="1" x14ac:dyDescent="0.3">
      <c r="A63" s="149" t="s">
        <v>21</v>
      </c>
      <c r="B63" s="428" t="s">
        <v>260</v>
      </c>
      <c r="C63" s="429">
        <f>'1.B.1sz.mell.'!C62+'1.B.2.sz.mell.'!C63+'1.B.3sz.mell.'!C63</f>
        <v>10000</v>
      </c>
    </row>
    <row r="64" spans="1:3" s="152" customFormat="1" ht="12" customHeight="1" thickBot="1" x14ac:dyDescent="0.3">
      <c r="A64" s="168" t="s">
        <v>261</v>
      </c>
      <c r="B64" s="424" t="s">
        <v>262</v>
      </c>
      <c r="C64" s="430">
        <f>'1.B.1sz.mell.'!C63+'1.B.2.sz.mell.'!C64+'1.B.3sz.mell.'!C64</f>
        <v>0</v>
      </c>
    </row>
    <row r="65" spans="1:3" s="152" customFormat="1" ht="12" customHeight="1" x14ac:dyDescent="0.25">
      <c r="A65" s="153" t="s">
        <v>263</v>
      </c>
      <c r="B65" s="154" t="s">
        <v>264</v>
      </c>
      <c r="C65" s="426">
        <f>'1.B.1sz.mell.'!C64+'1.B.2.sz.mell.'!C65+'1.B.3sz.mell.'!C65</f>
        <v>0</v>
      </c>
    </row>
    <row r="66" spans="1:3" s="152" customFormat="1" ht="12" customHeight="1" x14ac:dyDescent="0.25">
      <c r="A66" s="156" t="s">
        <v>265</v>
      </c>
      <c r="B66" s="157" t="s">
        <v>266</v>
      </c>
      <c r="C66" s="423">
        <f>'1.B.1sz.mell.'!C65+'1.B.2.sz.mell.'!C66+'1.B.3sz.mell.'!C66</f>
        <v>0</v>
      </c>
    </row>
    <row r="67" spans="1:3" s="152" customFormat="1" ht="12" customHeight="1" thickBot="1" x14ac:dyDescent="0.3">
      <c r="A67" s="159" t="s">
        <v>267</v>
      </c>
      <c r="B67" s="169" t="s">
        <v>268</v>
      </c>
      <c r="C67" s="425">
        <f>'1.B.1sz.mell.'!C66+'1.B.2.sz.mell.'!C67+'1.B.3sz.mell.'!C67</f>
        <v>0</v>
      </c>
    </row>
    <row r="68" spans="1:3" s="152" customFormat="1" ht="12" customHeight="1" thickBot="1" x14ac:dyDescent="0.3">
      <c r="A68" s="168" t="s">
        <v>269</v>
      </c>
      <c r="B68" s="424" t="s">
        <v>270</v>
      </c>
      <c r="C68" s="427">
        <f>'1.B.1sz.mell.'!C67+'1.B.2.sz.mell.'!C68+'1.B.3sz.mell.'!C68</f>
        <v>0</v>
      </c>
    </row>
    <row r="69" spans="1:3" s="152" customFormat="1" ht="12" customHeight="1" x14ac:dyDescent="0.25">
      <c r="A69" s="153" t="s">
        <v>110</v>
      </c>
      <c r="B69" s="154" t="s">
        <v>271</v>
      </c>
      <c r="C69" s="426">
        <f>'1.B.1sz.mell.'!C68+'1.B.2.sz.mell.'!C69+'1.B.3sz.mell.'!C69</f>
        <v>0</v>
      </c>
    </row>
    <row r="70" spans="1:3" s="152" customFormat="1" ht="12" customHeight="1" x14ac:dyDescent="0.25">
      <c r="A70" s="156" t="s">
        <v>111</v>
      </c>
      <c r="B70" s="157" t="s">
        <v>272</v>
      </c>
      <c r="C70" s="423">
        <f>'1.B.1sz.mell.'!C69+'1.B.2.sz.mell.'!C70+'1.B.3sz.mell.'!C70</f>
        <v>0</v>
      </c>
    </row>
    <row r="71" spans="1:3" s="152" customFormat="1" ht="12" customHeight="1" x14ac:dyDescent="0.25">
      <c r="A71" s="156" t="s">
        <v>273</v>
      </c>
      <c r="B71" s="157" t="s">
        <v>274</v>
      </c>
      <c r="C71" s="423">
        <f>'1.B.1sz.mell.'!C70+'1.B.2.sz.mell.'!C71+'1.B.3sz.mell.'!C71</f>
        <v>0</v>
      </c>
    </row>
    <row r="72" spans="1:3" s="152" customFormat="1" ht="12" customHeight="1" thickBot="1" x14ac:dyDescent="0.3">
      <c r="A72" s="159" t="s">
        <v>275</v>
      </c>
      <c r="B72" s="160" t="s">
        <v>276</v>
      </c>
      <c r="C72" s="425">
        <f>'1.B.1sz.mell.'!C71+'1.B.2.sz.mell.'!C72+'1.B.3sz.mell.'!C72</f>
        <v>0</v>
      </c>
    </row>
    <row r="73" spans="1:3" s="152" customFormat="1" ht="12" customHeight="1" thickBot="1" x14ac:dyDescent="0.3">
      <c r="A73" s="168" t="s">
        <v>277</v>
      </c>
      <c r="B73" s="424" t="s">
        <v>278</v>
      </c>
      <c r="C73" s="427">
        <f>'1.B.1sz.mell.'!C72+'1.B.2.sz.mell.'!C73+'1.B.3sz.mell.'!C73</f>
        <v>2471</v>
      </c>
    </row>
    <row r="74" spans="1:3" s="152" customFormat="1" ht="12" customHeight="1" x14ac:dyDescent="0.25">
      <c r="A74" s="153" t="s">
        <v>279</v>
      </c>
      <c r="B74" s="154" t="s">
        <v>280</v>
      </c>
      <c r="C74" s="426">
        <f>'1.B.1sz.mell.'!C73+'1.B.2.sz.mell.'!C74+'1.B.3sz.mell.'!C74</f>
        <v>2471</v>
      </c>
    </row>
    <row r="75" spans="1:3" s="152" customFormat="1" ht="12" customHeight="1" thickBot="1" x14ac:dyDescent="0.3">
      <c r="A75" s="159" t="s">
        <v>281</v>
      </c>
      <c r="B75" s="160" t="s">
        <v>282</v>
      </c>
      <c r="C75" s="425">
        <f>'1.B.1sz.mell.'!C74+'1.B.2.sz.mell.'!C75+'1.B.3sz.mell.'!C75</f>
        <v>0</v>
      </c>
    </row>
    <row r="76" spans="1:3" s="152" customFormat="1" ht="12" customHeight="1" thickBot="1" x14ac:dyDescent="0.3">
      <c r="A76" s="168" t="s">
        <v>283</v>
      </c>
      <c r="B76" s="424" t="s">
        <v>284</v>
      </c>
      <c r="C76" s="427">
        <f>'1.B.1sz.mell.'!C75+'1.B.2.sz.mell.'!C76+'1.B.3sz.mell.'!C76</f>
        <v>31457830</v>
      </c>
    </row>
    <row r="77" spans="1:3" s="152" customFormat="1" ht="12" customHeight="1" x14ac:dyDescent="0.25">
      <c r="A77" s="153" t="s">
        <v>285</v>
      </c>
      <c r="B77" s="154" t="s">
        <v>286</v>
      </c>
      <c r="C77" s="426">
        <f>'1.B.1sz.mell.'!C76+'1.B.2.sz.mell.'!C77+'1.B.3sz.mell.'!C77</f>
        <v>0</v>
      </c>
    </row>
    <row r="78" spans="1:3" s="152" customFormat="1" ht="12" customHeight="1" x14ac:dyDescent="0.25">
      <c r="A78" s="156" t="s">
        <v>287</v>
      </c>
      <c r="B78" s="157" t="s">
        <v>288</v>
      </c>
      <c r="C78" s="423">
        <f>'1.B.1sz.mell.'!C77+'1.B.2.sz.mell.'!C78+'1.B.3sz.mell.'!C78</f>
        <v>0</v>
      </c>
    </row>
    <row r="79" spans="1:3" s="152" customFormat="1" ht="12" customHeight="1" x14ac:dyDescent="0.25">
      <c r="A79" s="153" t="s">
        <v>289</v>
      </c>
      <c r="B79" s="160" t="s">
        <v>419</v>
      </c>
      <c r="C79" s="423">
        <f>'1.B.1sz.mell.'!C78+'1.B.2.sz.mell.'!C79+'1.B.3sz.mell.'!C79</f>
        <v>31457830</v>
      </c>
    </row>
    <row r="80" spans="1:3" s="152" customFormat="1" ht="12" customHeight="1" thickBot="1" x14ac:dyDescent="0.3">
      <c r="A80" s="159" t="s">
        <v>420</v>
      </c>
      <c r="B80" s="160" t="s">
        <v>290</v>
      </c>
      <c r="C80" s="425">
        <f>'1.B.1sz.mell.'!C79+'1.B.2.sz.mell.'!C80+'1.B.3sz.mell.'!C80</f>
        <v>0</v>
      </c>
    </row>
    <row r="81" spans="1:3" s="152" customFormat="1" ht="12" customHeight="1" thickBot="1" x14ac:dyDescent="0.3">
      <c r="A81" s="168" t="s">
        <v>291</v>
      </c>
      <c r="B81" s="424" t="s">
        <v>292</v>
      </c>
      <c r="C81" s="427">
        <f>'1.B.1sz.mell.'!C80+'1.B.2.sz.mell.'!C81+'1.B.3sz.mell.'!C81</f>
        <v>0</v>
      </c>
    </row>
    <row r="82" spans="1:3" s="152" customFormat="1" ht="12" customHeight="1" x14ac:dyDescent="0.25">
      <c r="A82" s="170" t="s">
        <v>293</v>
      </c>
      <c r="B82" s="154" t="s">
        <v>294</v>
      </c>
      <c r="C82" s="426">
        <f>'1.B.1sz.mell.'!C81+'1.B.2.sz.mell.'!C82+'1.B.3sz.mell.'!C82</f>
        <v>0</v>
      </c>
    </row>
    <row r="83" spans="1:3" s="152" customFormat="1" ht="12" customHeight="1" x14ac:dyDescent="0.25">
      <c r="A83" s="171" t="s">
        <v>295</v>
      </c>
      <c r="B83" s="157" t="s">
        <v>296</v>
      </c>
      <c r="C83" s="423">
        <f>'1.B.1sz.mell.'!C82+'1.B.2.sz.mell.'!C83+'1.B.3sz.mell.'!C83</f>
        <v>0</v>
      </c>
    </row>
    <row r="84" spans="1:3" s="152" customFormat="1" ht="12" customHeight="1" x14ac:dyDescent="0.25">
      <c r="A84" s="171" t="s">
        <v>297</v>
      </c>
      <c r="B84" s="157" t="s">
        <v>298</v>
      </c>
      <c r="C84" s="423">
        <f>'1.B.1sz.mell.'!C83+'1.B.2.sz.mell.'!C84+'1.B.3sz.mell.'!C84</f>
        <v>0</v>
      </c>
    </row>
    <row r="85" spans="1:3" s="152" customFormat="1" ht="12" customHeight="1" thickBot="1" x14ac:dyDescent="0.3">
      <c r="A85" s="172" t="s">
        <v>299</v>
      </c>
      <c r="B85" s="160" t="s">
        <v>300</v>
      </c>
      <c r="C85" s="425">
        <f>'1.B.1sz.mell.'!C84+'1.B.2.sz.mell.'!C85+'1.B.3sz.mell.'!C85</f>
        <v>0</v>
      </c>
    </row>
    <row r="86" spans="1:3" s="152" customFormat="1" ht="13.5" customHeight="1" thickBot="1" x14ac:dyDescent="0.3">
      <c r="A86" s="168" t="s">
        <v>301</v>
      </c>
      <c r="B86" s="424" t="s">
        <v>302</v>
      </c>
      <c r="C86" s="433">
        <f>'1.B.1sz.mell.'!C85+'1.B.2.sz.mell.'!C86+'1.B.3sz.mell.'!C86</f>
        <v>0</v>
      </c>
    </row>
    <row r="87" spans="1:3" s="152" customFormat="1" ht="15.75" customHeight="1" thickBot="1" x14ac:dyDescent="0.3">
      <c r="A87" s="168" t="s">
        <v>303</v>
      </c>
      <c r="B87" s="431" t="s">
        <v>304</v>
      </c>
      <c r="C87" s="427">
        <f>'1.B.1sz.mell.'!C86+'1.B.2.sz.mell.'!C87+'1.B.3sz.mell.'!C87</f>
        <v>31460301</v>
      </c>
    </row>
    <row r="88" spans="1:3" s="152" customFormat="1" ht="16.5" customHeight="1" thickBot="1" x14ac:dyDescent="0.3">
      <c r="A88" s="175" t="s">
        <v>305</v>
      </c>
      <c r="B88" s="432" t="s">
        <v>306</v>
      </c>
      <c r="C88" s="434">
        <f>'1.B.1sz.mell.'!C87+'1.B.2.sz.mell.'!C88+'1.B.3sz.mell.'!C88</f>
        <v>31470301</v>
      </c>
    </row>
    <row r="89" spans="1:3" s="130" customFormat="1" ht="78.75" customHeight="1" x14ac:dyDescent="0.25">
      <c r="A89" s="1"/>
      <c r="B89" s="2"/>
      <c r="C89" s="100"/>
    </row>
    <row r="90" spans="1:3" ht="16.5" customHeight="1" x14ac:dyDescent="0.3">
      <c r="A90" s="484" t="s">
        <v>41</v>
      </c>
      <c r="B90" s="484"/>
      <c r="C90" s="484"/>
    </row>
    <row r="91" spans="1:3" s="131" customFormat="1" ht="16.5" customHeight="1" thickBot="1" x14ac:dyDescent="0.35">
      <c r="A91" s="485" t="s">
        <v>113</v>
      </c>
      <c r="B91" s="485"/>
      <c r="C91" s="101" t="s">
        <v>9</v>
      </c>
    </row>
    <row r="92" spans="1:3" ht="38.1" customHeight="1" thickBot="1" x14ac:dyDescent="0.35">
      <c r="A92" s="4" t="s">
        <v>59</v>
      </c>
      <c r="B92" s="5" t="s">
        <v>42</v>
      </c>
      <c r="C92" s="14" t="s">
        <v>460</v>
      </c>
    </row>
    <row r="93" spans="1:3" s="152" customFormat="1" ht="12" customHeight="1" thickBot="1" x14ac:dyDescent="0.3">
      <c r="A93" s="4">
        <v>1</v>
      </c>
      <c r="B93" s="5">
        <v>2</v>
      </c>
      <c r="C93" s="14">
        <v>3</v>
      </c>
    </row>
    <row r="94" spans="1:3" s="180" customFormat="1" ht="12" customHeight="1" thickBot="1" x14ac:dyDescent="0.3">
      <c r="A94" s="177" t="s">
        <v>13</v>
      </c>
      <c r="B94" s="178" t="s">
        <v>398</v>
      </c>
      <c r="C94" s="179">
        <f>SUM(C95:C99)</f>
        <v>28930582</v>
      </c>
    </row>
    <row r="95" spans="1:3" s="180" customFormat="1" ht="12" customHeight="1" thickBot="1" x14ac:dyDescent="0.3">
      <c r="A95" s="181" t="s">
        <v>84</v>
      </c>
      <c r="B95" s="182" t="s">
        <v>43</v>
      </c>
      <c r="C95" s="183">
        <f>'1.B.1sz.mell.'!C95+'1.B.2.sz.mell.'!C95+'1.B.3sz.mell.'!C95</f>
        <v>22230816</v>
      </c>
    </row>
    <row r="96" spans="1:3" s="180" customFormat="1" ht="12" customHeight="1" thickBot="1" x14ac:dyDescent="0.3">
      <c r="A96" s="156" t="s">
        <v>85</v>
      </c>
      <c r="B96" s="184" t="s">
        <v>133</v>
      </c>
      <c r="C96" s="183">
        <f>'1.B.1sz.mell.'!C96+'1.B.2.sz.mell.'!C96+'1.B.3sz.mell.'!C96</f>
        <v>3890393</v>
      </c>
    </row>
    <row r="97" spans="1:3" s="180" customFormat="1" ht="12" customHeight="1" thickBot="1" x14ac:dyDescent="0.3">
      <c r="A97" s="156" t="s">
        <v>86</v>
      </c>
      <c r="B97" s="184" t="s">
        <v>108</v>
      </c>
      <c r="C97" s="183">
        <f>'1.B.1sz.mell.'!C97+'1.B.2.sz.mell.'!C97+'1.B.3sz.mell.'!C97</f>
        <v>2809373</v>
      </c>
    </row>
    <row r="98" spans="1:3" s="180" customFormat="1" ht="12" customHeight="1" thickBot="1" x14ac:dyDescent="0.3">
      <c r="A98" s="156" t="s">
        <v>87</v>
      </c>
      <c r="B98" s="185" t="s">
        <v>134</v>
      </c>
      <c r="C98" s="183">
        <f>'1.B.1sz.mell.'!C98+'1.B.2.sz.mell.'!C98+'1.B.3sz.mell.'!C98</f>
        <v>0</v>
      </c>
    </row>
    <row r="99" spans="1:3" s="180" customFormat="1" ht="12" customHeight="1" thickBot="1" x14ac:dyDescent="0.3">
      <c r="A99" s="156" t="s">
        <v>98</v>
      </c>
      <c r="B99" s="186" t="s">
        <v>135</v>
      </c>
      <c r="C99" s="183">
        <f>'1.B.1sz.mell.'!C99+'1.B.2.sz.mell.'!C99+'1.B.3sz.mell.'!C99</f>
        <v>0</v>
      </c>
    </row>
    <row r="100" spans="1:3" s="180" customFormat="1" ht="12" customHeight="1" thickBot="1" x14ac:dyDescent="0.3">
      <c r="A100" s="156" t="s">
        <v>88</v>
      </c>
      <c r="B100" s="184" t="s">
        <v>307</v>
      </c>
      <c r="C100" s="183">
        <f>'1.B.1sz.mell.'!C100+'1.B.2.sz.mell.'!C100+'1.B.3sz.mell.'!C100</f>
        <v>0</v>
      </c>
    </row>
    <row r="101" spans="1:3" s="180" customFormat="1" ht="12" customHeight="1" thickBot="1" x14ac:dyDescent="0.3">
      <c r="A101" s="156" t="s">
        <v>89</v>
      </c>
      <c r="B101" s="187" t="s">
        <v>308</v>
      </c>
      <c r="C101" s="183">
        <f>'1.B.1sz.mell.'!C101+'1.B.2.sz.mell.'!C101+'1.B.3sz.mell.'!C101</f>
        <v>0</v>
      </c>
    </row>
    <row r="102" spans="1:3" s="180" customFormat="1" ht="12" customHeight="1" thickBot="1" x14ac:dyDescent="0.3">
      <c r="A102" s="156" t="s">
        <v>99</v>
      </c>
      <c r="B102" s="188" t="s">
        <v>309</v>
      </c>
      <c r="C102" s="183">
        <f>'1.B.1sz.mell.'!C102+'1.B.2.sz.mell.'!C102+'1.B.3sz.mell.'!C102</f>
        <v>0</v>
      </c>
    </row>
    <row r="103" spans="1:3" s="180" customFormat="1" ht="12" customHeight="1" thickBot="1" x14ac:dyDescent="0.3">
      <c r="A103" s="156" t="s">
        <v>100</v>
      </c>
      <c r="B103" s="188" t="s">
        <v>310</v>
      </c>
      <c r="C103" s="183">
        <f>'1.B.1sz.mell.'!C103+'1.B.2.sz.mell.'!C103+'1.B.3sz.mell.'!C103</f>
        <v>0</v>
      </c>
    </row>
    <row r="104" spans="1:3" s="180" customFormat="1" ht="12" customHeight="1" thickBot="1" x14ac:dyDescent="0.3">
      <c r="A104" s="156" t="s">
        <v>101</v>
      </c>
      <c r="B104" s="187" t="s">
        <v>311</v>
      </c>
      <c r="C104" s="183">
        <f>'1.B.1sz.mell.'!C104+'1.B.2.sz.mell.'!C104+'1.B.3sz.mell.'!C104</f>
        <v>0</v>
      </c>
    </row>
    <row r="105" spans="1:3" s="180" customFormat="1" ht="12" customHeight="1" thickBot="1" x14ac:dyDescent="0.3">
      <c r="A105" s="156" t="s">
        <v>102</v>
      </c>
      <c r="B105" s="187" t="s">
        <v>312</v>
      </c>
      <c r="C105" s="183">
        <f>'1.B.1sz.mell.'!C105+'1.B.2.sz.mell.'!C105+'1.B.3sz.mell.'!C105</f>
        <v>0</v>
      </c>
    </row>
    <row r="106" spans="1:3" s="180" customFormat="1" ht="12" customHeight="1" thickBot="1" x14ac:dyDescent="0.3">
      <c r="A106" s="156" t="s">
        <v>104</v>
      </c>
      <c r="B106" s="188" t="s">
        <v>313</v>
      </c>
      <c r="C106" s="183">
        <f>'1.B.1sz.mell.'!C106+'1.B.2.sz.mell.'!C106+'1.B.3sz.mell.'!C106</f>
        <v>0</v>
      </c>
    </row>
    <row r="107" spans="1:3" s="180" customFormat="1" ht="12" customHeight="1" thickBot="1" x14ac:dyDescent="0.3">
      <c r="A107" s="189" t="s">
        <v>136</v>
      </c>
      <c r="B107" s="190" t="s">
        <v>314</v>
      </c>
      <c r="C107" s="183">
        <f>'1.B.1sz.mell.'!C107+'1.B.2.sz.mell.'!C107+'1.B.3sz.mell.'!C107</f>
        <v>0</v>
      </c>
    </row>
    <row r="108" spans="1:3" s="180" customFormat="1" ht="12" customHeight="1" thickBot="1" x14ac:dyDescent="0.3">
      <c r="A108" s="156" t="s">
        <v>315</v>
      </c>
      <c r="B108" s="190" t="s">
        <v>316</v>
      </c>
      <c r="C108" s="183">
        <f>'1.B.1sz.mell.'!C108+'1.B.2.sz.mell.'!C108+'1.B.3sz.mell.'!C108</f>
        <v>0</v>
      </c>
    </row>
    <row r="109" spans="1:3" s="180" customFormat="1" ht="12" customHeight="1" thickBot="1" x14ac:dyDescent="0.3">
      <c r="A109" s="191" t="s">
        <v>317</v>
      </c>
      <c r="B109" s="192" t="s">
        <v>318</v>
      </c>
      <c r="C109" s="183">
        <f>'1.B.1sz.mell.'!C109+'1.B.2.sz.mell.'!C109+'1.B.3sz.mell.'!C109</f>
        <v>0</v>
      </c>
    </row>
    <row r="110" spans="1:3" s="180" customFormat="1" ht="12" customHeight="1" thickBot="1" x14ac:dyDescent="0.3">
      <c r="A110" s="149" t="s">
        <v>14</v>
      </c>
      <c r="B110" s="194" t="s">
        <v>399</v>
      </c>
      <c r="C110" s="183">
        <f>'1.B.1sz.mell.'!C110+'1.B.2.sz.mell.'!C110+'1.B.3sz.mell.'!C110</f>
        <v>2539719</v>
      </c>
    </row>
    <row r="111" spans="1:3" s="180" customFormat="1" ht="12" customHeight="1" thickBot="1" x14ac:dyDescent="0.3">
      <c r="A111" s="153" t="s">
        <v>90</v>
      </c>
      <c r="B111" s="184" t="s">
        <v>166</v>
      </c>
      <c r="C111" s="183">
        <f>'1.B.1sz.mell.'!C111+'1.B.2.sz.mell.'!C111+'1.B.3sz.mell.'!C111</f>
        <v>2539719</v>
      </c>
    </row>
    <row r="112" spans="1:3" s="180" customFormat="1" ht="12" customHeight="1" thickBot="1" x14ac:dyDescent="0.3">
      <c r="A112" s="153" t="s">
        <v>91</v>
      </c>
      <c r="B112" s="195" t="s">
        <v>319</v>
      </c>
      <c r="C112" s="183">
        <f>'1.B.1sz.mell.'!C112+'1.B.2.sz.mell.'!C112+'1.B.3sz.mell.'!C112</f>
        <v>0</v>
      </c>
    </row>
    <row r="113" spans="1:3" s="180" customFormat="1" ht="12" customHeight="1" thickBot="1" x14ac:dyDescent="0.3">
      <c r="A113" s="153" t="s">
        <v>92</v>
      </c>
      <c r="B113" s="195" t="s">
        <v>137</v>
      </c>
      <c r="C113" s="183">
        <f>'1.B.1sz.mell.'!C113+'1.B.2.sz.mell.'!C113+'1.B.3sz.mell.'!C113</f>
        <v>0</v>
      </c>
    </row>
    <row r="114" spans="1:3" s="180" customFormat="1" ht="12" customHeight="1" thickBot="1" x14ac:dyDescent="0.3">
      <c r="A114" s="153" t="s">
        <v>93</v>
      </c>
      <c r="B114" s="195" t="s">
        <v>320</v>
      </c>
      <c r="C114" s="183">
        <f>'1.B.1sz.mell.'!C114+'1.B.2.sz.mell.'!C114+'1.B.3sz.mell.'!C114</f>
        <v>0</v>
      </c>
    </row>
    <row r="115" spans="1:3" s="180" customFormat="1" ht="12" customHeight="1" thickBot="1" x14ac:dyDescent="0.3">
      <c r="A115" s="153" t="s">
        <v>94</v>
      </c>
      <c r="B115" s="197" t="s">
        <v>168</v>
      </c>
      <c r="C115" s="183">
        <f>'1.B.1sz.mell.'!C115+'1.B.2.sz.mell.'!C115+'1.B.3sz.mell.'!C115</f>
        <v>0</v>
      </c>
    </row>
    <row r="116" spans="1:3" s="180" customFormat="1" ht="12" customHeight="1" thickBot="1" x14ac:dyDescent="0.3">
      <c r="A116" s="153" t="s">
        <v>103</v>
      </c>
      <c r="B116" s="198" t="s">
        <v>321</v>
      </c>
      <c r="C116" s="183">
        <f>'1.B.1sz.mell.'!C116+'1.B.2.sz.mell.'!C116+'1.B.3sz.mell.'!C116</f>
        <v>0</v>
      </c>
    </row>
    <row r="117" spans="1:3" s="180" customFormat="1" ht="12" customHeight="1" thickBot="1" x14ac:dyDescent="0.3">
      <c r="A117" s="153" t="s">
        <v>105</v>
      </c>
      <c r="B117" s="199" t="s">
        <v>322</v>
      </c>
      <c r="C117" s="183">
        <f>'1.B.1sz.mell.'!C117+'1.B.2.sz.mell.'!C117+'1.B.3sz.mell.'!C117</f>
        <v>0</v>
      </c>
    </row>
    <row r="118" spans="1:3" s="180" customFormat="1" ht="12.6" thickBot="1" x14ac:dyDescent="0.3">
      <c r="A118" s="153" t="s">
        <v>138</v>
      </c>
      <c r="B118" s="188" t="s">
        <v>310</v>
      </c>
      <c r="C118" s="183">
        <f>'1.B.1sz.mell.'!C118+'1.B.2.sz.mell.'!C118+'1.B.3sz.mell.'!C118</f>
        <v>0</v>
      </c>
    </row>
    <row r="119" spans="1:3" s="180" customFormat="1" ht="12" customHeight="1" thickBot="1" x14ac:dyDescent="0.3">
      <c r="A119" s="153" t="s">
        <v>139</v>
      </c>
      <c r="B119" s="188" t="s">
        <v>323</v>
      </c>
      <c r="C119" s="183">
        <f>'1.B.1sz.mell.'!C119+'1.B.2.sz.mell.'!C119+'1.B.3sz.mell.'!C119</f>
        <v>0</v>
      </c>
    </row>
    <row r="120" spans="1:3" s="180" customFormat="1" ht="12" customHeight="1" thickBot="1" x14ac:dyDescent="0.3">
      <c r="A120" s="153" t="s">
        <v>140</v>
      </c>
      <c r="B120" s="188" t="s">
        <v>324</v>
      </c>
      <c r="C120" s="183">
        <f>'1.B.1sz.mell.'!C120+'1.B.2.sz.mell.'!C120+'1.B.3sz.mell.'!C120</f>
        <v>0</v>
      </c>
    </row>
    <row r="121" spans="1:3" s="180" customFormat="1" ht="12" customHeight="1" thickBot="1" x14ac:dyDescent="0.3">
      <c r="A121" s="153" t="s">
        <v>325</v>
      </c>
      <c r="B121" s="188" t="s">
        <v>313</v>
      </c>
      <c r="C121" s="183">
        <f>'1.B.1sz.mell.'!C121+'1.B.2.sz.mell.'!C121+'1.B.3sz.mell.'!C121</f>
        <v>0</v>
      </c>
    </row>
    <row r="122" spans="1:3" s="180" customFormat="1" ht="12" customHeight="1" thickBot="1" x14ac:dyDescent="0.3">
      <c r="A122" s="153" t="s">
        <v>326</v>
      </c>
      <c r="B122" s="188" t="s">
        <v>327</v>
      </c>
      <c r="C122" s="183">
        <f>'1.B.1sz.mell.'!C122+'1.B.2.sz.mell.'!C122+'1.B.3sz.mell.'!C122</f>
        <v>0</v>
      </c>
    </row>
    <row r="123" spans="1:3" s="180" customFormat="1" ht="12.6" thickBot="1" x14ac:dyDescent="0.3">
      <c r="A123" s="189" t="s">
        <v>328</v>
      </c>
      <c r="B123" s="188" t="s">
        <v>329</v>
      </c>
      <c r="C123" s="183">
        <f>'1.B.1sz.mell.'!C123+'1.B.2.sz.mell.'!C123+'1.B.3sz.mell.'!C123</f>
        <v>0</v>
      </c>
    </row>
    <row r="124" spans="1:3" s="180" customFormat="1" ht="12" customHeight="1" thickBot="1" x14ac:dyDescent="0.3">
      <c r="A124" s="149" t="s">
        <v>15</v>
      </c>
      <c r="B124" s="201" t="s">
        <v>330</v>
      </c>
      <c r="C124" s="183">
        <f>'1.B.1sz.mell.'!C124+'1.B.2.sz.mell.'!C124+'1.B.3sz.mell.'!C124</f>
        <v>0</v>
      </c>
    </row>
    <row r="125" spans="1:3" s="180" customFormat="1" ht="12" customHeight="1" thickBot="1" x14ac:dyDescent="0.3">
      <c r="A125" s="153" t="s">
        <v>73</v>
      </c>
      <c r="B125" s="202" t="s">
        <v>50</v>
      </c>
      <c r="C125" s="183">
        <f>'1.B.1sz.mell.'!C125+'1.B.2.sz.mell.'!C125+'1.B.3sz.mell.'!C125</f>
        <v>0</v>
      </c>
    </row>
    <row r="126" spans="1:3" s="180" customFormat="1" ht="12" customHeight="1" thickBot="1" x14ac:dyDescent="0.3">
      <c r="A126" s="159" t="s">
        <v>74</v>
      </c>
      <c r="B126" s="195" t="s">
        <v>51</v>
      </c>
      <c r="C126" s="183">
        <f>'1.B.1sz.mell.'!C126+'1.B.2.sz.mell.'!C126+'1.B.3sz.mell.'!C126</f>
        <v>0</v>
      </c>
    </row>
    <row r="127" spans="1:3" s="180" customFormat="1" ht="12" customHeight="1" thickBot="1" x14ac:dyDescent="0.3">
      <c r="A127" s="149" t="s">
        <v>16</v>
      </c>
      <c r="B127" s="201" t="s">
        <v>331</v>
      </c>
      <c r="C127" s="183">
        <f>'1.B.1sz.mell.'!C127+'1.B.2.sz.mell.'!C127+'1.B.3sz.mell.'!C127</f>
        <v>31470301</v>
      </c>
    </row>
    <row r="128" spans="1:3" s="180" customFormat="1" ht="12" customHeight="1" thickBot="1" x14ac:dyDescent="0.3">
      <c r="A128" s="149" t="s">
        <v>17</v>
      </c>
      <c r="B128" s="201" t="s">
        <v>332</v>
      </c>
      <c r="C128" s="183">
        <f>'1.B.1sz.mell.'!C128+'1.B.2.sz.mell.'!C128+'1.B.3sz.mell.'!C128</f>
        <v>0</v>
      </c>
    </row>
    <row r="129" spans="1:3" s="180" customFormat="1" ht="12" customHeight="1" thickBot="1" x14ac:dyDescent="0.3">
      <c r="A129" s="153" t="s">
        <v>77</v>
      </c>
      <c r="B129" s="202" t="s">
        <v>333</v>
      </c>
      <c r="C129" s="183">
        <f>'1.B.1sz.mell.'!C129+'1.B.2.sz.mell.'!C129+'1.B.3sz.mell.'!C129</f>
        <v>0</v>
      </c>
    </row>
    <row r="130" spans="1:3" s="180" customFormat="1" ht="12" customHeight="1" thickBot="1" x14ac:dyDescent="0.3">
      <c r="A130" s="153" t="s">
        <v>78</v>
      </c>
      <c r="B130" s="202" t="s">
        <v>334</v>
      </c>
      <c r="C130" s="183">
        <f>'1.B.1sz.mell.'!C130+'1.B.2.sz.mell.'!C130+'1.B.3sz.mell.'!C130</f>
        <v>0</v>
      </c>
    </row>
    <row r="131" spans="1:3" s="180" customFormat="1" ht="12" customHeight="1" thickBot="1" x14ac:dyDescent="0.3">
      <c r="A131" s="189" t="s">
        <v>79</v>
      </c>
      <c r="B131" s="203" t="s">
        <v>335</v>
      </c>
      <c r="C131" s="183">
        <f>'1.B.1sz.mell.'!C131+'1.B.2.sz.mell.'!C131+'1.B.3sz.mell.'!C131</f>
        <v>0</v>
      </c>
    </row>
    <row r="132" spans="1:3" s="180" customFormat="1" ht="12" customHeight="1" thickBot="1" x14ac:dyDescent="0.3">
      <c r="A132" s="149" t="s">
        <v>18</v>
      </c>
      <c r="B132" s="201" t="s">
        <v>336</v>
      </c>
      <c r="C132" s="183">
        <f>'1.B.1sz.mell.'!C132+'1.B.2.sz.mell.'!C132+'1.B.3sz.mell.'!C132</f>
        <v>0</v>
      </c>
    </row>
    <row r="133" spans="1:3" s="180" customFormat="1" ht="12" customHeight="1" thickBot="1" x14ac:dyDescent="0.3">
      <c r="A133" s="153" t="s">
        <v>80</v>
      </c>
      <c r="B133" s="202" t="s">
        <v>337</v>
      </c>
      <c r="C133" s="183">
        <f>'1.B.1sz.mell.'!C133+'1.B.2.sz.mell.'!C133+'1.B.3sz.mell.'!C133</f>
        <v>0</v>
      </c>
    </row>
    <row r="134" spans="1:3" s="180" customFormat="1" ht="12" customHeight="1" thickBot="1" x14ac:dyDescent="0.3">
      <c r="A134" s="153" t="s">
        <v>81</v>
      </c>
      <c r="B134" s="202" t="s">
        <v>338</v>
      </c>
      <c r="C134" s="183">
        <f>'1.B.1sz.mell.'!C134+'1.B.2.sz.mell.'!C134+'1.B.3sz.mell.'!C134</f>
        <v>0</v>
      </c>
    </row>
    <row r="135" spans="1:3" s="180" customFormat="1" ht="12" customHeight="1" thickBot="1" x14ac:dyDescent="0.3">
      <c r="A135" s="153" t="s">
        <v>241</v>
      </c>
      <c r="B135" s="202" t="s">
        <v>339</v>
      </c>
      <c r="C135" s="183">
        <f>'1.B.1sz.mell.'!C135+'1.B.2.sz.mell.'!C135+'1.B.3sz.mell.'!C135</f>
        <v>0</v>
      </c>
    </row>
    <row r="136" spans="1:3" s="180" customFormat="1" ht="12" customHeight="1" thickBot="1" x14ac:dyDescent="0.3">
      <c r="A136" s="189" t="s">
        <v>243</v>
      </c>
      <c r="B136" s="203" t="s">
        <v>340</v>
      </c>
      <c r="C136" s="183">
        <f>'1.B.1sz.mell.'!C136+'1.B.2.sz.mell.'!C136+'1.B.3sz.mell.'!C136</f>
        <v>0</v>
      </c>
    </row>
    <row r="137" spans="1:3" s="180" customFormat="1" ht="12" customHeight="1" thickBot="1" x14ac:dyDescent="0.3">
      <c r="A137" s="149" t="s">
        <v>19</v>
      </c>
      <c r="B137" s="201" t="s">
        <v>341</v>
      </c>
      <c r="C137" s="183">
        <f>'1.B.1sz.mell.'!C137+'1.B.2.sz.mell.'!C137+'1.B.3sz.mell.'!C137</f>
        <v>0</v>
      </c>
    </row>
    <row r="138" spans="1:3" s="180" customFormat="1" ht="12" customHeight="1" thickBot="1" x14ac:dyDescent="0.3">
      <c r="A138" s="153" t="s">
        <v>82</v>
      </c>
      <c r="B138" s="202" t="s">
        <v>342</v>
      </c>
      <c r="C138" s="183">
        <f>'1.B.1sz.mell.'!C138+'1.B.2.sz.mell.'!C138+'1.B.3sz.mell.'!C138</f>
        <v>0</v>
      </c>
    </row>
    <row r="139" spans="1:3" s="180" customFormat="1" ht="12" customHeight="1" thickBot="1" x14ac:dyDescent="0.3">
      <c r="A139" s="153" t="s">
        <v>83</v>
      </c>
      <c r="B139" s="202" t="s">
        <v>343</v>
      </c>
      <c r="C139" s="183">
        <f>'1.B.1sz.mell.'!C139+'1.B.2.sz.mell.'!C139+'1.B.3sz.mell.'!C139</f>
        <v>0</v>
      </c>
    </row>
    <row r="140" spans="1:3" s="180" customFormat="1" ht="12" customHeight="1" thickBot="1" x14ac:dyDescent="0.3">
      <c r="A140" s="153" t="s">
        <v>250</v>
      </c>
      <c r="B140" s="202" t="s">
        <v>344</v>
      </c>
      <c r="C140" s="183">
        <f>'1.B.1sz.mell.'!C140+'1.B.2.sz.mell.'!C140+'1.B.3sz.mell.'!C140</f>
        <v>0</v>
      </c>
    </row>
    <row r="141" spans="1:3" s="180" customFormat="1" ht="12" customHeight="1" thickBot="1" x14ac:dyDescent="0.3">
      <c r="A141" s="189" t="s">
        <v>252</v>
      </c>
      <c r="B141" s="203" t="s">
        <v>345</v>
      </c>
      <c r="C141" s="183">
        <f>'1.B.1sz.mell.'!C141+'1.B.2.sz.mell.'!C141+'1.B.3sz.mell.'!C141</f>
        <v>0</v>
      </c>
    </row>
    <row r="142" spans="1:3" s="180" customFormat="1" ht="12" customHeight="1" thickBot="1" x14ac:dyDescent="0.3">
      <c r="A142" s="149" t="s">
        <v>20</v>
      </c>
      <c r="B142" s="201" t="s">
        <v>346</v>
      </c>
      <c r="C142" s="183">
        <f>'1.B.1sz.mell.'!C142+'1.B.2.sz.mell.'!C142+'1.B.3sz.mell.'!C142</f>
        <v>0</v>
      </c>
    </row>
    <row r="143" spans="1:3" s="180" customFormat="1" ht="12" customHeight="1" thickBot="1" x14ac:dyDescent="0.3">
      <c r="A143" s="153" t="s">
        <v>131</v>
      </c>
      <c r="B143" s="202" t="s">
        <v>347</v>
      </c>
      <c r="C143" s="183">
        <f>'1.B.1sz.mell.'!C143+'1.B.2.sz.mell.'!C143+'1.B.3sz.mell.'!C143</f>
        <v>0</v>
      </c>
    </row>
    <row r="144" spans="1:3" s="180" customFormat="1" ht="12" customHeight="1" thickBot="1" x14ac:dyDescent="0.3">
      <c r="A144" s="153" t="s">
        <v>132</v>
      </c>
      <c r="B144" s="202" t="s">
        <v>348</v>
      </c>
      <c r="C144" s="183">
        <f>'1.B.1sz.mell.'!C144+'1.B.2.sz.mell.'!C144+'1.B.3sz.mell.'!C144</f>
        <v>0</v>
      </c>
    </row>
    <row r="145" spans="1:9" s="180" customFormat="1" ht="12" customHeight="1" thickBot="1" x14ac:dyDescent="0.3">
      <c r="A145" s="153" t="s">
        <v>167</v>
      </c>
      <c r="B145" s="202" t="s">
        <v>349</v>
      </c>
      <c r="C145" s="183">
        <f>'1.B.1sz.mell.'!C145+'1.B.2.sz.mell.'!C145+'1.B.3sz.mell.'!C145</f>
        <v>0</v>
      </c>
    </row>
    <row r="146" spans="1:9" s="180" customFormat="1" ht="12" customHeight="1" thickBot="1" x14ac:dyDescent="0.3">
      <c r="A146" s="153" t="s">
        <v>258</v>
      </c>
      <c r="B146" s="202" t="s">
        <v>350</v>
      </c>
      <c r="C146" s="183">
        <f>'1.B.1sz.mell.'!C146+'1.B.2.sz.mell.'!C146+'1.B.3sz.mell.'!C146</f>
        <v>0</v>
      </c>
    </row>
    <row r="147" spans="1:9" s="180" customFormat="1" ht="15" customHeight="1" thickBot="1" x14ac:dyDescent="0.3">
      <c r="A147" s="149" t="s">
        <v>21</v>
      </c>
      <c r="B147" s="201" t="s">
        <v>351</v>
      </c>
      <c r="C147" s="183">
        <f>'1.B.1sz.mell.'!C147+'1.B.2.sz.mell.'!C147+'1.B.3sz.mell.'!C147</f>
        <v>0</v>
      </c>
      <c r="F147" s="205"/>
      <c r="G147" s="206"/>
      <c r="H147" s="206"/>
      <c r="I147" s="206"/>
    </row>
    <row r="148" spans="1:9" s="152" customFormat="1" ht="12.9" customHeight="1" thickBot="1" x14ac:dyDescent="0.3">
      <c r="A148" s="207" t="s">
        <v>22</v>
      </c>
      <c r="B148" s="116" t="s">
        <v>352</v>
      </c>
      <c r="C148" s="183">
        <f>'1.B.1sz.mell.'!C148+'1.B.2.sz.mell.'!C148+'1.B.3sz.mell.'!C148</f>
        <v>31470301</v>
      </c>
    </row>
    <row r="149" spans="1:9" ht="7.5" customHeight="1" x14ac:dyDescent="0.3"/>
    <row r="150" spans="1:9" x14ac:dyDescent="0.3">
      <c r="A150" s="487" t="s">
        <v>353</v>
      </c>
      <c r="B150" s="487"/>
      <c r="C150" s="487"/>
    </row>
    <row r="151" spans="1:9" ht="15" customHeight="1" thickBot="1" x14ac:dyDescent="0.35">
      <c r="A151" s="481" t="s">
        <v>114</v>
      </c>
      <c r="B151" s="481"/>
      <c r="C151" s="101" t="s">
        <v>9</v>
      </c>
    </row>
    <row r="152" spans="1:9" ht="13.5" customHeight="1" thickBot="1" x14ac:dyDescent="0.35">
      <c r="A152" s="3">
        <v>1</v>
      </c>
      <c r="B152" s="7" t="s">
        <v>354</v>
      </c>
      <c r="C152" s="99">
        <f>+C63-C127</f>
        <v>-31460301</v>
      </c>
      <c r="D152" s="133"/>
    </row>
    <row r="153" spans="1:9" ht="27.75" customHeight="1" thickBot="1" x14ac:dyDescent="0.35">
      <c r="A153" s="3" t="s">
        <v>14</v>
      </c>
      <c r="B153" s="7" t="s">
        <v>355</v>
      </c>
      <c r="C153" s="99">
        <f>+C87-C147</f>
        <v>31460301</v>
      </c>
    </row>
  </sheetData>
  <mergeCells count="9">
    <mergeCell ref="A150:C150"/>
    <mergeCell ref="A151:B151"/>
    <mergeCell ref="A1:C1"/>
    <mergeCell ref="A2:F2"/>
    <mergeCell ref="A4:C4"/>
    <mergeCell ref="A5:B5"/>
    <mergeCell ref="A90:C90"/>
    <mergeCell ref="A91:B91"/>
    <mergeCell ref="A3:C3"/>
  </mergeCells>
  <phoneticPr fontId="25" type="noConversion"/>
  <pageMargins left="0.75" right="0.75" top="0.66" bottom="1" header="0.5" footer="0.5"/>
  <pageSetup paperSize="9" scale="64" fitToWidth="3" fitToHeight="2" orientation="portrait" horizontalDpi="300" verticalDpi="300" r:id="rId1"/>
  <headerFooter alignWithMargins="0"/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23</vt:i4>
      </vt:variant>
    </vt:vector>
  </HeadingPairs>
  <TitlesOfParts>
    <vt:vector size="54" baseType="lpstr">
      <vt:lpstr>1.sz.mell.</vt:lpstr>
      <vt:lpstr>1.1.sz.mell.</vt:lpstr>
      <vt:lpstr>1.2.sz.mell.</vt:lpstr>
      <vt:lpstr>1.3.sz.mell.</vt:lpstr>
      <vt:lpstr>1.A.sz.mell. (2)</vt:lpstr>
      <vt:lpstr>1.1.A.sz.mell. (2)</vt:lpstr>
      <vt:lpstr>1.2.A.sz.mell. (2)</vt:lpstr>
      <vt:lpstr>1.3.Asz.mell. (2)</vt:lpstr>
      <vt:lpstr>1.B.sz.mell.</vt:lpstr>
      <vt:lpstr>1.B.1sz.mell.</vt:lpstr>
      <vt:lpstr>1.B.2.sz.mell.</vt:lpstr>
      <vt:lpstr>1.B.3sz.mell.</vt:lpstr>
      <vt:lpstr>1.C.sz.mell.</vt:lpstr>
      <vt:lpstr>1.C.1.sz.mell.</vt:lpstr>
      <vt:lpstr>1.C.2.sz.mell. </vt:lpstr>
      <vt:lpstr>1.C.3.sz.mell.</vt:lpstr>
      <vt:lpstr>2.1.sz.mell.</vt:lpstr>
      <vt:lpstr>2.2.sz.mell.</vt:lpstr>
      <vt:lpstr>3.sz.mell.</vt:lpstr>
      <vt:lpstr>4.sz.mell.</vt:lpstr>
      <vt:lpstr>5.sz.mell.</vt:lpstr>
      <vt:lpstr>6.sz.mell</vt:lpstr>
      <vt:lpstr>1.sz tájékoztató t.</vt:lpstr>
      <vt:lpstr>2.sz tájékoztató t.</vt:lpstr>
      <vt:lpstr>3.sz tájékoztató t.</vt:lpstr>
      <vt:lpstr>4. sz tájékoztató t.</vt:lpstr>
      <vt:lpstr>5. sz tájékoztató t</vt:lpstr>
      <vt:lpstr>6.sz. tájékoztató</vt:lpstr>
      <vt:lpstr>6.A.sz. tájékoztató (2)</vt:lpstr>
      <vt:lpstr>6.sz. tájékoztató (3)</vt:lpstr>
      <vt:lpstr>6.C.sz. tájékoztató (4)</vt:lpstr>
      <vt:lpstr>'1.1.A.sz.mell. (2)'!Nyomtatási_terület</vt:lpstr>
      <vt:lpstr>'1.1.sz.mell.'!Nyomtatási_terület</vt:lpstr>
      <vt:lpstr>'1.2.A.sz.mell. (2)'!Nyomtatási_terület</vt:lpstr>
      <vt:lpstr>'1.2.sz.mell.'!Nyomtatási_terület</vt:lpstr>
      <vt:lpstr>'1.3.Asz.mell. (2)'!Nyomtatási_terület</vt:lpstr>
      <vt:lpstr>'1.3.sz.mell.'!Nyomtatási_terület</vt:lpstr>
      <vt:lpstr>'1.A.sz.mell. (2)'!Nyomtatási_terület</vt:lpstr>
      <vt:lpstr>'1.B.1sz.mell.'!Nyomtatási_terület</vt:lpstr>
      <vt:lpstr>'1.B.2.sz.mell.'!Nyomtatási_terület</vt:lpstr>
      <vt:lpstr>'1.B.3sz.mell.'!Nyomtatási_terület</vt:lpstr>
      <vt:lpstr>'1.B.sz.mell.'!Nyomtatási_terület</vt:lpstr>
      <vt:lpstr>'1.C.1.sz.mell.'!Nyomtatási_terület</vt:lpstr>
      <vt:lpstr>'1.C.2.sz.mell. '!Nyomtatási_terület</vt:lpstr>
      <vt:lpstr>'1.C.3.sz.mell.'!Nyomtatási_terület</vt:lpstr>
      <vt:lpstr>'1.C.sz.mell.'!Nyomtatási_terület</vt:lpstr>
      <vt:lpstr>'1.sz tájékoztató t.'!Nyomtatási_terület</vt:lpstr>
      <vt:lpstr>'1.sz.mell.'!Nyomtatási_terület</vt:lpstr>
      <vt:lpstr>'2.2.sz.mell.'!Nyomtatási_terület</vt:lpstr>
      <vt:lpstr>'4.sz.mell.'!Nyomtatási_terület</vt:lpstr>
      <vt:lpstr>'6.A.sz. tájékoztató (2)'!Nyomtatási_terület</vt:lpstr>
      <vt:lpstr>'6.C.sz. tájékoztató (4)'!Nyomtatási_terület</vt:lpstr>
      <vt:lpstr>'6.sz. tájékoztató'!Nyomtatási_terület</vt:lpstr>
      <vt:lpstr>'6.sz. tájékoztató (3)'!Nyomtatási_terület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Balázs Virág</cp:lastModifiedBy>
  <cp:lastPrinted>2020-02-26T13:30:50Z</cp:lastPrinted>
  <dcterms:created xsi:type="dcterms:W3CDTF">1999-10-30T10:30:45Z</dcterms:created>
  <dcterms:modified xsi:type="dcterms:W3CDTF">2021-06-01T06:17:03Z</dcterms:modified>
</cp:coreProperties>
</file>