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66061f4a2abc99/Asztali gép/2021 Jásztelek/Jászboldogháza Zárszámadás/"/>
    </mc:Choice>
  </mc:AlternateContent>
  <xr:revisionPtr revIDLastSave="0" documentId="8_{E62AC390-DC2D-418A-9BBF-536520C8ECE7}" xr6:coauthVersionLast="47" xr6:coauthVersionMax="47" xr10:uidLastSave="{00000000-0000-0000-0000-000000000000}"/>
  <bookViews>
    <workbookView xWindow="-108" yWindow="-108" windowWidth="23256" windowHeight="12576" tabRatio="879"/>
  </bookViews>
  <sheets>
    <sheet name="1..sz.mell. (2)" sheetId="61" r:id="rId1"/>
    <sheet name="1.1.sz.mell. (3)" sheetId="81" r:id="rId2"/>
    <sheet name="1.2.sz.mell. (4)" sheetId="82" r:id="rId3"/>
    <sheet name="1.3.sz.mell. (5)" sheetId="83" r:id="rId4"/>
    <sheet name="1.A.sz.mell." sheetId="2" r:id="rId5"/>
    <sheet name=" 1.A.1sz.mell. Önk kötelező" sheetId="3" r:id="rId6"/>
    <sheet name="1.A.2sz.mell.Önk. önként " sheetId="4" r:id="rId7"/>
    <sheet name="1.A.3sz.mell.Önk. önként " sheetId="69" r:id="rId8"/>
    <sheet name="1.B.Óvoda" sheetId="60" r:id="rId9"/>
    <sheet name="1.B.1Óvoda (2)" sheetId="84" r:id="rId10"/>
    <sheet name="1.B.2 Óvoda (3)" sheetId="85" r:id="rId11"/>
    <sheet name="1.B.3 Óvoda (4)" sheetId="87" r:id="rId12"/>
    <sheet name="1.C Konyha" sheetId="59" r:id="rId13"/>
    <sheet name="1.C.1szmell Konyha köt" sheetId="73" r:id="rId14"/>
    <sheet name="1.C.2sz.mell. Konyha önként" sheetId="74" r:id="rId15"/>
    <sheet name="1.C.3sz mell. Konyha állami" sheetId="75" r:id="rId16"/>
    <sheet name="2.1.sz.mell  " sheetId="6" r:id="rId17"/>
    <sheet name="2.2.sz.mell  " sheetId="7" r:id="rId18"/>
    <sheet name="3.sz.mell." sheetId="101" r:id="rId19"/>
    <sheet name="3.1 sz.mell.(óvoda)" sheetId="103" r:id="rId20"/>
    <sheet name="3.2 sz.mell.(konyha)" sheetId="104" r:id="rId21"/>
    <sheet name="4.sz.mell." sheetId="102" r:id="rId22"/>
    <sheet name="5. sz. mell.  (2)" sheetId="105" r:id="rId23"/>
    <sheet name="6.sz. mell. Önkormányzat" sheetId="49" r:id="rId24"/>
    <sheet name="6.s.mell Óvoda" sheetId="92" r:id="rId25"/>
    <sheet name="6.sz. mell. Konyha" sheetId="93" r:id="rId26"/>
    <sheet name="1. tájékoztató tábla" sheetId="34" r:id="rId27"/>
    <sheet name="2. tájékoztató tábla" sheetId="35" r:id="rId28"/>
    <sheet name="3. tájékoztató tábla" sheetId="63" r:id="rId29"/>
    <sheet name="4. tájékoztató tábla" sheetId="37" r:id="rId30"/>
    <sheet name="5. tájékoztató tábla" sheetId="38" r:id="rId31"/>
    <sheet name="6.tájékoztató Önk" sheetId="51" r:id="rId32"/>
    <sheet name="6.tájékoztató (2) Óvoda" sheetId="94" r:id="rId33"/>
    <sheet name="6. tájékoztató Konyha" sheetId="95" r:id="rId34"/>
    <sheet name="7. tájékoztató tábla" sheetId="43" r:id="rId35"/>
    <sheet name="8.tájékozatató Önkormányzat" sheetId="45" r:id="rId36"/>
    <sheet name="8.tájékozatató  Óvoda" sheetId="96" r:id="rId37"/>
    <sheet name="8.tájékozatató Konyha" sheetId="97" r:id="rId38"/>
    <sheet name="9.tájékoztató Önkormányzat" sheetId="50" r:id="rId39"/>
    <sheet name="9.tájékoztató (2) Óvoda" sheetId="98" r:id="rId40"/>
    <sheet name="9.tájékoztató (3)" sheetId="100" r:id="rId41"/>
    <sheet name="Munka2" sheetId="89" r:id="rId42"/>
  </sheets>
  <definedNames>
    <definedName name="_xlnm.Print_Titles" localSheetId="36">'8.tájékozatató  Óvoda'!$1:$2</definedName>
    <definedName name="_xlnm.Print_Titles" localSheetId="37">'8.tájékozatató Konyha'!$1:$2</definedName>
    <definedName name="_xlnm.Print_Titles" localSheetId="35">'8.tájékozatató Önkormányzat'!$1:$2</definedName>
    <definedName name="_xlnm.Print_Titles" localSheetId="39">'9.tájékoztató (2) Óvoda'!$1:$4</definedName>
    <definedName name="_xlnm.Print_Titles" localSheetId="40">'9.tájékoztató (3)'!$1:$4</definedName>
    <definedName name="_xlnm.Print_Titles" localSheetId="38">'9.tájékoztató Önkormányzat'!$1:$4</definedName>
    <definedName name="_xlnm.Print_Area" localSheetId="5">' 1.A.1sz.mell. Önk kötelező'!$A$1:$E$156</definedName>
    <definedName name="_xlnm.Print_Area" localSheetId="0">'1..sz.mell. (2)'!$A$1:$F$156</definedName>
    <definedName name="_xlnm.Print_Area" localSheetId="1">'1.1.sz.mell. (3)'!$A$1:$F$155</definedName>
    <definedName name="_xlnm.Print_Area" localSheetId="2">'1.2.sz.mell. (4)'!$A$1:$F$155</definedName>
    <definedName name="_xlnm.Print_Area" localSheetId="3">'1.3.sz.mell. (5)'!$A$1:$F$155</definedName>
    <definedName name="_xlnm.Print_Area" localSheetId="6">'1.A.2sz.mell.Önk. önként '!$A$1:$G$156</definedName>
    <definedName name="_xlnm.Print_Area" localSheetId="7">'1.A.3sz.mell.Önk. önként '!$A$1:$G$155</definedName>
    <definedName name="_xlnm.Print_Area" localSheetId="4">'1.A.sz.mell.'!$A$1:$F$155</definedName>
    <definedName name="_xlnm.Print_Area" localSheetId="9">'1.B.1Óvoda (2)'!$A$1:$F$154</definedName>
    <definedName name="_xlnm.Print_Area" localSheetId="10">'1.B.2 Óvoda (3)'!$A$1:$F$154</definedName>
    <definedName name="_xlnm.Print_Area" localSheetId="11">'1.B.3 Óvoda (4)'!$A$1:$F$154</definedName>
    <definedName name="_xlnm.Print_Area" localSheetId="8">'1.B.Óvoda'!$A$1:$F$154</definedName>
    <definedName name="_xlnm.Print_Area" localSheetId="12">'1.C Konyha'!$A$1:$F$154</definedName>
    <definedName name="_xlnm.Print_Area" localSheetId="13">'1.C.1szmell Konyha köt'!$A$1:$F$154</definedName>
    <definedName name="_xlnm.Print_Area" localSheetId="14">'1.C.2sz.mell. Konyha önként'!$A$1:$F$154</definedName>
    <definedName name="_xlnm.Print_Area" localSheetId="15">'1.C.3sz mell. Konyha állami'!$A$1:$F$154</definedName>
    <definedName name="_xlnm.Print_Area" localSheetId="16">'2.1.sz.mell  '!$A$1:$J$33</definedName>
    <definedName name="_xlnm.Print_Area" localSheetId="24">'6.s.mell Óvoda'!$A$1:$C$23</definedName>
    <definedName name="_xlnm.Print_Area" localSheetId="25">'6.sz. mell. Konyha'!$A$1:$C$23</definedName>
    <definedName name="_xlnm.Print_Area" localSheetId="23">'6.sz. mell. Önkormányzat'!$A$1:$C$23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43" l="1"/>
  <c r="N138" i="105"/>
  <c r="N35" i="105"/>
  <c r="J1" i="7"/>
  <c r="M240" i="105"/>
  <c r="L240" i="105"/>
  <c r="K240" i="105"/>
  <c r="K232" i="105"/>
  <c r="J232" i="105"/>
  <c r="I232" i="105"/>
  <c r="H232" i="105"/>
  <c r="G232" i="105"/>
  <c r="F232" i="105"/>
  <c r="E232" i="105"/>
  <c r="D232" i="105"/>
  <c r="C232" i="105"/>
  <c r="M232" i="105"/>
  <c r="B232" i="105"/>
  <c r="M231" i="105"/>
  <c r="L231" i="105"/>
  <c r="M230" i="105"/>
  <c r="L230" i="105"/>
  <c r="M229" i="105"/>
  <c r="L229" i="105"/>
  <c r="M228" i="105"/>
  <c r="L228" i="105"/>
  <c r="L232" i="105"/>
  <c r="M227" i="105"/>
  <c r="M226" i="105"/>
  <c r="L226" i="105"/>
  <c r="K223" i="105"/>
  <c r="J223" i="105"/>
  <c r="I223" i="105"/>
  <c r="H223" i="105"/>
  <c r="G223" i="105"/>
  <c r="F223" i="105"/>
  <c r="E223" i="105"/>
  <c r="D223" i="105"/>
  <c r="C223" i="105"/>
  <c r="B223" i="105"/>
  <c r="L222" i="105"/>
  <c r="L221" i="105"/>
  <c r="L223" i="105"/>
  <c r="L220" i="105"/>
  <c r="M216" i="105"/>
  <c r="L216" i="105"/>
  <c r="M206" i="105"/>
  <c r="L206" i="105"/>
  <c r="K206" i="105"/>
  <c r="K198" i="105"/>
  <c r="J198" i="105"/>
  <c r="I198" i="105"/>
  <c r="H198" i="105"/>
  <c r="G198" i="105"/>
  <c r="F198" i="105"/>
  <c r="E198" i="105"/>
  <c r="D198" i="105"/>
  <c r="C198" i="105"/>
  <c r="M198" i="105"/>
  <c r="B198" i="105"/>
  <c r="M197" i="105"/>
  <c r="L197" i="105"/>
  <c r="M196" i="105"/>
  <c r="L196" i="105"/>
  <c r="M195" i="105"/>
  <c r="L195" i="105"/>
  <c r="M194" i="105"/>
  <c r="L194" i="105"/>
  <c r="M193" i="105"/>
  <c r="L193" i="105"/>
  <c r="M192" i="105"/>
  <c r="L192" i="105"/>
  <c r="L198" i="105"/>
  <c r="K189" i="105"/>
  <c r="J189" i="105"/>
  <c r="I189" i="105"/>
  <c r="H189" i="105"/>
  <c r="G189" i="105"/>
  <c r="F189" i="105"/>
  <c r="E189" i="105"/>
  <c r="D189" i="105"/>
  <c r="C189" i="105"/>
  <c r="B189" i="105"/>
  <c r="L188" i="105"/>
  <c r="L189" i="105"/>
  <c r="L187" i="105"/>
  <c r="L186" i="105"/>
  <c r="M182" i="105"/>
  <c r="L182" i="105"/>
  <c r="M169" i="105"/>
  <c r="L169" i="105"/>
  <c r="K169" i="105"/>
  <c r="K161" i="105"/>
  <c r="J161" i="105"/>
  <c r="I161" i="105"/>
  <c r="H161" i="105"/>
  <c r="G161" i="105"/>
  <c r="F161" i="105"/>
  <c r="E161" i="105"/>
  <c r="D161" i="105"/>
  <c r="C161" i="105"/>
  <c r="M161" i="105"/>
  <c r="B161" i="105"/>
  <c r="M160" i="105"/>
  <c r="L160" i="105"/>
  <c r="M159" i="105"/>
  <c r="L159" i="105"/>
  <c r="M158" i="105"/>
  <c r="L158" i="105"/>
  <c r="M157" i="105"/>
  <c r="M156" i="105"/>
  <c r="L156" i="105"/>
  <c r="M155" i="105"/>
  <c r="L155" i="105"/>
  <c r="L161" i="105"/>
  <c r="K152" i="105"/>
  <c r="J152" i="105"/>
  <c r="I152" i="105"/>
  <c r="H152" i="105"/>
  <c r="G152" i="105"/>
  <c r="F152" i="105"/>
  <c r="E152" i="105"/>
  <c r="D152" i="105"/>
  <c r="C152" i="105"/>
  <c r="B152" i="105"/>
  <c r="L151" i="105"/>
  <c r="L150" i="105"/>
  <c r="L149" i="105"/>
  <c r="L148" i="105"/>
  <c r="L147" i="105"/>
  <c r="M146" i="105"/>
  <c r="L146" i="105"/>
  <c r="M145" i="105"/>
  <c r="L145" i="105"/>
  <c r="L152" i="105"/>
  <c r="M135" i="105"/>
  <c r="L135" i="105"/>
  <c r="K135" i="105"/>
  <c r="K127" i="105"/>
  <c r="J127" i="105"/>
  <c r="I127" i="105"/>
  <c r="H127" i="105"/>
  <c r="G127" i="105"/>
  <c r="F127" i="105"/>
  <c r="E127" i="105"/>
  <c r="D127" i="105"/>
  <c r="C127" i="105"/>
  <c r="M127" i="105"/>
  <c r="B127" i="105"/>
  <c r="M126" i="105"/>
  <c r="L126" i="105"/>
  <c r="M125" i="105"/>
  <c r="L125" i="105"/>
  <c r="M124" i="105"/>
  <c r="L124" i="105"/>
  <c r="M123" i="105"/>
  <c r="L123" i="105"/>
  <c r="M122" i="105"/>
  <c r="L122" i="105"/>
  <c r="M121" i="105"/>
  <c r="L121" i="105"/>
  <c r="L127" i="105"/>
  <c r="K118" i="105"/>
  <c r="J118" i="105"/>
  <c r="I118" i="105"/>
  <c r="H118" i="105"/>
  <c r="G118" i="105"/>
  <c r="F118" i="105"/>
  <c r="E118" i="105"/>
  <c r="D118" i="105"/>
  <c r="C118" i="105"/>
  <c r="B118" i="105"/>
  <c r="L117" i="105"/>
  <c r="L116" i="105"/>
  <c r="L115" i="105"/>
  <c r="L114" i="105"/>
  <c r="L113" i="105"/>
  <c r="L118" i="105"/>
  <c r="M112" i="105"/>
  <c r="L112" i="105"/>
  <c r="M111" i="105"/>
  <c r="L111" i="105"/>
  <c r="K93" i="105"/>
  <c r="J93" i="105"/>
  <c r="I93" i="105"/>
  <c r="H93" i="105"/>
  <c r="G93" i="105"/>
  <c r="F93" i="105"/>
  <c r="E93" i="105"/>
  <c r="D93" i="105"/>
  <c r="C93" i="105"/>
  <c r="M93" i="105"/>
  <c r="B93" i="105"/>
  <c r="M92" i="105"/>
  <c r="L92" i="105"/>
  <c r="M91" i="105"/>
  <c r="L91" i="105"/>
  <c r="M90" i="105"/>
  <c r="L90" i="105"/>
  <c r="M89" i="105"/>
  <c r="L89" i="105"/>
  <c r="M88" i="105"/>
  <c r="L88" i="105"/>
  <c r="L93" i="105"/>
  <c r="M87" i="105"/>
  <c r="L87" i="105"/>
  <c r="K84" i="105"/>
  <c r="J84" i="105"/>
  <c r="I84" i="105"/>
  <c r="H84" i="105"/>
  <c r="G84" i="105"/>
  <c r="F84" i="105"/>
  <c r="E84" i="105"/>
  <c r="D84" i="105"/>
  <c r="C84" i="105"/>
  <c r="B84" i="105"/>
  <c r="L83" i="105"/>
  <c r="L82" i="105"/>
  <c r="L81" i="105"/>
  <c r="L84" i="105"/>
  <c r="M78" i="105"/>
  <c r="L78" i="105"/>
  <c r="M77" i="105"/>
  <c r="L77" i="105"/>
  <c r="M66" i="105"/>
  <c r="L66" i="105"/>
  <c r="K66" i="105"/>
  <c r="K58" i="105"/>
  <c r="J58" i="105"/>
  <c r="I58" i="105"/>
  <c r="H58" i="105"/>
  <c r="G58" i="105"/>
  <c r="F58" i="105"/>
  <c r="E58" i="105"/>
  <c r="D58" i="105"/>
  <c r="C58" i="105"/>
  <c r="B58" i="105"/>
  <c r="M57" i="105"/>
  <c r="L57" i="105"/>
  <c r="M56" i="105"/>
  <c r="L56" i="105"/>
  <c r="M55" i="105"/>
  <c r="L55" i="105"/>
  <c r="M54" i="105"/>
  <c r="L54" i="105"/>
  <c r="M53" i="105"/>
  <c r="L53" i="105"/>
  <c r="M52" i="105"/>
  <c r="L52" i="105"/>
  <c r="L58" i="105"/>
  <c r="K49" i="105"/>
  <c r="J49" i="105"/>
  <c r="I49" i="105"/>
  <c r="H49" i="105"/>
  <c r="G49" i="105"/>
  <c r="F49" i="105"/>
  <c r="E49" i="105"/>
  <c r="D49" i="105"/>
  <c r="C49" i="105"/>
  <c r="B49" i="105"/>
  <c r="L48" i="105"/>
  <c r="L47" i="105"/>
  <c r="L46" i="105"/>
  <c r="L45" i="105"/>
  <c r="L44" i="105"/>
  <c r="L49" i="105"/>
  <c r="M43" i="105"/>
  <c r="L43" i="105"/>
  <c r="M42" i="105"/>
  <c r="L42" i="105"/>
  <c r="K24" i="105"/>
  <c r="J24" i="105"/>
  <c r="I24" i="105"/>
  <c r="H24" i="105"/>
  <c r="G24" i="105"/>
  <c r="F24" i="105"/>
  <c r="E24" i="105"/>
  <c r="D24" i="105"/>
  <c r="C24" i="105"/>
  <c r="B24" i="105"/>
  <c r="M23" i="105"/>
  <c r="L23" i="105"/>
  <c r="M22" i="105"/>
  <c r="L22" i="105"/>
  <c r="M21" i="105"/>
  <c r="L21" i="105"/>
  <c r="L20" i="105"/>
  <c r="M18" i="105"/>
  <c r="L18" i="105"/>
  <c r="L24" i="105"/>
  <c r="K15" i="105"/>
  <c r="J15" i="105"/>
  <c r="I15" i="105"/>
  <c r="H15" i="105"/>
  <c r="G15" i="105"/>
  <c r="F15" i="105"/>
  <c r="E15" i="105"/>
  <c r="D15" i="105"/>
  <c r="C15" i="105"/>
  <c r="B15" i="105"/>
  <c r="L14" i="105"/>
  <c r="L13" i="105"/>
  <c r="L12" i="105"/>
  <c r="L11" i="105"/>
  <c r="L15" i="105"/>
  <c r="M9" i="105"/>
  <c r="L9" i="105"/>
  <c r="M8" i="105"/>
  <c r="L8" i="105"/>
  <c r="E36" i="38"/>
  <c r="G11" i="104"/>
  <c r="G15" i="104"/>
  <c r="B11" i="104"/>
  <c r="B8" i="104"/>
  <c r="B15" i="104"/>
  <c r="B5" i="104"/>
  <c r="G10" i="103"/>
  <c r="G42" i="103"/>
  <c r="B10" i="103"/>
  <c r="B7" i="103"/>
  <c r="B5" i="103"/>
  <c r="B42" i="103"/>
  <c r="F16" i="102"/>
  <c r="D16" i="102"/>
  <c r="B16" i="102"/>
  <c r="G15" i="102"/>
  <c r="G14" i="102"/>
  <c r="G13" i="102"/>
  <c r="G12" i="102"/>
  <c r="G11" i="102"/>
  <c r="G16" i="102"/>
  <c r="F5" i="102"/>
  <c r="E5" i="102"/>
  <c r="E16" i="102"/>
  <c r="D5" i="102"/>
  <c r="C5" i="102"/>
  <c r="B5" i="102"/>
  <c r="G21" i="101"/>
  <c r="G61" i="101"/>
  <c r="B21" i="101"/>
  <c r="B61" i="101"/>
  <c r="B10" i="101"/>
  <c r="B5" i="101"/>
  <c r="D101" i="81"/>
  <c r="D102" i="81"/>
  <c r="D103" i="81"/>
  <c r="D105" i="81"/>
  <c r="D106" i="81"/>
  <c r="D107" i="81"/>
  <c r="D108" i="81"/>
  <c r="D112" i="81"/>
  <c r="D114" i="81"/>
  <c r="D116" i="81"/>
  <c r="D117" i="81"/>
  <c r="D118" i="81"/>
  <c r="D120" i="81"/>
  <c r="D121" i="81"/>
  <c r="D122" i="81"/>
  <c r="D126" i="81"/>
  <c r="D129" i="81"/>
  <c r="D130" i="81"/>
  <c r="D132" i="81"/>
  <c r="D133" i="81"/>
  <c r="D134" i="81"/>
  <c r="D135" i="81"/>
  <c r="D136" i="81"/>
  <c r="D138" i="81"/>
  <c r="D142" i="81"/>
  <c r="D143" i="81"/>
  <c r="D144" i="81"/>
  <c r="D145" i="81"/>
  <c r="D146" i="81"/>
  <c r="D147" i="81"/>
  <c r="D95" i="82"/>
  <c r="D96" i="82"/>
  <c r="D97" i="82"/>
  <c r="D98" i="82"/>
  <c r="D99" i="82"/>
  <c r="D100" i="82"/>
  <c r="D101" i="82"/>
  <c r="D102" i="82"/>
  <c r="D103" i="82"/>
  <c r="D104" i="82"/>
  <c r="D105" i="82"/>
  <c r="D106" i="82"/>
  <c r="D107" i="82"/>
  <c r="D108" i="82"/>
  <c r="D109" i="82"/>
  <c r="D111" i="82"/>
  <c r="D112" i="82"/>
  <c r="D113" i="82"/>
  <c r="D114" i="82"/>
  <c r="D115" i="82"/>
  <c r="D116" i="82"/>
  <c r="D117" i="82"/>
  <c r="D118" i="82"/>
  <c r="D119" i="82"/>
  <c r="D120" i="82"/>
  <c r="D121" i="82"/>
  <c r="D122" i="82"/>
  <c r="D123" i="82"/>
  <c r="D125" i="82"/>
  <c r="D126" i="82"/>
  <c r="D128" i="82"/>
  <c r="D129" i="82"/>
  <c r="D130" i="82"/>
  <c r="D131" i="82"/>
  <c r="D132" i="82"/>
  <c r="D133" i="82"/>
  <c r="D134" i="82"/>
  <c r="D135" i="82"/>
  <c r="D136" i="82"/>
  <c r="D138" i="82"/>
  <c r="D139" i="82"/>
  <c r="D140" i="82"/>
  <c r="D141" i="82"/>
  <c r="D142" i="82"/>
  <c r="D143" i="82"/>
  <c r="D144" i="82"/>
  <c r="D145" i="82"/>
  <c r="D146" i="82"/>
  <c r="F26" i="82"/>
  <c r="D44" i="59"/>
  <c r="C7" i="3"/>
  <c r="E110" i="60"/>
  <c r="D148" i="73"/>
  <c r="E111" i="73"/>
  <c r="D111" i="73"/>
  <c r="D110" i="73"/>
  <c r="E95" i="73"/>
  <c r="E96" i="73"/>
  <c r="E97" i="73"/>
  <c r="D96" i="73"/>
  <c r="D97" i="73"/>
  <c r="D124" i="73"/>
  <c r="D137" i="73"/>
  <c r="D95" i="73"/>
  <c r="D94" i="73"/>
  <c r="D110" i="60"/>
  <c r="D96" i="61"/>
  <c r="D97" i="61"/>
  <c r="D98" i="61"/>
  <c r="D112" i="61"/>
  <c r="C128" i="61"/>
  <c r="C149" i="61"/>
  <c r="C150" i="61"/>
  <c r="C65" i="82"/>
  <c r="D65" i="82"/>
  <c r="E65" i="82"/>
  <c r="C66" i="82"/>
  <c r="D66" i="82"/>
  <c r="E66" i="82"/>
  <c r="C67" i="82"/>
  <c r="D67" i="82"/>
  <c r="E67" i="82"/>
  <c r="D68" i="82"/>
  <c r="E68" i="82"/>
  <c r="C69" i="82"/>
  <c r="D69" i="82"/>
  <c r="E69" i="82"/>
  <c r="C70" i="82"/>
  <c r="D70" i="82"/>
  <c r="E70" i="82"/>
  <c r="C71" i="82"/>
  <c r="D71" i="82"/>
  <c r="E71" i="82"/>
  <c r="C72" i="82"/>
  <c r="D72" i="82"/>
  <c r="E72" i="82"/>
  <c r="C74" i="82"/>
  <c r="D74" i="82"/>
  <c r="E74" i="82"/>
  <c r="C75" i="82"/>
  <c r="D75" i="82"/>
  <c r="E75" i="82"/>
  <c r="C77" i="82"/>
  <c r="D77" i="82"/>
  <c r="E77" i="82"/>
  <c r="C78" i="82"/>
  <c r="D78" i="82"/>
  <c r="E78" i="82"/>
  <c r="C79" i="82"/>
  <c r="D79" i="82"/>
  <c r="E79" i="82"/>
  <c r="D80" i="82"/>
  <c r="E80" i="82"/>
  <c r="C81" i="82"/>
  <c r="D81" i="82"/>
  <c r="E81" i="82"/>
  <c r="C82" i="82"/>
  <c r="D82" i="82"/>
  <c r="E82" i="82"/>
  <c r="C83" i="82"/>
  <c r="D83" i="82"/>
  <c r="E83" i="82"/>
  <c r="C84" i="82"/>
  <c r="D84" i="82"/>
  <c r="E84" i="82"/>
  <c r="C85" i="82"/>
  <c r="D85" i="82"/>
  <c r="E85" i="82"/>
  <c r="D7" i="82"/>
  <c r="E7" i="82"/>
  <c r="D8" i="82"/>
  <c r="E8" i="82"/>
  <c r="D9" i="82"/>
  <c r="E9" i="82"/>
  <c r="D10" i="82"/>
  <c r="E10" i="82"/>
  <c r="D11" i="82"/>
  <c r="E11" i="82"/>
  <c r="D12" i="82"/>
  <c r="E12" i="82"/>
  <c r="D13" i="82"/>
  <c r="E13" i="82"/>
  <c r="D14" i="82"/>
  <c r="E14" i="82"/>
  <c r="D16" i="82"/>
  <c r="E16" i="82"/>
  <c r="D17" i="82"/>
  <c r="E17" i="82"/>
  <c r="D18" i="82"/>
  <c r="E18" i="82"/>
  <c r="D19" i="82"/>
  <c r="E19" i="82"/>
  <c r="D20" i="82"/>
  <c r="E20" i="82"/>
  <c r="D23" i="82"/>
  <c r="E23" i="82"/>
  <c r="D24" i="82"/>
  <c r="E24" i="82"/>
  <c r="D25" i="82"/>
  <c r="E25" i="82"/>
  <c r="D29" i="82"/>
  <c r="E29" i="82"/>
  <c r="D30" i="82"/>
  <c r="E30" i="82"/>
  <c r="D31" i="82"/>
  <c r="E31" i="82"/>
  <c r="D32" i="82"/>
  <c r="E32" i="82"/>
  <c r="D33" i="82"/>
  <c r="E33" i="82"/>
  <c r="D34" i="82"/>
  <c r="E34" i="82"/>
  <c r="D37" i="82"/>
  <c r="E37" i="82"/>
  <c r="F37" i="82"/>
  <c r="D38" i="82"/>
  <c r="F38" i="82"/>
  <c r="E38" i="82"/>
  <c r="D39" i="82"/>
  <c r="E39" i="82"/>
  <c r="D40" i="82"/>
  <c r="E40" i="82"/>
  <c r="D41" i="82"/>
  <c r="F41" i="82"/>
  <c r="E41" i="82"/>
  <c r="D42" i="82"/>
  <c r="E42" i="82"/>
  <c r="D43" i="82"/>
  <c r="E43" i="82"/>
  <c r="D44" i="82"/>
  <c r="E44" i="82"/>
  <c r="D45" i="82"/>
  <c r="E45" i="82"/>
  <c r="D46" i="82"/>
  <c r="F46" i="82"/>
  <c r="E46" i="82"/>
  <c r="D48" i="82"/>
  <c r="E48" i="82"/>
  <c r="D49" i="82"/>
  <c r="E49" i="82"/>
  <c r="D50" i="82"/>
  <c r="E50" i="82"/>
  <c r="D51" i="82"/>
  <c r="E51" i="82"/>
  <c r="D52" i="82"/>
  <c r="E52" i="82"/>
  <c r="E54" i="82"/>
  <c r="D55" i="82"/>
  <c r="E55" i="82"/>
  <c r="D56" i="82"/>
  <c r="E56" i="82"/>
  <c r="D57" i="82"/>
  <c r="E57" i="82"/>
  <c r="D60" i="82"/>
  <c r="E60" i="82"/>
  <c r="D61" i="82"/>
  <c r="E61" i="82"/>
  <c r="D62" i="82"/>
  <c r="E62" i="82"/>
  <c r="C7" i="82"/>
  <c r="C9" i="82"/>
  <c r="C10" i="82"/>
  <c r="C11" i="82"/>
  <c r="C12" i="82"/>
  <c r="C13" i="82"/>
  <c r="C14" i="82"/>
  <c r="C16" i="82"/>
  <c r="C17" i="82"/>
  <c r="C18" i="82"/>
  <c r="C19" i="82"/>
  <c r="C20" i="82"/>
  <c r="C23" i="82"/>
  <c r="C24" i="82"/>
  <c r="C25" i="82"/>
  <c r="C30" i="82"/>
  <c r="C31" i="82"/>
  <c r="C32" i="82"/>
  <c r="C33" i="82"/>
  <c r="C34" i="82"/>
  <c r="C37" i="82"/>
  <c r="C38" i="82"/>
  <c r="C39" i="82"/>
  <c r="C40" i="82"/>
  <c r="C41" i="82"/>
  <c r="C42" i="82"/>
  <c r="C43" i="82"/>
  <c r="C44" i="82"/>
  <c r="C45" i="82"/>
  <c r="C46" i="82"/>
  <c r="C49" i="82"/>
  <c r="C50" i="82"/>
  <c r="C51" i="82"/>
  <c r="C52" i="82"/>
  <c r="C54" i="82"/>
  <c r="C55" i="82"/>
  <c r="C56" i="82"/>
  <c r="C57" i="82"/>
  <c r="C60" i="82"/>
  <c r="C61" i="82"/>
  <c r="C62" i="82"/>
  <c r="E12" i="81"/>
  <c r="D16" i="81"/>
  <c r="E16" i="81"/>
  <c r="D17" i="81"/>
  <c r="E17" i="81"/>
  <c r="D18" i="81"/>
  <c r="E18" i="81"/>
  <c r="D20" i="81"/>
  <c r="E22" i="81"/>
  <c r="D23" i="81"/>
  <c r="E23" i="81"/>
  <c r="D24" i="81"/>
  <c r="E24" i="81"/>
  <c r="D25" i="81"/>
  <c r="E25" i="81"/>
  <c r="D27" i="81"/>
  <c r="D48" i="81"/>
  <c r="E48" i="81"/>
  <c r="D49" i="81"/>
  <c r="E49" i="81"/>
  <c r="D51" i="81"/>
  <c r="E51" i="81"/>
  <c r="D52" i="81"/>
  <c r="E52" i="81"/>
  <c r="D54" i="81"/>
  <c r="E54" i="81"/>
  <c r="E55" i="81"/>
  <c r="D57" i="81"/>
  <c r="E57" i="81"/>
  <c r="D59" i="81"/>
  <c r="E59" i="81"/>
  <c r="D60" i="81"/>
  <c r="E60" i="81"/>
  <c r="D61" i="81"/>
  <c r="E61" i="81"/>
  <c r="D62" i="81"/>
  <c r="E62" i="81"/>
  <c r="D65" i="81"/>
  <c r="E65" i="81"/>
  <c r="D66" i="81"/>
  <c r="E66" i="81"/>
  <c r="D67" i="81"/>
  <c r="E67" i="81"/>
  <c r="D68" i="81"/>
  <c r="E68" i="81"/>
  <c r="D69" i="81"/>
  <c r="E69" i="81"/>
  <c r="D70" i="81"/>
  <c r="E70" i="81"/>
  <c r="D71" i="81"/>
  <c r="E71" i="81"/>
  <c r="D72" i="81"/>
  <c r="E72" i="81"/>
  <c r="D74" i="81"/>
  <c r="E74" i="81"/>
  <c r="F74" i="81"/>
  <c r="D75" i="81"/>
  <c r="E75" i="81"/>
  <c r="D77" i="81"/>
  <c r="E77" i="81"/>
  <c r="D79" i="81"/>
  <c r="E79" i="81"/>
  <c r="D80" i="81"/>
  <c r="E80" i="81"/>
  <c r="D81" i="81"/>
  <c r="E81" i="81"/>
  <c r="D82" i="81"/>
  <c r="E82" i="81"/>
  <c r="D83" i="81"/>
  <c r="E83" i="81"/>
  <c r="D84" i="81"/>
  <c r="E84" i="81"/>
  <c r="D85" i="81"/>
  <c r="E85" i="81"/>
  <c r="C7" i="81"/>
  <c r="C8" i="81"/>
  <c r="C9" i="81"/>
  <c r="C10" i="81"/>
  <c r="C11" i="81"/>
  <c r="C12" i="81"/>
  <c r="C13" i="81"/>
  <c r="C14" i="81"/>
  <c r="C16" i="81"/>
  <c r="C17" i="81"/>
  <c r="C18" i="81"/>
  <c r="C20" i="81"/>
  <c r="C22" i="81"/>
  <c r="C23" i="81"/>
  <c r="C24" i="81"/>
  <c r="C25" i="81"/>
  <c r="C26" i="81"/>
  <c r="C27" i="81"/>
  <c r="C30" i="81"/>
  <c r="C31" i="81"/>
  <c r="C32" i="81"/>
  <c r="C33" i="81"/>
  <c r="C34" i="81"/>
  <c r="C36" i="81"/>
  <c r="C38" i="81"/>
  <c r="C39" i="81"/>
  <c r="C42" i="81"/>
  <c r="C43" i="81"/>
  <c r="C44" i="81"/>
  <c r="C45" i="81"/>
  <c r="C48" i="81"/>
  <c r="C49" i="81"/>
  <c r="C50" i="81"/>
  <c r="C51" i="81"/>
  <c r="C52" i="81"/>
  <c r="C54" i="81"/>
  <c r="C55" i="81"/>
  <c r="C56" i="81"/>
  <c r="C57" i="81"/>
  <c r="C59" i="81"/>
  <c r="C60" i="81"/>
  <c r="C61" i="81"/>
  <c r="C62" i="81"/>
  <c r="C64" i="81"/>
  <c r="C65" i="81"/>
  <c r="C66" i="81"/>
  <c r="C67" i="81"/>
  <c r="C68" i="81"/>
  <c r="C69" i="81"/>
  <c r="C70" i="81"/>
  <c r="C71" i="81"/>
  <c r="C72" i="81"/>
  <c r="C74" i="81"/>
  <c r="C75" i="81"/>
  <c r="C77" i="81"/>
  <c r="C79" i="81"/>
  <c r="C80" i="81"/>
  <c r="C81" i="81"/>
  <c r="C82" i="81"/>
  <c r="C83" i="81"/>
  <c r="C84" i="81"/>
  <c r="C85" i="81"/>
  <c r="E74" i="61"/>
  <c r="D74" i="61"/>
  <c r="C10" i="61"/>
  <c r="C19" i="61"/>
  <c r="C37" i="61"/>
  <c r="C40" i="61"/>
  <c r="C41" i="61"/>
  <c r="C46" i="61"/>
  <c r="C74" i="61"/>
  <c r="C78" i="61"/>
  <c r="F11" i="61"/>
  <c r="E101" i="81"/>
  <c r="E102" i="81"/>
  <c r="E103" i="81"/>
  <c r="E105" i="81"/>
  <c r="E106" i="81"/>
  <c r="E107" i="81"/>
  <c r="E108" i="81"/>
  <c r="E112" i="81"/>
  <c r="E114" i="81"/>
  <c r="E116" i="81"/>
  <c r="E117" i="81"/>
  <c r="E118" i="81"/>
  <c r="E119" i="81"/>
  <c r="E120" i="81"/>
  <c r="E121" i="81"/>
  <c r="E122" i="81"/>
  <c r="E123" i="81"/>
  <c r="E125" i="81"/>
  <c r="E126" i="81"/>
  <c r="C127" i="81"/>
  <c r="E129" i="81"/>
  <c r="E130" i="81"/>
  <c r="E132" i="81"/>
  <c r="E133" i="81"/>
  <c r="E134" i="81"/>
  <c r="E135" i="81"/>
  <c r="E136" i="81"/>
  <c r="E138" i="81"/>
  <c r="E140" i="81"/>
  <c r="E142" i="81"/>
  <c r="E143" i="81"/>
  <c r="E144" i="81"/>
  <c r="E145" i="81"/>
  <c r="E146" i="81"/>
  <c r="E147" i="81"/>
  <c r="C148" i="81"/>
  <c r="C149" i="81"/>
  <c r="C98" i="59"/>
  <c r="C99" i="61"/>
  <c r="F66" i="2"/>
  <c r="F67" i="2"/>
  <c r="F50" i="2"/>
  <c r="E95" i="82"/>
  <c r="E96" i="82"/>
  <c r="E97" i="82"/>
  <c r="E98" i="82"/>
  <c r="E99" i="82"/>
  <c r="E100" i="82"/>
  <c r="E101" i="82"/>
  <c r="E102" i="82"/>
  <c r="E103" i="82"/>
  <c r="E104" i="82"/>
  <c r="E105" i="82"/>
  <c r="E106" i="82"/>
  <c r="E107" i="82"/>
  <c r="E108" i="82"/>
  <c r="E109" i="82"/>
  <c r="F109" i="82"/>
  <c r="E111" i="82"/>
  <c r="E112" i="82"/>
  <c r="E113" i="82"/>
  <c r="E114" i="82"/>
  <c r="E115" i="82"/>
  <c r="E116" i="82"/>
  <c r="E117" i="82"/>
  <c r="E118" i="82"/>
  <c r="E119" i="82"/>
  <c r="E120" i="82"/>
  <c r="E121" i="82"/>
  <c r="E122" i="82"/>
  <c r="E123" i="82"/>
  <c r="E125" i="82"/>
  <c r="E126" i="82"/>
  <c r="E128" i="82"/>
  <c r="E129" i="82"/>
  <c r="E130" i="82"/>
  <c r="E131" i="82"/>
  <c r="E132" i="82"/>
  <c r="E133" i="82"/>
  <c r="E134" i="82"/>
  <c r="E135" i="82"/>
  <c r="E136" i="82"/>
  <c r="E138" i="82"/>
  <c r="E139" i="82"/>
  <c r="E140" i="82"/>
  <c r="F140" i="82"/>
  <c r="E141" i="82"/>
  <c r="E142" i="82"/>
  <c r="E143" i="82"/>
  <c r="E144" i="82"/>
  <c r="E145" i="82"/>
  <c r="E146" i="82"/>
  <c r="C95" i="82"/>
  <c r="C96" i="82"/>
  <c r="C97" i="82"/>
  <c r="C98" i="82"/>
  <c r="C99" i="82"/>
  <c r="C100" i="82"/>
  <c r="C101" i="82"/>
  <c r="C102" i="82"/>
  <c r="C103" i="82"/>
  <c r="C104" i="82"/>
  <c r="C105" i="82"/>
  <c r="C106" i="82"/>
  <c r="C107" i="82"/>
  <c r="C108" i="82"/>
  <c r="C109" i="82"/>
  <c r="C110" i="82"/>
  <c r="C111" i="82"/>
  <c r="C112" i="82"/>
  <c r="C113" i="82"/>
  <c r="C114" i="82"/>
  <c r="C115" i="82"/>
  <c r="C116" i="82"/>
  <c r="C117" i="82"/>
  <c r="C118" i="82"/>
  <c r="C119" i="82"/>
  <c r="C120" i="82"/>
  <c r="C121" i="82"/>
  <c r="C122" i="82"/>
  <c r="C123" i="82"/>
  <c r="C124" i="82"/>
  <c r="C125" i="82"/>
  <c r="C126" i="82"/>
  <c r="C127" i="82"/>
  <c r="C128" i="82"/>
  <c r="C129" i="82"/>
  <c r="C130" i="82"/>
  <c r="C131" i="82"/>
  <c r="C132" i="82"/>
  <c r="C133" i="82"/>
  <c r="C134" i="82"/>
  <c r="C135" i="82"/>
  <c r="C136" i="82"/>
  <c r="C137" i="82"/>
  <c r="C138" i="82"/>
  <c r="C139" i="82"/>
  <c r="C140" i="82"/>
  <c r="C141" i="82"/>
  <c r="C143" i="82"/>
  <c r="C144" i="82"/>
  <c r="C145" i="82"/>
  <c r="C146" i="82"/>
  <c r="C94" i="82"/>
  <c r="F74" i="84"/>
  <c r="D37" i="73"/>
  <c r="D78" i="73"/>
  <c r="D78" i="81"/>
  <c r="E78" i="73"/>
  <c r="C78" i="73"/>
  <c r="C78" i="81"/>
  <c r="D46" i="73"/>
  <c r="E46" i="73"/>
  <c r="D41" i="73"/>
  <c r="E41" i="73"/>
  <c r="F41" i="73"/>
  <c r="D40" i="73"/>
  <c r="E40" i="73"/>
  <c r="E40" i="81"/>
  <c r="C40" i="73"/>
  <c r="C41" i="73"/>
  <c r="C41" i="81"/>
  <c r="C46" i="73"/>
  <c r="C46" i="81"/>
  <c r="E37" i="73"/>
  <c r="E37" i="81"/>
  <c r="F37" i="81"/>
  <c r="C37" i="73"/>
  <c r="C37" i="81"/>
  <c r="D19" i="73"/>
  <c r="E19" i="73"/>
  <c r="C19" i="73"/>
  <c r="C19" i="81"/>
  <c r="E7" i="59"/>
  <c r="E7" i="61"/>
  <c r="E14" i="3"/>
  <c r="E13" i="81"/>
  <c r="F13" i="81"/>
  <c r="E27" i="3"/>
  <c r="E26" i="81"/>
  <c r="D60" i="4"/>
  <c r="D59" i="82"/>
  <c r="D37" i="4"/>
  <c r="D36" i="82"/>
  <c r="D23" i="4"/>
  <c r="D16" i="4"/>
  <c r="D20" i="3"/>
  <c r="D19" i="81"/>
  <c r="E65" i="3"/>
  <c r="E64" i="81"/>
  <c r="D65" i="3"/>
  <c r="D64" i="81"/>
  <c r="D64" i="2"/>
  <c r="D66" i="4"/>
  <c r="E66" i="4"/>
  <c r="D56" i="3"/>
  <c r="D55" i="81"/>
  <c r="D57" i="3"/>
  <c r="D56" i="81"/>
  <c r="E57" i="3"/>
  <c r="E56" i="81"/>
  <c r="D51" i="3"/>
  <c r="D50" i="81"/>
  <c r="E51" i="3"/>
  <c r="E50" i="81"/>
  <c r="D38" i="3"/>
  <c r="D37" i="81"/>
  <c r="D39" i="3"/>
  <c r="D40" i="3"/>
  <c r="D39" i="81"/>
  <c r="D41" i="3"/>
  <c r="D40" i="81"/>
  <c r="D42" i="3"/>
  <c r="G42" i="3"/>
  <c r="D41" i="81"/>
  <c r="D43" i="3"/>
  <c r="D42" i="81"/>
  <c r="D44" i="3"/>
  <c r="D43" i="81"/>
  <c r="D45" i="3"/>
  <c r="D44" i="81"/>
  <c r="D46" i="3"/>
  <c r="D45" i="81"/>
  <c r="D47" i="3"/>
  <c r="D37" i="3"/>
  <c r="D36" i="81"/>
  <c r="E38" i="3"/>
  <c r="E39" i="3"/>
  <c r="E38" i="81"/>
  <c r="E40" i="3"/>
  <c r="E39" i="81"/>
  <c r="E42" i="3"/>
  <c r="E43" i="3"/>
  <c r="E42" i="81"/>
  <c r="E44" i="3"/>
  <c r="E43" i="81"/>
  <c r="E45" i="3"/>
  <c r="E44" i="81"/>
  <c r="E46" i="3"/>
  <c r="E45" i="81"/>
  <c r="E47" i="3"/>
  <c r="E46" i="81"/>
  <c r="E37" i="3"/>
  <c r="E36" i="81"/>
  <c r="F36" i="81"/>
  <c r="D32" i="3"/>
  <c r="D31" i="81"/>
  <c r="D33" i="3"/>
  <c r="D32" i="81"/>
  <c r="D34" i="3"/>
  <c r="D33" i="81"/>
  <c r="D35" i="3"/>
  <c r="D34" i="81"/>
  <c r="D31" i="3"/>
  <c r="D30" i="81"/>
  <c r="E32" i="3"/>
  <c r="E31" i="81"/>
  <c r="G32" i="3"/>
  <c r="E33" i="3"/>
  <c r="E32" i="81"/>
  <c r="E34" i="3"/>
  <c r="E33" i="81"/>
  <c r="E35" i="3"/>
  <c r="E34" i="81"/>
  <c r="F34" i="81"/>
  <c r="E31" i="3"/>
  <c r="E30" i="3"/>
  <c r="E28" i="3"/>
  <c r="E27" i="81"/>
  <c r="E21" i="3"/>
  <c r="E20" i="81"/>
  <c r="E20" i="3"/>
  <c r="E19" i="81"/>
  <c r="F119" i="2"/>
  <c r="D142" i="3"/>
  <c r="D141" i="81"/>
  <c r="E142" i="3"/>
  <c r="E138" i="3"/>
  <c r="E137" i="2"/>
  <c r="D149" i="4"/>
  <c r="E149" i="4"/>
  <c r="D141" i="3"/>
  <c r="D140" i="81"/>
  <c r="C141" i="3"/>
  <c r="C142" i="3"/>
  <c r="D140" i="3"/>
  <c r="D139" i="81"/>
  <c r="E140" i="3"/>
  <c r="E139" i="81"/>
  <c r="E137" i="81"/>
  <c r="C140" i="3"/>
  <c r="E132" i="3"/>
  <c r="E131" i="81"/>
  <c r="E129" i="3"/>
  <c r="D132" i="3"/>
  <c r="D131" i="81"/>
  <c r="D127" i="3"/>
  <c r="D126" i="3"/>
  <c r="D125" i="81"/>
  <c r="C82" i="4"/>
  <c r="C80" i="82"/>
  <c r="C78" i="4"/>
  <c r="C75" i="4"/>
  <c r="C70" i="4"/>
  <c r="C68" i="82"/>
  <c r="C66" i="4"/>
  <c r="C64" i="82"/>
  <c r="C60" i="4"/>
  <c r="C59" i="82"/>
  <c r="C54" i="4"/>
  <c r="C37" i="4"/>
  <c r="C36" i="82"/>
  <c r="C30" i="4"/>
  <c r="C29" i="82"/>
  <c r="C23" i="4"/>
  <c r="C16" i="4"/>
  <c r="C9" i="4"/>
  <c r="C8" i="82"/>
  <c r="C149" i="4"/>
  <c r="C150" i="4"/>
  <c r="D120" i="3"/>
  <c r="D119" i="81"/>
  <c r="D124" i="3"/>
  <c r="D123" i="81"/>
  <c r="D116" i="3"/>
  <c r="D115" i="81"/>
  <c r="D114" i="3"/>
  <c r="D113" i="81"/>
  <c r="E114" i="3"/>
  <c r="D112" i="3"/>
  <c r="D111" i="81"/>
  <c r="E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12" i="3"/>
  <c r="D96" i="3"/>
  <c r="C97" i="3"/>
  <c r="D97" i="3"/>
  <c r="C98" i="3"/>
  <c r="D98" i="3"/>
  <c r="D97" i="81"/>
  <c r="C99" i="3"/>
  <c r="D99" i="3"/>
  <c r="D98" i="81"/>
  <c r="C100" i="3"/>
  <c r="C101" i="3"/>
  <c r="D101" i="3"/>
  <c r="D100" i="81"/>
  <c r="C102" i="3"/>
  <c r="C103" i="3"/>
  <c r="C104" i="3"/>
  <c r="C105" i="3"/>
  <c r="D105" i="3"/>
  <c r="D104" i="81"/>
  <c r="C106" i="3"/>
  <c r="C107" i="3"/>
  <c r="C108" i="3"/>
  <c r="C109" i="3"/>
  <c r="C110" i="3"/>
  <c r="D110" i="3"/>
  <c r="D109" i="81"/>
  <c r="C96" i="3"/>
  <c r="E110" i="3"/>
  <c r="E109" i="81"/>
  <c r="E105" i="3"/>
  <c r="E101" i="3"/>
  <c r="E100" i="81"/>
  <c r="E99" i="3"/>
  <c r="E98" i="3"/>
  <c r="E97" i="81"/>
  <c r="E97" i="3"/>
  <c r="E96" i="81"/>
  <c r="E96" i="3"/>
  <c r="F139" i="2"/>
  <c r="F60" i="2"/>
  <c r="D6" i="2"/>
  <c r="C6" i="2"/>
  <c r="C6" i="6"/>
  <c r="C35" i="2"/>
  <c r="D9" i="3"/>
  <c r="D8" i="81"/>
  <c r="D10" i="3"/>
  <c r="D9" i="81"/>
  <c r="D11" i="3"/>
  <c r="D10" i="81"/>
  <c r="D12" i="3"/>
  <c r="D11" i="81"/>
  <c r="D13" i="3"/>
  <c r="D12" i="81"/>
  <c r="D14" i="3"/>
  <c r="D13" i="81"/>
  <c r="D15" i="3"/>
  <c r="D14" i="81"/>
  <c r="D8" i="3"/>
  <c r="D7" i="81"/>
  <c r="E9" i="3"/>
  <c r="E8" i="81"/>
  <c r="E10" i="3"/>
  <c r="E9" i="81"/>
  <c r="E11" i="3"/>
  <c r="E10" i="81"/>
  <c r="E12" i="3"/>
  <c r="E11" i="81"/>
  <c r="E15" i="3"/>
  <c r="E14" i="81"/>
  <c r="E8" i="3"/>
  <c r="E7" i="81"/>
  <c r="F7" i="81"/>
  <c r="D55" i="4"/>
  <c r="D54" i="82"/>
  <c r="D59" i="3"/>
  <c r="D29" i="2"/>
  <c r="D28" i="2"/>
  <c r="C91" i="84"/>
  <c r="F154" i="87"/>
  <c r="E154" i="87"/>
  <c r="D154" i="87"/>
  <c r="C154" i="87"/>
  <c r="F153" i="87"/>
  <c r="E153" i="87"/>
  <c r="D153" i="87"/>
  <c r="C153" i="87"/>
  <c r="C91" i="87"/>
  <c r="C91" i="85"/>
  <c r="C153" i="85"/>
  <c r="E137" i="84"/>
  <c r="E148" i="84"/>
  <c r="C137" i="84"/>
  <c r="C148" i="84"/>
  <c r="E124" i="84"/>
  <c r="C124" i="84"/>
  <c r="F111" i="84"/>
  <c r="E110" i="84"/>
  <c r="C110" i="84"/>
  <c r="C127" i="84"/>
  <c r="F97" i="84"/>
  <c r="F96" i="84"/>
  <c r="F95" i="84"/>
  <c r="E94" i="84"/>
  <c r="D94" i="84"/>
  <c r="C94" i="84"/>
  <c r="F78" i="84"/>
  <c r="E76" i="84"/>
  <c r="F76" i="84"/>
  <c r="D76" i="84"/>
  <c r="C76" i="84"/>
  <c r="E73" i="84"/>
  <c r="E86" i="84"/>
  <c r="D73" i="84"/>
  <c r="F73" i="84"/>
  <c r="C73" i="84"/>
  <c r="E58" i="84"/>
  <c r="D58" i="84"/>
  <c r="C58" i="84"/>
  <c r="E53" i="84"/>
  <c r="D53" i="84"/>
  <c r="C53" i="84"/>
  <c r="E47" i="84"/>
  <c r="D47" i="84"/>
  <c r="C47" i="84"/>
  <c r="F46" i="84"/>
  <c r="F41" i="84"/>
  <c r="E35" i="84"/>
  <c r="D35" i="84"/>
  <c r="C35" i="84"/>
  <c r="E28" i="84"/>
  <c r="D28" i="84"/>
  <c r="C28" i="84"/>
  <c r="E21" i="84"/>
  <c r="D21" i="84"/>
  <c r="C21" i="84"/>
  <c r="F19" i="84"/>
  <c r="E15" i="84"/>
  <c r="D15" i="84"/>
  <c r="F15" i="84"/>
  <c r="C15" i="84"/>
  <c r="E6" i="84"/>
  <c r="D6" i="84"/>
  <c r="C6" i="84"/>
  <c r="C91" i="83"/>
  <c r="F153" i="83"/>
  <c r="D153" i="83"/>
  <c r="C153" i="83"/>
  <c r="C91" i="82"/>
  <c r="C91" i="81"/>
  <c r="D99" i="2"/>
  <c r="D100" i="3"/>
  <c r="D99" i="81"/>
  <c r="D27" i="3"/>
  <c r="D26" i="81"/>
  <c r="D23" i="3"/>
  <c r="D22" i="81"/>
  <c r="D74" i="3"/>
  <c r="D73" i="2"/>
  <c r="D77" i="3"/>
  <c r="C95" i="59"/>
  <c r="C96" i="59"/>
  <c r="C97" i="61"/>
  <c r="C97" i="59"/>
  <c r="C98" i="61"/>
  <c r="C99" i="59"/>
  <c r="C100" i="59"/>
  <c r="C101" i="59"/>
  <c r="C102" i="61"/>
  <c r="C102" i="59"/>
  <c r="C103" i="61"/>
  <c r="C103" i="59"/>
  <c r="C104" i="59"/>
  <c r="C105" i="59"/>
  <c r="C106" i="61"/>
  <c r="C106" i="59"/>
  <c r="C107" i="61"/>
  <c r="C107" i="59"/>
  <c r="C108" i="59"/>
  <c r="C109" i="59"/>
  <c r="C110" i="61"/>
  <c r="C111" i="59"/>
  <c r="C112" i="61"/>
  <c r="C112" i="59"/>
  <c r="C113" i="59"/>
  <c r="C114" i="59"/>
  <c r="C115" i="61"/>
  <c r="C115" i="59"/>
  <c r="C115" i="81"/>
  <c r="C116" i="59"/>
  <c r="C117" i="59"/>
  <c r="C118" i="59"/>
  <c r="C119" i="61"/>
  <c r="C119" i="59"/>
  <c r="C120" i="61"/>
  <c r="C120" i="59"/>
  <c r="C121" i="59"/>
  <c r="C122" i="59"/>
  <c r="C123" i="61"/>
  <c r="C123" i="59"/>
  <c r="C124" i="61"/>
  <c r="C125" i="59"/>
  <c r="C126" i="59"/>
  <c r="C128" i="59"/>
  <c r="C129" i="61"/>
  <c r="C129" i="59"/>
  <c r="C130" i="61"/>
  <c r="C130" i="59"/>
  <c r="C131" i="59"/>
  <c r="C132" i="59"/>
  <c r="C133" i="61"/>
  <c r="C133" i="59"/>
  <c r="C134" i="61"/>
  <c r="C134" i="59"/>
  <c r="C135" i="59"/>
  <c r="C136" i="59"/>
  <c r="C137" i="61"/>
  <c r="C138" i="59"/>
  <c r="C139" i="61"/>
  <c r="C139" i="59"/>
  <c r="C140" i="59"/>
  <c r="C141" i="59"/>
  <c r="C142" i="61"/>
  <c r="G26" i="6"/>
  <c r="G28" i="6"/>
  <c r="C142" i="59"/>
  <c r="C143" i="61"/>
  <c r="C143" i="59"/>
  <c r="C144" i="59"/>
  <c r="C145" i="59"/>
  <c r="C146" i="61"/>
  <c r="C146" i="59"/>
  <c r="C147" i="61"/>
  <c r="C147" i="59"/>
  <c r="F95" i="59"/>
  <c r="F96" i="59"/>
  <c r="F97" i="59"/>
  <c r="E98" i="59"/>
  <c r="E99" i="61"/>
  <c r="E99" i="59"/>
  <c r="E100" i="59"/>
  <c r="E101" i="61"/>
  <c r="E101" i="59"/>
  <c r="E102" i="59"/>
  <c r="E103" i="59"/>
  <c r="E104" i="59"/>
  <c r="E105" i="59"/>
  <c r="E106" i="59"/>
  <c r="E107" i="59"/>
  <c r="E108" i="59"/>
  <c r="E109" i="59"/>
  <c r="E112" i="59"/>
  <c r="E113" i="59"/>
  <c r="E114" i="61"/>
  <c r="E114" i="59"/>
  <c r="E115" i="59"/>
  <c r="E116" i="59"/>
  <c r="E117" i="59"/>
  <c r="E118" i="59"/>
  <c r="E119" i="59"/>
  <c r="E120" i="61"/>
  <c r="E120" i="59"/>
  <c r="E121" i="61"/>
  <c r="E121" i="59"/>
  <c r="E122" i="59"/>
  <c r="E123" i="59"/>
  <c r="E124" i="61"/>
  <c r="E125" i="59"/>
  <c r="E126" i="59"/>
  <c r="E128" i="59"/>
  <c r="E129" i="59"/>
  <c r="E130" i="59"/>
  <c r="E131" i="59"/>
  <c r="E132" i="59"/>
  <c r="E133" i="59"/>
  <c r="E134" i="59"/>
  <c r="E135" i="61"/>
  <c r="E135" i="59"/>
  <c r="E136" i="59"/>
  <c r="E138" i="59"/>
  <c r="E139" i="61"/>
  <c r="E139" i="59"/>
  <c r="E140" i="59"/>
  <c r="E141" i="61"/>
  <c r="E141" i="59"/>
  <c r="E142" i="61"/>
  <c r="I26" i="6"/>
  <c r="E142" i="59"/>
  <c r="E143" i="61"/>
  <c r="E143" i="59"/>
  <c r="E144" i="59"/>
  <c r="E145" i="59"/>
  <c r="E146" i="59"/>
  <c r="E147" i="59"/>
  <c r="E148" i="61"/>
  <c r="C7" i="59"/>
  <c r="C7" i="61"/>
  <c r="C8" i="59"/>
  <c r="C8" i="61"/>
  <c r="D8" i="59"/>
  <c r="D8" i="61"/>
  <c r="C9" i="59"/>
  <c r="C9" i="61"/>
  <c r="D9" i="59"/>
  <c r="D9" i="61"/>
  <c r="C11" i="59"/>
  <c r="C11" i="61"/>
  <c r="D11" i="59"/>
  <c r="C12" i="59"/>
  <c r="C12" i="61"/>
  <c r="D12" i="59"/>
  <c r="C13" i="59"/>
  <c r="C13" i="61"/>
  <c r="D13" i="59"/>
  <c r="C14" i="59"/>
  <c r="C14" i="61"/>
  <c r="D14" i="59"/>
  <c r="C16" i="59"/>
  <c r="C16" i="61"/>
  <c r="D16" i="59"/>
  <c r="C17" i="59"/>
  <c r="C17" i="61"/>
  <c r="D17" i="59"/>
  <c r="C18" i="59"/>
  <c r="C18" i="61"/>
  <c r="D18" i="59"/>
  <c r="C20" i="59"/>
  <c r="C20" i="61"/>
  <c r="D20" i="59"/>
  <c r="C22" i="59"/>
  <c r="C22" i="61"/>
  <c r="D22" i="59"/>
  <c r="D22" i="61"/>
  <c r="C23" i="59"/>
  <c r="C23" i="61"/>
  <c r="D23" i="59"/>
  <c r="C24" i="59"/>
  <c r="C24" i="61"/>
  <c r="D24" i="59"/>
  <c r="C25" i="59"/>
  <c r="C25" i="61"/>
  <c r="D25" i="59"/>
  <c r="C26" i="59"/>
  <c r="C26" i="61"/>
  <c r="D26" i="59"/>
  <c r="D26" i="61"/>
  <c r="C27" i="59"/>
  <c r="C27" i="61"/>
  <c r="D27" i="59"/>
  <c r="C29" i="59"/>
  <c r="D29" i="59"/>
  <c r="C30" i="59"/>
  <c r="C30" i="61"/>
  <c r="D30" i="59"/>
  <c r="D30" i="61"/>
  <c r="C31" i="59"/>
  <c r="C31" i="61"/>
  <c r="D31" i="59"/>
  <c r="C32" i="59"/>
  <c r="C32" i="61"/>
  <c r="D32" i="59"/>
  <c r="D32" i="61"/>
  <c r="C33" i="59"/>
  <c r="C33" i="61"/>
  <c r="D33" i="59"/>
  <c r="D33" i="61"/>
  <c r="C34" i="59"/>
  <c r="C34" i="61"/>
  <c r="D34" i="59"/>
  <c r="D34" i="61"/>
  <c r="C36" i="59"/>
  <c r="C36" i="61"/>
  <c r="D36" i="59"/>
  <c r="D36" i="61"/>
  <c r="F36" i="61"/>
  <c r="D39" i="59"/>
  <c r="D42" i="59"/>
  <c r="D43" i="59"/>
  <c r="D43" i="61"/>
  <c r="D45" i="59"/>
  <c r="D45" i="61"/>
  <c r="C48" i="59"/>
  <c r="C48" i="61"/>
  <c r="D48" i="59"/>
  <c r="D48" i="61"/>
  <c r="C49" i="59"/>
  <c r="C49" i="61"/>
  <c r="D49" i="59"/>
  <c r="C50" i="59"/>
  <c r="C50" i="61"/>
  <c r="D50" i="59"/>
  <c r="D50" i="61"/>
  <c r="C51" i="59"/>
  <c r="C51" i="61"/>
  <c r="D51" i="59"/>
  <c r="C52" i="59"/>
  <c r="C52" i="61"/>
  <c r="D52" i="59"/>
  <c r="C54" i="59"/>
  <c r="C54" i="61"/>
  <c r="D54" i="59"/>
  <c r="C55" i="59"/>
  <c r="C55" i="61"/>
  <c r="D55" i="59"/>
  <c r="D55" i="61"/>
  <c r="C56" i="59"/>
  <c r="C56" i="61"/>
  <c r="D56" i="59"/>
  <c r="D56" i="61"/>
  <c r="C57" i="59"/>
  <c r="C57" i="61"/>
  <c r="D57" i="59"/>
  <c r="C59" i="59"/>
  <c r="C59" i="61"/>
  <c r="D59" i="59"/>
  <c r="C60" i="59"/>
  <c r="C60" i="61"/>
  <c r="D60" i="59"/>
  <c r="C61" i="59"/>
  <c r="C61" i="61"/>
  <c r="D61" i="59"/>
  <c r="C62" i="59"/>
  <c r="C62" i="61"/>
  <c r="D62" i="59"/>
  <c r="C64" i="59"/>
  <c r="C64" i="61"/>
  <c r="C27" i="7"/>
  <c r="D64" i="59"/>
  <c r="C65" i="59"/>
  <c r="C65" i="61"/>
  <c r="D65" i="59"/>
  <c r="D65" i="61"/>
  <c r="C66" i="59"/>
  <c r="C66" i="61"/>
  <c r="D66" i="59"/>
  <c r="D66" i="61"/>
  <c r="C67" i="59"/>
  <c r="C67" i="61"/>
  <c r="D67" i="59"/>
  <c r="D67" i="61"/>
  <c r="C68" i="59"/>
  <c r="C68" i="61"/>
  <c r="D68" i="59"/>
  <c r="D68" i="61"/>
  <c r="C69" i="59"/>
  <c r="C69" i="61"/>
  <c r="D69" i="59"/>
  <c r="C70" i="59"/>
  <c r="C70" i="61"/>
  <c r="D70" i="59"/>
  <c r="C71" i="59"/>
  <c r="C71" i="61"/>
  <c r="D71" i="59"/>
  <c r="C72" i="59"/>
  <c r="C72" i="61"/>
  <c r="D72" i="59"/>
  <c r="C75" i="59"/>
  <c r="C75" i="61"/>
  <c r="D75" i="59"/>
  <c r="C77" i="59"/>
  <c r="C77" i="61"/>
  <c r="D77" i="59"/>
  <c r="D77" i="61"/>
  <c r="C79" i="59"/>
  <c r="C79" i="61"/>
  <c r="G24" i="7"/>
  <c r="D79" i="59"/>
  <c r="D79" i="61"/>
  <c r="H24" i="7"/>
  <c r="C80" i="59"/>
  <c r="C80" i="61"/>
  <c r="D80" i="59"/>
  <c r="C81" i="59"/>
  <c r="C81" i="61"/>
  <c r="D81" i="59"/>
  <c r="C82" i="59"/>
  <c r="C82" i="61"/>
  <c r="D82" i="59"/>
  <c r="C83" i="59"/>
  <c r="C83" i="61"/>
  <c r="D83" i="59"/>
  <c r="C84" i="59"/>
  <c r="C84" i="61"/>
  <c r="D84" i="59"/>
  <c r="C85" i="59"/>
  <c r="C85" i="61"/>
  <c r="D85" i="59"/>
  <c r="E8" i="59"/>
  <c r="E8" i="61"/>
  <c r="E9" i="59"/>
  <c r="E9" i="61"/>
  <c r="F9" i="61"/>
  <c r="E11" i="59"/>
  <c r="E12" i="59"/>
  <c r="E13" i="59"/>
  <c r="E14" i="59"/>
  <c r="F14" i="61"/>
  <c r="E16" i="59"/>
  <c r="E17" i="59"/>
  <c r="E18" i="59"/>
  <c r="E20" i="59"/>
  <c r="E22" i="59"/>
  <c r="E22" i="61"/>
  <c r="E23" i="59"/>
  <c r="E23" i="61"/>
  <c r="E24" i="59"/>
  <c r="E25" i="59"/>
  <c r="E26" i="59"/>
  <c r="E26" i="61"/>
  <c r="E27" i="59"/>
  <c r="E27" i="61"/>
  <c r="E29" i="59"/>
  <c r="E30" i="59"/>
  <c r="E31" i="59"/>
  <c r="E31" i="61"/>
  <c r="F31" i="61"/>
  <c r="E32" i="59"/>
  <c r="E32" i="61"/>
  <c r="E33" i="59"/>
  <c r="E34" i="59"/>
  <c r="E34" i="61"/>
  <c r="F34" i="61"/>
  <c r="E36" i="59"/>
  <c r="F37" i="59"/>
  <c r="E38" i="59"/>
  <c r="E39" i="59"/>
  <c r="E39" i="61"/>
  <c r="F41" i="59"/>
  <c r="E42" i="59"/>
  <c r="E42" i="61"/>
  <c r="E43" i="59"/>
  <c r="E43" i="61"/>
  <c r="E44" i="59"/>
  <c r="E44" i="61"/>
  <c r="E45" i="59"/>
  <c r="E45" i="61"/>
  <c r="F46" i="59"/>
  <c r="E48" i="59"/>
  <c r="E49" i="59"/>
  <c r="E50" i="59"/>
  <c r="E50" i="61"/>
  <c r="F50" i="61"/>
  <c r="E51" i="59"/>
  <c r="E52" i="59"/>
  <c r="E54" i="59"/>
  <c r="E55" i="59"/>
  <c r="E56" i="59"/>
  <c r="E56" i="61"/>
  <c r="E57" i="59"/>
  <c r="E59" i="59"/>
  <c r="E60" i="59"/>
  <c r="E60" i="61"/>
  <c r="E61" i="59"/>
  <c r="E62" i="59"/>
  <c r="E64" i="59"/>
  <c r="E65" i="59"/>
  <c r="E66" i="59"/>
  <c r="E66" i="61"/>
  <c r="E67" i="59"/>
  <c r="E67" i="61"/>
  <c r="F67" i="61"/>
  <c r="E68" i="59"/>
  <c r="E69" i="59"/>
  <c r="E70" i="59"/>
  <c r="E71" i="59"/>
  <c r="E72" i="59"/>
  <c r="E75" i="59"/>
  <c r="E77" i="59"/>
  <c r="E77" i="61"/>
  <c r="F78" i="59"/>
  <c r="E79" i="59"/>
  <c r="E79" i="61"/>
  <c r="I24" i="7"/>
  <c r="E80" i="59"/>
  <c r="E81" i="59"/>
  <c r="E82" i="59"/>
  <c r="E83" i="59"/>
  <c r="E83" i="61"/>
  <c r="E84" i="59"/>
  <c r="E84" i="61"/>
  <c r="E85" i="59"/>
  <c r="E85" i="61"/>
  <c r="G9" i="7"/>
  <c r="G8" i="7"/>
  <c r="G7" i="7"/>
  <c r="G6" i="7"/>
  <c r="C7" i="7"/>
  <c r="G8" i="6"/>
  <c r="G18" i="6"/>
  <c r="G29" i="6"/>
  <c r="G7" i="6"/>
  <c r="G6" i="6"/>
  <c r="C22" i="6"/>
  <c r="C8" i="6"/>
  <c r="C91" i="75"/>
  <c r="D153" i="75"/>
  <c r="C153" i="75"/>
  <c r="E137" i="74"/>
  <c r="D137" i="74"/>
  <c r="D137" i="82"/>
  <c r="E124" i="74"/>
  <c r="E124" i="82"/>
  <c r="D124" i="74"/>
  <c r="D124" i="82"/>
  <c r="F111" i="74"/>
  <c r="E110" i="74"/>
  <c r="F110" i="74"/>
  <c r="D110" i="74"/>
  <c r="F97" i="74"/>
  <c r="F96" i="74"/>
  <c r="F95" i="74"/>
  <c r="E94" i="74"/>
  <c r="E127" i="74"/>
  <c r="D94" i="74"/>
  <c r="C91" i="74"/>
  <c r="E76" i="74"/>
  <c r="D76" i="74"/>
  <c r="C76" i="74"/>
  <c r="E73" i="74"/>
  <c r="E73" i="82"/>
  <c r="D73" i="74"/>
  <c r="D73" i="82"/>
  <c r="C73" i="74"/>
  <c r="C86" i="74"/>
  <c r="E58" i="74"/>
  <c r="E58" i="82"/>
  <c r="D58" i="74"/>
  <c r="D58" i="82"/>
  <c r="C58" i="74"/>
  <c r="C58" i="82"/>
  <c r="E53" i="74"/>
  <c r="E53" i="82"/>
  <c r="D53" i="74"/>
  <c r="D53" i="82"/>
  <c r="C53" i="74"/>
  <c r="E47" i="74"/>
  <c r="E47" i="82"/>
  <c r="D47" i="74"/>
  <c r="D47" i="82"/>
  <c r="C47" i="74"/>
  <c r="C47" i="82"/>
  <c r="F46" i="74"/>
  <c r="F41" i="74"/>
  <c r="F37" i="74"/>
  <c r="E35" i="74"/>
  <c r="D35" i="74"/>
  <c r="D35" i="82"/>
  <c r="C35" i="74"/>
  <c r="C35" i="82"/>
  <c r="E28" i="74"/>
  <c r="D28" i="74"/>
  <c r="D28" i="82"/>
  <c r="C28" i="74"/>
  <c r="E21" i="74"/>
  <c r="D21" i="74"/>
  <c r="C21" i="74"/>
  <c r="E15" i="74"/>
  <c r="D15" i="74"/>
  <c r="C15" i="74"/>
  <c r="E6" i="74"/>
  <c r="D6" i="74"/>
  <c r="D6" i="82"/>
  <c r="C6" i="74"/>
  <c r="C6" i="82"/>
  <c r="E137" i="73"/>
  <c r="E148" i="73"/>
  <c r="C137" i="59"/>
  <c r="E124" i="73"/>
  <c r="C124" i="59"/>
  <c r="E110" i="73"/>
  <c r="F97" i="73"/>
  <c r="C94" i="59"/>
  <c r="C91" i="73"/>
  <c r="D76" i="73"/>
  <c r="C76" i="73"/>
  <c r="E73" i="73"/>
  <c r="D73" i="73"/>
  <c r="C73" i="73"/>
  <c r="E58" i="73"/>
  <c r="E58" i="59"/>
  <c r="D58" i="73"/>
  <c r="D58" i="59"/>
  <c r="C58" i="73"/>
  <c r="E53" i="73"/>
  <c r="E53" i="59"/>
  <c r="D53" i="73"/>
  <c r="D53" i="59"/>
  <c r="C53" i="73"/>
  <c r="E47" i="73"/>
  <c r="D47" i="73"/>
  <c r="D47" i="59"/>
  <c r="C47" i="73"/>
  <c r="C47" i="59"/>
  <c r="E35" i="73"/>
  <c r="E28" i="73"/>
  <c r="D28" i="73"/>
  <c r="C28" i="73"/>
  <c r="E21" i="73"/>
  <c r="D21" i="73"/>
  <c r="D21" i="59"/>
  <c r="C21" i="73"/>
  <c r="C21" i="59"/>
  <c r="E15" i="73"/>
  <c r="D15" i="73"/>
  <c r="E6" i="73"/>
  <c r="C6" i="73"/>
  <c r="C6" i="81"/>
  <c r="E140" i="61"/>
  <c r="G38" i="4"/>
  <c r="G39" i="4"/>
  <c r="E112" i="4"/>
  <c r="E110" i="82"/>
  <c r="F41" i="60"/>
  <c r="F46" i="60"/>
  <c r="G27" i="6"/>
  <c r="G9" i="6"/>
  <c r="G10" i="6"/>
  <c r="C12" i="6"/>
  <c r="I6" i="6"/>
  <c r="I7" i="6"/>
  <c r="I8" i="6"/>
  <c r="I9" i="6"/>
  <c r="E105" i="61"/>
  <c r="I6" i="7"/>
  <c r="I8" i="7"/>
  <c r="E116" i="2"/>
  <c r="E115" i="2"/>
  <c r="E116" i="61"/>
  <c r="F116" i="61"/>
  <c r="E117" i="2"/>
  <c r="E118" i="61"/>
  <c r="E118" i="2"/>
  <c r="E119" i="61"/>
  <c r="E120" i="2"/>
  <c r="E121" i="2"/>
  <c r="E122" i="61"/>
  <c r="E122" i="2"/>
  <c r="E123" i="61"/>
  <c r="E129" i="2"/>
  <c r="E130" i="61"/>
  <c r="E132" i="61"/>
  <c r="E132" i="2"/>
  <c r="E133" i="2"/>
  <c r="E134" i="61"/>
  <c r="E134" i="2"/>
  <c r="E135" i="2"/>
  <c r="E136" i="2"/>
  <c r="E137" i="61"/>
  <c r="I27" i="6"/>
  <c r="E142" i="2"/>
  <c r="E143" i="2"/>
  <c r="E144" i="61"/>
  <c r="E144" i="2"/>
  <c r="E145" i="61"/>
  <c r="E145" i="2"/>
  <c r="E146" i="61"/>
  <c r="E146" i="2"/>
  <c r="E147" i="61"/>
  <c r="E17" i="2"/>
  <c r="E18" i="2"/>
  <c r="E18" i="61"/>
  <c r="E19" i="61"/>
  <c r="E8" i="6"/>
  <c r="E23" i="2"/>
  <c r="E24" i="2"/>
  <c r="E24" i="61"/>
  <c r="E25" i="2"/>
  <c r="E25" i="61"/>
  <c r="E7" i="7"/>
  <c r="E33" i="61"/>
  <c r="F34" i="2"/>
  <c r="F39" i="2"/>
  <c r="E46" i="61"/>
  <c r="E49" i="2"/>
  <c r="E49" i="61"/>
  <c r="E51" i="2"/>
  <c r="E51" i="61"/>
  <c r="E52" i="2"/>
  <c r="E52" i="61"/>
  <c r="E54" i="2"/>
  <c r="E55" i="2"/>
  <c r="E55" i="61"/>
  <c r="E57" i="2"/>
  <c r="E59" i="2"/>
  <c r="E59" i="61"/>
  <c r="E61" i="2"/>
  <c r="E61" i="61"/>
  <c r="E62" i="2"/>
  <c r="E62" i="61"/>
  <c r="E64" i="2"/>
  <c r="E65" i="2"/>
  <c r="E65" i="61"/>
  <c r="E68" i="2"/>
  <c r="E68" i="61"/>
  <c r="E69" i="2"/>
  <c r="E69" i="61"/>
  <c r="E70" i="2"/>
  <c r="E70" i="61"/>
  <c r="E71" i="2"/>
  <c r="E71" i="61"/>
  <c r="E72" i="2"/>
  <c r="E72" i="61"/>
  <c r="E75" i="2"/>
  <c r="E75" i="61"/>
  <c r="E78" i="2"/>
  <c r="E78" i="61"/>
  <c r="E22" i="6"/>
  <c r="E80" i="2"/>
  <c r="E80" i="61"/>
  <c r="E81" i="2"/>
  <c r="E81" i="61"/>
  <c r="E82" i="2"/>
  <c r="E82" i="61"/>
  <c r="E83" i="2"/>
  <c r="E84" i="2"/>
  <c r="E85" i="2"/>
  <c r="H7" i="6"/>
  <c r="H9" i="6"/>
  <c r="H6" i="7"/>
  <c r="H8" i="7"/>
  <c r="D132" i="2"/>
  <c r="D133" i="2"/>
  <c r="D134" i="2"/>
  <c r="D135" i="2"/>
  <c r="D136" i="2"/>
  <c r="F141" i="2"/>
  <c r="D142" i="2"/>
  <c r="D143" i="2"/>
  <c r="D145" i="2"/>
  <c r="D146" i="2"/>
  <c r="D38" i="61"/>
  <c r="C29" i="2"/>
  <c r="C29" i="61"/>
  <c r="C28" i="2"/>
  <c r="C9" i="6"/>
  <c r="C91" i="2"/>
  <c r="E148" i="69"/>
  <c r="D148" i="69"/>
  <c r="C148" i="69"/>
  <c r="E111" i="69"/>
  <c r="D111" i="69"/>
  <c r="D128" i="69"/>
  <c r="D149" i="69"/>
  <c r="C111" i="69"/>
  <c r="C128" i="69"/>
  <c r="C149" i="69"/>
  <c r="D95" i="69"/>
  <c r="E95" i="69"/>
  <c r="C95" i="69"/>
  <c r="F88" i="69"/>
  <c r="E77" i="69"/>
  <c r="E87" i="69"/>
  <c r="E154" i="69"/>
  <c r="D77" i="69"/>
  <c r="D87" i="69"/>
  <c r="D154" i="69"/>
  <c r="C77" i="69"/>
  <c r="C87" i="69"/>
  <c r="C154" i="69"/>
  <c r="E59" i="69"/>
  <c r="D59" i="69"/>
  <c r="C59" i="69"/>
  <c r="E36" i="69"/>
  <c r="D36" i="69"/>
  <c r="C36" i="69"/>
  <c r="E22" i="69"/>
  <c r="D22" i="69"/>
  <c r="C22" i="69"/>
  <c r="E15" i="69"/>
  <c r="D15" i="69"/>
  <c r="C15" i="69"/>
  <c r="C64" i="69"/>
  <c r="C88" i="69"/>
  <c r="C4" i="69"/>
  <c r="C92" i="69"/>
  <c r="C15" i="2"/>
  <c r="C7" i="6"/>
  <c r="C18" i="6"/>
  <c r="G18" i="63"/>
  <c r="F18" i="63"/>
  <c r="E18" i="63"/>
  <c r="D18" i="63"/>
  <c r="C18" i="63"/>
  <c r="H17" i="63"/>
  <c r="H16" i="63"/>
  <c r="H18" i="63"/>
  <c r="G14" i="63"/>
  <c r="G19" i="63"/>
  <c r="F14" i="63"/>
  <c r="E14" i="63"/>
  <c r="E19" i="63"/>
  <c r="D14" i="63"/>
  <c r="D19" i="63"/>
  <c r="C14" i="63"/>
  <c r="C19" i="63"/>
  <c r="H13" i="63"/>
  <c r="I13" i="63"/>
  <c r="H12" i="63"/>
  <c r="I12" i="63"/>
  <c r="H11" i="63"/>
  <c r="I11" i="63"/>
  <c r="H10" i="63"/>
  <c r="I10" i="63"/>
  <c r="H9" i="63"/>
  <c r="I9" i="63"/>
  <c r="H8" i="63"/>
  <c r="H7" i="63"/>
  <c r="I7" i="63"/>
  <c r="F78" i="60"/>
  <c r="E97" i="61"/>
  <c r="E110" i="61"/>
  <c r="E133" i="61"/>
  <c r="E36" i="61"/>
  <c r="E48" i="61"/>
  <c r="E54" i="61"/>
  <c r="E57" i="61"/>
  <c r="D19" i="61"/>
  <c r="D31" i="61"/>
  <c r="D39" i="61"/>
  <c r="F39" i="61"/>
  <c r="D42" i="61"/>
  <c r="D46" i="61"/>
  <c r="F46" i="61"/>
  <c r="C16" i="3"/>
  <c r="F111" i="59"/>
  <c r="C91" i="59"/>
  <c r="F111" i="60"/>
  <c r="F110" i="60"/>
  <c r="F97" i="60"/>
  <c r="F96" i="60"/>
  <c r="F95" i="60"/>
  <c r="E94" i="60"/>
  <c r="D94" i="60"/>
  <c r="C94" i="60"/>
  <c r="C91" i="60"/>
  <c r="F76" i="60"/>
  <c r="F19" i="60"/>
  <c r="E15" i="60"/>
  <c r="F15" i="60"/>
  <c r="D15" i="60"/>
  <c r="C15" i="60"/>
  <c r="E6" i="60"/>
  <c r="D6" i="60"/>
  <c r="C6" i="60"/>
  <c r="C92" i="61"/>
  <c r="F89" i="4"/>
  <c r="D78" i="4"/>
  <c r="D76" i="82"/>
  <c r="E78" i="4"/>
  <c r="E76" i="82"/>
  <c r="G81" i="4"/>
  <c r="G35" i="3"/>
  <c r="G46" i="3"/>
  <c r="G75" i="3"/>
  <c r="G78" i="3"/>
  <c r="C30" i="3"/>
  <c r="C29" i="81"/>
  <c r="D138" i="3"/>
  <c r="D125" i="3"/>
  <c r="D124" i="81"/>
  <c r="C125" i="3"/>
  <c r="G101" i="3"/>
  <c r="G40" i="4"/>
  <c r="G43" i="4"/>
  <c r="G62" i="4"/>
  <c r="G21" i="4"/>
  <c r="G97" i="4"/>
  <c r="G98" i="4"/>
  <c r="G99" i="4"/>
  <c r="G111" i="4"/>
  <c r="G113" i="4"/>
  <c r="G115" i="4"/>
  <c r="F7" i="2"/>
  <c r="D96" i="4"/>
  <c r="D94" i="82"/>
  <c r="G101" i="4"/>
  <c r="E23" i="4"/>
  <c r="F100" i="2"/>
  <c r="F98" i="2"/>
  <c r="F96" i="2"/>
  <c r="F17" i="34"/>
  <c r="F14" i="34"/>
  <c r="F13" i="34"/>
  <c r="J13" i="34"/>
  <c r="F12" i="34"/>
  <c r="D11" i="34"/>
  <c r="E16" i="4"/>
  <c r="E15" i="82"/>
  <c r="G16" i="4"/>
  <c r="D112" i="4"/>
  <c r="D110" i="82"/>
  <c r="C74" i="3"/>
  <c r="C73" i="81"/>
  <c r="F138" i="3"/>
  <c r="E60" i="4"/>
  <c r="E59" i="82"/>
  <c r="E37" i="4"/>
  <c r="E36" i="82"/>
  <c r="F36" i="82"/>
  <c r="E77" i="3"/>
  <c r="E74" i="3"/>
  <c r="E73" i="81"/>
  <c r="C54" i="3"/>
  <c r="C53" i="81"/>
  <c r="C48" i="3"/>
  <c r="C47" i="81"/>
  <c r="C36" i="3"/>
  <c r="C29" i="3"/>
  <c r="C28" i="81"/>
  <c r="C22" i="3"/>
  <c r="C21" i="81"/>
  <c r="F15" i="3"/>
  <c r="C58" i="2"/>
  <c r="C53" i="2"/>
  <c r="C63" i="2"/>
  <c r="C153" i="2"/>
  <c r="C47" i="2"/>
  <c r="C21" i="2"/>
  <c r="C21" i="61"/>
  <c r="F31" i="2"/>
  <c r="F41" i="2"/>
  <c r="F74" i="2"/>
  <c r="C4" i="3"/>
  <c r="C92" i="3"/>
  <c r="C4" i="4"/>
  <c r="C93" i="4"/>
  <c r="C4" i="6"/>
  <c r="G4" i="7"/>
  <c r="D4" i="6"/>
  <c r="E4" i="6"/>
  <c r="E4" i="7"/>
  <c r="C24" i="6"/>
  <c r="D24" i="6"/>
  <c r="E24" i="6"/>
  <c r="E18" i="7"/>
  <c r="C18" i="7"/>
  <c r="C30" i="7"/>
  <c r="D18" i="7"/>
  <c r="C24" i="7"/>
  <c r="D5" i="34"/>
  <c r="E5" i="34"/>
  <c r="F5" i="34"/>
  <c r="G5" i="34"/>
  <c r="H5" i="34"/>
  <c r="J5" i="34"/>
  <c r="J18" i="34"/>
  <c r="I5" i="34"/>
  <c r="J6" i="34"/>
  <c r="J7" i="34"/>
  <c r="D8" i="34"/>
  <c r="E8" i="34"/>
  <c r="F8" i="34"/>
  <c r="G8" i="34"/>
  <c r="H8" i="34"/>
  <c r="I8" i="34"/>
  <c r="J9" i="34"/>
  <c r="J10" i="34"/>
  <c r="E11" i="34"/>
  <c r="G11" i="34"/>
  <c r="H11" i="34"/>
  <c r="I11" i="34"/>
  <c r="D13" i="34"/>
  <c r="E13" i="34"/>
  <c r="G13" i="34"/>
  <c r="H13" i="34"/>
  <c r="I13" i="34"/>
  <c r="D15" i="34"/>
  <c r="E15" i="34"/>
  <c r="G15" i="34"/>
  <c r="H15" i="34"/>
  <c r="I15" i="34"/>
  <c r="J16" i="34"/>
  <c r="E5" i="35"/>
  <c r="E19" i="35"/>
  <c r="F5" i="35"/>
  <c r="G5" i="35"/>
  <c r="G19" i="35"/>
  <c r="H5" i="35"/>
  <c r="E12" i="35"/>
  <c r="F12" i="35"/>
  <c r="F19" i="35"/>
  <c r="G12" i="35"/>
  <c r="H12" i="35"/>
  <c r="H19" i="35"/>
  <c r="C29" i="37"/>
  <c r="D29" i="37"/>
  <c r="D36" i="38"/>
  <c r="D22" i="43"/>
  <c r="E22" i="43"/>
  <c r="C154" i="2"/>
  <c r="E128" i="69"/>
  <c r="E149" i="69"/>
  <c r="J14" i="34"/>
  <c r="E96" i="4"/>
  <c r="E94" i="82"/>
  <c r="F94" i="82"/>
  <c r="E129" i="4"/>
  <c r="E127" i="82"/>
  <c r="C94" i="2"/>
  <c r="C95" i="61"/>
  <c r="H4" i="6"/>
  <c r="F113" i="2"/>
  <c r="F111" i="2"/>
  <c r="F46" i="2"/>
  <c r="F38" i="2"/>
  <c r="F109" i="2"/>
  <c r="F95" i="2"/>
  <c r="G60" i="4"/>
  <c r="I16" i="63"/>
  <c r="G74" i="3"/>
  <c r="F36" i="2"/>
  <c r="D154" i="75"/>
  <c r="E153" i="75"/>
  <c r="C154" i="75"/>
  <c r="E154" i="75"/>
  <c r="F153" i="75"/>
  <c r="F19" i="2"/>
  <c r="F140" i="2"/>
  <c r="D37" i="61"/>
  <c r="D41" i="61"/>
  <c r="E154" i="60"/>
  <c r="C11" i="7"/>
  <c r="G10" i="7"/>
  <c r="G17" i="7"/>
  <c r="H10" i="7"/>
  <c r="H17" i="7"/>
  <c r="C154" i="60"/>
  <c r="E20" i="61"/>
  <c r="E73" i="59"/>
  <c r="E112" i="61"/>
  <c r="E124" i="59"/>
  <c r="D84" i="2"/>
  <c r="D84" i="61"/>
  <c r="D20" i="2"/>
  <c r="D20" i="61"/>
  <c r="D8" i="6"/>
  <c r="D78" i="2"/>
  <c r="D78" i="61"/>
  <c r="D60" i="61"/>
  <c r="D68" i="2"/>
  <c r="D70" i="2"/>
  <c r="D70" i="61"/>
  <c r="D62" i="2"/>
  <c r="D62" i="61"/>
  <c r="D54" i="2"/>
  <c r="D54" i="61"/>
  <c r="D18" i="2"/>
  <c r="D18" i="61"/>
  <c r="D82" i="2"/>
  <c r="D82" i="61"/>
  <c r="D80" i="2"/>
  <c r="D80" i="61"/>
  <c r="D52" i="2"/>
  <c r="D52" i="61"/>
  <c r="D44" i="61"/>
  <c r="D16" i="2"/>
  <c r="D16" i="61"/>
  <c r="D72" i="2"/>
  <c r="D72" i="61"/>
  <c r="D83" i="2"/>
  <c r="D83" i="61"/>
  <c r="D71" i="2"/>
  <c r="D71" i="61"/>
  <c r="D51" i="2"/>
  <c r="D51" i="61"/>
  <c r="D75" i="2"/>
  <c r="D75" i="61"/>
  <c r="D59" i="2"/>
  <c r="D59" i="61"/>
  <c r="D85" i="2"/>
  <c r="D85" i="61"/>
  <c r="D81" i="2"/>
  <c r="D81" i="61"/>
  <c r="D69" i="2"/>
  <c r="D69" i="61"/>
  <c r="D61" i="2"/>
  <c r="D61" i="61"/>
  <c r="D57" i="2"/>
  <c r="D57" i="61"/>
  <c r="F56" i="2"/>
  <c r="D49" i="2"/>
  <c r="D49" i="61"/>
  <c r="D17" i="2"/>
  <c r="D17" i="61"/>
  <c r="D25" i="2"/>
  <c r="D25" i="61"/>
  <c r="D24" i="2"/>
  <c r="D24" i="61"/>
  <c r="D27" i="2"/>
  <c r="D27" i="61"/>
  <c r="D7" i="7"/>
  <c r="D23" i="2"/>
  <c r="D23" i="61"/>
  <c r="I17" i="63"/>
  <c r="F63" i="60"/>
  <c r="D76" i="2"/>
  <c r="D86" i="2"/>
  <c r="H8" i="6"/>
  <c r="F97" i="2"/>
  <c r="D29" i="61"/>
  <c r="F35" i="60"/>
  <c r="E38" i="61"/>
  <c r="F38" i="61"/>
  <c r="E98" i="61"/>
  <c r="F98" i="61"/>
  <c r="E21" i="59"/>
  <c r="E86" i="74"/>
  <c r="E86" i="82"/>
  <c r="H6" i="6"/>
  <c r="E47" i="59"/>
  <c r="D73" i="59"/>
  <c r="C153" i="60"/>
  <c r="E154" i="85"/>
  <c r="F154" i="85"/>
  <c r="C154" i="85"/>
  <c r="D153" i="85"/>
  <c r="D154" i="85"/>
  <c r="E153" i="83"/>
  <c r="D127" i="74"/>
  <c r="F127" i="74"/>
  <c r="F37" i="2"/>
  <c r="E37" i="61"/>
  <c r="F37" i="61"/>
  <c r="E30" i="61"/>
  <c r="F30" i="61"/>
  <c r="F30" i="2"/>
  <c r="E96" i="61"/>
  <c r="C10" i="6"/>
  <c r="H27" i="6"/>
  <c r="F94" i="74"/>
  <c r="C110" i="59"/>
  <c r="C110" i="81"/>
  <c r="I4" i="6"/>
  <c r="I4" i="7"/>
  <c r="C149" i="73"/>
  <c r="E73" i="2"/>
  <c r="F73" i="2"/>
  <c r="D28" i="59"/>
  <c r="E28" i="59"/>
  <c r="C53" i="59"/>
  <c r="D40" i="61"/>
  <c r="F40" i="59"/>
  <c r="D64" i="69"/>
  <c r="D153" i="69"/>
  <c r="E41" i="61"/>
  <c r="F41" i="61"/>
  <c r="C28" i="59"/>
  <c r="F153" i="85"/>
  <c r="E153" i="85"/>
  <c r="D154" i="83"/>
  <c r="C154" i="83"/>
  <c r="F87" i="60"/>
  <c r="F86" i="60"/>
  <c r="F154" i="60"/>
  <c r="D154" i="60"/>
  <c r="F154" i="83"/>
  <c r="E154" i="83"/>
  <c r="D87" i="3"/>
  <c r="C87" i="3"/>
  <c r="G37" i="4"/>
  <c r="C154" i="4"/>
  <c r="D86" i="74"/>
  <c r="F110" i="59"/>
  <c r="C149" i="74"/>
  <c r="F127" i="59"/>
  <c r="D63" i="74"/>
  <c r="E88" i="4"/>
  <c r="D54" i="3"/>
  <c r="D53" i="81"/>
  <c r="F53" i="81"/>
  <c r="D53" i="2"/>
  <c r="D53" i="61"/>
  <c r="D58" i="2"/>
  <c r="D58" i="61"/>
  <c r="E54" i="3"/>
  <c r="E53" i="2"/>
  <c r="G37" i="3"/>
  <c r="E29" i="3"/>
  <c r="E28" i="2"/>
  <c r="E9" i="6"/>
  <c r="E18" i="6"/>
  <c r="G31" i="3"/>
  <c r="C88" i="4"/>
  <c r="E149" i="3"/>
  <c r="E148" i="2"/>
  <c r="G132" i="3"/>
  <c r="D124" i="2"/>
  <c r="G9" i="3"/>
  <c r="C95" i="3"/>
  <c r="C94" i="81"/>
  <c r="C111" i="3"/>
  <c r="G110" i="3"/>
  <c r="D111" i="3"/>
  <c r="D110" i="2"/>
  <c r="D111" i="61"/>
  <c r="H10" i="6"/>
  <c r="G97" i="3"/>
  <c r="G27" i="3"/>
  <c r="F19" i="61"/>
  <c r="G8" i="3"/>
  <c r="D22" i="6"/>
  <c r="D95" i="3"/>
  <c r="D94" i="2"/>
  <c r="E117" i="61"/>
  <c r="G96" i="4"/>
  <c r="F96" i="82"/>
  <c r="E155" i="4"/>
  <c r="G54" i="3"/>
  <c r="E53" i="61"/>
  <c r="F53" i="61"/>
  <c r="E10" i="6"/>
  <c r="E12" i="2"/>
  <c r="F11" i="2"/>
  <c r="F13" i="2"/>
  <c r="F10" i="2"/>
  <c r="D11" i="6"/>
  <c r="F14" i="2"/>
  <c r="G11" i="3"/>
  <c r="G15" i="3"/>
  <c r="G12" i="3"/>
  <c r="G14" i="3"/>
  <c r="F14" i="81"/>
  <c r="D6" i="6"/>
  <c r="E101" i="2"/>
  <c r="E102" i="61"/>
  <c r="E102" i="2"/>
  <c r="E103" i="61"/>
  <c r="E103" i="2"/>
  <c r="E104" i="61"/>
  <c r="E105" i="2"/>
  <c r="E106" i="61"/>
  <c r="E106" i="2"/>
  <c r="E107" i="61"/>
  <c r="E107" i="2"/>
  <c r="E108" i="61"/>
  <c r="E108" i="2"/>
  <c r="D101" i="2"/>
  <c r="D102" i="2"/>
  <c r="D103" i="2"/>
  <c r="D104" i="61"/>
  <c r="D105" i="2"/>
  <c r="D106" i="2"/>
  <c r="D107" i="2"/>
  <c r="D108" i="2"/>
  <c r="D112" i="2"/>
  <c r="H7" i="7"/>
  <c r="E112" i="2"/>
  <c r="I7" i="7"/>
  <c r="D114" i="2"/>
  <c r="H9" i="7"/>
  <c r="E114" i="2"/>
  <c r="D117" i="2"/>
  <c r="D118" i="61"/>
  <c r="D118" i="2"/>
  <c r="D116" i="2"/>
  <c r="D122" i="2"/>
  <c r="D123" i="61"/>
  <c r="D121" i="2"/>
  <c r="D120" i="2"/>
  <c r="D121" i="61"/>
  <c r="E125" i="2"/>
  <c r="E126" i="61"/>
  <c r="E125" i="3"/>
  <c r="E124" i="81"/>
  <c r="E126" i="2"/>
  <c r="F126" i="2"/>
  <c r="E130" i="2"/>
  <c r="E131" i="61"/>
  <c r="D129" i="2"/>
  <c r="E16" i="2"/>
  <c r="E16" i="61"/>
  <c r="E16" i="3"/>
  <c r="E15" i="2"/>
  <c r="E40" i="2"/>
  <c r="E40" i="61"/>
  <c r="F40" i="61"/>
  <c r="E36" i="3"/>
  <c r="E35" i="81"/>
  <c r="D7" i="59"/>
  <c r="D7" i="61"/>
  <c r="D6" i="73"/>
  <c r="D6" i="59"/>
  <c r="D6" i="61"/>
  <c r="C38" i="59"/>
  <c r="C38" i="61"/>
  <c r="C39" i="59"/>
  <c r="C39" i="61"/>
  <c r="C42" i="59"/>
  <c r="C42" i="61"/>
  <c r="C43" i="59"/>
  <c r="C43" i="61"/>
  <c r="C44" i="59"/>
  <c r="C44" i="61"/>
  <c r="C45" i="59"/>
  <c r="C45" i="61"/>
  <c r="E109" i="61"/>
  <c r="C86" i="73"/>
  <c r="C154" i="73"/>
  <c r="E17" i="61"/>
  <c r="E136" i="61"/>
  <c r="F97" i="82"/>
  <c r="E11" i="6"/>
  <c r="C86" i="84"/>
  <c r="C154" i="84"/>
  <c r="E154" i="84"/>
  <c r="F35" i="84"/>
  <c r="D63" i="84"/>
  <c r="D153" i="84"/>
  <c r="F94" i="84"/>
  <c r="C149" i="84"/>
  <c r="F53" i="2"/>
  <c r="F149" i="59"/>
  <c r="E150" i="4"/>
  <c r="E124" i="2"/>
  <c r="E125" i="61"/>
  <c r="I11" i="6"/>
  <c r="D18" i="34"/>
  <c r="F19" i="63"/>
  <c r="G125" i="3"/>
  <c r="D88" i="69"/>
  <c r="E63" i="84"/>
  <c r="F63" i="84"/>
  <c r="F153" i="84"/>
  <c r="C64" i="3"/>
  <c r="D15" i="59"/>
  <c r="D86" i="84"/>
  <c r="F86" i="84"/>
  <c r="F154" i="84"/>
  <c r="E127" i="84"/>
  <c r="E149" i="84"/>
  <c r="F149" i="84"/>
  <c r="D29" i="3"/>
  <c r="D28" i="81"/>
  <c r="E7" i="3"/>
  <c r="G7" i="3"/>
  <c r="F19" i="81"/>
  <c r="F127" i="84"/>
  <c r="D154" i="84"/>
  <c r="E153" i="84"/>
  <c r="E87" i="84"/>
  <c r="F111" i="73"/>
  <c r="F112" i="61"/>
  <c r="F110" i="84"/>
  <c r="F74" i="61"/>
  <c r="F97" i="61"/>
  <c r="F113" i="82"/>
  <c r="F111" i="82"/>
  <c r="F99" i="82"/>
  <c r="F95" i="82"/>
  <c r="F96" i="61"/>
  <c r="F88" i="61"/>
  <c r="C155" i="61"/>
  <c r="F87" i="61"/>
  <c r="D94" i="59"/>
  <c r="D95" i="61"/>
  <c r="D137" i="59"/>
  <c r="D109" i="59"/>
  <c r="D110" i="61"/>
  <c r="F110" i="61"/>
  <c r="D113" i="59"/>
  <c r="D115" i="59"/>
  <c r="D116" i="61"/>
  <c r="D99" i="59"/>
  <c r="D100" i="61"/>
  <c r="D131" i="59"/>
  <c r="D132" i="61"/>
  <c r="F132" i="61"/>
  <c r="D103" i="59"/>
  <c r="D98" i="59"/>
  <c r="D128" i="59"/>
  <c r="D147" i="59"/>
  <c r="D148" i="61"/>
  <c r="D143" i="59"/>
  <c r="D144" i="61"/>
  <c r="D139" i="59"/>
  <c r="D140" i="61"/>
  <c r="D135" i="59"/>
  <c r="D136" i="61"/>
  <c r="D126" i="59"/>
  <c r="D122" i="59"/>
  <c r="D118" i="59"/>
  <c r="D119" i="61"/>
  <c r="D114" i="59"/>
  <c r="D106" i="59"/>
  <c r="D107" i="61"/>
  <c r="D102" i="59"/>
  <c r="D103" i="61"/>
  <c r="D145" i="59"/>
  <c r="D146" i="61"/>
  <c r="D141" i="59"/>
  <c r="D142" i="61"/>
  <c r="H26" i="6"/>
  <c r="H28" i="6"/>
  <c r="D129" i="59"/>
  <c r="D130" i="61"/>
  <c r="D100" i="59"/>
  <c r="D101" i="61"/>
  <c r="F101" i="61"/>
  <c r="F100" i="81"/>
  <c r="D133" i="59"/>
  <c r="D134" i="61"/>
  <c r="D123" i="59"/>
  <c r="D124" i="61"/>
  <c r="D107" i="59"/>
  <c r="D119" i="59"/>
  <c r="D120" i="61"/>
  <c r="F120" i="61"/>
  <c r="D140" i="59"/>
  <c r="D141" i="61"/>
  <c r="F141" i="61"/>
  <c r="D146" i="59"/>
  <c r="D147" i="61"/>
  <c r="D142" i="59"/>
  <c r="D143" i="61"/>
  <c r="D138" i="59"/>
  <c r="D139" i="61"/>
  <c r="D134" i="59"/>
  <c r="D135" i="61"/>
  <c r="D130" i="59"/>
  <c r="D131" i="61"/>
  <c r="D125" i="59"/>
  <c r="D126" i="61"/>
  <c r="D121" i="59"/>
  <c r="D122" i="61"/>
  <c r="D117" i="59"/>
  <c r="D105" i="59"/>
  <c r="D106" i="61"/>
  <c r="D101" i="59"/>
  <c r="D102" i="61"/>
  <c r="D144" i="59"/>
  <c r="D145" i="61"/>
  <c r="D136" i="59"/>
  <c r="D137" i="61"/>
  <c r="D132" i="59"/>
  <c r="D133" i="61"/>
  <c r="D124" i="59"/>
  <c r="D125" i="61"/>
  <c r="H11" i="6"/>
  <c r="D120" i="59"/>
  <c r="D116" i="59"/>
  <c r="D113" i="61"/>
  <c r="D112" i="59"/>
  <c r="D108" i="59"/>
  <c r="D109" i="61"/>
  <c r="D104" i="59"/>
  <c r="D105" i="61"/>
  <c r="F105" i="61"/>
  <c r="D127" i="61"/>
  <c r="C87" i="2"/>
  <c r="D108" i="61"/>
  <c r="F115" i="2"/>
  <c r="D115" i="61"/>
  <c r="D99" i="61"/>
  <c r="F99" i="61"/>
  <c r="F15" i="34"/>
  <c r="J15" i="34"/>
  <c r="J17" i="34"/>
  <c r="E65" i="4"/>
  <c r="E7" i="6"/>
  <c r="I9" i="7"/>
  <c r="E115" i="61"/>
  <c r="E6" i="2"/>
  <c r="D114" i="61"/>
  <c r="E113" i="61"/>
  <c r="C88" i="3"/>
  <c r="D117" i="61"/>
  <c r="C154" i="74"/>
  <c r="F109" i="81"/>
  <c r="I18" i="34"/>
  <c r="F110" i="82"/>
  <c r="D129" i="4"/>
  <c r="D127" i="82"/>
  <c r="F127" i="82"/>
  <c r="G112" i="4"/>
  <c r="F11" i="34"/>
  <c r="J12" i="34"/>
  <c r="E35" i="2"/>
  <c r="C86" i="82"/>
  <c r="C154" i="82"/>
  <c r="C155" i="4"/>
  <c r="C9" i="7"/>
  <c r="E87" i="3"/>
  <c r="G77" i="3"/>
  <c r="I8" i="63"/>
  <c r="I14" i="63"/>
  <c r="H14" i="63"/>
  <c r="H19" i="63"/>
  <c r="D63" i="82"/>
  <c r="D87" i="74"/>
  <c r="G18" i="34"/>
  <c r="J8" i="34"/>
  <c r="G4" i="6"/>
  <c r="C4" i="7"/>
  <c r="C47" i="61"/>
  <c r="C73" i="59"/>
  <c r="C73" i="61"/>
  <c r="C20" i="6"/>
  <c r="C19" i="6"/>
  <c r="C28" i="6"/>
  <c r="C125" i="61"/>
  <c r="G11" i="6"/>
  <c r="C124" i="81"/>
  <c r="F35" i="74"/>
  <c r="C145" i="61"/>
  <c r="C144" i="81"/>
  <c r="C141" i="61"/>
  <c r="C140" i="81"/>
  <c r="C136" i="61"/>
  <c r="C135" i="81"/>
  <c r="C131" i="81"/>
  <c r="C132" i="61"/>
  <c r="C127" i="61"/>
  <c r="C126" i="81"/>
  <c r="C122" i="61"/>
  <c r="C121" i="81"/>
  <c r="C118" i="61"/>
  <c r="C117" i="81"/>
  <c r="C114" i="61"/>
  <c r="C113" i="81"/>
  <c r="C109" i="61"/>
  <c r="C108" i="81"/>
  <c r="C105" i="61"/>
  <c r="C104" i="81"/>
  <c r="C101" i="61"/>
  <c r="C100" i="81"/>
  <c r="C96" i="61"/>
  <c r="C95" i="81"/>
  <c r="D64" i="61"/>
  <c r="H20" i="7"/>
  <c r="H30" i="7"/>
  <c r="H31" i="7"/>
  <c r="E73" i="61"/>
  <c r="E20" i="6"/>
  <c r="E19" i="6"/>
  <c r="E28" i="6"/>
  <c r="E21" i="6"/>
  <c r="C76" i="59"/>
  <c r="C76" i="61"/>
  <c r="D148" i="74"/>
  <c r="C147" i="81"/>
  <c r="C148" i="61"/>
  <c r="C143" i="81"/>
  <c r="C144" i="61"/>
  <c r="C139" i="81"/>
  <c r="C140" i="61"/>
  <c r="C135" i="61"/>
  <c r="C134" i="81"/>
  <c r="C131" i="61"/>
  <c r="C130" i="81"/>
  <c r="C126" i="61"/>
  <c r="C125" i="81"/>
  <c r="C121" i="61"/>
  <c r="C120" i="81"/>
  <c r="C117" i="61"/>
  <c r="C116" i="81"/>
  <c r="C113" i="61"/>
  <c r="C112" i="81"/>
  <c r="C108" i="61"/>
  <c r="C107" i="81"/>
  <c r="C104" i="61"/>
  <c r="C103" i="81"/>
  <c r="C100" i="61"/>
  <c r="C99" i="81"/>
  <c r="D58" i="81"/>
  <c r="C15" i="82"/>
  <c r="C73" i="82"/>
  <c r="E64" i="61"/>
  <c r="E27" i="7"/>
  <c r="E24" i="7"/>
  <c r="E30" i="7"/>
  <c r="F64" i="2"/>
  <c r="C6" i="59"/>
  <c r="C6" i="61"/>
  <c r="C138" i="61"/>
  <c r="C137" i="81"/>
  <c r="D73" i="61"/>
  <c r="D20" i="6"/>
  <c r="C58" i="81"/>
  <c r="C28" i="61"/>
  <c r="C63" i="84"/>
  <c r="C153" i="84"/>
  <c r="D15" i="82"/>
  <c r="C136" i="81"/>
  <c r="C132" i="81"/>
  <c r="C128" i="81"/>
  <c r="C109" i="81"/>
  <c r="C105" i="81"/>
  <c r="C101" i="81"/>
  <c r="C97" i="81"/>
  <c r="C116" i="61"/>
  <c r="D73" i="81"/>
  <c r="F73" i="81"/>
  <c r="E58" i="81"/>
  <c r="F11" i="81"/>
  <c r="D7" i="3"/>
  <c r="D6" i="81"/>
  <c r="C53" i="82"/>
  <c r="E128" i="2"/>
  <c r="E129" i="61"/>
  <c r="E22" i="3"/>
  <c r="D16" i="3"/>
  <c r="D15" i="81"/>
  <c r="C146" i="81"/>
  <c r="C142" i="81"/>
  <c r="C138" i="81"/>
  <c r="C123" i="81"/>
  <c r="C119" i="81"/>
  <c r="C111" i="81"/>
  <c r="D22" i="3"/>
  <c r="D21" i="2"/>
  <c r="C76" i="82"/>
  <c r="E41" i="81"/>
  <c r="F41" i="81"/>
  <c r="C141" i="81"/>
  <c r="C133" i="81"/>
  <c r="C129" i="81"/>
  <c r="C106" i="81"/>
  <c r="C102" i="81"/>
  <c r="C98" i="81"/>
  <c r="C96" i="81"/>
  <c r="E30" i="81"/>
  <c r="F30" i="81"/>
  <c r="D127" i="60"/>
  <c r="D76" i="81"/>
  <c r="C76" i="81"/>
  <c r="F9" i="81"/>
  <c r="F39" i="81"/>
  <c r="D65" i="4"/>
  <c r="C15" i="73"/>
  <c r="C15" i="59"/>
  <c r="C15" i="61"/>
  <c r="C15" i="81"/>
  <c r="C145" i="81"/>
  <c r="C122" i="81"/>
  <c r="C118" i="81"/>
  <c r="C114" i="81"/>
  <c r="E12" i="6"/>
  <c r="D150" i="4"/>
  <c r="G150" i="4"/>
  <c r="D149" i="60"/>
  <c r="D153" i="60"/>
  <c r="D154" i="74"/>
  <c r="D148" i="59"/>
  <c r="D149" i="74"/>
  <c r="E64" i="82"/>
  <c r="E89" i="4"/>
  <c r="G65" i="4"/>
  <c r="E154" i="4"/>
  <c r="D64" i="82"/>
  <c r="E21" i="81"/>
  <c r="E21" i="2"/>
  <c r="E21" i="61"/>
  <c r="J11" i="34"/>
  <c r="E6" i="6"/>
  <c r="F6" i="2"/>
  <c r="E155" i="3"/>
  <c r="G87" i="3"/>
  <c r="F28" i="2"/>
  <c r="E6" i="81"/>
  <c r="F6" i="81"/>
  <c r="G98" i="3"/>
  <c r="E104" i="81"/>
  <c r="G105" i="3"/>
  <c r="F119" i="81"/>
  <c r="D128" i="3"/>
  <c r="D110" i="81"/>
  <c r="F97" i="81"/>
  <c r="E128" i="81"/>
  <c r="E148" i="81"/>
  <c r="C128" i="3"/>
  <c r="E98" i="81"/>
  <c r="F98" i="81"/>
  <c r="G99" i="3"/>
  <c r="F73" i="61"/>
  <c r="E53" i="81"/>
  <c r="D4" i="7"/>
  <c r="H4" i="7"/>
  <c r="G96" i="3"/>
  <c r="D95" i="81"/>
  <c r="F95" i="81"/>
  <c r="G114" i="3"/>
  <c r="E113" i="81"/>
  <c r="F113" i="81"/>
  <c r="G47" i="3"/>
  <c r="G38" i="3"/>
  <c r="G20" i="7"/>
  <c r="G30" i="7"/>
  <c r="E48" i="3"/>
  <c r="D36" i="3"/>
  <c r="D35" i="2"/>
  <c r="G20" i="3"/>
  <c r="G57" i="3"/>
  <c r="G5" i="102"/>
  <c r="G36" i="3"/>
  <c r="E47" i="81"/>
  <c r="E47" i="2"/>
  <c r="E47" i="61"/>
  <c r="C154" i="3"/>
  <c r="E11" i="7"/>
  <c r="E78" i="81"/>
  <c r="E76" i="73"/>
  <c r="E76" i="81"/>
  <c r="C40" i="81"/>
  <c r="C35" i="73"/>
  <c r="C63" i="73"/>
  <c r="F46" i="73"/>
  <c r="D46" i="81"/>
  <c r="F114" i="61"/>
  <c r="F78" i="73"/>
  <c r="D27" i="7"/>
  <c r="D24" i="7"/>
  <c r="D30" i="7"/>
  <c r="D76" i="59"/>
  <c r="D76" i="61"/>
  <c r="D86" i="73"/>
  <c r="D154" i="73"/>
  <c r="F60" i="61"/>
  <c r="F8" i="61"/>
  <c r="F95" i="73"/>
  <c r="E95" i="81"/>
  <c r="E94" i="73"/>
  <c r="E15" i="81"/>
  <c r="F15" i="81"/>
  <c r="E15" i="59"/>
  <c r="E15" i="61"/>
  <c r="E63" i="73"/>
  <c r="E153" i="73"/>
  <c r="F110" i="73"/>
  <c r="F46" i="81"/>
  <c r="D35" i="73"/>
  <c r="D35" i="59"/>
  <c r="F37" i="73"/>
  <c r="F39" i="82"/>
  <c r="D96" i="81"/>
  <c r="F96" i="81"/>
  <c r="F96" i="73"/>
  <c r="F94" i="73"/>
  <c r="E94" i="59"/>
  <c r="F94" i="59"/>
  <c r="D86" i="59"/>
  <c r="D154" i="59"/>
  <c r="D63" i="73"/>
  <c r="F35" i="73"/>
  <c r="E127" i="73"/>
  <c r="E76" i="59"/>
  <c r="F76" i="59"/>
  <c r="E149" i="73"/>
  <c r="D87" i="73"/>
  <c r="D87" i="59"/>
  <c r="D6" i="7"/>
  <c r="D21" i="61"/>
  <c r="E29" i="6"/>
  <c r="D12" i="6"/>
  <c r="F35" i="2"/>
  <c r="D35" i="61"/>
  <c r="C63" i="59"/>
  <c r="C153" i="73"/>
  <c r="H18" i="6"/>
  <c r="H29" i="6"/>
  <c r="E154" i="82"/>
  <c r="G31" i="7"/>
  <c r="D153" i="73"/>
  <c r="C30" i="6"/>
  <c r="G30" i="6"/>
  <c r="C29" i="6"/>
  <c r="D63" i="59"/>
  <c r="D153" i="59"/>
  <c r="E86" i="73"/>
  <c r="F76" i="73"/>
  <c r="D35" i="81"/>
  <c r="F35" i="81"/>
  <c r="F64" i="61"/>
  <c r="G22" i="3"/>
  <c r="E28" i="61"/>
  <c r="F28" i="61"/>
  <c r="D153" i="82"/>
  <c r="D154" i="4"/>
  <c r="G129" i="4"/>
  <c r="D21" i="81"/>
  <c r="D15" i="2"/>
  <c r="C111" i="61"/>
  <c r="G29" i="3"/>
  <c r="E76" i="2"/>
  <c r="E76" i="61"/>
  <c r="E28" i="81"/>
  <c r="F28" i="81"/>
  <c r="D153" i="74"/>
  <c r="C58" i="59"/>
  <c r="C58" i="61"/>
  <c r="E148" i="59"/>
  <c r="E149" i="61"/>
  <c r="I28" i="6"/>
  <c r="F31" i="81"/>
  <c r="I18" i="63"/>
  <c r="I19" i="63"/>
  <c r="E18" i="34"/>
  <c r="E35" i="82"/>
  <c r="F35" i="82"/>
  <c r="E35" i="59"/>
  <c r="E137" i="59"/>
  <c r="E137" i="82"/>
  <c r="F137" i="82"/>
  <c r="E148" i="74"/>
  <c r="E154" i="74"/>
  <c r="E29" i="81"/>
  <c r="F63" i="73"/>
  <c r="D127" i="2"/>
  <c r="G16" i="3"/>
  <c r="I20" i="7"/>
  <c r="I30" i="7"/>
  <c r="F18" i="34"/>
  <c r="C86" i="81"/>
  <c r="C154" i="81"/>
  <c r="D87" i="84"/>
  <c r="F87" i="84"/>
  <c r="F124" i="2"/>
  <c r="E29" i="2"/>
  <c r="D9" i="7"/>
  <c r="D94" i="81"/>
  <c r="H18" i="34"/>
  <c r="F66" i="61"/>
  <c r="F56" i="61"/>
  <c r="F56" i="81"/>
  <c r="C35" i="59"/>
  <c r="C35" i="61"/>
  <c r="E6" i="7"/>
  <c r="C153" i="69"/>
  <c r="E99" i="2"/>
  <c r="E116" i="3"/>
  <c r="E63" i="74"/>
  <c r="C63" i="74"/>
  <c r="E138" i="61"/>
  <c r="E111" i="81"/>
  <c r="F111" i="81"/>
  <c r="G112" i="3"/>
  <c r="F40" i="81"/>
  <c r="C35" i="81"/>
  <c r="D86" i="81"/>
  <c r="E86" i="2"/>
  <c r="C87" i="84"/>
  <c r="C87" i="81"/>
  <c r="I10" i="7"/>
  <c r="I17" i="7"/>
  <c r="I31" i="7"/>
  <c r="E127" i="61"/>
  <c r="D137" i="81"/>
  <c r="F137" i="81"/>
  <c r="D137" i="2"/>
  <c r="G138" i="3"/>
  <c r="E58" i="2"/>
  <c r="E64" i="69"/>
  <c r="E6" i="82"/>
  <c r="E6" i="59"/>
  <c r="E6" i="61"/>
  <c r="F6" i="61"/>
  <c r="E149" i="74"/>
  <c r="F149" i="74"/>
  <c r="D149" i="82"/>
  <c r="F149" i="82"/>
  <c r="C63" i="81"/>
  <c r="C153" i="81"/>
  <c r="C86" i="59"/>
  <c r="C154" i="59"/>
  <c r="D21" i="6"/>
  <c r="D19" i="6"/>
  <c r="D28" i="6"/>
  <c r="E127" i="60"/>
  <c r="F94" i="60"/>
  <c r="C138" i="3"/>
  <c r="C149" i="3"/>
  <c r="C150" i="3"/>
  <c r="D148" i="82"/>
  <c r="F148" i="82"/>
  <c r="F38" i="81"/>
  <c r="D38" i="81"/>
  <c r="G39" i="3"/>
  <c r="C87" i="73"/>
  <c r="E64" i="3"/>
  <c r="C53" i="61"/>
  <c r="D10" i="6"/>
  <c r="F86" i="74"/>
  <c r="D9" i="6"/>
  <c r="D28" i="61"/>
  <c r="F7" i="61"/>
  <c r="D127" i="73"/>
  <c r="F40" i="73"/>
  <c r="D30" i="3"/>
  <c r="D29" i="81"/>
  <c r="D88" i="4"/>
  <c r="G40" i="3"/>
  <c r="D129" i="3"/>
  <c r="C6" i="7"/>
  <c r="C17" i="7"/>
  <c r="D48" i="3"/>
  <c r="E155" i="61"/>
  <c r="D128" i="61"/>
  <c r="D155" i="4"/>
  <c r="D89" i="4"/>
  <c r="D86" i="82"/>
  <c r="D154" i="82"/>
  <c r="F153" i="73"/>
  <c r="G30" i="3"/>
  <c r="C63" i="82"/>
  <c r="C153" i="82"/>
  <c r="C153" i="74"/>
  <c r="C87" i="74"/>
  <c r="D149" i="73"/>
  <c r="F149" i="73"/>
  <c r="D127" i="81"/>
  <c r="F127" i="73"/>
  <c r="C87" i="59"/>
  <c r="E149" i="60"/>
  <c r="F149" i="60"/>
  <c r="E153" i="60"/>
  <c r="F127" i="60"/>
  <c r="F153" i="60"/>
  <c r="E88" i="69"/>
  <c r="E153" i="69"/>
  <c r="F86" i="2"/>
  <c r="E154" i="2"/>
  <c r="C155" i="3"/>
  <c r="F15" i="2"/>
  <c r="D7" i="6"/>
  <c r="D18" i="6"/>
  <c r="D15" i="61"/>
  <c r="F15" i="61"/>
  <c r="E88" i="3"/>
  <c r="E63" i="2"/>
  <c r="E63" i="81"/>
  <c r="F29" i="81"/>
  <c r="E63" i="82"/>
  <c r="E87" i="74"/>
  <c r="F63" i="74"/>
  <c r="F153" i="74"/>
  <c r="E63" i="59"/>
  <c r="E153" i="74"/>
  <c r="G31" i="6"/>
  <c r="C31" i="6"/>
  <c r="F29" i="2"/>
  <c r="E29" i="61"/>
  <c r="F29" i="61"/>
  <c r="G32" i="7"/>
  <c r="C32" i="7"/>
  <c r="C31" i="7"/>
  <c r="E115" i="81"/>
  <c r="F115" i="81"/>
  <c r="E111" i="3"/>
  <c r="E154" i="73"/>
  <c r="E86" i="59"/>
  <c r="E86" i="81"/>
  <c r="F86" i="73"/>
  <c r="E87" i="73"/>
  <c r="C153" i="59"/>
  <c r="C63" i="61"/>
  <c r="C154" i="61"/>
  <c r="D47" i="2"/>
  <c r="D64" i="3"/>
  <c r="G64" i="3"/>
  <c r="D47" i="81"/>
  <c r="E58" i="61"/>
  <c r="F58" i="61"/>
  <c r="F58" i="2"/>
  <c r="E9" i="7"/>
  <c r="E17" i="7"/>
  <c r="D128" i="2"/>
  <c r="D129" i="61"/>
  <c r="F129" i="61"/>
  <c r="G129" i="3"/>
  <c r="D128" i="81"/>
  <c r="D149" i="3"/>
  <c r="F137" i="2"/>
  <c r="D138" i="61"/>
  <c r="F138" i="61"/>
  <c r="I10" i="6"/>
  <c r="I18" i="6"/>
  <c r="E100" i="3"/>
  <c r="E100" i="61"/>
  <c r="F100" i="61"/>
  <c r="F99" i="2"/>
  <c r="F35" i="59"/>
  <c r="E35" i="61"/>
  <c r="F35" i="61"/>
  <c r="E32" i="7"/>
  <c r="E31" i="7"/>
  <c r="I32" i="7"/>
  <c r="E99" i="81"/>
  <c r="F99" i="81"/>
  <c r="G100" i="3"/>
  <c r="E95" i="3"/>
  <c r="G33" i="7"/>
  <c r="C33" i="7"/>
  <c r="F63" i="59"/>
  <c r="F153" i="59"/>
  <c r="E153" i="59"/>
  <c r="F87" i="73"/>
  <c r="E87" i="59"/>
  <c r="F87" i="59"/>
  <c r="E87" i="81"/>
  <c r="F87" i="81"/>
  <c r="E87" i="2"/>
  <c r="G88" i="3"/>
  <c r="E87" i="82"/>
  <c r="F87" i="74"/>
  <c r="D87" i="82"/>
  <c r="G89" i="4"/>
  <c r="D88" i="3"/>
  <c r="D87" i="81"/>
  <c r="D154" i="3"/>
  <c r="D63" i="81"/>
  <c r="D153" i="81"/>
  <c r="D63" i="2"/>
  <c r="D47" i="61"/>
  <c r="F47" i="61"/>
  <c r="D11" i="7"/>
  <c r="D17" i="7"/>
  <c r="F47" i="2"/>
  <c r="E154" i="81"/>
  <c r="E153" i="82"/>
  <c r="F63" i="82"/>
  <c r="F153" i="82"/>
  <c r="D155" i="3"/>
  <c r="D148" i="2"/>
  <c r="G149" i="3"/>
  <c r="G155" i="3"/>
  <c r="D148" i="81"/>
  <c r="D150" i="3"/>
  <c r="D149" i="81"/>
  <c r="E154" i="59"/>
  <c r="F86" i="59"/>
  <c r="D29" i="6"/>
  <c r="H30" i="6"/>
  <c r="D30" i="6"/>
  <c r="G111" i="3"/>
  <c r="E110" i="2"/>
  <c r="E128" i="3"/>
  <c r="E110" i="81"/>
  <c r="F110" i="81"/>
  <c r="I29" i="6"/>
  <c r="E30" i="6"/>
  <c r="I30" i="6"/>
  <c r="E63" i="61"/>
  <c r="E31" i="6"/>
  <c r="I31" i="6"/>
  <c r="D87" i="2"/>
  <c r="D63" i="61"/>
  <c r="D154" i="61"/>
  <c r="D153" i="2"/>
  <c r="E150" i="3"/>
  <c r="G128" i="3"/>
  <c r="G154" i="3"/>
  <c r="E127" i="2"/>
  <c r="E154" i="3"/>
  <c r="G95" i="3"/>
  <c r="E94" i="2"/>
  <c r="E94" i="81"/>
  <c r="F94" i="81"/>
  <c r="F63" i="2"/>
  <c r="H31" i="6"/>
  <c r="D31" i="6"/>
  <c r="F63" i="61"/>
  <c r="F86" i="81"/>
  <c r="F63" i="81"/>
  <c r="F148" i="81"/>
  <c r="D154" i="81"/>
  <c r="F87" i="2"/>
  <c r="E111" i="61"/>
  <c r="F111" i="61"/>
  <c r="F110" i="2"/>
  <c r="D32" i="7"/>
  <c r="D31" i="7"/>
  <c r="H32" i="7"/>
  <c r="D154" i="2"/>
  <c r="D149" i="61"/>
  <c r="F148" i="2"/>
  <c r="F154" i="2"/>
  <c r="D149" i="2"/>
  <c r="D150" i="61"/>
  <c r="F87" i="82"/>
  <c r="F86" i="82"/>
  <c r="F154" i="82"/>
  <c r="E33" i="7"/>
  <c r="I33" i="7"/>
  <c r="E128" i="61"/>
  <c r="E127" i="81"/>
  <c r="F127" i="2"/>
  <c r="E153" i="2"/>
  <c r="E149" i="2"/>
  <c r="G150" i="3"/>
  <c r="F153" i="2"/>
  <c r="D155" i="61"/>
  <c r="F149" i="61"/>
  <c r="F155" i="61"/>
  <c r="E95" i="61"/>
  <c r="F95" i="61"/>
  <c r="F94" i="2"/>
  <c r="H33" i="7"/>
  <c r="D33" i="7"/>
  <c r="F154" i="81"/>
  <c r="F149" i="2"/>
  <c r="E150" i="61"/>
  <c r="F150" i="61"/>
  <c r="E149" i="81"/>
  <c r="F149" i="81"/>
  <c r="F127" i="81"/>
  <c r="F153" i="81"/>
  <c r="E153" i="81"/>
  <c r="F128" i="61"/>
  <c r="F154" i="61"/>
  <c r="E154" i="61"/>
  <c r="C89" i="4"/>
  <c r="C65" i="4"/>
  <c r="C49" i="4"/>
  <c r="C48" i="82"/>
</calcChain>
</file>

<file path=xl/sharedStrings.xml><?xml version="1.0" encoding="utf-8"?>
<sst xmlns="http://schemas.openxmlformats.org/spreadsheetml/2006/main" count="8598" uniqueCount="1317">
  <si>
    <t>D/III/6 Nem társadalombiztosítás pénzügyi alapjait terhelő kifizetett ellátások megtérítésének elszámolása</t>
  </si>
  <si>
    <t>156</t>
  </si>
  <si>
    <t>D/III/7 Folyósított, megelőlegezett társadalombiztosítási és családtámogatási ellátások elszámolása</t>
  </si>
  <si>
    <t>157</t>
  </si>
  <si>
    <t>158</t>
  </si>
  <si>
    <t>D/III/9 Letétre, megőrzésre, fedezetkezelésre átadott pénzeszközök, biztosítékok</t>
  </si>
  <si>
    <t>159</t>
  </si>
  <si>
    <t>D/III Követelés jellegű sajátos elszámolások (=D/III/1+…+D/III/9)</t>
  </si>
  <si>
    <t>160</t>
  </si>
  <si>
    <t>D) KÖVETELÉSEK  (=D/I+D/II+D/III)</t>
  </si>
  <si>
    <t>161</t>
  </si>
  <si>
    <t>162</t>
  </si>
  <si>
    <t>163</t>
  </si>
  <si>
    <t>164</t>
  </si>
  <si>
    <t>165</t>
  </si>
  <si>
    <t>166</t>
  </si>
  <si>
    <t>167</t>
  </si>
  <si>
    <t>168</t>
  </si>
  <si>
    <t>F/1  Eredményszemléletű bevételek aktív időbeli elhatárolása</t>
  </si>
  <si>
    <t>169</t>
  </si>
  <si>
    <t>F/2 Költségek, ráfordítások aktív időbeli elhatárolása</t>
  </si>
  <si>
    <t>170</t>
  </si>
  <si>
    <t>F/3 Halasztott ráfordítások</t>
  </si>
  <si>
    <t>171</t>
  </si>
  <si>
    <t>F) AKTÍV IDŐBELI  ELHATÁROLÁSOK  (=F/1+F/2+F/3)</t>
  </si>
  <si>
    <t>172</t>
  </si>
  <si>
    <t>ESZKÖZÖK ÖSSZESEN (=A+B+C+D+E+F)</t>
  </si>
  <si>
    <t>173</t>
  </si>
  <si>
    <t>G/I  Nemzeti vagyon induláskori értéke</t>
  </si>
  <si>
    <t>174</t>
  </si>
  <si>
    <t>G/II Nemzeti vagyon változásai</t>
  </si>
  <si>
    <t>175</t>
  </si>
  <si>
    <t>G/III Egyéb eszközök induláskori értéke és változásai</t>
  </si>
  <si>
    <t>176</t>
  </si>
  <si>
    <t>G/IV Felhalmozott eredmény</t>
  </si>
  <si>
    <t>177</t>
  </si>
  <si>
    <t>G/V Eszközök értékhelyesbítésének forrása</t>
  </si>
  <si>
    <t>178</t>
  </si>
  <si>
    <t>G/VI Mérleg szerinti eredmény</t>
  </si>
  <si>
    <t>179</t>
  </si>
  <si>
    <t>180</t>
  </si>
  <si>
    <t>H/I/1 Költségvetési évben esedékes kötelezettségek személyi juttatásokra</t>
  </si>
  <si>
    <t>181</t>
  </si>
  <si>
    <t>H/I/2 Költségvetési évben esedékes kötelezettségek munkaadókat terhelő járulékokra és szociális hozzájárulási adóra</t>
  </si>
  <si>
    <t>182</t>
  </si>
  <si>
    <t>H/I/3 Költségvetési évben esedékes kötelezettségek dologi kiadásokra</t>
  </si>
  <si>
    <t>183</t>
  </si>
  <si>
    <t>H/I/4 Költségvetési évben esedékes kötelezettségek ellátottak pénzbeli juttatásaira</t>
  </si>
  <si>
    <t>184</t>
  </si>
  <si>
    <t>H/I/5 Költségvetési évben esedékes kötelezettségek egyéb működési célú kiadásokra (&gt;=H/I/5a+H/I/5b)</t>
  </si>
  <si>
    <t>185</t>
  </si>
  <si>
    <t>H/I/5a - ebből: költségvetési évben esedékes kötelezettségek működési célú visszatérítendő támogatások, kölcsönök törlesztésére államháztartáson belülre</t>
  </si>
  <si>
    <t>186</t>
  </si>
  <si>
    <t>H/I/5b - ebből: költségvetési évben esedékes kötelezettségek működési célú támogatásokra az Európai Uniónak</t>
  </si>
  <si>
    <t>187</t>
  </si>
  <si>
    <t>H/I/6 Költségvetési évben esedékes kötelezettségek beruházásokra</t>
  </si>
  <si>
    <t>188</t>
  </si>
  <si>
    <t>H/I/7 Költségvetési évben esedékes kötelezettségek felújításokra</t>
  </si>
  <si>
    <t>189</t>
  </si>
  <si>
    <t>H/I/8 Költségvetési évben esedékes kötelezettségek egyéb felhalmozási célú kiadásokra (&gt;=H/I/8a+H/I/8b)</t>
  </si>
  <si>
    <t>190</t>
  </si>
  <si>
    <t>H/I/8a - ebből: költségvetési évben esedékes kötelezettségek felhalmozási célú visszatérítendő támogatások, kölcsönök törlesztésére államháztartáson belülre</t>
  </si>
  <si>
    <t>191</t>
  </si>
  <si>
    <t>H/I/8b - ebből: költségvetési évben esedékes kötelezettségek felhalmozási célú támogatásokra az Európai Uniónak</t>
  </si>
  <si>
    <t>192</t>
  </si>
  <si>
    <t>193</t>
  </si>
  <si>
    <t>H/I/9a - ebből: költségvetési évben esedékes kötelezettségek hosszú lejáratú hitelek, kölcsönök törlesztésére pénzügyi vállalkozásnak</t>
  </si>
  <si>
    <t>194</t>
  </si>
  <si>
    <t>H/I/9b - ebből: költségvetési évben esedékes kötelezettségek rövid lejáratú hitelek, kölcsönök törlesztésére pénzügyi vállalkozásnak</t>
  </si>
  <si>
    <t>195</t>
  </si>
  <si>
    <t>H/I/9c - ebből: költségvetési évben esedékes kötelezettségek kincstárjegyek beváltására</t>
  </si>
  <si>
    <t>196</t>
  </si>
  <si>
    <t>H/I/9d - ebből: költségvetési évben esedékes kötelezettségek éven belüli lejáratú belföldi értékpapírok beváltására</t>
  </si>
  <si>
    <t>197</t>
  </si>
  <si>
    <t>H/I/9e - ebből: költségvetési évben esedékes kötelezettségek belföldi kötvények beváltására</t>
  </si>
  <si>
    <t>198</t>
  </si>
  <si>
    <t>H/I/9f - ebből: költségvetési évben esedékes kötelezettségek éven túli lejáratú belföldi értékpapírok beváltására</t>
  </si>
  <si>
    <t>199</t>
  </si>
  <si>
    <t>H/I/9g - ebből: költségvetési évben esedékes kötelezettségek államháztartáson belüli megelőlegezések visszafizetésére</t>
  </si>
  <si>
    <t>200</t>
  </si>
  <si>
    <t>H/I/9h - ebből: költségvetési évben esedékes kötelezettségek pénzügyi lízing kiadásaira</t>
  </si>
  <si>
    <t>201</t>
  </si>
  <si>
    <t>H/I/9i - ebből: költségvetési évben esedékes kötelezettségek külföldi értékpapírok beváltására</t>
  </si>
  <si>
    <t>202</t>
  </si>
  <si>
    <t>H/I/9j - ebből: költségvetési évben esedékes kötelezettségek hitelek, kölcsönök törlesztésére külföldi kormányoknak és nemzetközi szervezeteknek</t>
  </si>
  <si>
    <t>203</t>
  </si>
  <si>
    <t>H/I/9k - ebből: költségvetési évben esedékes kötelezettségek hitelek, kölcsönök törlesztésére külföldi pénzintézeteknek</t>
  </si>
  <si>
    <t>204</t>
  </si>
  <si>
    <t>H/I/9l - ebből: költségvetési évben esedékes kötelezettségek váltókiadásokra</t>
  </si>
  <si>
    <t>205</t>
  </si>
  <si>
    <t>206</t>
  </si>
  <si>
    <t>H/I Költségvetési évben esedékes kötelezettségek (=H/I/1+…+H/I/9)</t>
  </si>
  <si>
    <t>207</t>
  </si>
  <si>
    <t>H/II/1 Költségvetési évet követően esedékes kötelezettségek személyi juttatásokra</t>
  </si>
  <si>
    <t>208</t>
  </si>
  <si>
    <t>H/II/2 Költségvetési évet követően esedékes kötelezettségek munkaadókat terhelő járulékokra és szociális hozzájárulási adóra</t>
  </si>
  <si>
    <t>209</t>
  </si>
  <si>
    <t>H/II/3 Költségvetési évet követően esedékes kötelezettségek dologi kiadásokra</t>
  </si>
  <si>
    <t>210</t>
  </si>
  <si>
    <t>H/II/4 Költségvetési évet követően esedékes kötelezettségek ellátottak pénzbeli juttatásaira</t>
  </si>
  <si>
    <t>211</t>
  </si>
  <si>
    <t>H/II/5 Költségvetési évet követően esedékes kötelezettségek egyéb működési célú kiadásokra (&gt;=H/II/5a+H/II/5b)</t>
  </si>
  <si>
    <t>212</t>
  </si>
  <si>
    <t>H/II/5a - ebből: költségvetési évet követően esedékes kötelezettségek működési célú visszatérítendő támogatások, kölcsönök törlesztésére államháztartáson belülre</t>
  </si>
  <si>
    <t>213</t>
  </si>
  <si>
    <t>H/II/5b - ebből: költségvetési évet követően esedékes kötelezettségek működési célú támogatásokra az Európai Uniónak</t>
  </si>
  <si>
    <t>214</t>
  </si>
  <si>
    <t>H/II/6 Költségvetési évet követően esedékes kötelezettségek beruházásokra</t>
  </si>
  <si>
    <t>215</t>
  </si>
  <si>
    <t>H/II/7 Költségvetési évet követően esedékes kötelezettségek felújításokra</t>
  </si>
  <si>
    <t>216</t>
  </si>
  <si>
    <t>H/II/8 Költségvetési évet követően esedékes kötelezettségek egyéb felhalmozási célú kiadásokra (&gt;=H/II/8a+H/II/8b)</t>
  </si>
  <si>
    <t>217</t>
  </si>
  <si>
    <t>H/II/8a - ebből: költségvetési évet követően esedékes kötelezettségek felhalmozási célú visszatérítendő támogatások, kölcsönök törlesztésére államháztartáson belülre</t>
  </si>
  <si>
    <t>218</t>
  </si>
  <si>
    <t>H/II/8b - ebből: költségvetési évet követően esedékes kötelezettségek felhalmozási célú támogatásokra az Európai Uniónak</t>
  </si>
  <si>
    <t>219</t>
  </si>
  <si>
    <t>220</t>
  </si>
  <si>
    <t>H/II/9a - ebből: költségvetési évet követően esedékes kötelezettségek hosszú lejáratú hitelek, kölcsönök törlesztésére pénzügyi vállalkozásnak</t>
  </si>
  <si>
    <t>221</t>
  </si>
  <si>
    <t>H/II/9b - ebből: költségvetési évet követően esedékes kötelezettségek kincstárjegyek beváltására</t>
  </si>
  <si>
    <t>222</t>
  </si>
  <si>
    <t>H/II/9c - ebből: költségvetési évet követően esedékes kötelezettségek belföldi kötvények beváltására</t>
  </si>
  <si>
    <t>223</t>
  </si>
  <si>
    <t>H/II/9d - ebből: költségvetési évet követően esedékes kötelezettségek éven túli lejáratú belföldi értékpapírok beváltására</t>
  </si>
  <si>
    <t>224</t>
  </si>
  <si>
    <t>225</t>
  </si>
  <si>
    <t>226</t>
  </si>
  <si>
    <t>227</t>
  </si>
  <si>
    <t>228</t>
  </si>
  <si>
    <t>229</t>
  </si>
  <si>
    <t>H/II Költségvetési évet követően esedékes kötelezettségek (=H/II/1+…+H/II/9)</t>
  </si>
  <si>
    <t>230</t>
  </si>
  <si>
    <t>231</t>
  </si>
  <si>
    <t>232</t>
  </si>
  <si>
    <t>233</t>
  </si>
  <si>
    <t>234</t>
  </si>
  <si>
    <t>H/III/2 Továbbadási célból folyósított támogatások, ellátások elszámolása</t>
  </si>
  <si>
    <t>235</t>
  </si>
  <si>
    <t>H/III/3 Más szervezetet megillető bevételek elszámolása</t>
  </si>
  <si>
    <t>236</t>
  </si>
  <si>
    <t>H/III/4 Forgótőke elszámolása (Kincstár)</t>
  </si>
  <si>
    <t>237</t>
  </si>
  <si>
    <t>238</t>
  </si>
  <si>
    <t>H/III/6 Nem társadalombiztosítás pénzügyi alapjait terhelő kifizetett ellátások megtérítésének elszámolása</t>
  </si>
  <si>
    <t>239</t>
  </si>
  <si>
    <t>240</t>
  </si>
  <si>
    <t>H/III/8 Letétre, megőrzésre, fedezetkezelésre átvett pénzeszközök, biztosítékok</t>
  </si>
  <si>
    <t>241</t>
  </si>
  <si>
    <t>H/III/9 Nemzetközi támogatási programok pénzeszközei</t>
  </si>
  <si>
    <t>242</t>
  </si>
  <si>
    <t>H/III/10 Államadósság Kezelő Központ Zrt.-nél elhelyezett fedezeti betétek</t>
  </si>
  <si>
    <t>243</t>
  </si>
  <si>
    <t>H/III Kötelezettség jellegű sajátos elszámolások (=H/III/1+…+H/III/10)</t>
  </si>
  <si>
    <t>244</t>
  </si>
  <si>
    <t>H) KÖTELEZETTSÉGEK (=H/I+H/II+H/III)</t>
  </si>
  <si>
    <t>245</t>
  </si>
  <si>
    <t>246</t>
  </si>
  <si>
    <t>J/1 Eredményszemléletű bevételek passzív időbeli elhatárolása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</si>
  <si>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</si>
  <si>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</si>
  <si>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</si>
  <si>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</si>
  <si>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</si>
  <si>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</si>
  <si>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</si>
  <si>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</si>
  <si>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Gépek, berendezések és felszerelések, járművek</t>
  </si>
  <si>
    <t>Beruházások és felújítások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</si>
  <si>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</si>
  <si>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</si>
  <si>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</si>
  <si>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</si>
  <si>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</si>
  <si>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</si>
  <si>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</si>
  <si>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</si>
  <si>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</si>
  <si>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</si>
  <si>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</si>
  <si>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</si>
  <si>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</si>
  <si>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</si>
  <si>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</si>
  <si>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</si>
  <si>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</si>
  <si>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</si>
  <si>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</si>
  <si>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</si>
  <si>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</si>
  <si>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</si>
  <si>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</si>
  <si>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</si>
  <si>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</si>
  <si>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</si>
  <si>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</si>
  <si>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</si>
  <si>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</si>
  <si>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</si>
  <si>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</si>
  <si>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</si>
  <si>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</si>
  <si>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</si>
  <si>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</si>
  <si>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</si>
  <si>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</si>
  <si>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</si>
  <si>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</si>
  <si>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</si>
  <si>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</si>
  <si>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</si>
  <si>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</si>
  <si>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</si>
  <si>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</si>
  <si>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</si>
  <si>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</si>
  <si>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</si>
  <si>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</si>
  <si>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</si>
  <si>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</si>
  <si>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</si>
  <si>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</si>
  <si>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</si>
  <si>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</si>
  <si>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</si>
  <si>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</si>
  <si>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</si>
  <si>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</si>
  <si>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</si>
  <si>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</si>
  <si>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</si>
  <si>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</si>
  <si>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</si>
  <si>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</si>
  <si>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</si>
  <si>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</si>
  <si>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</si>
  <si>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</si>
  <si>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</si>
  <si>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</si>
  <si>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</si>
  <si>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</si>
  <si>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</si>
  <si>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</si>
  <si>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</si>
  <si>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</si>
  <si>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</si>
  <si>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</si>
  <si>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</si>
  <si>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</si>
  <si>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</si>
  <si>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</si>
  <si>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</si>
  <si>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</si>
  <si>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</si>
  <si>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</si>
  <si>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</si>
  <si>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</si>
  <si>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</si>
  <si>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</si>
  <si>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</si>
  <si>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</si>
  <si>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</si>
  <si>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</si>
  <si>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</si>
  <si>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</si>
  <si>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</si>
  <si>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</si>
  <si>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</si>
  <si>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</si>
  <si>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</si>
  <si>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</si>
  <si>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</si>
  <si>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</si>
  <si>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</si>
  <si>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</si>
  <si>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</si>
  <si>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</si>
  <si>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</si>
  <si>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</si>
  <si>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</si>
  <si>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</si>
  <si>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</si>
  <si>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</si>
  <si>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</si>
  <si>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</si>
  <si>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</si>
  <si>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</si>
  <si>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</si>
  <si>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</si>
  <si>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</si>
  <si>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</si>
  <si>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</si>
  <si>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</si>
  <si>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</si>
  <si>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</si>
  <si>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</si>
  <si>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Immateriális javak</t>
  </si>
  <si>
    <t>Ingatlanok és kapcsolódó vagyoni értékű jogok</t>
  </si>
  <si>
    <t>Üzemeltetésre, kezelésre átadott, koncesszióba, vagyonkezelésbe adott illetve vagyonkezelésbe vett eszközök</t>
  </si>
  <si>
    <t>Összesen 12=3+4+6+7+8+9+10</t>
  </si>
  <si>
    <t>Terv szerinti értékcsökkenés nyitó állománya</t>
  </si>
  <si>
    <t>Terven felüli értékcsökkenés nyitó állománya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</si>
  <si>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</si>
  <si>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</si>
  <si>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</si>
  <si>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</si>
  <si>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</si>
  <si>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</si>
  <si>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</si>
  <si>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</si>
  <si>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</si>
  <si>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</si>
  <si>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</si>
  <si>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</si>
  <si>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</si>
  <si>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</si>
  <si>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</si>
  <si>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</si>
  <si>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</si>
  <si>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</si>
  <si>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</si>
  <si>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</si>
  <si>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</si>
  <si>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</si>
  <si>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</si>
  <si>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</si>
  <si>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</si>
  <si>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</si>
  <si>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</si>
  <si>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</si>
  <si>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</si>
  <si>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</si>
  <si>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</si>
  <si>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</si>
  <si>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</si>
  <si>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</si>
  <si>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</si>
  <si>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</si>
  <si>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</si>
  <si>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Bevételek</t>
  </si>
  <si>
    <t>Kiadások</t>
  </si>
  <si>
    <t>Általános tartalék</t>
  </si>
  <si>
    <t>Céltartalék</t>
  </si>
  <si>
    <t>Megnevezés</t>
  </si>
  <si>
    <t>szállító tartózás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</si>
  <si>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</si>
  <si>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</si>
  <si>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</si>
  <si>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</si>
  <si>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</si>
  <si>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</si>
  <si>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</si>
  <si>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</si>
  <si>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</si>
  <si>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</si>
  <si>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</si>
  <si>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</si>
  <si>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</si>
  <si>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</si>
  <si>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</si>
  <si>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</si>
  <si>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</si>
  <si>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</si>
  <si>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</si>
  <si>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</si>
  <si>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</si>
  <si>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</si>
  <si>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</si>
  <si>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</si>
  <si>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</si>
  <si>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</si>
  <si>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</si>
  <si>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</si>
  <si>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</si>
  <si>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</si>
  <si>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</si>
  <si>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</si>
  <si>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</si>
  <si>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</si>
  <si>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</si>
  <si>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</si>
  <si>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</si>
  <si>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</si>
  <si>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</si>
  <si>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</si>
  <si>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</si>
  <si>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</si>
  <si>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</si>
  <si>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</si>
  <si>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</si>
  <si>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</si>
  <si>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</si>
  <si>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</si>
  <si>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</si>
  <si>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</si>
  <si>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</si>
  <si>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</si>
  <si>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</si>
  <si>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</si>
  <si>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</si>
  <si>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</si>
  <si>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</si>
  <si>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</si>
  <si>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</si>
  <si>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</si>
  <si>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</si>
  <si>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</si>
  <si>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</si>
  <si>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</si>
  <si>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</si>
  <si>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</si>
  <si>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</si>
  <si>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</si>
  <si>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</si>
  <si>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</si>
  <si>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</si>
  <si>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</si>
  <si>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</si>
  <si>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</si>
  <si>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</si>
  <si>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</si>
  <si>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</si>
  <si>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</si>
  <si>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</si>
  <si>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</si>
  <si>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</si>
  <si>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</si>
  <si>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</si>
  <si>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</si>
  <si>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</si>
  <si>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</si>
  <si>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</si>
  <si>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</si>
  <si>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</si>
  <si>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</si>
  <si>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</si>
  <si>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</si>
  <si>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</si>
  <si>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</si>
  <si>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</si>
  <si>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</si>
  <si>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</si>
  <si>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</si>
  <si>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</si>
  <si>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</si>
  <si>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</si>
  <si>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</si>
  <si>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</si>
  <si>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</si>
  <si>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</si>
  <si>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</si>
  <si>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</si>
  <si>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</si>
  <si>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</si>
  <si>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</si>
  <si>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</si>
  <si>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</si>
  <si>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</si>
  <si>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</si>
  <si>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</si>
  <si>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</si>
  <si>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</si>
  <si>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</si>
  <si>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</si>
  <si>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</si>
  <si>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</si>
  <si>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</si>
  <si>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</si>
  <si>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</si>
  <si>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</si>
  <si>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</si>
  <si>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</si>
  <si>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</si>
  <si>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</si>
  <si>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</si>
  <si>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</si>
  <si>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</si>
  <si>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</si>
  <si>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</si>
  <si>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</si>
  <si>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</si>
  <si>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</si>
  <si>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</si>
  <si>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</si>
  <si>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</si>
  <si>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</si>
  <si>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</si>
  <si>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</si>
  <si>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</si>
  <si>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</si>
  <si>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</si>
  <si>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</si>
  <si>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</si>
  <si>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</si>
  <si>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</si>
  <si>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</si>
  <si>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</si>
  <si>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</si>
  <si>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</si>
  <si>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</si>
  <si>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</si>
  <si>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</si>
  <si>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</si>
  <si>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</si>
  <si>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</si>
  <si>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</si>
  <si>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</si>
  <si>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</si>
  <si>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</si>
  <si>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</si>
  <si>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</si>
  <si>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</si>
  <si>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</si>
  <si>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</si>
  <si>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</si>
  <si>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</si>
  <si>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</si>
  <si>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</si>
  <si>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</si>
  <si>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</si>
  <si>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</si>
  <si>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</si>
  <si>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</si>
  <si>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</si>
  <si>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</si>
  <si>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</si>
  <si>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</si>
  <si>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</si>
  <si>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Jbháza Ifjuságért Egyesület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</si>
  <si>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</si>
  <si>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</si>
  <si>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</si>
  <si>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</si>
  <si>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</si>
  <si>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</si>
  <si>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</si>
  <si>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</si>
  <si>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</si>
  <si>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</si>
  <si>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</si>
  <si>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</si>
  <si>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</si>
  <si>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</si>
  <si>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</si>
  <si>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</si>
  <si>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</si>
  <si>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</si>
  <si>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</si>
  <si>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</si>
  <si>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</si>
  <si>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</si>
  <si>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</si>
  <si>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</si>
  <si>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</si>
  <si>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</si>
  <si>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</si>
  <si>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</si>
  <si>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</si>
  <si>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</si>
  <si>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</si>
  <si>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</si>
  <si>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</si>
  <si>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</si>
  <si>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</si>
  <si>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</si>
  <si>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</si>
  <si>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</si>
  <si>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</si>
  <si>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</si>
  <si>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</si>
  <si>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</si>
  <si>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</si>
  <si>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</si>
  <si>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</si>
  <si>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</si>
  <si>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</si>
  <si>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</si>
  <si>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</si>
  <si>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</si>
  <si>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</si>
  <si>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</si>
  <si>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</si>
  <si>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</si>
  <si>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</si>
  <si>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</si>
  <si>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</si>
  <si>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</si>
  <si>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</si>
  <si>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</si>
  <si>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</si>
  <si>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</si>
  <si>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</si>
  <si>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</si>
  <si>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</si>
  <si>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</si>
  <si>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</si>
  <si>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</si>
  <si>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</si>
  <si>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</si>
  <si>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</si>
  <si>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</si>
  <si>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</si>
  <si>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</si>
  <si>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</si>
  <si>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</si>
  <si>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</si>
  <si>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</si>
  <si>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</si>
  <si>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</si>
  <si>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</si>
  <si>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</si>
  <si>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</si>
  <si>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</si>
  <si>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</si>
  <si>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</si>
  <si>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</si>
  <si>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</si>
  <si>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</si>
  <si>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</si>
  <si>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</si>
  <si>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</si>
  <si>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</si>
  <si>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</si>
  <si>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</si>
  <si>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</si>
  <si>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</si>
  <si>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</si>
  <si>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</si>
  <si>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</si>
  <si>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</si>
  <si>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</si>
  <si>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</si>
  <si>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</si>
  <si>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</si>
  <si>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</si>
  <si>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</si>
  <si>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</si>
  <si>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</si>
  <si>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</si>
  <si>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</si>
  <si>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</si>
  <si>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</si>
  <si>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</si>
  <si>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</si>
  <si>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</si>
  <si>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</si>
  <si>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</si>
  <si>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</si>
  <si>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</si>
  <si>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</si>
  <si>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</si>
  <si>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</si>
  <si>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</si>
  <si>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</si>
  <si>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</si>
  <si>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</si>
  <si>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</si>
  <si>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</si>
  <si>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</si>
  <si>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</si>
  <si>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</si>
  <si>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</si>
  <si>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</si>
  <si>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</si>
  <si>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</si>
  <si>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</si>
  <si>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</si>
  <si>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</si>
  <si>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</si>
  <si>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</si>
  <si>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</si>
  <si>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</si>
  <si>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</si>
  <si>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</si>
  <si>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</si>
  <si>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</si>
  <si>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</si>
  <si>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</si>
  <si>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</si>
  <si>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</si>
  <si>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</si>
  <si>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</si>
  <si>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</si>
  <si>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</si>
  <si>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</si>
  <si>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</si>
  <si>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</si>
  <si>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</si>
  <si>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</si>
  <si>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</si>
  <si>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</si>
  <si>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</si>
  <si>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</si>
  <si>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</si>
  <si>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</si>
  <si>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</si>
  <si>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</si>
  <si>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</si>
  <si>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</si>
  <si>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</si>
  <si>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</si>
  <si>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</si>
  <si>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</si>
  <si>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</si>
  <si>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</si>
  <si>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</si>
  <si>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</si>
  <si>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</si>
  <si>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</si>
  <si>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</si>
  <si>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</si>
  <si>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</si>
  <si>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</si>
  <si>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</si>
  <si>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</si>
  <si>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</si>
  <si>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</si>
  <si>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</si>
  <si>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</si>
  <si>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</si>
  <si>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</si>
  <si>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</si>
  <si>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</si>
  <si>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</si>
  <si>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G=(D+F)</t>
  </si>
  <si>
    <t>J</t>
  </si>
  <si>
    <t>K</t>
  </si>
  <si>
    <t>L=(J+K)</t>
  </si>
  <si>
    <t>M=(L/C)</t>
  </si>
  <si>
    <t xml:space="preserve">B </t>
  </si>
  <si>
    <t>5.-ből EU-s támogatás</t>
  </si>
  <si>
    <t>Módosított ei.</t>
  </si>
  <si>
    <t>Eredeti ei.</t>
  </si>
  <si>
    <t>J=(F+…+I)</t>
  </si>
  <si>
    <t>Összesen (1+8)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</si>
  <si>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</si>
  <si>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</si>
  <si>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</si>
  <si>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</si>
  <si>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</si>
  <si>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</si>
  <si>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</si>
  <si>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</si>
  <si>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</si>
  <si>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</si>
  <si>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</si>
  <si>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</si>
  <si>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</si>
  <si>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</si>
  <si>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</si>
  <si>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</si>
  <si>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</si>
  <si>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</si>
  <si>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</si>
  <si>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</si>
  <si>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</si>
  <si>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</si>
  <si>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</si>
  <si>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</si>
  <si>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</si>
  <si>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</si>
  <si>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</si>
  <si>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</si>
  <si>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</si>
  <si>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</si>
  <si>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</si>
  <si>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</si>
  <si>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</si>
  <si>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</si>
  <si>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</si>
  <si>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</si>
  <si>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</si>
  <si>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</si>
  <si>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</si>
  <si>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</si>
  <si>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</si>
  <si>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</si>
  <si>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</si>
  <si>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</si>
  <si>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</si>
  <si>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</si>
  <si>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</si>
  <si>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</si>
  <si>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</si>
  <si>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</si>
  <si>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</si>
  <si>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</si>
  <si>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</si>
  <si>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</si>
  <si>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</si>
  <si>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</si>
  <si>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</si>
  <si>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</si>
  <si>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</si>
  <si>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</si>
  <si>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</si>
  <si>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</si>
  <si>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</si>
  <si>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</si>
  <si>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</si>
  <si>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</si>
  <si>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</si>
  <si>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</si>
  <si>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</si>
  <si>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</si>
  <si>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</si>
  <si>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</si>
  <si>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</si>
  <si>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</si>
  <si>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</si>
  <si>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</si>
  <si>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</si>
  <si>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</si>
  <si>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</si>
  <si>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</si>
  <si>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Teljesítés %-ban</t>
  </si>
  <si>
    <t>#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</si>
  <si>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</si>
  <si>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</si>
  <si>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</si>
  <si>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</si>
  <si>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</si>
  <si>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</si>
  <si>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</si>
  <si>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</si>
  <si>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</si>
  <si>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</si>
  <si>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</si>
  <si>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</si>
  <si>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</si>
  <si>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</si>
  <si>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</si>
  <si>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</si>
  <si>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</si>
  <si>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</si>
  <si>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</si>
  <si>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</si>
  <si>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</si>
  <si>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</si>
  <si>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</si>
  <si>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</si>
  <si>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</si>
  <si>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</si>
  <si>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</si>
  <si>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</si>
  <si>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</si>
  <si>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</si>
  <si>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</si>
  <si>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</si>
  <si>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</si>
  <si>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</si>
  <si>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</si>
  <si>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</si>
  <si>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19</t>
  </si>
  <si>
    <t>G)        Vállalkozási tevékenység felhasználható maradványa (=B-F)</t>
  </si>
  <si>
    <t>Kamat mentes kölcsön</t>
  </si>
  <si>
    <t>7.5.</t>
  </si>
  <si>
    <t>Központi írányító szervi támogatás folyósítása</t>
  </si>
  <si>
    <t>Központi irányító szervi támogatás</t>
  </si>
  <si>
    <t>Jászsági Önkormányzatok Szövetsége</t>
  </si>
  <si>
    <t>Jászsági Kistérségi Helyi Köz. Egy.</t>
  </si>
  <si>
    <t>Tenyész-állatok</t>
  </si>
  <si>
    <t>A BEFEKTETETT ESZKÖZÖK (KIVÉVE BEFEKTETETT PÉNZÜGYI ESZKÖZÖK) ÁLLOMÁNYÁNAK ALAKULÁSA</t>
  </si>
  <si>
    <t>Nagyértékű tárgyieszközök:</t>
  </si>
  <si>
    <t>Kisértékű tárgyieszközök</t>
  </si>
  <si>
    <t>Előző évi állományi érték</t>
  </si>
  <si>
    <t>Tárgyévi állományi érték</t>
  </si>
  <si>
    <t>ESZKÖZÖK/FORRÁSOK</t>
  </si>
  <si>
    <t>A/I/2 Szellemi termékek</t>
  </si>
  <si>
    <t>A/I Immateriális javak (=A/I/1+A/I/2+A/I/3)</t>
  </si>
  <si>
    <t>A/II/5 Tárgyi eszközök értékhelyesbítése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</si>
  <si>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</si>
  <si>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</si>
  <si>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</si>
  <si>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</si>
  <si>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</si>
  <si>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</si>
  <si>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</si>
  <si>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</si>
  <si>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</si>
  <si>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</si>
  <si>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</si>
  <si>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</si>
  <si>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</si>
  <si>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</si>
  <si>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</si>
  <si>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</si>
  <si>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</si>
  <si>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</si>
  <si>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</si>
  <si>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</si>
  <si>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</si>
  <si>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</si>
  <si>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</si>
  <si>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</si>
  <si>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</si>
  <si>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</si>
  <si>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</si>
  <si>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</si>
  <si>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</si>
  <si>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</si>
  <si>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</si>
  <si>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</si>
  <si>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</si>
  <si>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</si>
  <si>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</si>
  <si>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</si>
  <si>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</si>
  <si>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</si>
  <si>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</si>
  <si>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</si>
  <si>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</si>
  <si>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</si>
  <si>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</si>
  <si>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</si>
  <si>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</si>
  <si>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</si>
  <si>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</si>
  <si>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</si>
  <si>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</si>
  <si>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</si>
  <si>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</si>
  <si>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</si>
  <si>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</si>
  <si>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</si>
  <si>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</si>
  <si>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</si>
  <si>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</si>
  <si>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</si>
  <si>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</si>
  <si>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</si>
  <si>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</si>
  <si>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</si>
  <si>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</si>
  <si>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</si>
  <si>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</si>
  <si>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</si>
  <si>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</si>
  <si>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</si>
  <si>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</si>
  <si>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</si>
  <si>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</si>
  <si>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</si>
  <si>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</si>
  <si>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Boldogházi Gyermekekért Alapítvány</t>
  </si>
  <si>
    <t>Működési ktgekhez hozzáj.</t>
  </si>
  <si>
    <t>Jbházi Polgárőrség</t>
  </si>
  <si>
    <t>Jbházi Önkéntes Tűzoltóság</t>
  </si>
  <si>
    <t>Jbházi Faluszépítők Egyesület</t>
  </si>
  <si>
    <t>Jbházi Ezüstkor Egyesület</t>
  </si>
  <si>
    <t>Jbházi Sportegyesület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</si>
  <si>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</si>
  <si>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</si>
  <si>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</si>
  <si>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</si>
  <si>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</si>
  <si>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</si>
  <si>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</si>
  <si>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</si>
  <si>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</si>
  <si>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</si>
  <si>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</si>
  <si>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</si>
  <si>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</si>
  <si>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</si>
  <si>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</si>
  <si>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</si>
  <si>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</si>
  <si>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</si>
  <si>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</si>
  <si>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</si>
  <si>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</si>
  <si>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</si>
  <si>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</si>
  <si>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</si>
  <si>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</si>
  <si>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</si>
  <si>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</si>
  <si>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</si>
  <si>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</si>
  <si>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</si>
  <si>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</si>
  <si>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</si>
  <si>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</si>
  <si>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</si>
  <si>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</si>
  <si>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</si>
  <si>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</si>
  <si>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</si>
  <si>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</si>
  <si>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</si>
  <si>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</si>
  <si>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</si>
  <si>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</si>
  <si>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</si>
  <si>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</si>
  <si>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</si>
  <si>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</si>
  <si>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</si>
  <si>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</si>
  <si>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</si>
  <si>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</si>
  <si>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</si>
  <si>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</si>
  <si>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148</t>
  </si>
  <si>
    <t>D/III/1d - ebből: igénybe vett szolgáltatásra adott előlegek</t>
  </si>
  <si>
    <t>149</t>
  </si>
  <si>
    <t>D/III/1e - ebből: foglalkoztatottaknak adott előlegek</t>
  </si>
  <si>
    <t>150</t>
  </si>
  <si>
    <t>D/III/1f - ebből: túlfizetések, téves és visszajáró kifizetések</t>
  </si>
  <si>
    <t>151</t>
  </si>
  <si>
    <t>D/III/2 Továbbadási célból folyósított támogatások, ellátások elszámolása</t>
  </si>
  <si>
    <t>152</t>
  </si>
  <si>
    <t>D/III/3 Más által beszedett bevételek elszámolása</t>
  </si>
  <si>
    <t>153</t>
  </si>
  <si>
    <t>D/III/4 Forgótőke elszámolása</t>
  </si>
  <si>
    <t>154</t>
  </si>
  <si>
    <t>D/III/5 Vagyonkezelésbe adott eszközökkel kapcsolatos visszapótlási követelés elszámolása</t>
  </si>
  <si>
    <t>155</t>
  </si>
  <si>
    <t>H/II/9e - ebből: költségvetési évet követően esedékes kötelezettségek államháztartáson belüli megelőlegezések visszafizetésére</t>
  </si>
  <si>
    <t>Ingatlan:</t>
  </si>
  <si>
    <t>Csillagvirág Énekkar</t>
  </si>
  <si>
    <t>Adatok forintban</t>
  </si>
  <si>
    <t>Adatok forintba</t>
  </si>
  <si>
    <t xml:space="preserve">Tervezett </t>
  </si>
  <si>
    <t xml:space="preserve">Tényleges </t>
  </si>
  <si>
    <t>5.11.</t>
  </si>
  <si>
    <t>Bíztosító által fizetett kártérítés</t>
  </si>
  <si>
    <t xml:space="preserve">   Bíztosító által fizetett kártérítés</t>
  </si>
  <si>
    <t xml:space="preserve">   Egyéb működési bevételek</t>
  </si>
  <si>
    <t>Közpnti írányítószervi támogatás</t>
  </si>
  <si>
    <t>Központi írányító szervi támogatás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</si>
  <si>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</si>
  <si>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</si>
  <si>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</si>
  <si>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</si>
  <si>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</si>
  <si>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</si>
  <si>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</si>
  <si>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</si>
  <si>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</si>
  <si>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</si>
  <si>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</si>
  <si>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</si>
  <si>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</si>
  <si>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</si>
  <si>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</si>
  <si>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</si>
  <si>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</si>
  <si>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</si>
  <si>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</si>
  <si>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</si>
  <si>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</si>
  <si>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</si>
  <si>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</si>
  <si>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</si>
  <si>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,</t>
  </si>
  <si>
    <t>A/I/1 Vagyoni értékű jogok</t>
  </si>
  <si>
    <t>A/I/3 Immateriális javak értékhelyesbítése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</si>
  <si>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</si>
  <si>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</si>
  <si>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</si>
  <si>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</si>
  <si>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 Tárgyi eszközök  (=A/II/1+...+A/II/5)</t>
  </si>
  <si>
    <t>A/III/3 Befektetett pénzügyi eszközök értékhelyesbítése</t>
  </si>
  <si>
    <t>B/I/5 Növendék-, hízó és egyéb állatok</t>
  </si>
  <si>
    <t>C/I Lekötött bankbetétek (=C/I/1+…+C/I/2)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</si>
  <si>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</si>
  <si>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</si>
  <si>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</si>
  <si>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</si>
  <si>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</si>
  <si>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</si>
  <si>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</si>
  <si>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</si>
  <si>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</si>
  <si>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</si>
  <si>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</si>
  <si>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</si>
  <si>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</si>
  <si>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</si>
  <si>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</si>
  <si>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</si>
  <si>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</si>
  <si>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</si>
  <si>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</si>
  <si>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</si>
  <si>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 SAJÁT TŐKE  (= G/I+…+G/VI)</t>
  </si>
  <si>
    <t>H/I/9 Költségvetési évben esedékes kötelezettségek finanszírozási kiadásokra (&gt;=H/I/9a+…+H/I/9l)</t>
  </si>
  <si>
    <t>H/II/9 Költségvetési évet követően esedékes kötelezettségek finanszírozási kiadásokra (&gt;=H/II/9a+…+H/II/9j)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</si>
  <si>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</si>
  <si>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</si>
  <si>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</si>
  <si>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</si>
  <si>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</si>
  <si>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</si>
  <si>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</si>
  <si>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I) KINCSTÁRI SZÁMLAVEZETÉSSEL KAPCSOLATOS ELSZÁMOLÁSOK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</si>
  <si>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</si>
  <si>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</si>
  <si>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</si>
  <si>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</si>
  <si>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</si>
  <si>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</si>
  <si>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</si>
  <si>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</si>
  <si>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</si>
  <si>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</si>
  <si>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</si>
  <si>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</si>
  <si>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</si>
  <si>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</si>
  <si>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</si>
  <si>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</si>
  <si>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</si>
  <si>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</si>
  <si>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</si>
  <si>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</si>
  <si>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</si>
  <si>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</si>
  <si>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</si>
  <si>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</si>
  <si>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</si>
  <si>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</si>
  <si>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</si>
  <si>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</si>
  <si>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</si>
  <si>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</si>
  <si>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</si>
  <si>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</si>
  <si>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</si>
  <si>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</si>
  <si>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</si>
  <si>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</si>
  <si>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</si>
  <si>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</si>
  <si>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</si>
  <si>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</si>
  <si>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</si>
  <si>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</si>
  <si>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</si>
  <si>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</si>
  <si>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</si>
  <si>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</si>
  <si>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</si>
  <si>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</si>
  <si>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</si>
  <si>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</si>
  <si>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</si>
  <si>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</si>
  <si>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</si>
  <si>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</si>
  <si>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</si>
  <si>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</si>
  <si>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</si>
  <si>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</si>
  <si>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</si>
  <si>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</si>
  <si>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</si>
  <si>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</si>
  <si>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</si>
  <si>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</si>
  <si>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</si>
  <si>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</si>
  <si>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</si>
  <si>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</si>
  <si>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2018. Évi</t>
  </si>
  <si>
    <t>2019.év</t>
  </si>
  <si>
    <t>Önkormányzaton kívüli EU-s projekthez történő hozzájárulás 2019. évi előirányzata és teljesítése</t>
  </si>
  <si>
    <t>2019. Évi</t>
  </si>
  <si>
    <t>EU-s projekt neve, azonosítója:*EFOP-1.5.3-16-2017-00019 Humán szolgáltatások fejlesztése a Jászberényi kistérségben</t>
  </si>
  <si>
    <t>EU-s projekt neve, azonosítója:*VP6-7.2.1-7.4.1.3-17</t>
  </si>
  <si>
    <t>Beruházások, beszerzések, felújítások</t>
  </si>
  <si>
    <t>EU-s projekt neve, azonosítója:*TOP-5.3.1-16.JN1-2017-00005 ,, Helyi identitás és Kohézió erősítése a Jászberényi kistérségben</t>
  </si>
  <si>
    <t>EU-s projekt neve, azonosítója:*KEHOP-1.2.1-18-00140 Klíma stratégia</t>
  </si>
  <si>
    <t>F)        Vállalkozási tevékenységet terhelő befizetési kötelezettség (=B*0,09)</t>
  </si>
  <si>
    <t>Jászok Földjén Turisztikai Egyesület</t>
  </si>
  <si>
    <t>Országos Mentőszolgálat Alapítvány</t>
  </si>
  <si>
    <t>Jászboldogházi Településfejlesztő Kft</t>
  </si>
  <si>
    <t>Jászboldogháza Konyha Vagyon Mérleg</t>
  </si>
  <si>
    <t>Jászboldogházi Mesevár Óvoda Vagyon Mérleg</t>
  </si>
  <si>
    <t>Jászboldogháza Községi Önkormányzat Vagyon Mérleg</t>
  </si>
  <si>
    <t>Jászbldogháza Konyha Eredménykimutatás</t>
  </si>
  <si>
    <t>Jászboldogházi Mesevár Óvoda Eredménykimutatás</t>
  </si>
  <si>
    <t>Jászboldogháza Községi Önkormányzat Eredménykimutatás</t>
  </si>
  <si>
    <t>07/A -Jászboldogháza Községi Önkormányzat MARADVÁNYKIMUTATÁS</t>
  </si>
  <si>
    <t>07/A - Jászboldogháza Konyha MARADVÁNYKIMUTATÁS</t>
  </si>
  <si>
    <t>2020.év</t>
  </si>
  <si>
    <t>Önkormányzatok gyermekétkeztetési feladatainak támogatása</t>
  </si>
  <si>
    <t xml:space="preserve">2019. évi </t>
  </si>
  <si>
    <t>2020. évi módosítások</t>
  </si>
  <si>
    <t>2020. évi teljesítés</t>
  </si>
  <si>
    <t>Hitel, kölcsön állománya 2020. december31-én</t>
  </si>
  <si>
    <t>2023.után</t>
  </si>
  <si>
    <t>2020.évi teljesítés</t>
  </si>
  <si>
    <t>2024utáni kötelezetség</t>
  </si>
  <si>
    <t>CRP SmartTester készülék - orvosi eszköz pályázat</t>
  </si>
  <si>
    <t>Szűrőaudiométer - orvosi eszköz pályázat</t>
  </si>
  <si>
    <t>13.4</t>
  </si>
  <si>
    <t>A Jászboldogháza Községi Önkormányzat tulajdonában álló gazdálkodó szervezetek működéséből származó kötelezettségek és részesedések alakulása a 2020. évben</t>
  </si>
  <si>
    <t>07/A - Jászboldogházai Mesevár Óvoda MARADVÁNYKIMUTATÁS</t>
  </si>
  <si>
    <t>Adósság állomány alakulása lejárat, eszközök, bel- és külföldi hitelezők szerinti bontásban 2020. december 31-én</t>
  </si>
  <si>
    <t xml:space="preserve">Beruházási (felhalmozási) kiadások előirányzata beruházásonként </t>
  </si>
  <si>
    <t>Piac</t>
  </si>
  <si>
    <t>Kemping kisház I. és II.</t>
  </si>
  <si>
    <t>akác csemete - közfoglalkoztatás mezőgazdaság</t>
  </si>
  <si>
    <t>Farmtrac traktor</t>
  </si>
  <si>
    <t>Avant derékcsuklós minirakodó</t>
  </si>
  <si>
    <t>tárgyalóasztal székkel - bölcsőde</t>
  </si>
  <si>
    <t>iratszekrény - bölcsőde</t>
  </si>
  <si>
    <t>számítógép perifériákkal - bölcsőde</t>
  </si>
  <si>
    <t>gödörfúró-közfoglalkoztatás</t>
  </si>
  <si>
    <t>konténer-közfoglalkoztatás</t>
  </si>
  <si>
    <t>PC, monitor, billentyűzet, egér, router, telefon, védőnői program, szünetmentes tápegység, túlfeszültségvédő - orvosi eszköz pályázat</t>
  </si>
  <si>
    <t>felszerelés, berendezés, eszköz, játék - bölcsőde</t>
  </si>
  <si>
    <t>orvosi eszközök, berendezések, felszerelések - orvosi eszköz pályázat</t>
  </si>
  <si>
    <t>access point, switch - közösségi tér</t>
  </si>
  <si>
    <t>router - önkormányzat</t>
  </si>
  <si>
    <t>tombolatárgy - civil sz. tám.</t>
  </si>
  <si>
    <t>irodai asztal, szék - önkormányzat</t>
  </si>
  <si>
    <t>paraván, pelenkázó - orvosi eszköz pályázat</t>
  </si>
  <si>
    <t>pénzkazetta - önk.</t>
  </si>
  <si>
    <t>postaláda - orvosi</t>
  </si>
  <si>
    <t>tornapad, tornyaszőnyeg-unicef</t>
  </si>
  <si>
    <t>ózongenerátor-mentőállomás</t>
  </si>
  <si>
    <t>udvari babaház-unicef</t>
  </si>
  <si>
    <t>játéktároló-közösségi tér</t>
  </si>
  <si>
    <t>Honda gumiabroncs</t>
  </si>
  <si>
    <t>asztal-unicef</t>
  </si>
  <si>
    <t>babzsák-könyvtár</t>
  </si>
  <si>
    <t>mágneses flipchart tábla EFOP</t>
  </si>
  <si>
    <t>tárgyalószék</t>
  </si>
  <si>
    <t>tábla-MFP</t>
  </si>
  <si>
    <t>strand eszközök - strand kisházak pályázat</t>
  </si>
  <si>
    <t>fűkasza, tartozékok-közfoglalkoztatás</t>
  </si>
  <si>
    <t>mobil wc-közfoglalkoztatás</t>
  </si>
  <si>
    <t>ital melegentartó-unicef</t>
  </si>
  <si>
    <t>iskola padok-unicef</t>
  </si>
  <si>
    <t>ásó-közfoglalkoztatás</t>
  </si>
  <si>
    <t>led reflektor-unicef</t>
  </si>
  <si>
    <t>elsőbbségadás kötelező tábla</t>
  </si>
  <si>
    <t>babazászló</t>
  </si>
  <si>
    <t>tükör-unicef</t>
  </si>
  <si>
    <t>PVC tábla-unicef</t>
  </si>
  <si>
    <t>lombseprű, ásó-közfoglalkoztatás</t>
  </si>
  <si>
    <t>szivattyú-közfoglalkoztatás</t>
  </si>
  <si>
    <t>hősugárzó, felmosóvödör, indítóléc-piac</t>
  </si>
  <si>
    <t>ágaprító, rotakapa, UV agrofólia-közfoglalkoztatás</t>
  </si>
  <si>
    <t>csengő-óvoda</t>
  </si>
  <si>
    <t>kalapács, óra, csőtisztító, zsírzópisztoly, fűrész-műhely</t>
  </si>
  <si>
    <t xml:space="preserve">Felújítási kiadások előirányzata felújításonként </t>
  </si>
  <si>
    <t>Piac - változási vázrajz díja épület feltüntetése</t>
  </si>
  <si>
    <t>Belterületi utak és járda felújítása</t>
  </si>
  <si>
    <t>Közösségi tér (étkező) melegburkolat</t>
  </si>
  <si>
    <t>Széchenyi utca felújítása</t>
  </si>
  <si>
    <t>Orvosi rendelő felújítás terv</t>
  </si>
  <si>
    <t>A1 jelű főcsatorna kiviteli- és engedélyezési terv</t>
  </si>
  <si>
    <t>Új mini bölcsőde kialakítása</t>
  </si>
  <si>
    <t>Étkező feljáró kapaszkodó</t>
  </si>
  <si>
    <t>Közösségi ház felújítás</t>
  </si>
  <si>
    <t>Beruházási (felhalmozási) kiadások előirányzata beruházásonként (Jászboldogházai Mesevár Óvoda)</t>
  </si>
  <si>
    <t>Midea 3,5 kW klíma</t>
  </si>
  <si>
    <t>villamos hálózat csatlakozási alapdíj</t>
  </si>
  <si>
    <t>SSD</t>
  </si>
  <si>
    <t>Canyon egér</t>
  </si>
  <si>
    <t>WiFi extender TL-WA850RE</t>
  </si>
  <si>
    <t>access point TL-EAP115</t>
  </si>
  <si>
    <t>Vizuáltechnikai rendszer (chromecast,TP-link EAP115,telepítés)</t>
  </si>
  <si>
    <t>falióra</t>
  </si>
  <si>
    <t>Vízálló takaróponyva homokozóhoz</t>
  </si>
  <si>
    <t>Router tápegység</t>
  </si>
  <si>
    <t>Acer laptop töltő</t>
  </si>
  <si>
    <t>Vivamax lázmérő érintés nélküli</t>
  </si>
  <si>
    <t>kosár, szemetes</t>
  </si>
  <si>
    <t>edénycsöpögtető, lábtörlő</t>
  </si>
  <si>
    <t>fali pelenkázó Babyminder</t>
  </si>
  <si>
    <t>mágnestábla OfficeCity</t>
  </si>
  <si>
    <t>Komfort gyermeköltöző 5 fős, rácsos cipőtartóval</t>
  </si>
  <si>
    <t>Leesésgátló-jeltartó Komfort gyermeköltözőhöz-bükk</t>
  </si>
  <si>
    <t>Donald 2 favázas szék 30cm 5J123FLA-CHA2/30</t>
  </si>
  <si>
    <t>rozsdamentes nagykonyhai mosogató RMV1M4060</t>
  </si>
  <si>
    <t>elektromos fali ventilátoros fűtőtest HOME FKF 42201</t>
  </si>
  <si>
    <t>tükör</t>
  </si>
  <si>
    <t>fogas</t>
  </si>
  <si>
    <t>terítő, pohár, lábtörlő, törölköző</t>
  </si>
  <si>
    <t>falipolc</t>
  </si>
  <si>
    <t>tálca, pohár, kancsó, adagtál</t>
  </si>
  <si>
    <t>evőeszköz, szűrő- és mérőkanál, fakanál, tál serpenyő, thermo láda</t>
  </si>
  <si>
    <t>komód 2D, fehér/tölgy sonoma, TOPTY TYP 13</t>
  </si>
  <si>
    <t>kosár, szőnyeg</t>
  </si>
  <si>
    <t>vetítő vászon 200x200cm</t>
  </si>
  <si>
    <t>riasztórendszer bővítés</t>
  </si>
  <si>
    <t>Beruházási (felhalmozási) kiadások előirányzata beruházásonként (Jászboldogháza Konyha)</t>
  </si>
  <si>
    <t>gáz csatlakozási díj (kapacitásnövelés)</t>
  </si>
  <si>
    <t>adagtál, bögre</t>
  </si>
  <si>
    <t>Felhasználás 2020.XII.31-ig</t>
  </si>
  <si>
    <t xml:space="preserve">2020 évi módosított előírányzat </t>
  </si>
  <si>
    <t>Összes teljesítés 2020. XII.31-ig</t>
  </si>
  <si>
    <t xml:space="preserve">2020.év </t>
  </si>
  <si>
    <t>2020. Évi</t>
  </si>
  <si>
    <t>Teljesítés %-a 2020. XII. 31-ig</t>
  </si>
  <si>
    <t>EU-s projekt neve, azonosítója:*Kazánház átalakítása - A nemzeti és helyi identitástudat erősítése pályázat</t>
  </si>
  <si>
    <t>EU-s projekt neve, azonosítója: Települési Környezetvédelmi Infrastruktúra fejlesztés TOP-2.1.3-16</t>
  </si>
  <si>
    <t>EU-s projekt neve, azonosítója: TOP-1.2.1-16 Jász Látogatóközpont</t>
  </si>
  <si>
    <t>2.1 sz. melléklet a 7/2021. (05.29.) önkormányzati rendelethez</t>
  </si>
  <si>
    <t>3. sz. melléklet a 7/2021. (05.29.) önkormányzati rendelethez</t>
  </si>
  <si>
    <t>3.1 melléklet a 7/2021. (05.29.) önkormányzati rendelethez</t>
  </si>
  <si>
    <t>3.2 melléklet a 7/2021. (05.29.) önkormányzati rendelethez</t>
  </si>
  <si>
    <t>5. melléklet a  7/2021. (05.29.) önkormányzati rendelethez</t>
  </si>
  <si>
    <t>5. melléklet a 7/2021. (05.29.)  önkormányzati rendelethez</t>
  </si>
  <si>
    <t>4. melléklet a 7/2021. (05.29.) önkormányzati rendelethez</t>
  </si>
  <si>
    <t>6.sz. melléklet a 7/2021. (05.29.) önkormányzati rendelethez     Ft.-ban</t>
  </si>
  <si>
    <t>1. tájékoztató tábla a 7/2021. (05.29.)  önkormányzati rendelethez</t>
  </si>
  <si>
    <t>2. tájékoztató tábla a 7/2021. (05.29.) önkormányzati rendelethez</t>
  </si>
  <si>
    <t>3. tájékoztató tábla a 7/2021. (05.29.) önkormányzati rendelethez</t>
  </si>
  <si>
    <t>9. tájékoztató tábla a 7/2021. (05.29.)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</si>
</sst>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_-* #,##0\ _F_t_-;\-* #,##0\ _F_t_-;_-* &quot;-&quot;\ _F_t_-;_-@_-"/>
    <numFmt numFmtId="173" formatCode="_-* #,##0.00\ _F_t_-;\-* #,##0.00\ _F_t_-;_-* &quot;-&quot;??\ _F_t_-;_-@_-"/>
    <numFmt numFmtId="174" formatCode="#,###"/>
    <numFmt numFmtId="175" formatCode="#"/>
    <numFmt numFmtId="176" formatCode="_-* #,##0\ _F_t_-;\-* #,##0\ _F_t_-;_-* &quot;-&quot;??\ _F_t_-;_-@_-"/>
    <numFmt numFmtId="181" formatCode="#,##0.0"/>
    <numFmt numFmtId="191" formatCode="#,##0_ ;\-#,##0\ "/>
    <numFmt numFmtId="193" formatCode="#,###.0"/>
  </numFmts>
  <fonts count="7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7"/>
      <name val="Times New Roman CE"/>
      <family val="1"/>
      <charset val="238"/>
    </font>
    <font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0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4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8" borderId="0" applyNumberFormat="0" applyBorder="0" applyAlignment="0" applyProtection="0"/>
    <xf numFmtId="0" fontId="36" fillId="4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2" borderId="0" applyNumberFormat="0" applyBorder="0" applyAlignment="0" applyProtection="0"/>
    <xf numFmtId="0" fontId="37" fillId="19" borderId="0" applyNumberFormat="0" applyBorder="0" applyAlignment="0" applyProtection="0"/>
    <xf numFmtId="0" fontId="37" fillId="2" borderId="0" applyNumberFormat="0" applyBorder="0" applyAlignment="0" applyProtection="0"/>
    <xf numFmtId="0" fontId="37" fillId="20" borderId="0" applyNumberFormat="0" applyBorder="0" applyAlignment="0" applyProtection="0"/>
    <xf numFmtId="0" fontId="37" fillId="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21" borderId="0" applyNumberFormat="0" applyBorder="0" applyAlignment="0" applyProtection="0"/>
    <xf numFmtId="0" fontId="37" fillId="2" borderId="0" applyNumberFormat="0" applyBorder="0" applyAlignment="0" applyProtection="0"/>
    <xf numFmtId="0" fontId="37" fillId="6" borderId="0" applyNumberFormat="0" applyBorder="0" applyAlignment="0" applyProtection="0"/>
    <xf numFmtId="0" fontId="37" fillId="22" borderId="0" applyNumberFormat="0" applyBorder="0" applyAlignment="0" applyProtection="0"/>
    <xf numFmtId="0" fontId="38" fillId="16" borderId="1" applyNumberFormat="0" applyAlignment="0" applyProtection="0"/>
    <xf numFmtId="0" fontId="39" fillId="0" borderId="0" applyNumberFormat="0" applyFill="0" applyBorder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23" borderId="5" applyNumberFormat="0" applyAlignment="0" applyProtection="0"/>
    <xf numFmtId="173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5" fillId="0" borderId="6" applyNumberFormat="0" applyFill="0" applyAlignment="0" applyProtection="0"/>
    <xf numFmtId="0" fontId="11" fillId="8" borderId="7" applyNumberFormat="0" applyFont="0" applyAlignment="0" applyProtection="0"/>
    <xf numFmtId="0" fontId="46" fillId="9" borderId="0" applyNumberFormat="0" applyBorder="0" applyAlignment="0" applyProtection="0"/>
    <xf numFmtId="0" fontId="47" fillId="24" borderId="8" applyNumberFormat="0" applyAlignment="0" applyProtection="0"/>
    <xf numFmtId="0" fontId="4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57" fillId="0" borderId="0"/>
    <xf numFmtId="0" fontId="59" fillId="0" borderId="0"/>
    <xf numFmtId="0" fontId="57" fillId="0" borderId="0"/>
    <xf numFmtId="0" fontId="55" fillId="0" borderId="0"/>
    <xf numFmtId="0" fontId="7" fillId="0" borderId="0"/>
    <xf numFmtId="0" fontId="49" fillId="0" borderId="9" applyNumberFormat="0" applyFill="0" applyAlignment="0" applyProtection="0"/>
    <xf numFmtId="0" fontId="50" fillId="7" borderId="0" applyNumberFormat="0" applyBorder="0" applyAlignment="0" applyProtection="0"/>
    <xf numFmtId="0" fontId="51" fillId="16" borderId="0" applyNumberFormat="0" applyBorder="0" applyAlignment="0" applyProtection="0"/>
    <xf numFmtId="0" fontId="52" fillId="24" borderId="1" applyNumberFormat="0" applyAlignment="0" applyProtection="0"/>
    <xf numFmtId="9" fontId="1" fillId="0" borderId="0" applyFont="0" applyFill="0" applyBorder="0" applyAlignment="0" applyProtection="0"/>
  </cellStyleXfs>
  <cellXfs count="985">
    <xf numFmtId="0" fontId="0" fillId="0" borderId="0" xfId="0"/>
    <xf numFmtId="0" fontId="0" fillId="0" borderId="0" xfId="0" applyFill="1" applyAlignment="1">
      <alignment vertical="center" wrapText="1"/>
    </xf>
    <xf numFmtId="174" fontId="14" fillId="0" borderId="10" xfId="0" applyNumberFormat="1" applyFont="1" applyFill="1" applyBorder="1" applyAlignment="1" applyProtection="1">
      <alignment vertical="center" wrapText="1"/>
      <protection locked="0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74" fontId="0" fillId="0" borderId="0" xfId="0" applyNumberFormat="1" applyFill="1" applyAlignment="1" applyProtection="1">
      <alignment vertical="center" wrapText="1"/>
    </xf>
    <xf numFmtId="17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4" fontId="6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4" fontId="0" fillId="0" borderId="0" xfId="0" applyNumberFormat="1" applyFill="1" applyAlignment="1" applyProtection="1">
      <alignment horizontal="center" vertical="center" wrapText="1"/>
    </xf>
    <xf numFmtId="174" fontId="5" fillId="0" borderId="13" xfId="0" applyNumberFormat="1" applyFont="1" applyFill="1" applyBorder="1" applyAlignment="1" applyProtection="1">
      <alignment horizontal="center" vertical="center" wrapText="1"/>
    </xf>
    <xf numFmtId="174" fontId="5" fillId="0" borderId="14" xfId="0" applyNumberFormat="1" applyFont="1" applyFill="1" applyBorder="1" applyAlignment="1" applyProtection="1">
      <alignment horizontal="center" vertical="center" wrapText="1"/>
    </xf>
    <xf numFmtId="174" fontId="3" fillId="0" borderId="0" xfId="0" applyNumberFormat="1" applyFont="1" applyFill="1" applyAlignment="1" applyProtection="1">
      <alignment horizontal="right" vertical="center"/>
    </xf>
    <xf numFmtId="174" fontId="23" fillId="0" borderId="15" xfId="0" applyNumberFormat="1" applyFont="1" applyFill="1" applyBorder="1" applyAlignment="1" applyProtection="1">
      <alignment horizontal="right" vertical="center" wrapText="1" indent="1"/>
    </xf>
    <xf numFmtId="174" fontId="24" fillId="0" borderId="16" xfId="61" applyNumberFormat="1" applyFont="1" applyFill="1" applyBorder="1" applyAlignment="1" applyProtection="1">
      <alignment vertical="center"/>
    </xf>
    <xf numFmtId="174" fontId="24" fillId="0" borderId="16" xfId="61" applyNumberFormat="1" applyFont="1" applyFill="1" applyBorder="1" applyAlignment="1" applyProtection="1"/>
    <xf numFmtId="0" fontId="5" fillId="0" borderId="17" xfId="61" applyFont="1" applyFill="1" applyBorder="1" applyAlignment="1" applyProtection="1">
      <alignment horizontal="center" vertical="center" wrapText="1"/>
    </xf>
    <xf numFmtId="0" fontId="5" fillId="0" borderId="18" xfId="61" applyFont="1" applyFill="1" applyBorder="1" applyAlignment="1" applyProtection="1">
      <alignment horizontal="center" vertical="center" wrapText="1"/>
    </xf>
    <xf numFmtId="174" fontId="14" fillId="0" borderId="19" xfId="0" applyNumberFormat="1" applyFont="1" applyFill="1" applyBorder="1" applyAlignment="1" applyProtection="1">
      <alignment vertical="center" wrapText="1"/>
      <protection locked="0"/>
    </xf>
    <xf numFmtId="174" fontId="19" fillId="0" borderId="20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 applyProtection="1">
      <alignment horizontal="right" vertical="center" wrapText="1"/>
      <protection locked="0"/>
    </xf>
    <xf numFmtId="174" fontId="14" fillId="0" borderId="21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7" xfId="61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Fill="1" applyBorder="1" applyAlignment="1" applyProtection="1">
      <alignment horizontal="right" vertical="center" wrapText="1" indent="1"/>
    </xf>
    <xf numFmtId="174" fontId="5" fillId="0" borderId="22" xfId="0" applyNumberFormat="1" applyFont="1" applyFill="1" applyBorder="1" applyAlignment="1">
      <alignment horizontal="center" vertical="center" wrapText="1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3" fillId="0" borderId="0" xfId="0" applyNumberFormat="1" applyFont="1" applyFill="1" applyAlignment="1" applyProtection="1">
      <alignment horizontal="right" vertical="center"/>
      <protection locked="0"/>
    </xf>
    <xf numFmtId="174" fontId="5" fillId="0" borderId="23" xfId="0" applyNumberFormat="1" applyFont="1" applyFill="1" applyBorder="1" applyAlignment="1" applyProtection="1">
      <alignment horizontal="centerContinuous" vertical="center"/>
    </xf>
    <xf numFmtId="174" fontId="5" fillId="0" borderId="24" xfId="0" applyNumberFormat="1" applyFont="1" applyFill="1" applyBorder="1" applyAlignment="1" applyProtection="1">
      <alignment horizontal="centerContinuous" vertical="center"/>
    </xf>
    <xf numFmtId="174" fontId="5" fillId="0" borderId="25" xfId="0" applyNumberFormat="1" applyFont="1" applyFill="1" applyBorder="1" applyAlignment="1" applyProtection="1">
      <alignment horizontal="centerContinuous" vertical="center"/>
    </xf>
    <xf numFmtId="174" fontId="27" fillId="0" borderId="0" xfId="0" applyNumberFormat="1" applyFont="1" applyFill="1" applyAlignment="1">
      <alignment vertical="center"/>
    </xf>
    <xf numFmtId="174" fontId="5" fillId="0" borderId="26" xfId="0" applyNumberFormat="1" applyFont="1" applyFill="1" applyBorder="1" applyAlignment="1" applyProtection="1">
      <alignment horizontal="center" vertical="center"/>
    </xf>
    <xf numFmtId="174" fontId="5" fillId="0" borderId="27" xfId="0" applyNumberFormat="1" applyFont="1" applyFill="1" applyBorder="1" applyAlignment="1" applyProtection="1">
      <alignment horizontal="center" vertical="center"/>
    </xf>
    <xf numFmtId="174" fontId="5" fillId="0" borderId="18" xfId="0" applyNumberFormat="1" applyFont="1" applyFill="1" applyBorder="1" applyAlignment="1" applyProtection="1">
      <alignment horizontal="center" vertical="center" wrapText="1"/>
    </xf>
    <xf numFmtId="174" fontId="27" fillId="0" borderId="0" xfId="0" applyNumberFormat="1" applyFont="1" applyFill="1" applyAlignment="1">
      <alignment horizontal="center" vertical="center"/>
    </xf>
    <xf numFmtId="174" fontId="13" fillId="0" borderId="14" xfId="0" applyNumberFormat="1" applyFont="1" applyFill="1" applyBorder="1" applyAlignment="1" applyProtection="1">
      <alignment horizontal="center" vertical="center" wrapText="1"/>
    </xf>
    <xf numFmtId="174" fontId="13" fillId="0" borderId="0" xfId="0" applyNumberFormat="1" applyFont="1" applyFill="1" applyAlignment="1">
      <alignment horizontal="center" vertical="center" wrapText="1"/>
    </xf>
    <xf numFmtId="174" fontId="13" fillId="0" borderId="28" xfId="0" applyNumberFormat="1" applyFont="1" applyFill="1" applyBorder="1" applyAlignment="1" applyProtection="1">
      <alignment horizontal="right" vertical="center" wrapText="1" indent="1"/>
    </xf>
    <xf numFmtId="174" fontId="19" fillId="0" borderId="21" xfId="0" applyNumberFormat="1" applyFont="1" applyFill="1" applyBorder="1" applyAlignment="1" applyProtection="1">
      <alignment horizontal="left" vertical="center" wrapText="1" indent="1"/>
    </xf>
    <xf numFmtId="1" fontId="22" fillId="25" borderId="21" xfId="0" applyNumberFormat="1" applyFont="1" applyFill="1" applyBorder="1" applyAlignment="1" applyProtection="1">
      <alignment horizontal="center" vertical="center" wrapText="1"/>
    </xf>
    <xf numFmtId="174" fontId="19" fillId="0" borderId="21" xfId="0" applyNumberFormat="1" applyFont="1" applyFill="1" applyBorder="1" applyAlignment="1" applyProtection="1">
      <alignment vertical="center" wrapText="1"/>
    </xf>
    <xf numFmtId="174" fontId="19" fillId="0" borderId="23" xfId="0" applyNumberFormat="1" applyFont="1" applyFill="1" applyBorder="1" applyAlignment="1" applyProtection="1">
      <alignment vertical="center" wrapText="1"/>
    </xf>
    <xf numFmtId="174" fontId="19" fillId="0" borderId="29" xfId="0" applyNumberFormat="1" applyFont="1" applyFill="1" applyBorder="1" applyAlignment="1" applyProtection="1">
      <alignment vertical="center" wrapText="1"/>
    </xf>
    <xf numFmtId="174" fontId="13" fillId="0" borderId="11" xfId="0" applyNumberFormat="1" applyFont="1" applyFill="1" applyBorder="1" applyAlignment="1" applyProtection="1">
      <alignment horizontal="right" vertical="center" wrapText="1" indent="1"/>
    </xf>
    <xf numFmtId="174" fontId="1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74" fontId="14" fillId="0" borderId="20" xfId="0" applyNumberFormat="1" applyFont="1" applyFill="1" applyBorder="1" applyAlignment="1" applyProtection="1">
      <alignment vertical="center" wrapText="1"/>
    </xf>
    <xf numFmtId="174" fontId="19" fillId="0" borderId="10" xfId="0" applyNumberFormat="1" applyFont="1" applyFill="1" applyBorder="1" applyAlignment="1" applyProtection="1">
      <alignment horizontal="left" vertical="center" wrapText="1" indent="1"/>
    </xf>
    <xf numFmtId="1" fontId="22" fillId="25" borderId="10" xfId="0" applyNumberFormat="1" applyFont="1" applyFill="1" applyBorder="1" applyAlignment="1" applyProtection="1">
      <alignment horizontal="center" vertical="center" wrapText="1"/>
    </xf>
    <xf numFmtId="174" fontId="19" fillId="0" borderId="10" xfId="0" applyNumberFormat="1" applyFont="1" applyFill="1" applyBorder="1" applyAlignment="1" applyProtection="1">
      <alignment vertical="center" wrapText="1"/>
    </xf>
    <xf numFmtId="174" fontId="19" fillId="0" borderId="19" xfId="0" applyNumberFormat="1" applyFont="1" applyFill="1" applyBorder="1" applyAlignment="1" applyProtection="1">
      <alignment vertical="center" wrapText="1"/>
    </xf>
    <xf numFmtId="174" fontId="19" fillId="0" borderId="20" xfId="0" applyNumberFormat="1" applyFont="1" applyFill="1" applyBorder="1" applyAlignment="1" applyProtection="1">
      <alignment vertical="center" wrapText="1"/>
    </xf>
    <xf numFmtId="174" fontId="13" fillId="0" borderId="10" xfId="0" applyNumberFormat="1" applyFont="1" applyFill="1" applyBorder="1" applyAlignment="1" applyProtection="1">
      <alignment horizontal="left" vertical="center" wrapText="1" indent="1"/>
    </xf>
    <xf numFmtId="174" fontId="13" fillId="0" borderId="30" xfId="0" applyNumberFormat="1" applyFont="1" applyFill="1" applyBorder="1" applyAlignment="1" applyProtection="1">
      <alignment horizontal="right" vertical="center" wrapText="1" indent="1"/>
    </xf>
    <xf numFmtId="174" fontId="19" fillId="0" borderId="15" xfId="0" applyNumberFormat="1" applyFont="1" applyFill="1" applyBorder="1" applyAlignment="1" applyProtection="1">
      <alignment horizontal="left" vertical="center" wrapText="1" indent="1"/>
    </xf>
    <xf numFmtId="1" fontId="22" fillId="25" borderId="31" xfId="0" applyNumberFormat="1" applyFont="1" applyFill="1" applyBorder="1" applyAlignment="1" applyProtection="1">
      <alignment horizontal="center" vertical="center" wrapText="1"/>
    </xf>
    <xf numFmtId="174" fontId="19" fillId="0" borderId="15" xfId="0" applyNumberFormat="1" applyFont="1" applyFill="1" applyBorder="1" applyAlignment="1" applyProtection="1">
      <alignment vertical="center" wrapText="1"/>
    </xf>
    <xf numFmtId="174" fontId="19" fillId="0" borderId="32" xfId="0" applyNumberFormat="1" applyFont="1" applyFill="1" applyBorder="1" applyAlignment="1" applyProtection="1">
      <alignment vertical="center" wrapText="1"/>
    </xf>
    <xf numFmtId="1" fontId="10" fillId="0" borderId="32" xfId="0" applyNumberFormat="1" applyFont="1" applyFill="1" applyBorder="1" applyAlignment="1" applyProtection="1">
      <alignment horizontal="center" vertical="center" wrapText="1"/>
      <protection locked="0"/>
    </xf>
    <xf numFmtId="174" fontId="14" fillId="0" borderId="15" xfId="0" applyNumberFormat="1" applyFont="1" applyFill="1" applyBorder="1" applyAlignment="1" applyProtection="1">
      <alignment vertical="center" wrapText="1"/>
      <protection locked="0"/>
    </xf>
    <xf numFmtId="174" fontId="14" fillId="0" borderId="32" xfId="0" applyNumberFormat="1" applyFont="1" applyFill="1" applyBorder="1" applyAlignment="1" applyProtection="1">
      <alignment vertical="center" wrapText="1"/>
      <protection locked="0"/>
    </xf>
    <xf numFmtId="174" fontId="13" fillId="0" borderId="13" xfId="0" applyNumberFormat="1" applyFont="1" applyFill="1" applyBorder="1" applyAlignment="1" applyProtection="1">
      <alignment horizontal="right" vertical="center" wrapText="1" indent="1"/>
    </xf>
    <xf numFmtId="174" fontId="13" fillId="0" borderId="14" xfId="0" applyNumberFormat="1" applyFont="1" applyFill="1" applyBorder="1" applyAlignment="1" applyProtection="1">
      <alignment horizontal="left" vertical="center" wrapText="1" indent="1"/>
    </xf>
    <xf numFmtId="1" fontId="14" fillId="25" borderId="33" xfId="0" applyNumberFormat="1" applyFont="1" applyFill="1" applyBorder="1" applyAlignment="1" applyProtection="1">
      <alignment vertical="center" wrapText="1"/>
    </xf>
    <xf numFmtId="174" fontId="19" fillId="0" borderId="14" xfId="0" applyNumberFormat="1" applyFont="1" applyFill="1" applyBorder="1" applyAlignment="1" applyProtection="1">
      <alignment vertical="center" wrapText="1"/>
    </xf>
    <xf numFmtId="174" fontId="19" fillId="0" borderId="33" xfId="0" applyNumberFormat="1" applyFont="1" applyFill="1" applyBorder="1" applyAlignment="1" applyProtection="1">
      <alignment vertical="center" wrapText="1"/>
    </xf>
    <xf numFmtId="174" fontId="19" fillId="0" borderId="22" xfId="0" applyNumberFormat="1" applyFont="1" applyFill="1" applyBorder="1" applyAlignment="1" applyProtection="1">
      <alignment vertical="center" wrapText="1"/>
    </xf>
    <xf numFmtId="174" fontId="6" fillId="0" borderId="0" xfId="0" applyNumberFormat="1" applyFont="1" applyFill="1" applyAlignment="1">
      <alignment horizontal="center" vertical="center" wrapText="1"/>
    </xf>
    <xf numFmtId="174" fontId="3" fillId="0" borderId="0" xfId="0" applyNumberFormat="1" applyFont="1" applyFill="1" applyAlignment="1">
      <alignment horizontal="right" vertical="center"/>
    </xf>
    <xf numFmtId="174" fontId="5" fillId="0" borderId="27" xfId="0" applyNumberFormat="1" applyFont="1" applyFill="1" applyBorder="1" applyAlignment="1">
      <alignment horizontal="center" vertical="center"/>
    </xf>
    <xf numFmtId="174" fontId="5" fillId="0" borderId="17" xfId="0" applyNumberFormat="1" applyFont="1" applyFill="1" applyBorder="1" applyAlignment="1">
      <alignment horizontal="center" vertical="center"/>
    </xf>
    <xf numFmtId="174" fontId="5" fillId="0" borderId="34" xfId="0" applyNumberFormat="1" applyFont="1" applyFill="1" applyBorder="1" applyAlignment="1">
      <alignment horizontal="center" vertical="center" wrapText="1"/>
    </xf>
    <xf numFmtId="174" fontId="5" fillId="0" borderId="33" xfId="0" applyNumberFormat="1" applyFont="1" applyFill="1" applyBorder="1" applyAlignment="1">
      <alignment horizontal="center" vertical="center" wrapText="1"/>
    </xf>
    <xf numFmtId="174" fontId="5" fillId="0" borderId="35" xfId="0" applyNumberFormat="1" applyFont="1" applyFill="1" applyBorder="1" applyAlignment="1">
      <alignment horizontal="center" vertical="center" wrapText="1"/>
    </xf>
    <xf numFmtId="174" fontId="27" fillId="0" borderId="0" xfId="0" applyNumberFormat="1" applyFont="1" applyFill="1" applyAlignment="1">
      <alignment horizontal="center" vertical="center" wrapText="1"/>
    </xf>
    <xf numFmtId="174" fontId="13" fillId="0" borderId="13" xfId="0" applyNumberFormat="1" applyFont="1" applyFill="1" applyBorder="1" applyAlignment="1">
      <alignment horizontal="right" vertical="center" wrapText="1" indent="1"/>
    </xf>
    <xf numFmtId="174" fontId="13" fillId="0" borderId="22" xfId="0" applyNumberFormat="1" applyFont="1" applyFill="1" applyBorder="1" applyAlignment="1">
      <alignment horizontal="left" vertical="center" wrapText="1" indent="1"/>
    </xf>
    <xf numFmtId="174" fontId="10" fillId="25" borderId="22" xfId="0" applyNumberFormat="1" applyFont="1" applyFill="1" applyBorder="1" applyAlignment="1">
      <alignment horizontal="left" vertical="center" wrapText="1" indent="2"/>
    </xf>
    <xf numFmtId="174" fontId="10" fillId="25" borderId="36" xfId="0" applyNumberFormat="1" applyFont="1" applyFill="1" applyBorder="1" applyAlignment="1">
      <alignment horizontal="left" vertical="center" wrapText="1" indent="2"/>
    </xf>
    <xf numFmtId="174" fontId="13" fillId="0" borderId="13" xfId="0" applyNumberFormat="1" applyFont="1" applyFill="1" applyBorder="1" applyAlignment="1">
      <alignment vertical="center" wrapText="1"/>
    </xf>
    <xf numFmtId="174" fontId="13" fillId="0" borderId="14" xfId="0" applyNumberFormat="1" applyFont="1" applyFill="1" applyBorder="1" applyAlignment="1">
      <alignment vertical="center" wrapText="1"/>
    </xf>
    <xf numFmtId="174" fontId="13" fillId="0" borderId="35" xfId="0" applyNumberFormat="1" applyFont="1" applyFill="1" applyBorder="1" applyAlignment="1">
      <alignment vertical="center" wrapText="1"/>
    </xf>
    <xf numFmtId="174" fontId="13" fillId="0" borderId="11" xfId="0" applyNumberFormat="1" applyFont="1" applyFill="1" applyBorder="1" applyAlignment="1">
      <alignment horizontal="right" vertical="center" wrapText="1" indent="1"/>
    </xf>
    <xf numFmtId="174" fontId="14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5" fontId="10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175" fontId="10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74" fontId="14" fillId="0" borderId="11" xfId="0" applyNumberFormat="1" applyFont="1" applyFill="1" applyBorder="1" applyAlignment="1" applyProtection="1">
      <alignment vertical="center" wrapText="1"/>
      <protection locked="0"/>
    </xf>
    <xf numFmtId="174" fontId="14" fillId="0" borderId="37" xfId="0" applyNumberFormat="1" applyFont="1" applyFill="1" applyBorder="1" applyAlignment="1" applyProtection="1">
      <alignment vertical="center" wrapText="1"/>
      <protection locked="0"/>
    </xf>
    <xf numFmtId="174" fontId="10" fillId="25" borderId="22" xfId="0" applyNumberFormat="1" applyFont="1" applyFill="1" applyBorder="1" applyAlignment="1">
      <alignment horizontal="right" vertical="center" wrapText="1" indent="2"/>
    </xf>
    <xf numFmtId="174" fontId="10" fillId="25" borderId="36" xfId="0" applyNumberFormat="1" applyFont="1" applyFill="1" applyBorder="1" applyAlignment="1">
      <alignment horizontal="right" vertical="center" wrapText="1" indent="2"/>
    </xf>
    <xf numFmtId="0" fontId="5" fillId="0" borderId="1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20" fillId="0" borderId="17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 applyProtection="1">
      <alignment horizontal="right" vertical="center" wrapText="1" indent="1"/>
    </xf>
    <xf numFmtId="0" fontId="17" fillId="0" borderId="39" xfId="0" applyFont="1" applyFill="1" applyBorder="1" applyAlignment="1" applyProtection="1">
      <alignment horizontal="left" vertical="center" wrapText="1" indent="1"/>
      <protection locked="0"/>
    </xf>
    <xf numFmtId="174" fontId="20" fillId="0" borderId="40" xfId="0" applyNumberFormat="1" applyFont="1" applyFill="1" applyBorder="1" applyAlignment="1" applyProtection="1">
      <alignment horizontal="right" vertical="center" wrapText="1" indent="2"/>
      <protection locked="0"/>
    </xf>
    <xf numFmtId="174" fontId="20" fillId="0" borderId="41" xfId="0" applyNumberFormat="1" applyFont="1" applyFill="1" applyBorder="1" applyAlignment="1" applyProtection="1">
      <alignment horizontal="right" vertical="center" wrapText="1" indent="2"/>
      <protection locked="0"/>
    </xf>
    <xf numFmtId="0" fontId="20" fillId="0" borderId="11" xfId="0" applyFont="1" applyFill="1" applyBorder="1" applyAlignment="1" applyProtection="1">
      <alignment horizontal="right" vertical="center" wrapText="1" indent="1"/>
    </xf>
    <xf numFmtId="0" fontId="17" fillId="0" borderId="42" xfId="0" applyFont="1" applyFill="1" applyBorder="1" applyAlignment="1" applyProtection="1">
      <alignment horizontal="left" vertical="center" wrapText="1" indent="1"/>
      <protection locked="0"/>
    </xf>
    <xf numFmtId="174" fontId="20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74" fontId="20" fillId="0" borderId="37" xfId="0" applyNumberFormat="1" applyFont="1" applyFill="1" applyBorder="1" applyAlignment="1" applyProtection="1">
      <alignment horizontal="right" vertical="center" wrapText="1" indent="2"/>
      <protection locked="0"/>
    </xf>
    <xf numFmtId="0" fontId="20" fillId="0" borderId="11" xfId="0" applyFont="1" applyFill="1" applyBorder="1" applyAlignment="1">
      <alignment horizontal="right" vertical="center" wrapText="1" indent="1"/>
    </xf>
    <xf numFmtId="0" fontId="17" fillId="0" borderId="42" xfId="0" applyFont="1" applyFill="1" applyBorder="1" applyAlignment="1" applyProtection="1">
      <alignment horizontal="left" vertical="center" wrapText="1" indent="8"/>
      <protection locked="0"/>
    </xf>
    <xf numFmtId="0" fontId="20" fillId="0" borderId="43" xfId="0" applyFont="1" applyFill="1" applyBorder="1" applyAlignment="1">
      <alignment horizontal="right" vertical="center" wrapText="1" indent="1"/>
    </xf>
    <xf numFmtId="174" fontId="20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174" fontId="20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8" fillId="0" borderId="0" xfId="0" applyFont="1" applyFill="1" applyAlignment="1">
      <alignment horizontal="right"/>
    </xf>
    <xf numFmtId="0" fontId="20" fillId="0" borderId="11" xfId="0" applyFont="1" applyFill="1" applyBorder="1" applyAlignment="1">
      <alignment horizontal="right" vertical="center" indent="1"/>
    </xf>
    <xf numFmtId="0" fontId="20" fillId="0" borderId="10" xfId="0" applyFont="1" applyFill="1" applyBorder="1" applyAlignment="1" applyProtection="1">
      <alignment horizontal="left" vertical="center" indent="1"/>
      <protection locked="0"/>
    </xf>
    <xf numFmtId="3" fontId="20" fillId="0" borderId="19" xfId="0" applyNumberFormat="1" applyFont="1" applyFill="1" applyBorder="1" applyAlignment="1" applyProtection="1">
      <alignment horizontal="right" vertical="center"/>
      <protection locked="0"/>
    </xf>
    <xf numFmtId="3" fontId="20" fillId="0" borderId="37" xfId="0" applyNumberFormat="1" applyFont="1" applyFill="1" applyBorder="1" applyAlignment="1" applyProtection="1">
      <alignment horizontal="right" vertical="center"/>
      <protection locked="0"/>
    </xf>
    <xf numFmtId="0" fontId="20" fillId="0" borderId="12" xfId="0" applyFont="1" applyFill="1" applyBorder="1" applyAlignment="1">
      <alignment horizontal="right" vertical="center" indent="1"/>
    </xf>
    <xf numFmtId="0" fontId="20" fillId="0" borderId="31" xfId="0" applyFont="1" applyFill="1" applyBorder="1" applyAlignment="1" applyProtection="1">
      <alignment horizontal="left" vertical="center" indent="1"/>
      <protection locked="0"/>
    </xf>
    <xf numFmtId="3" fontId="20" fillId="0" borderId="44" xfId="0" applyNumberFormat="1" applyFont="1" applyFill="1" applyBorder="1" applyAlignment="1" applyProtection="1">
      <alignment horizontal="right" vertical="center"/>
      <protection locked="0"/>
    </xf>
    <xf numFmtId="3" fontId="20" fillId="0" borderId="45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74" fontId="19" fillId="0" borderId="14" xfId="0" applyNumberFormat="1" applyFont="1" applyFill="1" applyBorder="1" applyAlignment="1">
      <alignment vertical="center" wrapText="1"/>
    </xf>
    <xf numFmtId="174" fontId="19" fillId="0" borderId="35" xfId="0" applyNumberFormat="1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right" vertical="center" wrapText="1" indent="1"/>
    </xf>
    <xf numFmtId="0" fontId="19" fillId="0" borderId="14" xfId="0" applyFont="1" applyFill="1" applyBorder="1" applyAlignment="1">
      <alignment vertical="center" wrapText="1"/>
    </xf>
    <xf numFmtId="174" fontId="19" fillId="0" borderId="14" xfId="0" applyNumberFormat="1" applyFont="1" applyFill="1" applyBorder="1" applyAlignment="1">
      <alignment horizontal="right" vertical="center" wrapText="1" indent="2"/>
    </xf>
    <xf numFmtId="174" fontId="19" fillId="0" borderId="35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31" fillId="0" borderId="0" xfId="0" applyFont="1" applyAlignment="1" applyProtection="1">
      <alignment horizontal="right"/>
    </xf>
    <xf numFmtId="0" fontId="32" fillId="0" borderId="0" xfId="0" applyFont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 wrapText="1"/>
    </xf>
    <xf numFmtId="0" fontId="32" fillId="0" borderId="35" xfId="0" applyFont="1" applyBorder="1" applyAlignment="1" applyProtection="1">
      <alignment horizontal="center" vertical="center" wrapText="1"/>
    </xf>
    <xf numFmtId="0" fontId="32" fillId="0" borderId="38" xfId="0" applyFont="1" applyBorder="1" applyAlignment="1" applyProtection="1">
      <alignment horizontal="center" vertical="top" wrapText="1"/>
    </xf>
    <xf numFmtId="0" fontId="32" fillId="0" borderId="11" xfId="0" applyFont="1" applyBorder="1" applyAlignment="1" applyProtection="1">
      <alignment horizontal="center" vertical="top" wrapText="1"/>
    </xf>
    <xf numFmtId="0" fontId="32" fillId="0" borderId="12" xfId="0" applyFont="1" applyBorder="1" applyAlignment="1" applyProtection="1">
      <alignment horizontal="center" vertical="top" wrapText="1"/>
    </xf>
    <xf numFmtId="0" fontId="32" fillId="26" borderId="14" xfId="0" applyFont="1" applyFill="1" applyBorder="1" applyAlignment="1" applyProtection="1">
      <alignment horizontal="center" vertical="top" wrapText="1"/>
    </xf>
    <xf numFmtId="0" fontId="34" fillId="0" borderId="40" xfId="0" applyFont="1" applyBorder="1" applyAlignment="1" applyProtection="1">
      <alignment horizontal="left" vertical="top" wrapText="1"/>
      <protection locked="0"/>
    </xf>
    <xf numFmtId="0" fontId="34" fillId="0" borderId="10" xfId="0" applyFont="1" applyBorder="1" applyAlignment="1" applyProtection="1">
      <alignment horizontal="left" vertical="top" wrapText="1"/>
      <protection locked="0"/>
    </xf>
    <xf numFmtId="0" fontId="34" fillId="0" borderId="31" xfId="0" applyFont="1" applyBorder="1" applyAlignment="1" applyProtection="1">
      <alignment horizontal="left" vertical="top" wrapText="1"/>
      <protection locked="0"/>
    </xf>
    <xf numFmtId="9" fontId="34" fillId="0" borderId="40" xfId="66" applyFont="1" applyBorder="1" applyAlignment="1" applyProtection="1">
      <alignment horizontal="center" vertical="center" wrapText="1"/>
      <protection locked="0"/>
    </xf>
    <xf numFmtId="9" fontId="34" fillId="0" borderId="10" xfId="66" applyFont="1" applyBorder="1" applyAlignment="1" applyProtection="1">
      <alignment horizontal="center" vertical="center" wrapText="1"/>
      <protection locked="0"/>
    </xf>
    <xf numFmtId="9" fontId="34" fillId="0" borderId="31" xfId="66" applyFont="1" applyBorder="1" applyAlignment="1" applyProtection="1">
      <alignment horizontal="center" vertical="center" wrapText="1"/>
      <protection locked="0"/>
    </xf>
    <xf numFmtId="176" fontId="34" fillId="0" borderId="40" xfId="45" applyNumberFormat="1" applyFont="1" applyBorder="1" applyAlignment="1" applyProtection="1">
      <alignment horizontal="center" vertical="center" wrapText="1"/>
      <protection locked="0"/>
    </xf>
    <xf numFmtId="176" fontId="34" fillId="0" borderId="10" xfId="45" applyNumberFormat="1" applyFont="1" applyBorder="1" applyAlignment="1" applyProtection="1">
      <alignment horizontal="center" vertical="center" wrapText="1"/>
      <protection locked="0"/>
    </xf>
    <xf numFmtId="176" fontId="34" fillId="0" borderId="31" xfId="45" applyNumberFormat="1" applyFont="1" applyBorder="1" applyAlignment="1" applyProtection="1">
      <alignment horizontal="center" vertical="center" wrapText="1"/>
      <protection locked="0"/>
    </xf>
    <xf numFmtId="176" fontId="34" fillId="0" borderId="14" xfId="45" applyNumberFormat="1" applyFont="1" applyBorder="1" applyAlignment="1" applyProtection="1">
      <alignment horizontal="center" vertical="center" wrapText="1"/>
    </xf>
    <xf numFmtId="176" fontId="34" fillId="0" borderId="41" xfId="45" applyNumberFormat="1" applyFont="1" applyBorder="1" applyAlignment="1" applyProtection="1">
      <alignment horizontal="center" vertical="top" wrapText="1"/>
      <protection locked="0"/>
    </xf>
    <xf numFmtId="176" fontId="34" fillId="0" borderId="37" xfId="45" applyNumberFormat="1" applyFont="1" applyBorder="1" applyAlignment="1" applyProtection="1">
      <alignment horizontal="center" vertical="top" wrapText="1"/>
      <protection locked="0"/>
    </xf>
    <xf numFmtId="176" fontId="34" fillId="0" borderId="45" xfId="45" applyNumberFormat="1" applyFont="1" applyBorder="1" applyAlignment="1" applyProtection="1">
      <alignment horizontal="center" vertical="top" wrapText="1"/>
      <protection locked="0"/>
    </xf>
    <xf numFmtId="176" fontId="34" fillId="0" borderId="35" xfId="45" applyNumberFormat="1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left" vertical="center" wrapText="1" indent="1"/>
    </xf>
    <xf numFmtId="174" fontId="21" fillId="0" borderId="0" xfId="61" applyNumberFormat="1" applyFont="1" applyFill="1" applyBorder="1" applyAlignment="1" applyProtection="1">
      <alignment horizontal="right" vertical="center" wrapText="1" indent="1"/>
    </xf>
    <xf numFmtId="0" fontId="18" fillId="0" borderId="14" xfId="0" applyFont="1" applyBorder="1" applyAlignment="1" applyProtection="1">
      <alignment vertical="center" wrapText="1"/>
    </xf>
    <xf numFmtId="174" fontId="14" fillId="0" borderId="46" xfId="6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7" xfId="0" applyFont="1" applyBorder="1" applyAlignment="1" applyProtection="1">
      <alignment vertical="center" wrapText="1"/>
    </xf>
    <xf numFmtId="174" fontId="16" fillId="0" borderId="14" xfId="0" quotePrefix="1" applyNumberFormat="1" applyFont="1" applyBorder="1" applyAlignment="1" applyProtection="1">
      <alignment horizontal="right" vertical="center" wrapText="1" indent="1"/>
    </xf>
    <xf numFmtId="174" fontId="18" fillId="0" borderId="48" xfId="0" applyNumberFormat="1" applyFont="1" applyBorder="1" applyAlignment="1" applyProtection="1">
      <alignment horizontal="right" vertical="center" wrapText="1" indent="1"/>
    </xf>
    <xf numFmtId="174" fontId="14" fillId="0" borderId="25" xfId="6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61" applyFont="1" applyFill="1" applyBorder="1" applyAlignment="1" applyProtection="1">
      <alignment horizontal="left" vertical="center" wrapText="1" indent="1"/>
    </xf>
    <xf numFmtId="0" fontId="14" fillId="0" borderId="10" xfId="61" applyFont="1" applyFill="1" applyBorder="1" applyAlignment="1" applyProtection="1">
      <alignment horizontal="left" vertical="center" wrapText="1" indent="1"/>
    </xf>
    <xf numFmtId="0" fontId="14" fillId="0" borderId="40" xfId="61" applyFont="1" applyFill="1" applyBorder="1" applyAlignment="1" applyProtection="1">
      <alignment horizontal="left" vertical="center" wrapText="1" indent="1"/>
    </xf>
    <xf numFmtId="0" fontId="14" fillId="0" borderId="21" xfId="61" applyFont="1" applyFill="1" applyBorder="1" applyAlignment="1" applyProtection="1">
      <alignment horizontal="left" vertical="center" wrapText="1" indent="1"/>
    </xf>
    <xf numFmtId="0" fontId="14" fillId="0" borderId="42" xfId="61" applyFont="1" applyFill="1" applyBorder="1" applyAlignment="1" applyProtection="1">
      <alignment horizontal="left" vertical="center" wrapText="1" indent="1"/>
    </xf>
    <xf numFmtId="0" fontId="14" fillId="0" borderId="31" xfId="61" applyFont="1" applyFill="1" applyBorder="1" applyAlignment="1" applyProtection="1">
      <alignment horizontal="left" vertical="center" wrapText="1" indent="1"/>
    </xf>
    <xf numFmtId="49" fontId="14" fillId="0" borderId="30" xfId="61" applyNumberFormat="1" applyFont="1" applyFill="1" applyBorder="1" applyAlignment="1" applyProtection="1">
      <alignment horizontal="left" vertical="center" wrapText="1" indent="1"/>
    </xf>
    <xf numFmtId="49" fontId="14" fillId="0" borderId="11" xfId="61" applyNumberFormat="1" applyFont="1" applyFill="1" applyBorder="1" applyAlignment="1" applyProtection="1">
      <alignment horizontal="left" vertical="center" wrapText="1" indent="1"/>
    </xf>
    <xf numFmtId="49" fontId="14" fillId="0" borderId="38" xfId="61" applyNumberFormat="1" applyFont="1" applyFill="1" applyBorder="1" applyAlignment="1" applyProtection="1">
      <alignment horizontal="left" vertical="center" wrapText="1" indent="1"/>
    </xf>
    <xf numFmtId="49" fontId="14" fillId="0" borderId="12" xfId="61" applyNumberFormat="1" applyFont="1" applyFill="1" applyBorder="1" applyAlignment="1" applyProtection="1">
      <alignment horizontal="left" vertical="center" wrapText="1" indent="1"/>
    </xf>
    <xf numFmtId="49" fontId="14" fillId="0" borderId="28" xfId="61" applyNumberFormat="1" applyFont="1" applyFill="1" applyBorder="1" applyAlignment="1" applyProtection="1">
      <alignment horizontal="left" vertical="center" wrapText="1" indent="1"/>
    </xf>
    <xf numFmtId="49" fontId="14" fillId="0" borderId="43" xfId="61" applyNumberFormat="1" applyFont="1" applyFill="1" applyBorder="1" applyAlignment="1" applyProtection="1">
      <alignment horizontal="left" vertical="center" wrapText="1" indent="1"/>
    </xf>
    <xf numFmtId="0" fontId="14" fillId="0" borderId="0" xfId="61" applyFont="1" applyFill="1" applyBorder="1" applyAlignment="1" applyProtection="1">
      <alignment horizontal="left" vertical="center" wrapText="1" indent="1"/>
    </xf>
    <xf numFmtId="0" fontId="13" fillId="0" borderId="13" xfId="61" applyFont="1" applyFill="1" applyBorder="1" applyAlignment="1" applyProtection="1">
      <alignment horizontal="left" vertical="center" wrapText="1" indent="1"/>
    </xf>
    <xf numFmtId="0" fontId="13" fillId="0" borderId="14" xfId="61" applyFont="1" applyFill="1" applyBorder="1" applyAlignment="1" applyProtection="1">
      <alignment horizontal="left" vertical="center" wrapText="1" indent="1"/>
    </xf>
    <xf numFmtId="0" fontId="13" fillId="0" borderId="49" xfId="61" applyFont="1" applyFill="1" applyBorder="1" applyAlignment="1" applyProtection="1">
      <alignment horizontal="left" vertical="center" wrapText="1" indent="1"/>
    </xf>
    <xf numFmtId="0" fontId="13" fillId="0" borderId="14" xfId="61" applyFont="1" applyFill="1" applyBorder="1" applyAlignment="1" applyProtection="1">
      <alignment vertical="center" wrapText="1"/>
    </xf>
    <xf numFmtId="0" fontId="13" fillId="0" borderId="13" xfId="61" applyFont="1" applyFill="1" applyBorder="1" applyAlignment="1" applyProtection="1">
      <alignment horizontal="center" vertical="center" wrapText="1"/>
    </xf>
    <xf numFmtId="0" fontId="13" fillId="0" borderId="14" xfId="61" applyFont="1" applyFill="1" applyBorder="1" applyAlignment="1" applyProtection="1">
      <alignment horizontal="center" vertical="center" wrapText="1"/>
    </xf>
    <xf numFmtId="0" fontId="13" fillId="0" borderId="35" xfId="61" applyFont="1" applyFill="1" applyBorder="1" applyAlignment="1" applyProtection="1">
      <alignment horizontal="center" vertical="center" wrapText="1"/>
    </xf>
    <xf numFmtId="0" fontId="19" fillId="0" borderId="14" xfId="61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right"/>
    </xf>
    <xf numFmtId="174" fontId="24" fillId="0" borderId="16" xfId="61" applyNumberFormat="1" applyFont="1" applyFill="1" applyBorder="1" applyAlignment="1" applyProtection="1">
      <alignment horizontal="left" vertical="center"/>
    </xf>
    <xf numFmtId="0" fontId="14" fillId="0" borderId="10" xfId="61" applyFont="1" applyFill="1" applyBorder="1" applyAlignment="1" applyProtection="1">
      <alignment horizontal="left" indent="6"/>
    </xf>
    <xf numFmtId="0" fontId="14" fillId="0" borderId="10" xfId="61" applyFont="1" applyFill="1" applyBorder="1" applyAlignment="1" applyProtection="1">
      <alignment horizontal="left" vertical="center" wrapText="1" indent="6"/>
    </xf>
    <xf numFmtId="0" fontId="14" fillId="0" borderId="17" xfId="61" applyFont="1" applyFill="1" applyBorder="1" applyAlignment="1" applyProtection="1">
      <alignment horizontal="left" vertical="center" wrapText="1" indent="6"/>
    </xf>
    <xf numFmtId="174" fontId="13" fillId="0" borderId="48" xfId="61" applyNumberFormat="1" applyFont="1" applyFill="1" applyBorder="1" applyAlignment="1" applyProtection="1">
      <alignment horizontal="right" vertical="center" wrapText="1" indent="1"/>
    </xf>
    <xf numFmtId="174" fontId="14" fillId="0" borderId="50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51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52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50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52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51" xfId="6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0" applyFont="1" applyBorder="1" applyAlignment="1" applyProtection="1">
      <alignment horizontal="left" vertical="center" wrapText="1" indent="1"/>
    </xf>
    <xf numFmtId="0" fontId="17" fillId="0" borderId="10" xfId="0" applyFont="1" applyBorder="1" applyAlignment="1" applyProtection="1">
      <alignment horizontal="left" vertical="center" wrapText="1" indent="1"/>
    </xf>
    <xf numFmtId="0" fontId="17" fillId="0" borderId="31" xfId="0" applyFont="1" applyBorder="1" applyAlignment="1" applyProtection="1">
      <alignment horizontal="left" vertical="center" wrapText="1" indent="1"/>
    </xf>
    <xf numFmtId="0" fontId="18" fillId="0" borderId="53" xfId="0" applyFont="1" applyBorder="1" applyAlignment="1" applyProtection="1">
      <alignment horizontal="left" vertical="center" wrapText="1" indent="1"/>
    </xf>
    <xf numFmtId="174" fontId="13" fillId="0" borderId="35" xfId="61" applyNumberFormat="1" applyFont="1" applyFill="1" applyBorder="1" applyAlignment="1" applyProtection="1">
      <alignment horizontal="right" vertical="center" wrapText="1" indent="1"/>
    </xf>
    <xf numFmtId="0" fontId="3" fillId="0" borderId="16" xfId="0" applyFont="1" applyFill="1" applyBorder="1" applyAlignment="1" applyProtection="1">
      <alignment horizontal="right" vertical="center"/>
    </xf>
    <xf numFmtId="0" fontId="16" fillId="0" borderId="47" xfId="0" applyFont="1" applyBorder="1" applyAlignment="1" applyProtection="1">
      <alignment horizontal="left" vertical="center" wrapText="1" indent="1"/>
    </xf>
    <xf numFmtId="0" fontId="7" fillId="0" borderId="0" xfId="61" applyFont="1" applyFill="1" applyProtection="1"/>
    <xf numFmtId="0" fontId="7" fillId="0" borderId="0" xfId="61" applyFont="1" applyFill="1" applyAlignment="1" applyProtection="1">
      <alignment horizontal="right" vertical="center" indent="1"/>
    </xf>
    <xf numFmtId="174" fontId="13" fillId="0" borderId="54" xfId="61" applyNumberFormat="1" applyFont="1" applyFill="1" applyBorder="1" applyAlignment="1" applyProtection="1">
      <alignment horizontal="right" vertical="center" wrapText="1" indent="1"/>
    </xf>
    <xf numFmtId="174" fontId="13" fillId="0" borderId="14" xfId="61" applyNumberFormat="1" applyFont="1" applyFill="1" applyBorder="1" applyAlignment="1" applyProtection="1">
      <alignment horizontal="right" vertical="center" wrapText="1" indent="1"/>
    </xf>
    <xf numFmtId="174" fontId="14" fillId="0" borderId="10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40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31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10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31" xfId="61" applyNumberFormat="1" applyFont="1" applyFill="1" applyBorder="1" applyAlignment="1" applyProtection="1">
      <alignment horizontal="right" vertical="center" wrapText="1" indent="1"/>
      <protection locked="0"/>
    </xf>
    <xf numFmtId="174" fontId="19" fillId="0" borderId="14" xfId="61" applyNumberFormat="1" applyFont="1" applyFill="1" applyBorder="1" applyAlignment="1" applyProtection="1">
      <alignment horizontal="right" vertical="center" wrapText="1" indent="1"/>
    </xf>
    <xf numFmtId="0" fontId="7" fillId="0" borderId="0" xfId="61" applyFill="1" applyProtection="1"/>
    <xf numFmtId="0" fontId="14" fillId="0" borderId="0" xfId="61" applyFont="1" applyFill="1" applyProtection="1"/>
    <xf numFmtId="0" fontId="10" fillId="0" borderId="0" xfId="61" applyFont="1" applyFill="1" applyProtection="1"/>
    <xf numFmtId="0" fontId="17" fillId="0" borderId="38" xfId="0" applyFont="1" applyBorder="1" applyAlignment="1" applyProtection="1">
      <alignment wrapText="1"/>
    </xf>
    <xf numFmtId="0" fontId="17" fillId="0" borderId="11" xfId="0" applyFont="1" applyBorder="1" applyAlignment="1" applyProtection="1">
      <alignment wrapText="1"/>
    </xf>
    <xf numFmtId="0" fontId="7" fillId="0" borderId="0" xfId="61" applyFill="1" applyAlignment="1" applyProtection="1"/>
    <xf numFmtId="0" fontId="15" fillId="0" borderId="0" xfId="61" applyFont="1" applyFill="1" applyProtection="1"/>
    <xf numFmtId="174" fontId="19" fillId="0" borderId="48" xfId="61" applyNumberFormat="1" applyFont="1" applyFill="1" applyBorder="1" applyAlignment="1" applyProtection="1">
      <alignment horizontal="right" vertical="center" wrapText="1" indent="1"/>
    </xf>
    <xf numFmtId="174" fontId="14" fillId="0" borderId="51" xfId="61" applyNumberFormat="1" applyFont="1" applyFill="1" applyBorder="1" applyAlignment="1" applyProtection="1">
      <alignment horizontal="right" vertical="center" wrapText="1" indent="1"/>
    </xf>
    <xf numFmtId="174" fontId="14" fillId="0" borderId="40" xfId="61" applyNumberFormat="1" applyFont="1" applyFill="1" applyBorder="1" applyAlignment="1" applyProtection="1">
      <alignment horizontal="right" vertical="center" wrapText="1" indent="1"/>
    </xf>
    <xf numFmtId="0" fontId="13" fillId="0" borderId="48" xfId="61" applyFont="1" applyFill="1" applyBorder="1" applyAlignment="1" applyProtection="1">
      <alignment horizontal="center" vertical="center" wrapText="1"/>
    </xf>
    <xf numFmtId="174" fontId="20" fillId="0" borderId="40" xfId="6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3" xfId="0" applyFont="1" applyBorder="1" applyAlignment="1" applyProtection="1">
      <alignment vertical="center" wrapText="1"/>
    </xf>
    <xf numFmtId="0" fontId="17" fillId="0" borderId="12" xfId="0" applyFont="1" applyBorder="1" applyAlignment="1" applyProtection="1">
      <alignment vertical="center" wrapText="1"/>
    </xf>
    <xf numFmtId="0" fontId="18" fillId="0" borderId="53" xfId="0" applyFont="1" applyBorder="1" applyAlignment="1" applyProtection="1">
      <alignment vertical="center" wrapText="1"/>
    </xf>
    <xf numFmtId="174" fontId="13" fillId="0" borderId="14" xfId="61" applyNumberFormat="1" applyFont="1" applyFill="1" applyBorder="1" applyAlignment="1" applyProtection="1">
      <alignment horizontal="right" vertical="center" wrapText="1" indent="1"/>
      <protection locked="0"/>
    </xf>
    <xf numFmtId="174" fontId="13" fillId="0" borderId="48" xfId="6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61" applyFill="1" applyAlignment="1" applyProtection="1">
      <alignment horizontal="left" vertical="center" indent="1"/>
    </xf>
    <xf numFmtId="174" fontId="5" fillId="0" borderId="36" xfId="0" applyNumberFormat="1" applyFont="1" applyFill="1" applyBorder="1" applyAlignment="1" applyProtection="1">
      <alignment horizontal="center" vertical="center" wrapText="1"/>
    </xf>
    <xf numFmtId="17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4" fontId="19" fillId="0" borderId="13" xfId="0" applyNumberFormat="1" applyFont="1" applyFill="1" applyBorder="1" applyAlignment="1" applyProtection="1">
      <alignment horizontal="left" vertical="center" wrapText="1" indent="1"/>
    </xf>
    <xf numFmtId="174" fontId="1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74" fontId="19" fillId="0" borderId="14" xfId="0" applyNumberFormat="1" applyFont="1" applyFill="1" applyBorder="1" applyAlignment="1" applyProtection="1">
      <alignment horizontal="right" vertical="center" wrapText="1" indent="1"/>
    </xf>
    <xf numFmtId="174" fontId="2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4" fontId="0" fillId="0" borderId="0" xfId="0" applyNumberFormat="1" applyFill="1" applyAlignment="1" applyProtection="1">
      <alignment horizontal="centerContinuous" vertical="center"/>
    </xf>
    <xf numFmtId="174" fontId="2" fillId="0" borderId="0" xfId="0" applyNumberFormat="1" applyFont="1" applyFill="1" applyAlignment="1" applyProtection="1">
      <alignment horizontal="center" vertical="center" wrapText="1"/>
    </xf>
    <xf numFmtId="174" fontId="19" fillId="0" borderId="0" xfId="0" applyNumberFormat="1" applyFont="1" applyFill="1" applyAlignment="1" applyProtection="1">
      <alignment horizontal="center" vertical="center" wrapText="1"/>
    </xf>
    <xf numFmtId="174" fontId="0" fillId="0" borderId="55" xfId="0" applyNumberFormat="1" applyFill="1" applyBorder="1" applyAlignment="1" applyProtection="1">
      <alignment horizontal="left" vertical="center" wrapText="1" indent="1"/>
    </xf>
    <xf numFmtId="174" fontId="14" fillId="0" borderId="38" xfId="0" applyNumberFormat="1" applyFont="1" applyFill="1" applyBorder="1" applyAlignment="1" applyProtection="1">
      <alignment horizontal="left" vertical="center" wrapText="1" indent="1"/>
    </xf>
    <xf numFmtId="174" fontId="0" fillId="0" borderId="20" xfId="0" applyNumberFormat="1" applyFill="1" applyBorder="1" applyAlignment="1" applyProtection="1">
      <alignment horizontal="left" vertical="center" wrapText="1" indent="1"/>
    </xf>
    <xf numFmtId="174" fontId="14" fillId="0" borderId="11" xfId="0" applyNumberFormat="1" applyFont="1" applyFill="1" applyBorder="1" applyAlignment="1" applyProtection="1">
      <alignment horizontal="left" vertical="center" wrapText="1" indent="1"/>
    </xf>
    <xf numFmtId="174" fontId="14" fillId="0" borderId="56" xfId="0" applyNumberFormat="1" applyFont="1" applyFill="1" applyBorder="1" applyAlignment="1" applyProtection="1">
      <alignment horizontal="left" vertical="center" wrapText="1" indent="1"/>
    </xf>
    <xf numFmtId="174" fontId="22" fillId="0" borderId="22" xfId="0" applyNumberFormat="1" applyFont="1" applyFill="1" applyBorder="1" applyAlignment="1" applyProtection="1">
      <alignment horizontal="left" vertical="center" wrapText="1" indent="1"/>
    </xf>
    <xf numFmtId="174" fontId="11" fillId="0" borderId="57" xfId="0" applyNumberFormat="1" applyFont="1" applyFill="1" applyBorder="1" applyAlignment="1" applyProtection="1">
      <alignment horizontal="left" vertical="center" wrapText="1" indent="1"/>
    </xf>
    <xf numFmtId="174" fontId="20" fillId="0" borderId="30" xfId="0" applyNumberFormat="1" applyFont="1" applyFill="1" applyBorder="1" applyAlignment="1" applyProtection="1">
      <alignment horizontal="left" vertical="center" wrapText="1" indent="1"/>
    </xf>
    <xf numFmtId="174" fontId="20" fillId="0" borderId="11" xfId="0" applyNumberFormat="1" applyFont="1" applyFill="1" applyBorder="1" applyAlignment="1" applyProtection="1">
      <alignment horizontal="left" vertical="center" wrapText="1" indent="1"/>
    </xf>
    <xf numFmtId="174" fontId="11" fillId="0" borderId="20" xfId="0" applyNumberFormat="1" applyFont="1" applyFill="1" applyBorder="1" applyAlignment="1" applyProtection="1">
      <alignment horizontal="left" vertical="center" wrapText="1" indent="1"/>
    </xf>
    <xf numFmtId="174" fontId="23" fillId="0" borderId="10" xfId="0" applyNumberFormat="1" applyFont="1" applyFill="1" applyBorder="1" applyAlignment="1" applyProtection="1">
      <alignment horizontal="right" vertical="center" wrapText="1" indent="1"/>
    </xf>
    <xf numFmtId="174" fontId="22" fillId="0" borderId="13" xfId="0" applyNumberFormat="1" applyFont="1" applyFill="1" applyBorder="1" applyAlignment="1" applyProtection="1">
      <alignment horizontal="left" vertical="center" wrapText="1" indent="1"/>
    </xf>
    <xf numFmtId="174" fontId="22" fillId="0" borderId="48" xfId="0" applyNumberFormat="1" applyFont="1" applyFill="1" applyBorder="1" applyAlignment="1" applyProtection="1">
      <alignment horizontal="right" vertical="center" wrapText="1" indent="1"/>
    </xf>
    <xf numFmtId="174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5" fillId="0" borderId="35" xfId="0" applyNumberFormat="1" applyFont="1" applyFill="1" applyBorder="1" applyAlignment="1" applyProtection="1">
      <alignment horizontal="center" vertical="center" wrapText="1"/>
    </xf>
    <xf numFmtId="174" fontId="5" fillId="0" borderId="13" xfId="0" applyNumberFormat="1" applyFont="1" applyFill="1" applyBorder="1" applyAlignment="1" applyProtection="1">
      <alignment horizontal="centerContinuous" vertical="center" wrapText="1"/>
    </xf>
    <xf numFmtId="174" fontId="5" fillId="0" borderId="14" xfId="0" applyNumberFormat="1" applyFont="1" applyFill="1" applyBorder="1" applyAlignment="1" applyProtection="1">
      <alignment horizontal="centerContinuous" vertical="center" wrapText="1"/>
    </xf>
    <xf numFmtId="174" fontId="5" fillId="0" borderId="35" xfId="0" applyNumberFormat="1" applyFont="1" applyFill="1" applyBorder="1" applyAlignment="1" applyProtection="1">
      <alignment horizontal="centerContinuous" vertical="center" wrapText="1"/>
    </xf>
    <xf numFmtId="174" fontId="19" fillId="0" borderId="22" xfId="0" applyNumberFormat="1" applyFont="1" applyFill="1" applyBorder="1" applyAlignment="1" applyProtection="1">
      <alignment horizontal="center" vertical="center" wrapText="1"/>
    </xf>
    <xf numFmtId="174" fontId="19" fillId="0" borderId="13" xfId="0" applyNumberFormat="1" applyFont="1" applyFill="1" applyBorder="1" applyAlignment="1" applyProtection="1">
      <alignment horizontal="center" vertical="center" wrapText="1"/>
    </xf>
    <xf numFmtId="174" fontId="19" fillId="0" borderId="14" xfId="0" applyNumberFormat="1" applyFont="1" applyFill="1" applyBorder="1" applyAlignment="1" applyProtection="1">
      <alignment horizontal="center" vertical="center" wrapText="1"/>
    </xf>
    <xf numFmtId="174" fontId="19" fillId="0" borderId="35" xfId="0" applyNumberFormat="1" applyFont="1" applyFill="1" applyBorder="1" applyAlignment="1" applyProtection="1">
      <alignment horizontal="center" vertical="center" wrapText="1"/>
    </xf>
    <xf numFmtId="174" fontId="0" fillId="0" borderId="57" xfId="0" applyNumberFormat="1" applyFill="1" applyBorder="1" applyAlignment="1" applyProtection="1">
      <alignment horizontal="left" vertical="center" wrapText="1" indent="1"/>
    </xf>
    <xf numFmtId="174" fontId="14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74" fontId="13" fillId="0" borderId="34" xfId="0" applyNumberFormat="1" applyFont="1" applyFill="1" applyBorder="1" applyAlignment="1" applyProtection="1">
      <alignment horizontal="center" vertical="center" wrapText="1"/>
    </xf>
    <xf numFmtId="174" fontId="13" fillId="0" borderId="33" xfId="0" applyNumberFormat="1" applyFont="1" applyFill="1" applyBorder="1" applyAlignment="1" applyProtection="1">
      <alignment horizontal="center" vertical="center" wrapText="1"/>
    </xf>
    <xf numFmtId="174" fontId="13" fillId="0" borderId="57" xfId="0" applyNumberFormat="1" applyFont="1" applyFill="1" applyBorder="1" applyAlignment="1" applyProtection="1">
      <alignment horizontal="center" vertical="center" wrapText="1"/>
    </xf>
    <xf numFmtId="49" fontId="7" fillId="0" borderId="0" xfId="61" applyNumberFormat="1" applyFill="1" applyProtection="1"/>
    <xf numFmtId="49" fontId="14" fillId="0" borderId="0" xfId="61" applyNumberFormat="1" applyFont="1" applyFill="1" applyProtection="1"/>
    <xf numFmtId="49" fontId="10" fillId="0" borderId="0" xfId="61" applyNumberFormat="1" applyFont="1" applyFill="1" applyProtection="1"/>
    <xf numFmtId="49" fontId="7" fillId="0" borderId="0" xfId="61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10" fontId="13" fillId="0" borderId="48" xfId="61" applyNumberFormat="1" applyFont="1" applyFill="1" applyBorder="1" applyAlignment="1" applyProtection="1">
      <alignment horizontal="right" vertical="center" wrapText="1" indent="1"/>
    </xf>
    <xf numFmtId="10" fontId="13" fillId="0" borderId="58" xfId="61" applyNumberFormat="1" applyFont="1" applyFill="1" applyBorder="1" applyAlignment="1" applyProtection="1">
      <alignment horizontal="right" vertical="center" wrapText="1" indent="1"/>
    </xf>
    <xf numFmtId="0" fontId="55" fillId="0" borderId="0" xfId="60"/>
    <xf numFmtId="174" fontId="16" fillId="0" borderId="33" xfId="0" quotePrefix="1" applyNumberFormat="1" applyFont="1" applyBorder="1" applyAlignment="1" applyProtection="1">
      <alignment horizontal="right" vertical="center" wrapText="1" indent="1"/>
    </xf>
    <xf numFmtId="10" fontId="13" fillId="0" borderId="22" xfId="61" applyNumberFormat="1" applyFont="1" applyFill="1" applyBorder="1" applyAlignment="1" applyProtection="1">
      <alignment horizontal="right" vertical="center" wrapText="1" indent="1"/>
    </xf>
    <xf numFmtId="174" fontId="13" fillId="0" borderId="33" xfId="61" applyNumberFormat="1" applyFont="1" applyFill="1" applyBorder="1" applyAlignment="1" applyProtection="1">
      <alignment horizontal="right" vertical="center" wrapText="1" indent="1"/>
    </xf>
    <xf numFmtId="0" fontId="7" fillId="0" borderId="59" xfId="61" applyFill="1" applyBorder="1" applyAlignment="1" applyProtection="1"/>
    <xf numFmtId="0" fontId="5" fillId="0" borderId="60" xfId="61" applyFont="1" applyFill="1" applyBorder="1" applyAlignment="1" applyProtection="1">
      <alignment horizontal="center" vertical="center" wrapText="1"/>
    </xf>
    <xf numFmtId="174" fontId="19" fillId="0" borderId="33" xfId="61" applyNumberFormat="1" applyFont="1" applyFill="1" applyBorder="1" applyAlignment="1" applyProtection="1">
      <alignment horizontal="right" vertical="center" wrapText="1" indent="1"/>
    </xf>
    <xf numFmtId="174" fontId="14" fillId="0" borderId="61" xfId="61" applyNumberFormat="1" applyFont="1" applyFill="1" applyBorder="1" applyAlignment="1" applyProtection="1">
      <alignment horizontal="right" vertical="center" wrapText="1" indent="1"/>
    </xf>
    <xf numFmtId="174" fontId="13" fillId="0" borderId="62" xfId="61" applyNumberFormat="1" applyFont="1" applyFill="1" applyBorder="1" applyAlignment="1" applyProtection="1">
      <alignment horizontal="right" vertical="center" wrapText="1" indent="1"/>
    </xf>
    <xf numFmtId="174" fontId="2" fillId="0" borderId="14" xfId="0" applyNumberFormat="1" applyFont="1" applyFill="1" applyBorder="1" applyAlignment="1" applyProtection="1">
      <alignment horizontal="center" vertical="center" wrapText="1"/>
    </xf>
    <xf numFmtId="174" fontId="2" fillId="0" borderId="35" xfId="0" applyNumberFormat="1" applyFont="1" applyFill="1" applyBorder="1" applyAlignment="1" applyProtection="1">
      <alignment horizontal="center" vertical="center" wrapText="1"/>
    </xf>
    <xf numFmtId="0" fontId="58" fillId="0" borderId="0" xfId="57" applyFont="1" applyFill="1" applyBorder="1" applyAlignment="1">
      <alignment vertical="center"/>
    </xf>
    <xf numFmtId="3" fontId="57" fillId="0" borderId="0" xfId="59" applyNumberFormat="1" applyFont="1" applyFill="1" applyBorder="1" applyAlignment="1">
      <alignment vertical="center" wrapText="1"/>
    </xf>
    <xf numFmtId="0" fontId="16" fillId="0" borderId="14" xfId="0" applyFont="1" applyBorder="1" applyAlignment="1" applyProtection="1">
      <alignment horizontal="left" vertical="center" wrapText="1" indent="1"/>
    </xf>
    <xf numFmtId="174" fontId="16" fillId="0" borderId="35" xfId="0" quotePrefix="1" applyNumberFormat="1" applyFont="1" applyBorder="1" applyAlignment="1" applyProtection="1">
      <alignment horizontal="right" vertical="center" wrapText="1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5" fillId="0" borderId="0" xfId="60" applyAlignment="1">
      <alignment horizontal="center"/>
    </xf>
    <xf numFmtId="0" fontId="55" fillId="0" borderId="0" xfId="60" applyAlignment="1">
      <alignment vertical="center"/>
    </xf>
    <xf numFmtId="0" fontId="0" fillId="0" borderId="0" xfId="0" applyAlignment="1">
      <alignment vertical="center"/>
    </xf>
    <xf numFmtId="0" fontId="60" fillId="0" borderId="0" xfId="5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4" fontId="2" fillId="0" borderId="13" xfId="0" applyNumberFormat="1" applyFont="1" applyFill="1" applyBorder="1" applyAlignment="1" applyProtection="1">
      <alignment horizontal="center" vertical="center" wrapText="1"/>
    </xf>
    <xf numFmtId="174" fontId="2" fillId="0" borderId="36" xfId="0" applyNumberFormat="1" applyFont="1" applyFill="1" applyBorder="1" applyAlignment="1" applyProtection="1">
      <alignment horizontal="center" vertical="center" wrapText="1"/>
    </xf>
    <xf numFmtId="0" fontId="61" fillId="0" borderId="0" xfId="0" applyFont="1"/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26" fillId="27" borderId="34" xfId="0" applyFont="1" applyFill="1" applyBorder="1" applyAlignment="1">
      <alignment horizontal="center" vertical="center" wrapText="1"/>
    </xf>
    <xf numFmtId="0" fontId="26" fillId="27" borderId="22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33" fillId="0" borderId="40" xfId="57" applyFont="1" applyBorder="1" applyAlignment="1">
      <alignment horizontal="center" vertical="center" wrapText="1"/>
    </xf>
    <xf numFmtId="0" fontId="33" fillId="0" borderId="61" xfId="57" applyFont="1" applyBorder="1" applyAlignment="1">
      <alignment horizontal="center" vertical="center" wrapText="1"/>
    </xf>
    <xf numFmtId="0" fontId="64" fillId="0" borderId="10" xfId="57" applyFont="1" applyBorder="1" applyAlignment="1">
      <alignment horizontal="center" vertical="center"/>
    </xf>
    <xf numFmtId="0" fontId="64" fillId="0" borderId="19" xfId="57" applyFont="1" applyBorder="1" applyAlignment="1">
      <alignment horizontal="center" vertical="center" wrapText="1"/>
    </xf>
    <xf numFmtId="0" fontId="64" fillId="0" borderId="19" xfId="57" applyFont="1" applyBorder="1" applyAlignment="1">
      <alignment vertical="center" wrapText="1"/>
    </xf>
    <xf numFmtId="49" fontId="64" fillId="0" borderId="10" xfId="57" applyNumberFormat="1" applyFont="1" applyBorder="1" applyAlignment="1">
      <alignment horizontal="center" vertical="center"/>
    </xf>
    <xf numFmtId="0" fontId="64" fillId="0" borderId="19" xfId="58" applyFont="1" applyFill="1" applyBorder="1" applyAlignment="1">
      <alignment vertical="center"/>
    </xf>
    <xf numFmtId="49" fontId="33" fillId="0" borderId="10" xfId="57" applyNumberFormat="1" applyFont="1" applyBorder="1" applyAlignment="1">
      <alignment horizontal="center" vertical="center"/>
    </xf>
    <xf numFmtId="0" fontId="33" fillId="0" borderId="19" xfId="57" applyFont="1" applyBorder="1" applyAlignment="1">
      <alignment vertical="center" wrapText="1"/>
    </xf>
    <xf numFmtId="0" fontId="64" fillId="0" borderId="19" xfId="58" applyFont="1" applyFill="1" applyBorder="1" applyAlignment="1">
      <alignment vertical="center" wrapText="1"/>
    </xf>
    <xf numFmtId="0" fontId="33" fillId="0" borderId="19" xfId="58" applyFont="1" applyFill="1" applyBorder="1" applyAlignment="1">
      <alignment vertical="center" wrapText="1"/>
    </xf>
    <xf numFmtId="0" fontId="62" fillId="0" borderId="10" xfId="57" applyFont="1" applyBorder="1" applyAlignment="1">
      <alignment horizontal="center" vertical="center"/>
    </xf>
    <xf numFmtId="0" fontId="61" fillId="0" borderId="10" xfId="57" applyFont="1" applyBorder="1" applyAlignment="1">
      <alignment horizontal="center" vertical="center"/>
    </xf>
    <xf numFmtId="0" fontId="64" fillId="0" borderId="10" xfId="57" applyFont="1" applyFill="1" applyBorder="1" applyAlignment="1">
      <alignment horizontal="center" vertical="center"/>
    </xf>
    <xf numFmtId="0" fontId="33" fillId="0" borderId="10" xfId="57" applyFont="1" applyFill="1" applyBorder="1" applyAlignment="1">
      <alignment horizontal="center" vertical="center"/>
    </xf>
    <xf numFmtId="0" fontId="33" fillId="0" borderId="19" xfId="57" applyFont="1" applyFill="1" applyBorder="1" applyAlignment="1">
      <alignment vertical="center" wrapText="1"/>
    </xf>
    <xf numFmtId="0" fontId="64" fillId="0" borderId="19" xfId="57" applyFont="1" applyFill="1" applyBorder="1" applyAlignment="1">
      <alignment vertical="center" wrapText="1"/>
    </xf>
    <xf numFmtId="0" fontId="64" fillId="0" borderId="19" xfId="57" quotePrefix="1" applyFont="1" applyFill="1" applyBorder="1" applyAlignment="1">
      <alignment vertical="center" wrapText="1"/>
    </xf>
    <xf numFmtId="0" fontId="61" fillId="27" borderId="22" xfId="0" applyFont="1" applyFill="1" applyBorder="1" applyAlignment="1">
      <alignment horizontal="center" vertical="top" wrapText="1"/>
    </xf>
    <xf numFmtId="0" fontId="61" fillId="27" borderId="63" xfId="0" applyFont="1" applyFill="1" applyBorder="1" applyAlignment="1">
      <alignment horizontal="center" vertical="top" wrapText="1"/>
    </xf>
    <xf numFmtId="0" fontId="26" fillId="28" borderId="10" xfId="60" applyFont="1" applyFill="1" applyBorder="1" applyAlignment="1">
      <alignment horizontal="center" vertical="center" wrapText="1"/>
    </xf>
    <xf numFmtId="3" fontId="61" fillId="29" borderId="10" xfId="59" applyNumberFormat="1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/>
    </xf>
    <xf numFmtId="0" fontId="61" fillId="27" borderId="34" xfId="0" applyFont="1" applyFill="1" applyBorder="1" applyAlignment="1">
      <alignment horizontal="center" vertical="center" wrapText="1"/>
    </xf>
    <xf numFmtId="0" fontId="61" fillId="27" borderId="59" xfId="0" applyFont="1" applyFill="1" applyBorder="1" applyAlignment="1">
      <alignment horizontal="center" vertical="center" wrapText="1"/>
    </xf>
    <xf numFmtId="0" fontId="61" fillId="27" borderId="58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59" xfId="61" applyFill="1" applyBorder="1" applyProtection="1"/>
    <xf numFmtId="174" fontId="19" fillId="0" borderId="35" xfId="61" applyNumberFormat="1" applyFont="1" applyFill="1" applyBorder="1" applyAlignment="1" applyProtection="1">
      <alignment horizontal="right" vertical="center" wrapText="1" indent="1"/>
    </xf>
    <xf numFmtId="0" fontId="18" fillId="0" borderId="13" xfId="0" applyFont="1" applyBorder="1" applyAlignment="1" applyProtection="1">
      <alignment horizontal="left" vertical="center" wrapText="1" indent="1"/>
    </xf>
    <xf numFmtId="49" fontId="10" fillId="0" borderId="0" xfId="0" applyNumberFormat="1" applyFont="1" applyFill="1" applyAlignment="1" applyProtection="1">
      <alignment vertical="center" wrapText="1"/>
    </xf>
    <xf numFmtId="174" fontId="10" fillId="0" borderId="0" xfId="0" applyNumberFormat="1" applyFont="1" applyFill="1" applyAlignment="1" applyProtection="1">
      <alignment vertical="center" wrapText="1"/>
    </xf>
    <xf numFmtId="174" fontId="10" fillId="0" borderId="0" xfId="0" applyNumberFormat="1" applyFont="1" applyFill="1" applyAlignment="1" applyProtection="1">
      <alignment horizontal="center" vertical="center" wrapText="1"/>
    </xf>
    <xf numFmtId="174" fontId="2" fillId="0" borderId="13" xfId="0" applyNumberFormat="1" applyFont="1" applyFill="1" applyBorder="1" applyAlignment="1" applyProtection="1">
      <alignment horizontal="centerContinuous" vertical="center" wrapText="1"/>
    </xf>
    <xf numFmtId="174" fontId="2" fillId="0" borderId="14" xfId="0" applyNumberFormat="1" applyFont="1" applyFill="1" applyBorder="1" applyAlignment="1" applyProtection="1">
      <alignment horizontal="centerContinuous" vertical="center" wrapText="1"/>
    </xf>
    <xf numFmtId="174" fontId="2" fillId="0" borderId="35" xfId="0" applyNumberFormat="1" applyFont="1" applyFill="1" applyBorder="1" applyAlignment="1" applyProtection="1">
      <alignment horizontal="centerContinuous" vertical="center" wrapText="1"/>
    </xf>
    <xf numFmtId="174" fontId="10" fillId="0" borderId="38" xfId="0" applyNumberFormat="1" applyFont="1" applyFill="1" applyBorder="1" applyAlignment="1" applyProtection="1">
      <alignment horizontal="left" vertical="center" wrapText="1" indent="1"/>
    </xf>
    <xf numFmtId="174" fontId="1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1" xfId="0" applyNumberFormat="1" applyFont="1" applyFill="1" applyBorder="1" applyAlignment="1" applyProtection="1">
      <alignment horizontal="left" vertical="center" wrapText="1" indent="1"/>
    </xf>
    <xf numFmtId="17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74" fontId="10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0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74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30" xfId="0" applyNumberFormat="1" applyFont="1" applyFill="1" applyBorder="1" applyAlignment="1" applyProtection="1">
      <alignment horizontal="left" vertical="center" wrapText="1" indent="1"/>
    </xf>
    <xf numFmtId="174" fontId="2" fillId="0" borderId="13" xfId="0" applyNumberFormat="1" applyFont="1" applyFill="1" applyBorder="1" applyAlignment="1" applyProtection="1">
      <alignment horizontal="left" vertical="center" wrapText="1" indent="1"/>
    </xf>
    <xf numFmtId="174" fontId="2" fillId="0" borderId="14" xfId="0" applyNumberFormat="1" applyFont="1" applyFill="1" applyBorder="1" applyAlignment="1" applyProtection="1">
      <alignment horizontal="right" vertical="center" wrapText="1" indent="1"/>
    </xf>
    <xf numFmtId="174" fontId="2" fillId="0" borderId="35" xfId="0" applyNumberFormat="1" applyFont="1" applyFill="1" applyBorder="1" applyAlignment="1" applyProtection="1">
      <alignment horizontal="right" vertical="center" wrapText="1" indent="1"/>
    </xf>
    <xf numFmtId="174" fontId="63" fillId="0" borderId="30" xfId="0" applyNumberFormat="1" applyFont="1" applyFill="1" applyBorder="1" applyAlignment="1" applyProtection="1">
      <alignment horizontal="left" vertical="center" wrapText="1" indent="1"/>
    </xf>
    <xf numFmtId="174" fontId="63" fillId="0" borderId="40" xfId="0" applyNumberFormat="1" applyFont="1" applyFill="1" applyBorder="1" applyAlignment="1" applyProtection="1">
      <alignment horizontal="right" vertical="center" wrapText="1" indent="1"/>
    </xf>
    <xf numFmtId="174" fontId="10" fillId="0" borderId="11" xfId="0" applyNumberFormat="1" applyFont="1" applyFill="1" applyBorder="1" applyAlignment="1" applyProtection="1">
      <alignment horizontal="left" vertical="center" wrapText="1" indent="2"/>
    </xf>
    <xf numFmtId="174" fontId="10" fillId="0" borderId="10" xfId="0" applyNumberFormat="1" applyFont="1" applyFill="1" applyBorder="1" applyAlignment="1" applyProtection="1">
      <alignment horizontal="left" vertical="center" wrapText="1" indent="2"/>
    </xf>
    <xf numFmtId="174" fontId="63" fillId="0" borderId="10" xfId="0" applyNumberFormat="1" applyFont="1" applyFill="1" applyBorder="1" applyAlignment="1" applyProtection="1">
      <alignment horizontal="left" vertical="center" wrapText="1" indent="1"/>
    </xf>
    <xf numFmtId="174" fontId="63" fillId="0" borderId="10" xfId="0" applyNumberFormat="1" applyFont="1" applyFill="1" applyBorder="1" applyAlignment="1" applyProtection="1">
      <alignment horizontal="right" vertical="center" wrapText="1" indent="1"/>
    </xf>
    <xf numFmtId="174" fontId="10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74" fontId="10" fillId="0" borderId="38" xfId="0" applyNumberFormat="1" applyFont="1" applyFill="1" applyBorder="1" applyAlignment="1" applyProtection="1">
      <alignment horizontal="left" vertical="center" wrapText="1" indent="2"/>
    </xf>
    <xf numFmtId="174" fontId="10" fillId="0" borderId="12" xfId="0" applyNumberFormat="1" applyFont="1" applyFill="1" applyBorder="1" applyAlignment="1" applyProtection="1">
      <alignment horizontal="left" vertical="center" wrapText="1" indent="2"/>
    </xf>
    <xf numFmtId="174" fontId="2" fillId="0" borderId="4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left" vertical="center" indent="1"/>
      <protection locked="0"/>
    </xf>
    <xf numFmtId="0" fontId="20" fillId="0" borderId="40" xfId="0" applyFont="1" applyBorder="1" applyAlignment="1" applyProtection="1">
      <alignment horizontal="left" vertical="center" indent="1"/>
      <protection locked="0"/>
    </xf>
    <xf numFmtId="172" fontId="64" fillId="0" borderId="19" xfId="57" applyNumberFormat="1" applyFont="1" applyBorder="1" applyAlignment="1">
      <alignment horizontal="center" vertical="center" wrapText="1"/>
    </xf>
    <xf numFmtId="172" fontId="61" fillId="29" borderId="10" xfId="59" applyNumberFormat="1" applyFont="1" applyFill="1" applyBorder="1" applyAlignment="1">
      <alignment horizontal="center" vertical="center" wrapText="1"/>
    </xf>
    <xf numFmtId="172" fontId="64" fillId="30" borderId="10" xfId="58" applyNumberFormat="1" applyFont="1" applyFill="1" applyBorder="1" applyAlignment="1">
      <alignment horizontal="center" vertical="center"/>
    </xf>
    <xf numFmtId="172" fontId="62" fillId="29" borderId="19" xfId="59" applyNumberFormat="1" applyFont="1" applyFill="1" applyBorder="1" applyAlignment="1">
      <alignment horizontal="center" vertical="center" wrapText="1"/>
    </xf>
    <xf numFmtId="172" fontId="62" fillId="29" borderId="10" xfId="59" applyNumberFormat="1" applyFont="1" applyFill="1" applyBorder="1" applyAlignment="1">
      <alignment horizontal="center" vertical="center" wrapText="1"/>
    </xf>
    <xf numFmtId="0" fontId="33" fillId="0" borderId="31" xfId="57" applyFont="1" applyFill="1" applyBorder="1" applyAlignment="1">
      <alignment horizontal="center" vertical="center"/>
    </xf>
    <xf numFmtId="0" fontId="33" fillId="0" borderId="44" xfId="57" applyFont="1" applyBorder="1" applyAlignment="1">
      <alignment vertical="center" wrapText="1"/>
    </xf>
    <xf numFmtId="172" fontId="62" fillId="29" borderId="44" xfId="59" applyNumberFormat="1" applyFont="1" applyFill="1" applyBorder="1" applyAlignment="1">
      <alignment horizontal="center" vertical="center" wrapText="1"/>
    </xf>
    <xf numFmtId="172" fontId="61" fillId="29" borderId="31" xfId="59" applyNumberFormat="1" applyFont="1" applyFill="1" applyBorder="1" applyAlignment="1">
      <alignment horizontal="center" vertical="center" wrapText="1"/>
    </xf>
    <xf numFmtId="0" fontId="64" fillId="0" borderId="40" xfId="57" applyFont="1" applyFill="1" applyBorder="1" applyAlignment="1">
      <alignment horizontal="center" vertical="center"/>
    </xf>
    <xf numFmtId="0" fontId="64" fillId="0" borderId="61" xfId="58" applyFont="1" applyFill="1" applyBorder="1" applyAlignment="1">
      <alignment vertical="center" wrapText="1"/>
    </xf>
    <xf numFmtId="172" fontId="61" fillId="29" borderId="40" xfId="59" applyNumberFormat="1" applyFont="1" applyFill="1" applyBorder="1" applyAlignment="1">
      <alignment horizontal="center" vertical="center" wrapText="1"/>
    </xf>
    <xf numFmtId="0" fontId="33" fillId="0" borderId="34" xfId="57" applyFont="1" applyFill="1" applyBorder="1" applyAlignment="1">
      <alignment horizontal="center" vertical="center"/>
    </xf>
    <xf numFmtId="0" fontId="33" fillId="0" borderId="33" xfId="57" applyFont="1" applyFill="1" applyBorder="1" applyAlignment="1">
      <alignment vertical="center" wrapText="1"/>
    </xf>
    <xf numFmtId="172" fontId="62" fillId="29" borderId="14" xfId="59" applyNumberFormat="1" applyFont="1" applyFill="1" applyBorder="1" applyAlignment="1">
      <alignment horizontal="center" vertical="center" wrapText="1"/>
    </xf>
    <xf numFmtId="0" fontId="33" fillId="0" borderId="44" xfId="57" applyFont="1" applyFill="1" applyBorder="1" applyAlignment="1">
      <alignment vertical="center" wrapText="1"/>
    </xf>
    <xf numFmtId="3" fontId="61" fillId="0" borderId="0" xfId="59" applyNumberFormat="1" applyFont="1" applyFill="1" applyBorder="1" applyAlignment="1">
      <alignment horizontal="center" vertical="center" wrapText="1"/>
    </xf>
    <xf numFmtId="0" fontId="33" fillId="0" borderId="13" xfId="57" applyFont="1" applyBorder="1" applyAlignment="1">
      <alignment horizontal="center" vertical="center"/>
    </xf>
    <xf numFmtId="172" fontId="62" fillId="29" borderId="33" xfId="59" applyNumberFormat="1" applyFont="1" applyFill="1" applyBorder="1" applyAlignment="1">
      <alignment horizontal="center" vertical="center" wrapText="1"/>
    </xf>
    <xf numFmtId="191" fontId="62" fillId="29" borderId="10" xfId="59" applyNumberFormat="1" applyFont="1" applyFill="1" applyBorder="1" applyAlignment="1">
      <alignment horizontal="center" vertical="center" wrapText="1"/>
    </xf>
    <xf numFmtId="0" fontId="20" fillId="0" borderId="0" xfId="61" applyFont="1" applyFill="1" applyProtection="1"/>
    <xf numFmtId="0" fontId="20" fillId="0" borderId="0" xfId="61" applyFont="1" applyFill="1" applyAlignment="1" applyProtection="1">
      <alignment horizontal="left" vertical="center" indent="1"/>
    </xf>
    <xf numFmtId="0" fontId="13" fillId="0" borderId="14" xfId="61" applyFont="1" applyFill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left" wrapText="1"/>
    </xf>
    <xf numFmtId="0" fontId="13" fillId="0" borderId="14" xfId="61" applyFont="1" applyFill="1" applyBorder="1" applyAlignment="1" applyProtection="1">
      <alignment wrapText="1"/>
    </xf>
    <xf numFmtId="0" fontId="19" fillId="0" borderId="14" xfId="61" applyFont="1" applyFill="1" applyBorder="1" applyAlignment="1" applyProtection="1">
      <alignment horizontal="left" wrapText="1"/>
    </xf>
    <xf numFmtId="0" fontId="16" fillId="0" borderId="47" xfId="0" applyFont="1" applyBorder="1" applyAlignment="1" applyProtection="1">
      <alignment horizontal="left" wrapText="1"/>
    </xf>
    <xf numFmtId="174" fontId="24" fillId="0" borderId="16" xfId="61" applyNumberFormat="1" applyFont="1" applyFill="1" applyBorder="1" applyAlignment="1" applyProtection="1">
      <alignment horizontal="left"/>
    </xf>
    <xf numFmtId="0" fontId="7" fillId="0" borderId="0" xfId="61" applyFont="1" applyFill="1" applyAlignment="1" applyProtection="1"/>
    <xf numFmtId="174" fontId="4" fillId="0" borderId="0" xfId="0" applyNumberFormat="1" applyFont="1" applyFill="1" applyAlignment="1" applyProtection="1">
      <alignment horizontal="center" vertical="center" wrapText="1"/>
    </xf>
    <xf numFmtId="0" fontId="17" fillId="0" borderId="40" xfId="0" applyFont="1" applyBorder="1" applyAlignment="1" applyProtection="1">
      <alignment horizontal="left" vertical="center" wrapText="1" indent="1"/>
    </xf>
    <xf numFmtId="0" fontId="18" fillId="0" borderId="14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7" fillId="0" borderId="0" xfId="61" applyFont="1" applyFill="1" applyAlignment="1" applyProtection="1">
      <alignment vertical="center"/>
    </xf>
    <xf numFmtId="0" fontId="18" fillId="0" borderId="47" xfId="0" applyFont="1" applyBorder="1" applyAlignment="1" applyProtection="1">
      <alignment horizontal="left" vertical="center" wrapText="1"/>
    </xf>
    <xf numFmtId="0" fontId="14" fillId="0" borderId="10" xfId="61" applyFont="1" applyFill="1" applyBorder="1" applyAlignment="1" applyProtection="1">
      <alignment horizontal="left" vertical="center" indent="1"/>
    </xf>
    <xf numFmtId="0" fontId="14" fillId="0" borderId="17" xfId="61" applyFont="1" applyFill="1" applyBorder="1" applyAlignment="1" applyProtection="1">
      <alignment horizontal="left" vertical="center" wrapText="1" indent="1"/>
    </xf>
    <xf numFmtId="174" fontId="20" fillId="0" borderId="14" xfId="61" applyNumberFormat="1" applyFont="1" applyFill="1" applyBorder="1" applyAlignment="1" applyProtection="1">
      <alignment horizontal="right" vertical="center" wrapText="1" indent="1"/>
    </xf>
    <xf numFmtId="174" fontId="20" fillId="0" borderId="54" xfId="61" applyNumberFormat="1" applyFont="1" applyFill="1" applyBorder="1" applyAlignment="1" applyProtection="1">
      <alignment horizontal="right" vertical="center" wrapText="1" indent="1"/>
    </xf>
    <xf numFmtId="0" fontId="5" fillId="0" borderId="3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vertical="center" wrapText="1"/>
    </xf>
    <xf numFmtId="174" fontId="20" fillId="0" borderId="10" xfId="0" applyNumberFormat="1" applyFont="1" applyFill="1" applyBorder="1" applyAlignment="1" applyProtection="1">
      <alignment vertical="center"/>
      <protection locked="0"/>
    </xf>
    <xf numFmtId="174" fontId="20" fillId="0" borderId="19" xfId="0" applyNumberFormat="1" applyFont="1" applyFill="1" applyBorder="1" applyAlignment="1" applyProtection="1">
      <alignment vertical="center"/>
      <protection locked="0"/>
    </xf>
    <xf numFmtId="174" fontId="19" fillId="0" borderId="19" xfId="0" applyNumberFormat="1" applyFont="1" applyFill="1" applyBorder="1" applyAlignment="1" applyProtection="1">
      <alignment vertical="center"/>
    </xf>
    <xf numFmtId="174" fontId="19" fillId="0" borderId="37" xfId="0" applyNumberFormat="1" applyFont="1" applyFill="1" applyBorder="1" applyAlignment="1" applyProtection="1">
      <alignment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vertical="center" wrapText="1"/>
    </xf>
    <xf numFmtId="174" fontId="20" fillId="0" borderId="31" xfId="0" applyNumberFormat="1" applyFont="1" applyFill="1" applyBorder="1" applyAlignment="1" applyProtection="1">
      <alignment vertical="center"/>
      <protection locked="0"/>
    </xf>
    <xf numFmtId="174" fontId="20" fillId="0" borderId="44" xfId="0" applyNumberFormat="1" applyFont="1" applyFill="1" applyBorder="1" applyAlignment="1" applyProtection="1">
      <alignment vertical="center"/>
      <protection locked="0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vertical="center" wrapText="1"/>
    </xf>
    <xf numFmtId="174" fontId="20" fillId="0" borderId="17" xfId="0" applyNumberFormat="1" applyFont="1" applyFill="1" applyBorder="1" applyAlignment="1" applyProtection="1">
      <alignment vertical="center"/>
      <protection locked="0"/>
    </xf>
    <xf numFmtId="174" fontId="20" fillId="0" borderId="27" xfId="0" applyNumberFormat="1" applyFont="1" applyFill="1" applyBorder="1" applyAlignment="1" applyProtection="1">
      <alignment vertical="center"/>
      <protection locked="0"/>
    </xf>
    <xf numFmtId="174" fontId="19" fillId="0" borderId="14" xfId="0" applyNumberFormat="1" applyFont="1" applyFill="1" applyBorder="1" applyAlignment="1" applyProtection="1">
      <alignment vertical="center"/>
    </xf>
    <xf numFmtId="174" fontId="19" fillId="0" borderId="33" xfId="0" applyNumberFormat="1" applyFont="1" applyFill="1" applyBorder="1" applyAlignment="1" applyProtection="1">
      <alignment vertical="center"/>
    </xf>
    <xf numFmtId="174" fontId="19" fillId="0" borderId="35" xfId="0" applyNumberFormat="1" applyFont="1" applyFill="1" applyBorder="1" applyAlignment="1" applyProtection="1">
      <alignment vertical="center"/>
    </xf>
    <xf numFmtId="0" fontId="2" fillId="0" borderId="0" xfId="0" applyFont="1" applyFill="1"/>
    <xf numFmtId="0" fontId="0" fillId="0" borderId="0" xfId="0" applyFill="1" applyProtection="1">
      <protection locked="0"/>
    </xf>
    <xf numFmtId="174" fontId="19" fillId="0" borderId="18" xfId="0" applyNumberFormat="1" applyFont="1" applyFill="1" applyBorder="1" applyAlignment="1" applyProtection="1">
      <alignment vertical="center"/>
    </xf>
    <xf numFmtId="174" fontId="21" fillId="0" borderId="14" xfId="0" applyNumberFormat="1" applyFont="1" applyFill="1" applyBorder="1" applyAlignment="1" applyProtection="1">
      <alignment vertical="center"/>
    </xf>
    <xf numFmtId="0" fontId="13" fillId="0" borderId="54" xfId="61" applyFont="1" applyFill="1" applyBorder="1" applyAlignment="1" applyProtection="1">
      <alignment horizontal="left" vertical="center" wrapText="1" indent="1"/>
    </xf>
    <xf numFmtId="0" fontId="53" fillId="0" borderId="10" xfId="61" applyFont="1" applyFill="1" applyBorder="1" applyAlignment="1" applyProtection="1">
      <alignment horizontal="left" vertical="center" wrapText="1" indent="1"/>
    </xf>
    <xf numFmtId="0" fontId="18" fillId="0" borderId="47" xfId="0" applyFont="1" applyBorder="1" applyAlignment="1" applyProtection="1">
      <alignment horizontal="left" vertical="center" wrapText="1" indent="1"/>
    </xf>
    <xf numFmtId="0" fontId="62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left" vertical="center" wrapText="1"/>
    </xf>
    <xf numFmtId="3" fontId="62" fillId="0" borderId="0" xfId="0" applyNumberFormat="1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left" vertical="center" wrapText="1"/>
    </xf>
    <xf numFmtId="3" fontId="61" fillId="0" borderId="0" xfId="0" applyNumberFormat="1" applyFont="1" applyBorder="1" applyAlignment="1">
      <alignment horizontal="center" vertical="center" wrapText="1"/>
    </xf>
    <xf numFmtId="0" fontId="26" fillId="27" borderId="59" xfId="0" applyFont="1" applyFill="1" applyBorder="1" applyAlignment="1">
      <alignment horizontal="center" vertical="top" wrapText="1"/>
    </xf>
    <xf numFmtId="3" fontId="76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left" vertical="center" wrapText="1"/>
    </xf>
    <xf numFmtId="3" fontId="65" fillId="0" borderId="10" xfId="0" applyNumberFormat="1" applyFont="1" applyBorder="1" applyAlignment="1">
      <alignment horizontal="right"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left" vertical="center" wrapText="1"/>
    </xf>
    <xf numFmtId="3" fontId="57" fillId="0" borderId="10" xfId="0" applyNumberFormat="1" applyFont="1" applyBorder="1" applyAlignment="1">
      <alignment horizontal="right" vertical="center" wrapText="1"/>
    </xf>
    <xf numFmtId="0" fontId="67" fillId="28" borderId="10" xfId="0" applyFont="1" applyFill="1" applyBorder="1" applyAlignment="1">
      <alignment horizontal="center" vertical="center"/>
    </xf>
    <xf numFmtId="0" fontId="68" fillId="28" borderId="10" xfId="0" applyFont="1" applyFill="1" applyBorder="1" applyAlignment="1">
      <alignment horizontal="center" vertical="center" wrapText="1"/>
    </xf>
    <xf numFmtId="174" fontId="68" fillId="28" borderId="10" xfId="0" applyNumberFormat="1" applyFont="1" applyFill="1" applyBorder="1" applyAlignment="1" applyProtection="1">
      <alignment horizontal="center" vertical="center" wrapText="1"/>
    </xf>
    <xf numFmtId="0" fontId="61" fillId="0" borderId="10" xfId="0" applyFont="1" applyBorder="1" applyAlignment="1">
      <alignment horizontal="center" vertical="top" wrapText="1"/>
    </xf>
    <xf numFmtId="0" fontId="61" fillId="0" borderId="10" xfId="0" applyFont="1" applyBorder="1" applyAlignment="1">
      <alignment horizontal="left" vertical="top" wrapText="1"/>
    </xf>
    <xf numFmtId="3" fontId="61" fillId="0" borderId="10" xfId="0" applyNumberFormat="1" applyFont="1" applyBorder="1" applyAlignment="1">
      <alignment horizontal="right" vertical="top" wrapText="1"/>
    </xf>
    <xf numFmtId="0" fontId="62" fillId="0" borderId="10" xfId="0" applyFont="1" applyBorder="1" applyAlignment="1">
      <alignment horizontal="center" vertical="top" wrapText="1"/>
    </xf>
    <xf numFmtId="0" fontId="62" fillId="0" borderId="10" xfId="0" applyFont="1" applyBorder="1" applyAlignment="1">
      <alignment horizontal="left" vertical="top" wrapText="1"/>
    </xf>
    <xf numFmtId="3" fontId="62" fillId="0" borderId="10" xfId="0" applyNumberFormat="1" applyFont="1" applyBorder="1" applyAlignment="1">
      <alignment horizontal="right" vertical="top" wrapText="1"/>
    </xf>
    <xf numFmtId="49" fontId="61" fillId="0" borderId="0" xfId="0" applyNumberFormat="1" applyFont="1"/>
    <xf numFmtId="0" fontId="61" fillId="0" borderId="0" xfId="0" applyFont="1" applyAlignment="1">
      <alignment wrapText="1"/>
    </xf>
    <xf numFmtId="3" fontId="20" fillId="0" borderId="50" xfId="0" applyNumberFormat="1" applyFont="1" applyFill="1" applyBorder="1" applyAlignment="1" applyProtection="1">
      <alignment horizontal="right" vertical="center"/>
      <protection locked="0"/>
    </xf>
    <xf numFmtId="0" fontId="20" fillId="0" borderId="38" xfId="0" applyFont="1" applyFill="1" applyBorder="1" applyAlignment="1">
      <alignment horizontal="right" vertical="center" indent="1"/>
    </xf>
    <xf numFmtId="0" fontId="20" fillId="0" borderId="15" xfId="0" applyFont="1" applyFill="1" applyBorder="1" applyAlignment="1" applyProtection="1">
      <alignment horizontal="left" vertical="center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5" fillId="0" borderId="27" xfId="61" applyFont="1" applyFill="1" applyBorder="1" applyAlignment="1" applyProtection="1">
      <alignment horizontal="center" vertical="center" wrapText="1"/>
    </xf>
    <xf numFmtId="0" fontId="13" fillId="0" borderId="33" xfId="61" applyFont="1" applyFill="1" applyBorder="1" applyAlignment="1" applyProtection="1">
      <alignment horizontal="center" vertical="center" wrapText="1"/>
    </xf>
    <xf numFmtId="0" fontId="13" fillId="0" borderId="22" xfId="61" applyFont="1" applyFill="1" applyBorder="1" applyAlignment="1" applyProtection="1">
      <alignment horizontal="center" vertical="center" wrapText="1"/>
    </xf>
    <xf numFmtId="10" fontId="13" fillId="0" borderId="59" xfId="61" applyNumberFormat="1" applyFont="1" applyFill="1" applyBorder="1" applyAlignment="1" applyProtection="1">
      <alignment horizontal="right" vertical="center" wrapText="1" indent="1"/>
    </xf>
    <xf numFmtId="0" fontId="69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left" vertical="top" wrapText="1"/>
    </xf>
    <xf numFmtId="0" fontId="70" fillId="0" borderId="10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top" wrapText="1"/>
    </xf>
    <xf numFmtId="0" fontId="62" fillId="0" borderId="31" xfId="0" applyFont="1" applyBorder="1" applyAlignment="1">
      <alignment horizontal="center" vertical="top" wrapText="1"/>
    </xf>
    <xf numFmtId="0" fontId="62" fillId="0" borderId="31" xfId="0" applyFont="1" applyBorder="1" applyAlignment="1">
      <alignment horizontal="left" vertical="top" wrapText="1"/>
    </xf>
    <xf numFmtId="3" fontId="62" fillId="0" borderId="31" xfId="0" applyNumberFormat="1" applyFont="1" applyBorder="1" applyAlignment="1">
      <alignment horizontal="right" vertical="top" wrapText="1"/>
    </xf>
    <xf numFmtId="0" fontId="61" fillId="0" borderId="40" xfId="0" applyFont="1" applyBorder="1" applyAlignment="1">
      <alignment horizontal="center" vertical="top" wrapText="1"/>
    </xf>
    <xf numFmtId="0" fontId="61" fillId="0" borderId="40" xfId="0" applyFont="1" applyBorder="1" applyAlignment="1">
      <alignment horizontal="left" vertical="top" wrapText="1"/>
    </xf>
    <xf numFmtId="3" fontId="61" fillId="0" borderId="40" xfId="0" applyNumberFormat="1" applyFont="1" applyBorder="1" applyAlignment="1">
      <alignment horizontal="right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14" xfId="0" applyFont="1" applyBorder="1" applyAlignment="1">
      <alignment horizontal="left" vertical="top" wrapText="1"/>
    </xf>
    <xf numFmtId="3" fontId="62" fillId="0" borderId="14" xfId="0" applyNumberFormat="1" applyFont="1" applyBorder="1" applyAlignment="1">
      <alignment horizontal="right" vertical="top" wrapText="1"/>
    </xf>
    <xf numFmtId="3" fontId="62" fillId="0" borderId="35" xfId="0" applyNumberFormat="1" applyFont="1" applyBorder="1" applyAlignment="1">
      <alignment horizontal="right" vertical="top" wrapText="1"/>
    </xf>
    <xf numFmtId="0" fontId="62" fillId="0" borderId="19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left" vertical="top" wrapText="1"/>
    </xf>
    <xf numFmtId="172" fontId="64" fillId="31" borderId="10" xfId="58" applyNumberFormat="1" applyFont="1" applyFill="1" applyBorder="1" applyAlignment="1">
      <alignment horizontal="center" vertical="center"/>
    </xf>
    <xf numFmtId="3" fontId="76" fillId="0" borderId="10" xfId="0" applyNumberFormat="1" applyFont="1" applyBorder="1" applyAlignment="1">
      <alignment horizontal="center"/>
    </xf>
    <xf numFmtId="0" fontId="72" fillId="0" borderId="10" xfId="0" applyFont="1" applyBorder="1" applyAlignment="1">
      <alignment horizontal="center" vertical="top" wrapText="1"/>
    </xf>
    <xf numFmtId="0" fontId="72" fillId="0" borderId="10" xfId="0" applyFont="1" applyBorder="1" applyAlignment="1">
      <alignment horizontal="left" vertical="top" wrapText="1"/>
    </xf>
    <xf numFmtId="3" fontId="72" fillId="0" borderId="10" xfId="0" applyNumberFormat="1" applyFont="1" applyBorder="1" applyAlignment="1">
      <alignment horizontal="right" vertical="top" wrapText="1"/>
    </xf>
    <xf numFmtId="0" fontId="71" fillId="0" borderId="10" xfId="0" applyFont="1" applyBorder="1" applyAlignment="1">
      <alignment horizontal="center" vertical="top" wrapText="1"/>
    </xf>
    <xf numFmtId="0" fontId="71" fillId="0" borderId="10" xfId="0" applyFont="1" applyBorder="1" applyAlignment="1">
      <alignment horizontal="left" vertical="top" wrapText="1"/>
    </xf>
    <xf numFmtId="3" fontId="71" fillId="0" borderId="10" xfId="0" applyNumberFormat="1" applyFont="1" applyBorder="1" applyAlignment="1">
      <alignment horizontal="right" vertical="top" wrapText="1"/>
    </xf>
    <xf numFmtId="174" fontId="11" fillId="0" borderId="0" xfId="0" applyNumberFormat="1" applyFont="1" applyAlignment="1">
      <alignment horizontal="center" vertical="center" wrapText="1"/>
    </xf>
    <xf numFmtId="174" fontId="62" fillId="0" borderId="13" xfId="0" applyNumberFormat="1" applyFont="1" applyBorder="1" applyAlignment="1">
      <alignment horizontal="center" vertical="center" wrapText="1"/>
    </xf>
    <xf numFmtId="174" fontId="62" fillId="0" borderId="14" xfId="0" applyNumberFormat="1" applyFont="1" applyBorder="1" applyAlignment="1">
      <alignment horizontal="center" vertical="center" wrapText="1"/>
    </xf>
    <xf numFmtId="174" fontId="62" fillId="0" borderId="35" xfId="0" applyNumberFormat="1" applyFont="1" applyBorder="1" applyAlignment="1">
      <alignment horizontal="center" vertical="center" wrapText="1"/>
    </xf>
    <xf numFmtId="174" fontId="62" fillId="0" borderId="53" xfId="0" applyNumberFormat="1" applyFont="1" applyBorder="1" applyAlignment="1">
      <alignment horizontal="center" vertical="center" wrapText="1"/>
    </xf>
    <xf numFmtId="174" fontId="62" fillId="0" borderId="47" xfId="0" applyNumberFormat="1" applyFont="1" applyBorder="1" applyAlignment="1">
      <alignment horizontal="center" vertical="center" wrapText="1"/>
    </xf>
    <xf numFmtId="174" fontId="62" fillId="0" borderId="64" xfId="0" applyNumberFormat="1" applyFont="1" applyBorder="1" applyAlignment="1">
      <alignment horizontal="center" vertical="center" wrapText="1"/>
    </xf>
    <xf numFmtId="174" fontId="62" fillId="0" borderId="40" xfId="0" applyNumberFormat="1" applyFont="1" applyBorder="1" applyAlignment="1">
      <alignment horizontal="center" vertical="center" wrapText="1"/>
    </xf>
    <xf numFmtId="3" fontId="62" fillId="0" borderId="40" xfId="0" applyNumberFormat="1" applyFont="1" applyBorder="1" applyAlignment="1">
      <alignment vertical="center" wrapText="1"/>
    </xf>
    <xf numFmtId="3" fontId="62" fillId="0" borderId="40" xfId="0" applyNumberFormat="1" applyFont="1" applyBorder="1" applyAlignment="1">
      <alignment horizontal="center" vertical="center" wrapText="1"/>
    </xf>
    <xf numFmtId="0" fontId="61" fillId="0" borderId="10" xfId="57" applyFont="1" applyBorder="1"/>
    <xf numFmtId="3" fontId="61" fillId="0" borderId="10" xfId="57" applyNumberFormat="1" applyFont="1" applyBorder="1"/>
    <xf numFmtId="174" fontId="61" fillId="0" borderId="10" xfId="0" applyNumberFormat="1" applyFont="1" applyBorder="1" applyAlignment="1">
      <alignment vertical="center" wrapText="1"/>
    </xf>
    <xf numFmtId="174" fontId="62" fillId="0" borderId="10" xfId="0" applyNumberFormat="1" applyFont="1" applyBorder="1" applyAlignment="1">
      <alignment horizontal="center" vertical="center" wrapText="1"/>
    </xf>
    <xf numFmtId="0" fontId="61" fillId="0" borderId="10" xfId="0" applyFont="1" applyBorder="1"/>
    <xf numFmtId="3" fontId="76" fillId="0" borderId="10" xfId="0" applyNumberFormat="1" applyFont="1" applyBorder="1"/>
    <xf numFmtId="174" fontId="61" fillId="0" borderId="10" xfId="0" applyNumberFormat="1" applyFont="1" applyBorder="1" applyAlignment="1">
      <alignment horizontal="center" vertical="center" wrapText="1"/>
    </xf>
    <xf numFmtId="3" fontId="62" fillId="0" borderId="10" xfId="0" applyNumberFormat="1" applyFont="1" applyBorder="1" applyAlignment="1">
      <alignment vertical="center" wrapText="1"/>
    </xf>
    <xf numFmtId="3" fontId="62" fillId="0" borderId="10" xfId="0" applyNumberFormat="1" applyFont="1" applyBorder="1" applyAlignment="1">
      <alignment horizontal="center" vertical="center" wrapText="1"/>
    </xf>
    <xf numFmtId="174" fontId="62" fillId="0" borderId="10" xfId="0" applyNumberFormat="1" applyFont="1" applyBorder="1" applyAlignment="1" applyProtection="1">
      <alignment horizontal="left" vertical="center" wrapText="1"/>
      <protection locked="0"/>
    </xf>
    <xf numFmtId="3" fontId="62" fillId="0" borderId="10" xfId="0" applyNumberFormat="1" applyFont="1" applyBorder="1" applyAlignment="1" applyProtection="1">
      <alignment horizontal="center" vertical="center" wrapText="1"/>
      <protection locked="0"/>
    </xf>
    <xf numFmtId="174" fontId="62" fillId="0" borderId="10" xfId="0" applyNumberFormat="1" applyFont="1" applyBorder="1" applyAlignment="1" applyProtection="1">
      <alignment horizontal="center" vertical="center" wrapText="1"/>
      <protection locked="0"/>
    </xf>
    <xf numFmtId="174" fontId="61" fillId="0" borderId="10" xfId="0" applyNumberFormat="1" applyFont="1" applyBorder="1" applyAlignment="1" applyProtection="1">
      <alignment horizontal="center" vertical="center" wrapText="1"/>
      <protection locked="0"/>
    </xf>
    <xf numFmtId="174" fontId="62" fillId="0" borderId="10" xfId="0" applyNumberFormat="1" applyFont="1" applyBorder="1" applyAlignment="1">
      <alignment horizontal="left" vertical="center" wrapText="1"/>
    </xf>
    <xf numFmtId="174" fontId="0" fillId="0" borderId="0" xfId="0" applyNumberFormat="1" applyAlignment="1">
      <alignment horizontal="center" vertical="center" wrapText="1"/>
    </xf>
    <xf numFmtId="174" fontId="0" fillId="0" borderId="0" xfId="0" applyNumberFormat="1" applyAlignment="1">
      <alignment vertical="center" wrapText="1"/>
    </xf>
    <xf numFmtId="174" fontId="5" fillId="0" borderId="13" xfId="0" applyNumberFormat="1" applyFont="1" applyBorder="1" applyAlignment="1">
      <alignment horizontal="center" vertical="center" wrapText="1"/>
    </xf>
    <xf numFmtId="174" fontId="13" fillId="0" borderId="53" xfId="0" applyNumberFormat="1" applyFont="1" applyBorder="1" applyAlignment="1">
      <alignment horizontal="center" vertical="center" wrapText="1"/>
    </xf>
    <xf numFmtId="174" fontId="13" fillId="0" borderId="47" xfId="0" applyNumberFormat="1" applyFont="1" applyBorder="1" applyAlignment="1">
      <alignment horizontal="center" vertical="center" wrapText="1"/>
    </xf>
    <xf numFmtId="174" fontId="13" fillId="0" borderId="26" xfId="0" applyNumberFormat="1" applyFont="1" applyBorder="1" applyAlignment="1">
      <alignment horizontal="center" vertical="center" wrapText="1"/>
    </xf>
    <xf numFmtId="174" fontId="13" fillId="0" borderId="64" xfId="0" applyNumberFormat="1" applyFont="1" applyBorder="1" applyAlignment="1">
      <alignment horizontal="center" vertical="center" wrapText="1"/>
    </xf>
    <xf numFmtId="174" fontId="62" fillId="0" borderId="13" xfId="0" applyNumberFormat="1" applyFont="1" applyBorder="1" applyAlignment="1">
      <alignment horizontal="left" vertical="center" wrapText="1"/>
    </xf>
    <xf numFmtId="174" fontId="62" fillId="0" borderId="14" xfId="0" applyNumberFormat="1" applyFont="1" applyBorder="1" applyAlignment="1">
      <alignment horizontal="right" vertical="center" wrapText="1"/>
    </xf>
    <xf numFmtId="174" fontId="73" fillId="0" borderId="14" xfId="0" applyNumberFormat="1" applyFont="1" applyBorder="1" applyAlignment="1">
      <alignment horizontal="center" vertical="center" wrapText="1"/>
    </xf>
    <xf numFmtId="174" fontId="22" fillId="0" borderId="14" xfId="0" applyNumberFormat="1" applyFont="1" applyBorder="1" applyAlignment="1">
      <alignment horizontal="center" vertical="center" wrapText="1"/>
    </xf>
    <xf numFmtId="1" fontId="26" fillId="0" borderId="10" xfId="0" applyNumberFormat="1" applyFont="1" applyBorder="1" applyAlignment="1" applyProtection="1">
      <alignment horizontal="center" vertical="center" wrapText="1"/>
      <protection locked="0"/>
    </xf>
    <xf numFmtId="174" fontId="14" fillId="0" borderId="10" xfId="0" applyNumberFormat="1" applyFont="1" applyBorder="1" applyAlignment="1" applyProtection="1">
      <alignment vertical="center" wrapText="1"/>
      <protection locked="0"/>
    </xf>
    <xf numFmtId="174" fontId="20" fillId="0" borderId="10" xfId="0" applyNumberFormat="1" applyFont="1" applyBorder="1" applyAlignment="1" applyProtection="1">
      <alignment horizontal="center" vertical="center" wrapText="1"/>
      <protection locked="0"/>
    </xf>
    <xf numFmtId="3" fontId="61" fillId="0" borderId="10" xfId="57" applyNumberFormat="1" applyFont="1" applyBorder="1" applyAlignment="1">
      <alignment horizontal="right"/>
    </xf>
    <xf numFmtId="3" fontId="61" fillId="0" borderId="10" xfId="0" applyNumberFormat="1" applyFont="1" applyBorder="1" applyAlignment="1" applyProtection="1">
      <alignment horizontal="right" vertical="center" wrapText="1"/>
      <protection locked="0"/>
    </xf>
    <xf numFmtId="174" fontId="14" fillId="0" borderId="10" xfId="0" applyNumberFormat="1" applyFont="1" applyBorder="1" applyAlignment="1" applyProtection="1">
      <alignment horizontal="center" vertical="center" wrapText="1"/>
      <protection locked="0"/>
    </xf>
    <xf numFmtId="174" fontId="14" fillId="0" borderId="19" xfId="0" applyNumberFormat="1" applyFont="1" applyBorder="1" applyAlignment="1" applyProtection="1">
      <alignment horizontal="center" vertical="center" wrapText="1"/>
      <protection locked="0"/>
    </xf>
    <xf numFmtId="174" fontId="19" fillId="0" borderId="37" xfId="0" applyNumberFormat="1" applyFont="1" applyBorder="1" applyAlignment="1">
      <alignment vertical="center" wrapText="1"/>
    </xf>
    <xf numFmtId="174" fontId="61" fillId="0" borderId="10" xfId="0" applyNumberFormat="1" applyFont="1" applyBorder="1" applyAlignment="1" applyProtection="1">
      <alignment horizontal="right" vertical="center" wrapText="1"/>
      <protection locked="0"/>
    </xf>
    <xf numFmtId="174" fontId="26" fillId="0" borderId="10" xfId="0" applyNumberFormat="1" applyFont="1" applyBorder="1" applyAlignment="1" applyProtection="1">
      <alignment vertical="center" wrapText="1"/>
      <protection locked="0"/>
    </xf>
    <xf numFmtId="174" fontId="61" fillId="0" borderId="10" xfId="0" applyNumberFormat="1" applyFont="1" applyBorder="1" applyAlignment="1" applyProtection="1">
      <alignment vertical="center" wrapText="1"/>
      <protection locked="0"/>
    </xf>
    <xf numFmtId="174" fontId="14" fillId="0" borderId="19" xfId="0" applyNumberFormat="1" applyFont="1" applyBorder="1" applyAlignment="1" applyProtection="1">
      <alignment vertical="center" wrapText="1"/>
      <protection locked="0"/>
    </xf>
    <xf numFmtId="174" fontId="61" fillId="0" borderId="43" xfId="0" applyNumberFormat="1" applyFont="1" applyBorder="1" applyAlignment="1" applyProtection="1">
      <alignment horizontal="left" vertical="center" wrapText="1" indent="1"/>
      <protection locked="0"/>
    </xf>
    <xf numFmtId="174" fontId="61" fillId="0" borderId="17" xfId="0" applyNumberFormat="1" applyFont="1" applyBorder="1" applyAlignment="1" applyProtection="1">
      <alignment vertical="center" wrapText="1"/>
      <protection locked="0"/>
    </xf>
    <xf numFmtId="1" fontId="26" fillId="0" borderId="17" xfId="0" applyNumberFormat="1" applyFont="1" applyBorder="1" applyAlignment="1" applyProtection="1">
      <alignment horizontal="center" vertical="center" wrapText="1"/>
      <protection locked="0"/>
    </xf>
    <xf numFmtId="174" fontId="14" fillId="0" borderId="17" xfId="0" applyNumberFormat="1" applyFont="1" applyBorder="1" applyAlignment="1" applyProtection="1">
      <alignment vertical="center" wrapText="1"/>
      <protection locked="0"/>
    </xf>
    <xf numFmtId="174" fontId="14" fillId="0" borderId="27" xfId="0" applyNumberFormat="1" applyFont="1" applyBorder="1" applyAlignment="1" applyProtection="1">
      <alignment vertical="center" wrapText="1"/>
      <protection locked="0"/>
    </xf>
    <xf numFmtId="174" fontId="19" fillId="0" borderId="18" xfId="0" applyNumberFormat="1" applyFont="1" applyBorder="1" applyAlignment="1">
      <alignment vertical="center" wrapText="1"/>
    </xf>
    <xf numFmtId="174" fontId="62" fillId="0" borderId="14" xfId="0" applyNumberFormat="1" applyFont="1" applyBorder="1" applyAlignment="1">
      <alignment vertical="center" wrapText="1"/>
    </xf>
    <xf numFmtId="174" fontId="73" fillId="25" borderId="14" xfId="0" applyNumberFormat="1" applyFont="1" applyFill="1" applyBorder="1" applyAlignment="1">
      <alignment vertical="center" wrapText="1"/>
    </xf>
    <xf numFmtId="174" fontId="13" fillId="0" borderId="14" xfId="0" applyNumberFormat="1" applyFont="1" applyBorder="1" applyAlignment="1">
      <alignment vertical="center" wrapText="1"/>
    </xf>
    <xf numFmtId="174" fontId="13" fillId="0" borderId="35" xfId="0" applyNumberFormat="1" applyFont="1" applyBorder="1" applyAlignment="1">
      <alignment vertical="center" wrapText="1"/>
    </xf>
    <xf numFmtId="0" fontId="13" fillId="0" borderId="54" xfId="61" applyFont="1" applyFill="1" applyBorder="1" applyAlignment="1" applyProtection="1">
      <alignment horizontal="left" vertical="center" wrapText="1"/>
    </xf>
    <xf numFmtId="0" fontId="14" fillId="0" borderId="21" xfId="61" applyFont="1" applyFill="1" applyBorder="1" applyAlignment="1" applyProtection="1">
      <alignment horizontal="left" vertical="center" wrapText="1"/>
    </xf>
    <xf numFmtId="0" fontId="14" fillId="0" borderId="10" xfId="61" applyFont="1" applyFill="1" applyBorder="1" applyAlignment="1" applyProtection="1">
      <alignment horizontal="left" vertical="center" wrapText="1"/>
    </xf>
    <xf numFmtId="0" fontId="14" fillId="0" borderId="42" xfId="61" applyFont="1" applyFill="1" applyBorder="1" applyAlignment="1" applyProtection="1">
      <alignment horizontal="left" vertical="center" wrapText="1"/>
    </xf>
    <xf numFmtId="0" fontId="14" fillId="0" borderId="0" xfId="61" applyFont="1" applyFill="1" applyBorder="1" applyAlignment="1" applyProtection="1">
      <alignment horizontal="left" vertical="center" wrapText="1"/>
    </xf>
    <xf numFmtId="0" fontId="14" fillId="0" borderId="10" xfId="61" applyFont="1" applyFill="1" applyBorder="1" applyAlignment="1" applyProtection="1">
      <alignment horizontal="left" vertical="center"/>
    </xf>
    <xf numFmtId="0" fontId="53" fillId="0" borderId="10" xfId="61" applyFont="1" applyFill="1" applyBorder="1" applyAlignment="1" applyProtection="1">
      <alignment horizontal="left" vertical="center" wrapText="1"/>
    </xf>
    <xf numFmtId="0" fontId="14" fillId="0" borderId="31" xfId="61" applyFont="1" applyFill="1" applyBorder="1" applyAlignment="1" applyProtection="1">
      <alignment horizontal="left" vertical="center" wrapText="1"/>
    </xf>
    <xf numFmtId="0" fontId="14" fillId="0" borderId="17" xfId="61" applyFont="1" applyFill="1" applyBorder="1" applyAlignment="1" applyProtection="1">
      <alignment horizontal="left" vertical="center" wrapText="1"/>
    </xf>
    <xf numFmtId="0" fontId="13" fillId="0" borderId="14" xfId="61" applyFont="1" applyFill="1" applyBorder="1" applyAlignment="1" applyProtection="1">
      <alignment horizontal="left" vertical="center" wrapText="1"/>
    </xf>
    <xf numFmtId="0" fontId="17" fillId="0" borderId="31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left" vertical="center" wrapText="1"/>
    </xf>
    <xf numFmtId="0" fontId="14" fillId="0" borderId="40" xfId="61" applyFont="1" applyFill="1" applyBorder="1" applyAlignment="1" applyProtection="1">
      <alignment horizontal="left" vertical="center" wrapText="1"/>
    </xf>
    <xf numFmtId="0" fontId="19" fillId="0" borderId="14" xfId="61" applyFont="1" applyFill="1" applyBorder="1" applyAlignment="1" applyProtection="1">
      <alignment horizontal="left" vertical="center" wrapText="1"/>
    </xf>
    <xf numFmtId="0" fontId="14" fillId="0" borderId="15" xfId="61" applyFont="1" applyFill="1" applyBorder="1" applyAlignment="1" applyProtection="1">
      <alignment horizontal="left" vertical="center" wrapText="1"/>
    </xf>
    <xf numFmtId="0" fontId="13" fillId="0" borderId="53" xfId="61" applyFont="1" applyFill="1" applyBorder="1" applyAlignment="1" applyProtection="1">
      <alignment horizontal="left" vertical="center" wrapText="1" indent="1"/>
    </xf>
    <xf numFmtId="174" fontId="13" fillId="0" borderId="47" xfId="61" applyNumberFormat="1" applyFont="1" applyFill="1" applyBorder="1" applyAlignment="1" applyProtection="1">
      <alignment horizontal="right" vertical="center" wrapText="1" indent="1"/>
    </xf>
    <xf numFmtId="10" fontId="13" fillId="0" borderId="65" xfId="61" applyNumberFormat="1" applyFont="1" applyFill="1" applyBorder="1" applyAlignment="1" applyProtection="1">
      <alignment horizontal="right" vertical="center" wrapText="1" indent="1"/>
    </xf>
    <xf numFmtId="49" fontId="14" fillId="0" borderId="10" xfId="61" applyNumberFormat="1" applyFont="1" applyFill="1" applyBorder="1" applyAlignment="1" applyProtection="1">
      <alignment horizontal="left" vertical="center" wrapText="1" indent="1"/>
    </xf>
    <xf numFmtId="174" fontId="13" fillId="0" borderId="10" xfId="61" applyNumberFormat="1" applyFont="1" applyFill="1" applyBorder="1" applyAlignment="1" applyProtection="1">
      <alignment horizontal="right" vertical="center" wrapText="1" indent="1"/>
    </xf>
    <xf numFmtId="49" fontId="14" fillId="0" borderId="40" xfId="61" applyNumberFormat="1" applyFont="1" applyFill="1" applyBorder="1" applyAlignment="1" applyProtection="1">
      <alignment horizontal="left" vertical="center" wrapText="1" indent="1"/>
    </xf>
    <xf numFmtId="0" fontId="13" fillId="0" borderId="47" xfId="61" applyFont="1" applyFill="1" applyBorder="1" applyAlignment="1" applyProtection="1">
      <alignment horizontal="left" vertical="center" wrapText="1" indent="1"/>
    </xf>
    <xf numFmtId="49" fontId="14" fillId="0" borderId="31" xfId="61" applyNumberFormat="1" applyFont="1" applyFill="1" applyBorder="1" applyAlignment="1" applyProtection="1">
      <alignment horizontal="left" vertical="center" wrapText="1" indent="1"/>
    </xf>
    <xf numFmtId="174" fontId="74" fillId="0" borderId="37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5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66" xfId="61" applyNumberFormat="1" applyFont="1" applyFill="1" applyBorder="1" applyAlignment="1" applyProtection="1">
      <alignment horizontal="right" vertical="center" wrapText="1" indent="1"/>
      <protection locked="0"/>
    </xf>
    <xf numFmtId="174" fontId="5" fillId="0" borderId="35" xfId="61" applyNumberFormat="1" applyFont="1" applyFill="1" applyBorder="1" applyAlignment="1" applyProtection="1">
      <alignment horizontal="right" vertical="center" wrapText="1" indent="1"/>
    </xf>
    <xf numFmtId="174" fontId="74" fillId="0" borderId="41" xfId="61" applyNumberFormat="1" applyFont="1" applyFill="1" applyBorder="1" applyAlignment="1" applyProtection="1">
      <alignment horizontal="right" vertical="center" wrapText="1" indent="1"/>
      <protection locked="0"/>
    </xf>
    <xf numFmtId="174" fontId="74" fillId="0" borderId="45" xfId="61" applyNumberFormat="1" applyFont="1" applyFill="1" applyBorder="1" applyAlignment="1" applyProtection="1">
      <alignment horizontal="right" vertical="center" wrapText="1" indent="1"/>
      <protection locked="0"/>
    </xf>
    <xf numFmtId="174" fontId="21" fillId="0" borderId="35" xfId="61" applyNumberFormat="1" applyFont="1" applyFill="1" applyBorder="1" applyAlignment="1" applyProtection="1">
      <alignment horizontal="right" vertical="center" wrapText="1" indent="1"/>
    </xf>
    <xf numFmtId="174" fontId="74" fillId="0" borderId="41" xfId="61" applyNumberFormat="1" applyFont="1" applyFill="1" applyBorder="1" applyAlignment="1" applyProtection="1">
      <alignment horizontal="right" vertical="center" wrapText="1" indent="1"/>
    </xf>
    <xf numFmtId="174" fontId="75" fillId="0" borderId="37" xfId="61" applyNumberFormat="1" applyFont="1" applyFill="1" applyBorder="1" applyAlignment="1" applyProtection="1">
      <alignment horizontal="right" vertical="center" wrapText="1" indent="1"/>
      <protection locked="0"/>
    </xf>
    <xf numFmtId="174" fontId="75" fillId="0" borderId="45" xfId="61" applyNumberFormat="1" applyFont="1" applyFill="1" applyBorder="1" applyAlignment="1" applyProtection="1">
      <alignment horizontal="right" vertical="center" wrapText="1" indent="1"/>
      <protection locked="0"/>
    </xf>
    <xf numFmtId="174" fontId="5" fillId="0" borderId="35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67" xfId="61" applyNumberFormat="1" applyFont="1" applyFill="1" applyBorder="1" applyAlignment="1" applyProtection="1">
      <alignment horizontal="right" vertical="center" wrapText="1" indent="1"/>
      <protection locked="0"/>
    </xf>
    <xf numFmtId="174" fontId="5" fillId="0" borderId="64" xfId="61" applyNumberFormat="1" applyFont="1" applyFill="1" applyBorder="1" applyAlignment="1" applyProtection="1">
      <alignment horizontal="right" vertical="center" wrapText="1" indent="1"/>
    </xf>
    <xf numFmtId="174" fontId="75" fillId="0" borderId="10" xfId="6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61" applyFont="1" applyFill="1" applyBorder="1" applyProtection="1"/>
    <xf numFmtId="174" fontId="13" fillId="0" borderId="22" xfId="61" applyNumberFormat="1" applyFont="1" applyFill="1" applyBorder="1" applyAlignment="1" applyProtection="1">
      <alignment horizontal="right" vertical="center" wrapText="1" indent="1"/>
    </xf>
    <xf numFmtId="0" fontId="17" fillId="0" borderId="61" xfId="0" applyFont="1" applyBorder="1" applyAlignment="1" applyProtection="1">
      <alignment horizontal="left" vertical="center" wrapText="1" indent="1"/>
    </xf>
    <xf numFmtId="0" fontId="17" fillId="0" borderId="19" xfId="0" applyFont="1" applyBorder="1" applyAlignment="1" applyProtection="1">
      <alignment horizontal="left" vertical="center" wrapText="1" indent="1"/>
    </xf>
    <xf numFmtId="0" fontId="17" fillId="0" borderId="44" xfId="0" applyFont="1" applyBorder="1" applyAlignment="1" applyProtection="1">
      <alignment horizontal="left" vertical="center" wrapText="1" indent="1"/>
    </xf>
    <xf numFmtId="174" fontId="20" fillId="0" borderId="42" xfId="6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42" xfId="61" applyFont="1" applyFill="1" applyBorder="1" applyProtection="1"/>
    <xf numFmtId="174" fontId="75" fillId="0" borderId="29" xfId="61" applyNumberFormat="1" applyFont="1" applyFill="1" applyBorder="1" applyAlignment="1" applyProtection="1">
      <alignment horizontal="right" vertical="center" wrapText="1" indent="1"/>
      <protection locked="0"/>
    </xf>
    <xf numFmtId="174" fontId="75" fillId="0" borderId="20" xfId="61" applyNumberFormat="1" applyFont="1" applyFill="1" applyBorder="1" applyAlignment="1" applyProtection="1">
      <alignment horizontal="right" vertical="center" wrapText="1" indent="1"/>
      <protection locked="0"/>
    </xf>
    <xf numFmtId="174" fontId="75" fillId="0" borderId="60" xfId="6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4" xfId="0" applyFont="1" applyBorder="1" applyAlignment="1" applyProtection="1">
      <alignment vertical="center" wrapText="1"/>
    </xf>
    <xf numFmtId="174" fontId="75" fillId="0" borderId="68" xfId="6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7" xfId="61" applyFont="1" applyFill="1" applyBorder="1" applyProtection="1"/>
    <xf numFmtId="0" fontId="10" fillId="0" borderId="31" xfId="61" applyFont="1" applyFill="1" applyBorder="1" applyProtection="1"/>
    <xf numFmtId="174" fontId="75" fillId="0" borderId="55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39" xfId="6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4" xfId="0" applyFont="1" applyBorder="1" applyAlignment="1" applyProtection="1">
      <alignment horizontal="left" vertical="center" wrapText="1" indent="1"/>
    </xf>
    <xf numFmtId="174" fontId="5" fillId="0" borderId="22" xfId="61" applyNumberFormat="1" applyFont="1" applyFill="1" applyBorder="1" applyAlignment="1" applyProtection="1">
      <alignment horizontal="right" vertical="center" wrapText="1" indent="1"/>
    </xf>
    <xf numFmtId="174" fontId="13" fillId="0" borderId="36" xfId="61" applyNumberFormat="1" applyFont="1" applyFill="1" applyBorder="1" applyAlignment="1" applyProtection="1">
      <alignment horizontal="right" vertical="center" wrapText="1" indent="1"/>
    </xf>
    <xf numFmtId="49" fontId="10" fillId="0" borderId="69" xfId="61" applyNumberFormat="1" applyFont="1" applyFill="1" applyBorder="1" applyProtection="1"/>
    <xf numFmtId="174" fontId="0" fillId="0" borderId="10" xfId="0" applyNumberFormat="1" applyFill="1" applyBorder="1" applyAlignment="1">
      <alignment vertical="center" wrapText="1"/>
    </xf>
    <xf numFmtId="175" fontId="10" fillId="0" borderId="55" xfId="0" applyNumberFormat="1" applyFont="1" applyFill="1" applyBorder="1" applyAlignment="1" applyProtection="1">
      <alignment horizontal="right" vertical="center" wrapText="1" indent="2"/>
      <protection locked="0"/>
    </xf>
    <xf numFmtId="174" fontId="14" fillId="0" borderId="70" xfId="0" applyNumberFormat="1" applyFont="1" applyFill="1" applyBorder="1" applyAlignment="1" applyProtection="1">
      <alignment horizontal="left" vertical="center" wrapText="1" indent="1"/>
      <protection locked="0"/>
    </xf>
    <xf numFmtId="175" fontId="10" fillId="0" borderId="59" xfId="0" applyNumberFormat="1" applyFont="1" applyFill="1" applyBorder="1" applyAlignment="1" applyProtection="1">
      <alignment horizontal="right" vertical="center" wrapText="1" indent="2"/>
      <protection locked="0"/>
    </xf>
    <xf numFmtId="174" fontId="14" fillId="0" borderId="21" xfId="0" applyNumberFormat="1" applyFont="1" applyFill="1" applyBorder="1" applyAlignment="1" applyProtection="1">
      <alignment vertical="center" wrapText="1"/>
      <protection locked="0"/>
    </xf>
    <xf numFmtId="174" fontId="14" fillId="0" borderId="71" xfId="0" applyNumberFormat="1" applyFont="1" applyFill="1" applyBorder="1" applyAlignment="1" applyProtection="1">
      <alignment vertical="center" wrapText="1"/>
      <protection locked="0"/>
    </xf>
    <xf numFmtId="174" fontId="0" fillId="0" borderId="37" xfId="0" applyNumberFormat="1" applyFill="1" applyBorder="1" applyAlignment="1">
      <alignment vertical="center" wrapText="1"/>
    </xf>
    <xf numFmtId="175" fontId="10" fillId="0" borderId="60" xfId="0" applyNumberFormat="1" applyFont="1" applyFill="1" applyBorder="1" applyAlignment="1" applyProtection="1">
      <alignment horizontal="right" vertical="center" wrapText="1" indent="2"/>
      <protection locked="0"/>
    </xf>
    <xf numFmtId="174" fontId="14" fillId="0" borderId="43" xfId="0" applyNumberFormat="1" applyFont="1" applyFill="1" applyBorder="1" applyAlignment="1" applyProtection="1">
      <alignment vertical="center" wrapText="1"/>
      <protection locked="0"/>
    </xf>
    <xf numFmtId="174" fontId="14" fillId="0" borderId="17" xfId="0" applyNumberFormat="1" applyFont="1" applyFill="1" applyBorder="1" applyAlignment="1" applyProtection="1">
      <alignment vertical="center" wrapText="1"/>
      <protection locked="0"/>
    </xf>
    <xf numFmtId="174" fontId="14" fillId="0" borderId="18" xfId="0" applyNumberFormat="1" applyFont="1" applyFill="1" applyBorder="1" applyAlignment="1" applyProtection="1">
      <alignment vertical="center" wrapText="1"/>
      <protection locked="0"/>
    </xf>
    <xf numFmtId="174" fontId="0" fillId="0" borderId="20" xfId="0" applyNumberFormat="1" applyFill="1" applyBorder="1" applyAlignment="1">
      <alignment vertical="center" wrapText="1"/>
    </xf>
    <xf numFmtId="175" fontId="10" fillId="0" borderId="72" xfId="0" applyNumberFormat="1" applyFont="1" applyFill="1" applyBorder="1" applyAlignment="1" applyProtection="1">
      <alignment horizontal="right" vertical="center" wrapText="1" indent="2"/>
      <protection locked="0"/>
    </xf>
    <xf numFmtId="175" fontId="10" fillId="0" borderId="73" xfId="0" applyNumberFormat="1" applyFont="1" applyFill="1" applyBorder="1" applyAlignment="1" applyProtection="1">
      <alignment horizontal="right" vertical="center" wrapText="1" indent="2"/>
      <protection locked="0"/>
    </xf>
    <xf numFmtId="174" fontId="0" fillId="0" borderId="73" xfId="0" applyNumberFormat="1" applyFill="1" applyBorder="1" applyAlignment="1">
      <alignment vertical="center" wrapText="1"/>
    </xf>
    <xf numFmtId="175" fontId="10" fillId="0" borderId="74" xfId="0" applyNumberFormat="1" applyFont="1" applyFill="1" applyBorder="1" applyAlignment="1" applyProtection="1">
      <alignment horizontal="right" vertical="center" wrapText="1" indent="2"/>
      <protection locked="0"/>
    </xf>
    <xf numFmtId="175" fontId="10" fillId="0" borderId="75" xfId="0" applyNumberFormat="1" applyFont="1" applyFill="1" applyBorder="1" applyAlignment="1" applyProtection="1">
      <alignment horizontal="right" vertical="center" wrapText="1" indent="2"/>
      <protection locked="0"/>
    </xf>
    <xf numFmtId="174" fontId="13" fillId="0" borderId="49" xfId="0" applyNumberFormat="1" applyFont="1" applyFill="1" applyBorder="1" applyAlignment="1">
      <alignment vertical="center" wrapText="1"/>
    </xf>
    <xf numFmtId="174" fontId="13" fillId="0" borderId="54" xfId="0" applyNumberFormat="1" applyFont="1" applyFill="1" applyBorder="1" applyAlignment="1">
      <alignment vertical="center" wrapText="1"/>
    </xf>
    <xf numFmtId="174" fontId="13" fillId="0" borderId="76" xfId="0" applyNumberFormat="1" applyFont="1" applyFill="1" applyBorder="1" applyAlignment="1">
      <alignment vertical="center" wrapText="1"/>
    </xf>
    <xf numFmtId="174" fontId="13" fillId="0" borderId="53" xfId="0" applyNumberFormat="1" applyFont="1" applyFill="1" applyBorder="1" applyAlignment="1">
      <alignment vertical="center" wrapText="1"/>
    </xf>
    <xf numFmtId="174" fontId="13" fillId="0" borderId="47" xfId="0" applyNumberFormat="1" applyFont="1" applyFill="1" applyBorder="1" applyAlignment="1">
      <alignment vertical="center" wrapText="1"/>
    </xf>
    <xf numFmtId="174" fontId="13" fillId="0" borderId="64" xfId="0" applyNumberFormat="1" applyFont="1" applyFill="1" applyBorder="1" applyAlignment="1">
      <alignment vertical="center" wrapText="1"/>
    </xf>
    <xf numFmtId="174" fontId="14" fillId="0" borderId="28" xfId="0" applyNumberFormat="1" applyFont="1" applyFill="1" applyBorder="1" applyAlignment="1" applyProtection="1">
      <alignment vertical="center" wrapText="1"/>
      <protection locked="0"/>
    </xf>
    <xf numFmtId="3" fontId="57" fillId="0" borderId="10" xfId="0" applyNumberFormat="1" applyFont="1" applyBorder="1" applyAlignment="1">
      <alignment horizontal="right" vertical="top" wrapText="1"/>
    </xf>
    <xf numFmtId="3" fontId="65" fillId="0" borderId="10" xfId="0" applyNumberFormat="1" applyFont="1" applyBorder="1" applyAlignment="1">
      <alignment horizontal="right" vertical="top" wrapText="1"/>
    </xf>
    <xf numFmtId="0" fontId="61" fillId="0" borderId="10" xfId="0" applyFont="1" applyBorder="1" applyAlignment="1">
      <alignment wrapText="1"/>
    </xf>
    <xf numFmtId="0" fontId="17" fillId="0" borderId="15" xfId="0" applyFont="1" applyBorder="1" applyAlignment="1" applyProtection="1">
      <alignment horizontal="left" vertical="center" wrapText="1" indent="1"/>
    </xf>
    <xf numFmtId="0" fontId="62" fillId="0" borderId="14" xfId="0" applyFont="1" applyBorder="1" applyAlignment="1">
      <alignment horizontal="center" vertical="center" wrapText="1"/>
    </xf>
    <xf numFmtId="174" fontId="2" fillId="0" borderId="0" xfId="0" applyNumberFormat="1" applyFont="1" applyAlignment="1">
      <alignment horizontal="center" vertical="center" wrapText="1"/>
    </xf>
    <xf numFmtId="3" fontId="76" fillId="0" borderId="10" xfId="0" applyNumberFormat="1" applyFont="1" applyBorder="1" applyAlignment="1">
      <alignment horizontal="left" vertical="center" wrapText="1"/>
    </xf>
    <xf numFmtId="3" fontId="0" fillId="0" borderId="0" xfId="0" applyNumberFormat="1" applyAlignment="1">
      <alignment horizontal="center" vertical="center" wrapText="1"/>
    </xf>
    <xf numFmtId="0" fontId="12" fillId="0" borderId="0" xfId="0" applyFont="1" applyAlignment="1" applyProtection="1">
      <alignment textRotation="180" wrapText="1"/>
      <protection locked="0"/>
    </xf>
    <xf numFmtId="174" fontId="22" fillId="0" borderId="35" xfId="0" applyNumberFormat="1" applyFont="1" applyBorder="1" applyAlignment="1">
      <alignment horizontal="center" vertical="center" wrapText="1"/>
    </xf>
    <xf numFmtId="0" fontId="61" fillId="0" borderId="77" xfId="57" applyFont="1" applyBorder="1"/>
    <xf numFmtId="3" fontId="61" fillId="0" borderId="21" xfId="57" applyNumberFormat="1" applyFont="1" applyBorder="1" applyAlignment="1">
      <alignment horizontal="right"/>
    </xf>
    <xf numFmtId="1" fontId="26" fillId="0" borderId="21" xfId="0" applyNumberFormat="1" applyFont="1" applyBorder="1" applyAlignment="1" applyProtection="1">
      <alignment horizontal="center" vertical="center" wrapText="1"/>
      <protection locked="0"/>
    </xf>
    <xf numFmtId="174" fontId="14" fillId="0" borderId="21" xfId="0" applyNumberFormat="1" applyFont="1" applyBorder="1" applyAlignment="1" applyProtection="1">
      <alignment vertical="center" wrapText="1"/>
      <protection locked="0"/>
    </xf>
    <xf numFmtId="174" fontId="20" fillId="0" borderId="21" xfId="0" applyNumberFormat="1" applyFont="1" applyBorder="1" applyAlignment="1" applyProtection="1">
      <alignment horizontal="center" vertical="center" wrapText="1"/>
      <protection locked="0"/>
    </xf>
    <xf numFmtId="3" fontId="61" fillId="0" borderId="71" xfId="57" applyNumberFormat="1" applyFont="1" applyBorder="1" applyAlignment="1">
      <alignment horizontal="right"/>
    </xf>
    <xf numFmtId="0" fontId="61" fillId="0" borderId="11" xfId="57" applyFont="1" applyBorder="1"/>
    <xf numFmtId="3" fontId="61" fillId="0" borderId="37" xfId="57" applyNumberFormat="1" applyFont="1" applyBorder="1" applyAlignment="1">
      <alignment horizontal="right"/>
    </xf>
    <xf numFmtId="174" fontId="61" fillId="0" borderId="11" xfId="0" applyNumberFormat="1" applyFont="1" applyBorder="1" applyAlignment="1" applyProtection="1">
      <alignment horizontal="left" vertical="center" wrapText="1"/>
      <protection locked="0"/>
    </xf>
    <xf numFmtId="193" fontId="61" fillId="0" borderId="11" xfId="0" applyNumberFormat="1" applyFont="1" applyBorder="1" applyAlignment="1" applyProtection="1">
      <alignment horizontal="left" vertical="center" wrapText="1"/>
      <protection locked="0"/>
    </xf>
    <xf numFmtId="3" fontId="61" fillId="0" borderId="10" xfId="57" applyNumberFormat="1" applyFont="1" applyBorder="1" applyAlignment="1">
      <alignment horizontal="center"/>
    </xf>
    <xf numFmtId="0" fontId="61" fillId="0" borderId="10" xfId="57" applyFont="1" applyBorder="1" applyAlignment="1">
      <alignment vertical="center"/>
    </xf>
    <xf numFmtId="0" fontId="0" fillId="0" borderId="10" xfId="0" applyBorder="1"/>
    <xf numFmtId="3" fontId="76" fillId="0" borderId="42" xfId="0" applyNumberFormat="1" applyFont="1" applyBorder="1" applyAlignment="1">
      <alignment horizontal="center" vertical="center"/>
    </xf>
    <xf numFmtId="174" fontId="61" fillId="0" borderId="42" xfId="0" applyNumberFormat="1" applyFont="1" applyBorder="1" applyAlignment="1">
      <alignment horizontal="center" vertical="center" wrapText="1"/>
    </xf>
    <xf numFmtId="174" fontId="13" fillId="0" borderId="21" xfId="61" applyNumberFormat="1" applyFont="1" applyFill="1" applyBorder="1" applyAlignment="1" applyProtection="1">
      <alignment horizontal="right" vertical="center" wrapText="1" indent="1"/>
    </xf>
    <xf numFmtId="10" fontId="13" fillId="0" borderId="71" xfId="61" applyNumberFormat="1" applyFont="1" applyFill="1" applyBorder="1" applyAlignment="1" applyProtection="1">
      <alignment horizontal="right" vertical="center" wrapText="1" indent="1"/>
    </xf>
    <xf numFmtId="10" fontId="13" fillId="0" borderId="37" xfId="61" applyNumberFormat="1" applyFont="1" applyFill="1" applyBorder="1" applyAlignment="1" applyProtection="1">
      <alignment horizontal="right" vertical="center" wrapText="1" indent="1"/>
    </xf>
    <xf numFmtId="174" fontId="13" fillId="0" borderId="17" xfId="61" applyNumberFormat="1" applyFont="1" applyFill="1" applyBorder="1" applyAlignment="1" applyProtection="1">
      <alignment horizontal="right" vertical="center" wrapText="1" indent="1"/>
    </xf>
    <xf numFmtId="10" fontId="13" fillId="0" borderId="18" xfId="61" applyNumberFormat="1" applyFont="1" applyFill="1" applyBorder="1" applyAlignment="1" applyProtection="1">
      <alignment horizontal="right" vertical="center" wrapText="1" indent="1"/>
    </xf>
    <xf numFmtId="0" fontId="18" fillId="0" borderId="15" xfId="0" applyFont="1" applyBorder="1" applyAlignment="1" applyProtection="1">
      <alignment horizontal="left" vertical="center" wrapText="1" indent="1"/>
    </xf>
    <xf numFmtId="174" fontId="13" fillId="0" borderId="15" xfId="61" applyNumberFormat="1" applyFont="1" applyFill="1" applyBorder="1" applyAlignment="1" applyProtection="1">
      <alignment horizontal="right" vertical="center" wrapText="1" indent="1"/>
    </xf>
    <xf numFmtId="10" fontId="13" fillId="0" borderId="57" xfId="61" applyNumberFormat="1" applyFont="1" applyFill="1" applyBorder="1" applyAlignment="1" applyProtection="1">
      <alignment horizontal="right" vertical="center" wrapText="1" indent="1"/>
    </xf>
    <xf numFmtId="174" fontId="20" fillId="0" borderId="10" xfId="61" applyNumberFormat="1" applyFont="1" applyFill="1" applyBorder="1" applyAlignment="1" applyProtection="1">
      <alignment horizontal="right" vertical="center" wrapText="1" indent="1"/>
    </xf>
    <xf numFmtId="0" fontId="13" fillId="0" borderId="30" xfId="61" applyFont="1" applyFill="1" applyBorder="1" applyAlignment="1" applyProtection="1">
      <alignment horizontal="left" vertical="center" wrapText="1" indent="1"/>
    </xf>
    <xf numFmtId="0" fontId="17" fillId="0" borderId="21" xfId="0" applyFont="1" applyBorder="1" applyAlignment="1" applyProtection="1">
      <alignment horizontal="left" vertical="center" wrapText="1" indent="1"/>
    </xf>
    <xf numFmtId="0" fontId="17" fillId="0" borderId="17" xfId="0" applyFont="1" applyBorder="1" applyAlignment="1" applyProtection="1">
      <alignment horizontal="left" vertical="center" wrapText="1" indent="1"/>
    </xf>
    <xf numFmtId="0" fontId="13" fillId="0" borderId="15" xfId="61" applyFont="1" applyFill="1" applyBorder="1" applyAlignment="1" applyProtection="1">
      <alignment horizontal="left" vertical="center" wrapText="1" indent="1"/>
    </xf>
    <xf numFmtId="174" fontId="20" fillId="0" borderId="21" xfId="61" applyNumberFormat="1" applyFont="1" applyFill="1" applyBorder="1" applyAlignment="1" applyProtection="1">
      <alignment horizontal="right" vertical="center" wrapText="1" indent="1"/>
    </xf>
    <xf numFmtId="174" fontId="20" fillId="0" borderId="17" xfId="61" applyNumberFormat="1" applyFont="1" applyFill="1" applyBorder="1" applyAlignment="1" applyProtection="1">
      <alignment horizontal="right" vertical="center" wrapText="1" indent="1"/>
    </xf>
    <xf numFmtId="3" fontId="20" fillId="0" borderId="61" xfId="0" applyNumberFormat="1" applyFont="1" applyFill="1" applyBorder="1" applyAlignment="1" applyProtection="1">
      <alignment horizontal="right" vertical="center"/>
      <protection locked="0"/>
    </xf>
    <xf numFmtId="3" fontId="20" fillId="0" borderId="41" xfId="0" applyNumberFormat="1" applyFont="1" applyFill="1" applyBorder="1" applyAlignment="1" applyProtection="1">
      <alignment horizontal="right" vertical="center"/>
      <protection locked="0"/>
    </xf>
    <xf numFmtId="3" fontId="20" fillId="0" borderId="10" xfId="0" applyNumberFormat="1" applyFont="1" applyFill="1" applyBorder="1" applyAlignment="1" applyProtection="1">
      <alignment horizontal="right" vertical="center"/>
      <protection locked="0"/>
    </xf>
    <xf numFmtId="174" fontId="6" fillId="0" borderId="0" xfId="0" applyNumberFormat="1" applyFont="1" applyAlignment="1">
      <alignment vertical="center" wrapText="1"/>
    </xf>
    <xf numFmtId="174" fontId="13" fillId="0" borderId="22" xfId="0" applyNumberFormat="1" applyFont="1" applyBorder="1" applyAlignment="1">
      <alignment horizontal="center" vertical="center"/>
    </xf>
    <xf numFmtId="174" fontId="13" fillId="0" borderId="22" xfId="0" applyNumberFormat="1" applyFont="1" applyBorder="1" applyAlignment="1">
      <alignment horizontal="center" vertical="center" wrapText="1"/>
    </xf>
    <xf numFmtId="4" fontId="19" fillId="0" borderId="22" xfId="0" applyNumberFormat="1" applyFont="1" applyBorder="1" applyAlignment="1" applyProtection="1">
      <alignment vertical="center" wrapText="1"/>
      <protection locked="0"/>
    </xf>
    <xf numFmtId="174" fontId="13" fillId="0" borderId="63" xfId="0" applyNumberFormat="1" applyFont="1" applyBorder="1" applyAlignment="1">
      <alignment horizontal="center" vertical="center"/>
    </xf>
    <xf numFmtId="174" fontId="13" fillId="0" borderId="65" xfId="0" applyNumberFormat="1" applyFont="1" applyBorder="1" applyAlignment="1">
      <alignment horizontal="center" vertical="center"/>
    </xf>
    <xf numFmtId="174" fontId="13" fillId="0" borderId="65" xfId="0" applyNumberFormat="1" applyFont="1" applyBorder="1" applyAlignment="1">
      <alignment horizontal="center" vertical="center" wrapText="1"/>
    </xf>
    <xf numFmtId="49" fontId="20" fillId="0" borderId="78" xfId="0" applyNumberFormat="1" applyFont="1" applyBorder="1" applyAlignment="1">
      <alignment horizontal="left" vertical="center"/>
    </xf>
    <xf numFmtId="3" fontId="20" fillId="0" borderId="59" xfId="0" applyNumberFormat="1" applyFont="1" applyBorder="1" applyAlignment="1" applyProtection="1">
      <alignment horizontal="right" vertical="center"/>
      <protection locked="0"/>
    </xf>
    <xf numFmtId="3" fontId="20" fillId="0" borderId="59" xfId="0" applyNumberFormat="1" applyFont="1" applyBorder="1" applyAlignment="1" applyProtection="1">
      <alignment horizontal="right" vertical="center" wrapText="1"/>
      <protection locked="0"/>
    </xf>
    <xf numFmtId="3" fontId="20" fillId="0" borderId="29" xfId="0" applyNumberFormat="1" applyFont="1" applyBorder="1" applyAlignment="1" applyProtection="1">
      <alignment horizontal="right" vertical="center" wrapText="1"/>
      <protection locked="0"/>
    </xf>
    <xf numFmtId="174" fontId="19" fillId="0" borderId="29" xfId="0" applyNumberFormat="1" applyFont="1" applyBorder="1" applyAlignment="1">
      <alignment horizontal="right" vertical="center" wrapText="1"/>
    </xf>
    <xf numFmtId="4" fontId="13" fillId="0" borderId="29" xfId="0" applyNumberFormat="1" applyFont="1" applyBorder="1" applyAlignment="1">
      <alignment horizontal="right" vertical="center" wrapText="1"/>
    </xf>
    <xf numFmtId="49" fontId="23" fillId="0" borderId="70" xfId="0" quotePrefix="1" applyNumberFormat="1" applyFont="1" applyBorder="1" applyAlignment="1">
      <alignment horizontal="left" vertical="center" indent="1"/>
    </xf>
    <xf numFmtId="3" fontId="23" fillId="0" borderId="20" xfId="0" applyNumberFormat="1" applyFont="1" applyBorder="1" applyAlignment="1" applyProtection="1">
      <alignment horizontal="right" vertical="center"/>
      <protection locked="0"/>
    </xf>
    <xf numFmtId="3" fontId="23" fillId="0" borderId="20" xfId="0" applyNumberFormat="1" applyFont="1" applyBorder="1" applyAlignment="1" applyProtection="1">
      <alignment horizontal="right" vertical="center" wrapText="1"/>
      <protection locked="0"/>
    </xf>
    <xf numFmtId="174" fontId="19" fillId="0" borderId="20" xfId="0" applyNumberFormat="1" applyFont="1" applyBorder="1" applyAlignment="1">
      <alignment horizontal="right"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49" fontId="20" fillId="0" borderId="70" xfId="0" applyNumberFormat="1" applyFont="1" applyBorder="1" applyAlignment="1">
      <alignment horizontal="left" vertical="center"/>
    </xf>
    <xf numFmtId="3" fontId="20" fillId="0" borderId="20" xfId="0" applyNumberFormat="1" applyFont="1" applyBorder="1" applyAlignment="1" applyProtection="1">
      <alignment horizontal="right" vertical="center"/>
      <protection locked="0"/>
    </xf>
    <xf numFmtId="3" fontId="20" fillId="0" borderId="20" xfId="0" applyNumberFormat="1" applyFont="1" applyBorder="1" applyAlignment="1" applyProtection="1">
      <alignment horizontal="right" vertical="center" wrapText="1"/>
      <protection locked="0"/>
    </xf>
    <xf numFmtId="3" fontId="13" fillId="0" borderId="20" xfId="0" applyNumberFormat="1" applyFont="1" applyBorder="1" applyAlignment="1">
      <alignment horizontal="right" vertical="center" wrapText="1"/>
    </xf>
    <xf numFmtId="49" fontId="20" fillId="0" borderId="79" xfId="0" applyNumberFormat="1" applyFont="1" applyBorder="1" applyAlignment="1" applyProtection="1">
      <alignment horizontal="left" vertical="center"/>
      <protection locked="0"/>
    </xf>
    <xf numFmtId="3" fontId="20" fillId="0" borderId="68" xfId="0" applyNumberFormat="1" applyFont="1" applyBorder="1" applyAlignment="1" applyProtection="1">
      <alignment horizontal="right" vertical="center"/>
      <protection locked="0"/>
    </xf>
    <xf numFmtId="3" fontId="20" fillId="0" borderId="68" xfId="0" applyNumberFormat="1" applyFont="1" applyBorder="1" applyAlignment="1" applyProtection="1">
      <alignment horizontal="right" vertical="center" wrapText="1"/>
      <protection locked="0"/>
    </xf>
    <xf numFmtId="49" fontId="19" fillId="0" borderId="34" xfId="0" applyNumberFormat="1" applyFont="1" applyBorder="1" applyAlignment="1" applyProtection="1">
      <alignment horizontal="left" vertical="center" indent="1"/>
      <protection locked="0"/>
    </xf>
    <xf numFmtId="174" fontId="19" fillId="0" borderId="22" xfId="0" applyNumberFormat="1" applyFont="1" applyBorder="1" applyAlignment="1">
      <alignment vertical="center"/>
    </xf>
    <xf numFmtId="49" fontId="19" fillId="0" borderId="72" xfId="0" applyNumberFormat="1" applyFont="1" applyBorder="1" applyAlignment="1" applyProtection="1">
      <alignment vertical="center"/>
      <protection locked="0"/>
    </xf>
    <xf numFmtId="49" fontId="19" fillId="0" borderId="72" xfId="0" applyNumberFormat="1" applyFont="1" applyBorder="1" applyAlignment="1" applyProtection="1">
      <alignment horizontal="right" vertical="center"/>
      <protection locked="0"/>
    </xf>
    <xf numFmtId="3" fontId="14" fillId="0" borderId="72" xfId="0" applyNumberFormat="1" applyFont="1" applyBorder="1" applyAlignment="1" applyProtection="1">
      <alignment horizontal="right" vertical="center" wrapText="1"/>
      <protection locked="0"/>
    </xf>
    <xf numFmtId="49" fontId="19" fillId="0" borderId="16" xfId="0" applyNumberFormat="1" applyFont="1" applyBorder="1" applyAlignment="1" applyProtection="1">
      <alignment vertical="center"/>
      <protection locked="0"/>
    </xf>
    <xf numFmtId="49" fontId="19" fillId="0" borderId="16" xfId="0" applyNumberFormat="1" applyFont="1" applyBorder="1" applyAlignment="1" applyProtection="1">
      <alignment horizontal="right" vertical="center"/>
      <protection locked="0"/>
    </xf>
    <xf numFmtId="3" fontId="14" fillId="0" borderId="16" xfId="0" applyNumberFormat="1" applyFont="1" applyBorder="1" applyAlignment="1" applyProtection="1">
      <alignment horizontal="right" vertical="center" wrapText="1"/>
      <protection locked="0"/>
    </xf>
    <xf numFmtId="49" fontId="20" fillId="0" borderId="38" xfId="0" applyNumberFormat="1" applyFont="1" applyBorder="1" applyAlignment="1">
      <alignment horizontal="left" vertical="center"/>
    </xf>
    <xf numFmtId="174" fontId="13" fillId="0" borderId="59" xfId="0" applyNumberFormat="1" applyFont="1" applyBorder="1" applyAlignment="1">
      <alignment horizontal="righ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 applyProtection="1">
      <alignment horizontal="left" vertical="center"/>
      <protection locked="0"/>
    </xf>
    <xf numFmtId="49" fontId="20" fillId="0" borderId="12" xfId="0" applyNumberFormat="1" applyFont="1" applyBorder="1" applyAlignment="1" applyProtection="1">
      <alignment horizontal="left" vertical="center"/>
      <protection locked="0"/>
    </xf>
    <xf numFmtId="4" fontId="13" fillId="0" borderId="60" xfId="0" applyNumberFormat="1" applyFont="1" applyBorder="1" applyAlignment="1">
      <alignment horizontal="right" vertical="center" wrapText="1"/>
    </xf>
    <xf numFmtId="181" fontId="13" fillId="0" borderId="22" xfId="0" applyNumberFormat="1" applyFont="1" applyBorder="1" applyAlignment="1">
      <alignment horizontal="left" vertical="center" wrapText="1" indent="1"/>
    </xf>
    <xf numFmtId="4" fontId="14" fillId="0" borderId="22" xfId="0" applyNumberFormat="1" applyFont="1" applyBorder="1" applyAlignment="1" applyProtection="1">
      <alignment vertical="center" wrapText="1"/>
      <protection locked="0"/>
    </xf>
    <xf numFmtId="181" fontId="25" fillId="0" borderId="0" xfId="0" applyNumberFormat="1" applyFont="1" applyAlignment="1">
      <alignment horizontal="left" vertical="center" wrapText="1"/>
    </xf>
    <xf numFmtId="174" fontId="19" fillId="0" borderId="22" xfId="0" applyNumberFormat="1" applyFont="1" applyBorder="1" applyAlignment="1">
      <alignment horizontal="center" vertical="center" wrapText="1"/>
    </xf>
    <xf numFmtId="3" fontId="20" fillId="0" borderId="55" xfId="0" applyNumberFormat="1" applyFont="1" applyBorder="1" applyAlignment="1" applyProtection="1">
      <alignment horizontal="right" vertical="center" wrapText="1"/>
      <protection locked="0"/>
    </xf>
    <xf numFmtId="3" fontId="20" fillId="0" borderId="60" xfId="0" applyNumberFormat="1" applyFont="1" applyBorder="1" applyAlignment="1" applyProtection="1">
      <alignment horizontal="right" vertical="center" wrapText="1"/>
      <protection locked="0"/>
    </xf>
    <xf numFmtId="174" fontId="19" fillId="0" borderId="2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textRotation="180"/>
    </xf>
    <xf numFmtId="3" fontId="20" fillId="0" borderId="77" xfId="0" applyNumberFormat="1" applyFont="1" applyBorder="1" applyAlignment="1" applyProtection="1">
      <alignment horizontal="right" vertical="center" wrapText="1"/>
      <protection locked="0"/>
    </xf>
    <xf numFmtId="4" fontId="13" fillId="0" borderId="25" xfId="0" applyNumberFormat="1" applyFont="1" applyBorder="1" applyAlignment="1">
      <alignment horizontal="right" vertical="center" wrapText="1"/>
    </xf>
    <xf numFmtId="3" fontId="20" fillId="0" borderId="70" xfId="0" applyNumberFormat="1" applyFont="1" applyBorder="1" applyAlignment="1" applyProtection="1">
      <alignment horizontal="right" vertical="center" wrapText="1"/>
      <protection locked="0"/>
    </xf>
    <xf numFmtId="174" fontId="13" fillId="0" borderId="20" xfId="0" applyNumberFormat="1" applyFont="1" applyBorder="1" applyAlignment="1">
      <alignment horizontal="right" vertical="center" wrapText="1"/>
    </xf>
    <xf numFmtId="4" fontId="13" fillId="0" borderId="50" xfId="0" applyNumberFormat="1" applyFont="1" applyBorder="1" applyAlignment="1">
      <alignment horizontal="right" vertical="center" wrapText="1"/>
    </xf>
    <xf numFmtId="3" fontId="20" fillId="0" borderId="79" xfId="0" applyNumberFormat="1" applyFont="1" applyBorder="1" applyAlignment="1" applyProtection="1">
      <alignment horizontal="right" vertical="center" wrapText="1"/>
      <protection locked="0"/>
    </xf>
    <xf numFmtId="174" fontId="19" fillId="0" borderId="60" xfId="0" applyNumberFormat="1" applyFont="1" applyBorder="1" applyAlignment="1">
      <alignment horizontal="right" vertical="center" wrapText="1"/>
    </xf>
    <xf numFmtId="4" fontId="13" fillId="0" borderId="46" xfId="0" applyNumberFormat="1" applyFont="1" applyBorder="1" applyAlignment="1">
      <alignment horizontal="right" vertical="center" wrapText="1"/>
    </xf>
    <xf numFmtId="0" fontId="18" fillId="0" borderId="54" xfId="0" applyFont="1" applyBorder="1" applyAlignment="1" applyProtection="1">
      <alignment horizontal="left" vertical="center" wrapText="1" indent="1"/>
    </xf>
    <xf numFmtId="0" fontId="18" fillId="0" borderId="49" xfId="0" applyFont="1" applyBorder="1" applyAlignment="1" applyProtection="1">
      <alignment vertical="center" wrapText="1"/>
    </xf>
    <xf numFmtId="10" fontId="13" fillId="0" borderId="66" xfId="61" applyNumberFormat="1" applyFont="1" applyFill="1" applyBorder="1" applyAlignment="1" applyProtection="1">
      <alignment horizontal="right" vertical="center" wrapText="1" indent="1"/>
    </xf>
    <xf numFmtId="0" fontId="18" fillId="0" borderId="30" xfId="0" applyFont="1" applyBorder="1" applyAlignment="1" applyProtection="1">
      <alignment vertical="center" wrapText="1"/>
    </xf>
    <xf numFmtId="10" fontId="13" fillId="0" borderId="80" xfId="61" applyNumberFormat="1" applyFont="1" applyFill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wrapText="1"/>
    </xf>
    <xf numFmtId="0" fontId="17" fillId="0" borderId="43" xfId="0" applyFont="1" applyBorder="1" applyAlignment="1" applyProtection="1">
      <alignment vertical="center" wrapText="1"/>
    </xf>
    <xf numFmtId="0" fontId="19" fillId="0" borderId="54" xfId="61" applyFont="1" applyFill="1" applyBorder="1" applyAlignment="1" applyProtection="1">
      <alignment horizontal="left" vertical="center" wrapText="1" indent="1"/>
    </xf>
    <xf numFmtId="0" fontId="19" fillId="0" borderId="15" xfId="61" applyFont="1" applyFill="1" applyBorder="1" applyAlignment="1" applyProtection="1">
      <alignment horizontal="left" vertical="center" wrapText="1" indent="1"/>
    </xf>
    <xf numFmtId="0" fontId="19" fillId="0" borderId="47" xfId="61" applyFont="1" applyFill="1" applyBorder="1" applyAlignment="1" applyProtection="1">
      <alignment horizontal="left" vertical="center" wrapText="1" indent="1"/>
    </xf>
    <xf numFmtId="0" fontId="53" fillId="0" borderId="17" xfId="61" applyFont="1" applyFill="1" applyBorder="1" applyAlignment="1" applyProtection="1">
      <alignment horizontal="left" vertical="center" wrapText="1" indent="1"/>
    </xf>
    <xf numFmtId="10" fontId="13" fillId="0" borderId="15" xfId="61" applyNumberFormat="1" applyFont="1" applyFill="1" applyBorder="1" applyAlignment="1" applyProtection="1">
      <alignment horizontal="right" vertical="center" wrapText="1" indent="1"/>
    </xf>
    <xf numFmtId="10" fontId="13" fillId="0" borderId="35" xfId="61" applyNumberFormat="1" applyFont="1" applyFill="1" applyBorder="1" applyAlignment="1" applyProtection="1">
      <alignment horizontal="right" vertical="center" wrapText="1" indent="1"/>
    </xf>
    <xf numFmtId="0" fontId="13" fillId="0" borderId="69" xfId="61" applyFont="1" applyFill="1" applyBorder="1" applyAlignment="1" applyProtection="1">
      <alignment horizontal="center" vertical="center" wrapText="1"/>
    </xf>
    <xf numFmtId="174" fontId="20" fillId="0" borderId="33" xfId="61" applyNumberFormat="1" applyFont="1" applyFill="1" applyBorder="1" applyAlignment="1" applyProtection="1">
      <alignment horizontal="right" vertical="center" wrapText="1" indent="1"/>
    </xf>
    <xf numFmtId="0" fontId="5" fillId="0" borderId="81" xfId="61" applyFont="1" applyFill="1" applyBorder="1" applyAlignment="1" applyProtection="1">
      <alignment horizontal="center" vertical="center" wrapText="1"/>
    </xf>
    <xf numFmtId="0" fontId="13" fillId="0" borderId="36" xfId="61" applyFont="1" applyFill="1" applyBorder="1" applyAlignment="1" applyProtection="1">
      <alignment horizontal="center" vertical="center" wrapText="1"/>
    </xf>
    <xf numFmtId="174" fontId="20" fillId="0" borderId="36" xfId="61" applyNumberFormat="1" applyFont="1" applyFill="1" applyBorder="1" applyAlignment="1" applyProtection="1">
      <alignment horizontal="right" vertical="center" wrapText="1" indent="1"/>
    </xf>
    <xf numFmtId="0" fontId="13" fillId="0" borderId="35" xfId="61" applyFont="1" applyFill="1" applyBorder="1" applyAlignment="1" applyProtection="1">
      <alignment horizontal="center" wrapText="1"/>
    </xf>
    <xf numFmtId="0" fontId="13" fillId="0" borderId="35" xfId="61" applyFont="1" applyFill="1" applyBorder="1" applyAlignment="1" applyProtection="1">
      <alignment horizontal="left" vertical="center" wrapText="1" indent="1"/>
    </xf>
    <xf numFmtId="0" fontId="17" fillId="0" borderId="41" xfId="0" applyFont="1" applyBorder="1" applyAlignment="1" applyProtection="1">
      <alignment horizontal="left" vertical="center" wrapText="1" indent="1"/>
    </xf>
    <xf numFmtId="0" fontId="17" fillId="0" borderId="37" xfId="0" applyFont="1" applyBorder="1" applyAlignment="1" applyProtection="1">
      <alignment horizontal="left" vertical="center" wrapText="1" indent="1"/>
    </xf>
    <xf numFmtId="0" fontId="17" fillId="0" borderId="45" xfId="0" applyFont="1" applyBorder="1" applyAlignment="1" applyProtection="1">
      <alignment horizontal="left" vertical="center" wrapText="1" indent="1"/>
    </xf>
    <xf numFmtId="0" fontId="18" fillId="0" borderId="35" xfId="0" applyFont="1" applyBorder="1" applyAlignment="1" applyProtection="1">
      <alignment horizontal="left" vertical="center" wrapText="1" indent="1"/>
    </xf>
    <xf numFmtId="0" fontId="18" fillId="0" borderId="35" xfId="0" applyFont="1" applyBorder="1" applyAlignment="1" applyProtection="1">
      <alignment horizontal="left" vertical="center" wrapText="1"/>
    </xf>
    <xf numFmtId="0" fontId="18" fillId="0" borderId="64" xfId="0" applyFont="1" applyBorder="1" applyAlignment="1" applyProtection="1">
      <alignment horizontal="left" vertical="center" wrapText="1"/>
    </xf>
    <xf numFmtId="174" fontId="13" fillId="0" borderId="82" xfId="61" applyNumberFormat="1" applyFont="1" applyFill="1" applyBorder="1" applyAlignment="1" applyProtection="1">
      <alignment horizontal="right" vertical="center" wrapText="1" indent="1"/>
    </xf>
    <xf numFmtId="174" fontId="20" fillId="0" borderId="82" xfId="61" applyNumberFormat="1" applyFont="1" applyFill="1" applyBorder="1" applyAlignment="1" applyProtection="1">
      <alignment horizontal="right" vertical="center" wrapText="1" indent="1"/>
    </xf>
    <xf numFmtId="0" fontId="13" fillId="0" borderId="76" xfId="61" applyFont="1" applyFill="1" applyBorder="1" applyAlignment="1" applyProtection="1">
      <alignment horizontal="left" vertical="center" wrapText="1" indent="1"/>
    </xf>
    <xf numFmtId="0" fontId="14" fillId="0" borderId="71" xfId="61" applyFont="1" applyFill="1" applyBorder="1" applyAlignment="1" applyProtection="1">
      <alignment horizontal="left" vertical="center" wrapText="1" indent="1"/>
    </xf>
    <xf numFmtId="0" fontId="14" fillId="0" borderId="37" xfId="61" applyFont="1" applyFill="1" applyBorder="1" applyAlignment="1" applyProtection="1">
      <alignment horizontal="left" vertical="center" wrapText="1" indent="1"/>
    </xf>
    <xf numFmtId="0" fontId="14" fillId="0" borderId="50" xfId="61" applyFont="1" applyFill="1" applyBorder="1" applyAlignment="1" applyProtection="1">
      <alignment horizontal="left" vertical="center" wrapText="1" indent="1"/>
    </xf>
    <xf numFmtId="0" fontId="14" fillId="0" borderId="66" xfId="61" applyFont="1" applyFill="1" applyBorder="1" applyAlignment="1" applyProtection="1">
      <alignment horizontal="left" vertical="center" wrapText="1" indent="1"/>
    </xf>
    <xf numFmtId="0" fontId="14" fillId="0" borderId="37" xfId="61" applyFont="1" applyFill="1" applyBorder="1" applyAlignment="1" applyProtection="1">
      <alignment horizontal="left" vertical="center" indent="1"/>
    </xf>
    <xf numFmtId="0" fontId="53" fillId="0" borderId="37" xfId="61" applyFont="1" applyFill="1" applyBorder="1" applyAlignment="1" applyProtection="1">
      <alignment horizontal="left" vertical="center" wrapText="1" indent="1"/>
    </xf>
    <xf numFmtId="0" fontId="14" fillId="0" borderId="45" xfId="61" applyFont="1" applyFill="1" applyBorder="1" applyAlignment="1" applyProtection="1">
      <alignment horizontal="left" vertical="center" wrapText="1" indent="1"/>
    </xf>
    <xf numFmtId="0" fontId="14" fillId="0" borderId="18" xfId="61" applyFont="1" applyFill="1" applyBorder="1" applyAlignment="1" applyProtection="1">
      <alignment horizontal="left" vertical="center" wrapText="1" indent="1"/>
    </xf>
    <xf numFmtId="0" fontId="14" fillId="0" borderId="41" xfId="61" applyFont="1" applyFill="1" applyBorder="1" applyAlignment="1" applyProtection="1">
      <alignment horizontal="left" vertical="center" wrapText="1" indent="1"/>
    </xf>
    <xf numFmtId="0" fontId="19" fillId="0" borderId="35" xfId="61" applyFont="1" applyFill="1" applyBorder="1" applyAlignment="1" applyProtection="1">
      <alignment horizontal="left" vertical="center" wrapText="1" indent="1"/>
    </xf>
    <xf numFmtId="0" fontId="14" fillId="0" borderId="83" xfId="61" applyFont="1" applyFill="1" applyBorder="1" applyAlignment="1" applyProtection="1">
      <alignment horizontal="left" vertical="center" wrapText="1" indent="1"/>
    </xf>
    <xf numFmtId="174" fontId="20" fillId="0" borderId="62" xfId="61" applyNumberFormat="1" applyFont="1" applyFill="1" applyBorder="1" applyAlignment="1" applyProtection="1">
      <alignment horizontal="right" vertical="center" wrapText="1" indent="1"/>
    </xf>
    <xf numFmtId="0" fontId="16" fillId="0" borderId="35" xfId="0" applyFont="1" applyBorder="1" applyAlignment="1" applyProtection="1">
      <alignment horizontal="left" vertical="center" wrapText="1" indent="1"/>
    </xf>
    <xf numFmtId="174" fontId="19" fillId="0" borderId="15" xfId="61" applyNumberFormat="1" applyFont="1" applyFill="1" applyBorder="1" applyAlignment="1" applyProtection="1">
      <alignment horizontal="right" vertical="center" wrapText="1" indent="1"/>
    </xf>
    <xf numFmtId="174" fontId="13" fillId="0" borderId="47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21" xfId="61" applyNumberFormat="1" applyFont="1" applyFill="1" applyBorder="1" applyAlignment="1" applyProtection="1">
      <alignment horizontal="right" vertical="center" wrapText="1" indent="1"/>
    </xf>
    <xf numFmtId="174" fontId="20" fillId="0" borderId="17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21" xfId="6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61" applyFont="1" applyFill="1" applyBorder="1" applyProtection="1"/>
    <xf numFmtId="174" fontId="18" fillId="0" borderId="15" xfId="0" applyNumberFormat="1" applyFont="1" applyBorder="1" applyAlignment="1" applyProtection="1">
      <alignment horizontal="right" vertical="center" wrapText="1" indent="1"/>
    </xf>
    <xf numFmtId="174" fontId="16" fillId="0" borderId="47" xfId="0" quotePrefix="1" applyNumberFormat="1" applyFont="1" applyBorder="1" applyAlignment="1" applyProtection="1">
      <alignment horizontal="right" vertical="center" wrapText="1" indent="1"/>
    </xf>
    <xf numFmtId="174" fontId="13" fillId="0" borderId="23" xfId="61" applyNumberFormat="1" applyFont="1" applyFill="1" applyBorder="1" applyAlignment="1" applyProtection="1">
      <alignment horizontal="right" vertical="center" wrapText="1" indent="1"/>
    </xf>
    <xf numFmtId="174" fontId="13" fillId="0" borderId="19" xfId="61" applyNumberFormat="1" applyFont="1" applyFill="1" applyBorder="1" applyAlignment="1" applyProtection="1">
      <alignment horizontal="right" vertical="center" wrapText="1" indent="1"/>
    </xf>
    <xf numFmtId="174" fontId="13" fillId="0" borderId="27" xfId="61" applyNumberFormat="1" applyFont="1" applyFill="1" applyBorder="1" applyAlignment="1" applyProtection="1">
      <alignment horizontal="right" vertical="center" wrapText="1" indent="1"/>
    </xf>
    <xf numFmtId="174" fontId="13" fillId="0" borderId="32" xfId="61" applyNumberFormat="1" applyFont="1" applyFill="1" applyBorder="1" applyAlignment="1" applyProtection="1">
      <alignment horizontal="right" vertical="center" wrapText="1" indent="1"/>
    </xf>
    <xf numFmtId="174" fontId="20" fillId="0" borderId="19" xfId="61" applyNumberFormat="1" applyFont="1" applyFill="1" applyBorder="1" applyAlignment="1" applyProtection="1">
      <alignment horizontal="right" vertical="center" wrapText="1" indent="1"/>
    </xf>
    <xf numFmtId="174" fontId="20" fillId="0" borderId="23" xfId="61" applyNumberFormat="1" applyFont="1" applyFill="1" applyBorder="1" applyAlignment="1" applyProtection="1">
      <alignment horizontal="right" vertical="center" wrapText="1" indent="1"/>
    </xf>
    <xf numFmtId="174" fontId="20" fillId="0" borderId="27" xfId="61" applyNumberFormat="1" applyFont="1" applyFill="1" applyBorder="1" applyAlignment="1" applyProtection="1">
      <alignment horizontal="right" vertical="center" wrapText="1" indent="1"/>
    </xf>
    <xf numFmtId="174" fontId="13" fillId="0" borderId="26" xfId="61" applyNumberFormat="1" applyFont="1" applyFill="1" applyBorder="1" applyAlignment="1" applyProtection="1">
      <alignment horizontal="right" vertical="center" wrapText="1" indent="1"/>
    </xf>
    <xf numFmtId="10" fontId="13" fillId="0" borderId="29" xfId="61" applyNumberFormat="1" applyFont="1" applyFill="1" applyBorder="1" applyAlignment="1" applyProtection="1">
      <alignment horizontal="right" vertical="center" wrapText="1" indent="1"/>
    </xf>
    <xf numFmtId="10" fontId="13" fillId="0" borderId="20" xfId="61" applyNumberFormat="1" applyFont="1" applyFill="1" applyBorder="1" applyAlignment="1" applyProtection="1">
      <alignment horizontal="right" vertical="center" wrapText="1" indent="1"/>
    </xf>
    <xf numFmtId="10" fontId="13" fillId="0" borderId="60" xfId="61" applyNumberFormat="1" applyFont="1" applyFill="1" applyBorder="1" applyAlignment="1" applyProtection="1">
      <alignment horizontal="right" vertical="center" wrapText="1" indent="1"/>
    </xf>
    <xf numFmtId="0" fontId="13" fillId="0" borderId="54" xfId="61" applyFont="1" applyFill="1" applyBorder="1" applyAlignment="1" applyProtection="1">
      <alignment vertical="center" wrapText="1"/>
    </xf>
    <xf numFmtId="174" fontId="13" fillId="0" borderId="76" xfId="61" applyNumberFormat="1" applyFont="1" applyFill="1" applyBorder="1" applyAlignment="1" applyProtection="1">
      <alignment horizontal="right" vertical="center" wrapText="1" indent="1"/>
    </xf>
    <xf numFmtId="174" fontId="19" fillId="0" borderId="31" xfId="61" applyNumberFormat="1" applyFont="1" applyFill="1" applyBorder="1" applyAlignment="1" applyProtection="1">
      <alignment horizontal="right" vertical="center" wrapText="1" indent="1"/>
      <protection locked="0"/>
    </xf>
    <xf numFmtId="174" fontId="13" fillId="0" borderId="58" xfId="61" applyNumberFormat="1" applyFont="1" applyFill="1" applyBorder="1" applyAlignment="1" applyProtection="1">
      <alignment horizontal="right" vertical="center" wrapText="1" indent="1"/>
    </xf>
    <xf numFmtId="0" fontId="13" fillId="0" borderId="15" xfId="61" applyFont="1" applyFill="1" applyBorder="1" applyAlignment="1" applyProtection="1">
      <alignment vertical="center" wrapText="1"/>
    </xf>
    <xf numFmtId="174" fontId="13" fillId="0" borderId="83" xfId="61" applyNumberFormat="1" applyFont="1" applyFill="1" applyBorder="1" applyAlignment="1" applyProtection="1">
      <alignment horizontal="right" vertical="center" wrapText="1" indent="1"/>
    </xf>
    <xf numFmtId="174" fontId="13" fillId="0" borderId="64" xfId="61" applyNumberFormat="1" applyFont="1" applyFill="1" applyBorder="1" applyAlignment="1" applyProtection="1">
      <alignment horizontal="right" vertical="center" wrapText="1" indent="1"/>
    </xf>
    <xf numFmtId="174" fontId="13" fillId="0" borderId="66" xfId="61" applyNumberFormat="1" applyFont="1" applyFill="1" applyBorder="1" applyAlignment="1" applyProtection="1">
      <alignment horizontal="right" vertical="center" wrapText="1" indent="1"/>
    </xf>
    <xf numFmtId="174" fontId="19" fillId="0" borderId="83" xfId="61" applyNumberFormat="1" applyFont="1" applyFill="1" applyBorder="1" applyAlignment="1" applyProtection="1">
      <alignment horizontal="right" vertical="center" wrapText="1" indent="1"/>
    </xf>
    <xf numFmtId="174" fontId="18" fillId="0" borderId="66" xfId="0" applyNumberFormat="1" applyFont="1" applyBorder="1" applyAlignment="1" applyProtection="1">
      <alignment horizontal="right" vertical="center" wrapText="1" indent="1"/>
    </xf>
    <xf numFmtId="174" fontId="16" fillId="0" borderId="64" xfId="0" quotePrefix="1" applyNumberFormat="1" applyFont="1" applyBorder="1" applyAlignment="1" applyProtection="1">
      <alignment horizontal="right" vertical="center" wrapText="1" indent="1"/>
    </xf>
    <xf numFmtId="0" fontId="7" fillId="0" borderId="21" xfId="61" applyFont="1" applyFill="1" applyBorder="1" applyAlignment="1" applyProtection="1">
      <alignment horizontal="right" vertical="center" indent="1"/>
    </xf>
    <xf numFmtId="174" fontId="19" fillId="0" borderId="47" xfId="61" applyNumberFormat="1" applyFont="1" applyFill="1" applyBorder="1" applyAlignment="1" applyProtection="1">
      <alignment horizontal="right" vertical="center" wrapText="1" indent="1"/>
    </xf>
    <xf numFmtId="174" fontId="13" fillId="0" borderId="80" xfId="61" applyNumberFormat="1" applyFont="1" applyFill="1" applyBorder="1" applyAlignment="1" applyProtection="1">
      <alignment horizontal="right" vertical="center" wrapText="1" indent="1"/>
      <protection locked="0"/>
    </xf>
    <xf numFmtId="174" fontId="74" fillId="0" borderId="10" xfId="6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3" xfId="61" applyNumberFormat="1" applyFont="1" applyFill="1" applyBorder="1" applyProtection="1"/>
    <xf numFmtId="49" fontId="10" fillId="0" borderId="19" xfId="61" applyNumberFormat="1" applyFont="1" applyFill="1" applyBorder="1" applyProtection="1"/>
    <xf numFmtId="49" fontId="10" fillId="0" borderId="27" xfId="61" applyNumberFormat="1" applyFont="1" applyFill="1" applyBorder="1" applyProtection="1"/>
    <xf numFmtId="49" fontId="7" fillId="0" borderId="23" xfId="61" applyNumberFormat="1" applyFill="1" applyBorder="1" applyProtection="1"/>
    <xf numFmtId="49" fontId="7" fillId="0" borderId="19" xfId="61" applyNumberFormat="1" applyFill="1" applyBorder="1" applyProtection="1"/>
    <xf numFmtId="49" fontId="7" fillId="0" borderId="27" xfId="61" applyNumberFormat="1" applyFill="1" applyBorder="1" applyProtection="1"/>
    <xf numFmtId="174" fontId="19" fillId="0" borderId="0" xfId="61" applyNumberFormat="1" applyFont="1" applyFill="1" applyBorder="1" applyAlignment="1" applyProtection="1">
      <alignment horizontal="right" vertical="center" wrapText="1" indent="1"/>
    </xf>
    <xf numFmtId="174" fontId="24" fillId="0" borderId="0" xfId="61" applyNumberFormat="1" applyFont="1" applyFill="1" applyBorder="1" applyAlignment="1" applyProtection="1"/>
    <xf numFmtId="174" fontId="24" fillId="0" borderId="0" xfId="61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vertical="center"/>
    </xf>
    <xf numFmtId="49" fontId="7" fillId="0" borderId="72" xfId="61" applyNumberFormat="1" applyFill="1" applyBorder="1" applyAlignment="1" applyProtection="1"/>
    <xf numFmtId="49" fontId="7" fillId="0" borderId="0" xfId="61" applyNumberFormat="1" applyFill="1" applyBorder="1" applyProtection="1"/>
    <xf numFmtId="49" fontId="14" fillId="0" borderId="0" xfId="61" applyNumberFormat="1" applyFont="1" applyFill="1" applyBorder="1" applyProtection="1"/>
    <xf numFmtId="0" fontId="7" fillId="0" borderId="63" xfId="61" applyFont="1" applyFill="1" applyBorder="1" applyProtection="1"/>
    <xf numFmtId="0" fontId="7" fillId="0" borderId="16" xfId="61" applyFont="1" applyFill="1" applyBorder="1" applyAlignment="1" applyProtection="1">
      <alignment vertical="center"/>
    </xf>
    <xf numFmtId="0" fontId="7" fillId="0" borderId="16" xfId="61" applyFont="1" applyFill="1" applyBorder="1" applyAlignment="1" applyProtection="1">
      <alignment horizontal="right" vertical="center" indent="1"/>
    </xf>
    <xf numFmtId="0" fontId="7" fillId="0" borderId="16" xfId="61" applyFill="1" applyBorder="1" applyProtection="1"/>
    <xf numFmtId="174" fontId="19" fillId="0" borderId="32" xfId="61" applyNumberFormat="1" applyFont="1" applyFill="1" applyBorder="1" applyAlignment="1" applyProtection="1">
      <alignment horizontal="right" vertical="center" wrapText="1" indent="1"/>
    </xf>
    <xf numFmtId="174" fontId="19" fillId="0" borderId="26" xfId="61" applyNumberFormat="1" applyFont="1" applyFill="1" applyBorder="1" applyAlignment="1" applyProtection="1">
      <alignment horizontal="right" vertical="center" wrapText="1" indent="1"/>
    </xf>
    <xf numFmtId="174" fontId="14" fillId="0" borderId="24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73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84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44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75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74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9" xfId="61" applyNumberFormat="1" applyFont="1" applyFill="1" applyBorder="1" applyAlignment="1" applyProtection="1">
      <alignment horizontal="right" vertical="center" wrapText="1" indent="1"/>
      <protection locked="0"/>
    </xf>
    <xf numFmtId="174" fontId="13" fillId="0" borderId="69" xfId="61" applyNumberFormat="1" applyFont="1" applyFill="1" applyBorder="1" applyAlignment="1" applyProtection="1">
      <alignment horizontal="right" vertical="center" wrapText="1" indent="1"/>
    </xf>
    <xf numFmtId="174" fontId="18" fillId="0" borderId="69" xfId="0" applyNumberFormat="1" applyFont="1" applyBorder="1" applyAlignment="1" applyProtection="1">
      <alignment horizontal="right" vertical="center" wrapText="1" indent="1"/>
    </xf>
    <xf numFmtId="0" fontId="13" fillId="0" borderId="76" xfId="61" applyFont="1" applyFill="1" applyBorder="1" applyAlignment="1" applyProtection="1">
      <alignment horizontal="center" vertical="center" wrapText="1"/>
    </xf>
    <xf numFmtId="174" fontId="20" fillId="0" borderId="73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84" xfId="61" applyNumberFormat="1" applyFont="1" applyFill="1" applyBorder="1" applyAlignment="1" applyProtection="1">
      <alignment horizontal="right" vertical="center" wrapText="1" indent="1"/>
      <protection locked="0"/>
    </xf>
    <xf numFmtId="174" fontId="13" fillId="0" borderId="69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0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74" xfId="6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9" xfId="61" applyFill="1" applyBorder="1" applyProtection="1"/>
    <xf numFmtId="0" fontId="13" fillId="0" borderId="59" xfId="61" applyFont="1" applyFill="1" applyBorder="1" applyAlignment="1" applyProtection="1">
      <alignment horizontal="center" vertical="center" wrapText="1"/>
    </xf>
    <xf numFmtId="10" fontId="13" fillId="0" borderId="55" xfId="61" applyNumberFormat="1" applyFont="1" applyFill="1" applyBorder="1" applyAlignment="1" applyProtection="1">
      <alignment horizontal="right" vertical="center" wrapText="1" indent="1"/>
    </xf>
    <xf numFmtId="10" fontId="13" fillId="0" borderId="68" xfId="61" applyNumberFormat="1" applyFont="1" applyFill="1" applyBorder="1" applyAlignment="1" applyProtection="1">
      <alignment horizontal="right" vertical="center" wrapText="1" indent="1"/>
    </xf>
    <xf numFmtId="0" fontId="7" fillId="0" borderId="71" xfId="61" applyFill="1" applyBorder="1" applyAlignment="1" applyProtection="1"/>
    <xf numFmtId="10" fontId="13" fillId="0" borderId="76" xfId="61" applyNumberFormat="1" applyFont="1" applyFill="1" applyBorder="1" applyAlignment="1" applyProtection="1">
      <alignment horizontal="right" vertical="center" wrapText="1" indent="1"/>
    </xf>
    <xf numFmtId="0" fontId="5" fillId="0" borderId="22" xfId="61" applyFont="1" applyFill="1" applyBorder="1" applyAlignment="1" applyProtection="1">
      <alignment horizontal="center" vertical="center" wrapText="1"/>
    </xf>
    <xf numFmtId="174" fontId="20" fillId="0" borderId="19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23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61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71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37" xfId="61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8" xfId="61" applyNumberFormat="1" applyFont="1" applyFill="1" applyBorder="1" applyAlignment="1" applyProtection="1">
      <alignment horizontal="right" vertical="center" wrapText="1" indent="1"/>
      <protection locked="0"/>
    </xf>
    <xf numFmtId="174" fontId="20" fillId="0" borderId="27" xfId="6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61" applyFont="1" applyFill="1" applyAlignment="1" applyProtection="1">
      <alignment horizontal="center"/>
    </xf>
    <xf numFmtId="174" fontId="4" fillId="0" borderId="0" xfId="61" applyNumberFormat="1" applyFont="1" applyFill="1" applyBorder="1" applyAlignment="1" applyProtection="1">
      <alignment horizontal="center" vertical="center"/>
    </xf>
    <xf numFmtId="0" fontId="5" fillId="0" borderId="28" xfId="61" applyFont="1" applyFill="1" applyBorder="1" applyAlignment="1" applyProtection="1">
      <alignment horizontal="center" vertical="center" wrapText="1"/>
    </xf>
    <xf numFmtId="0" fontId="5" fillId="0" borderId="43" xfId="61" applyFont="1" applyFill="1" applyBorder="1" applyAlignment="1" applyProtection="1">
      <alignment horizontal="center" vertical="center" wrapText="1"/>
    </xf>
    <xf numFmtId="0" fontId="5" fillId="0" borderId="21" xfId="61" applyFont="1" applyFill="1" applyBorder="1" applyAlignment="1" applyProtection="1">
      <alignment horizontal="center" wrapText="1"/>
    </xf>
    <xf numFmtId="0" fontId="5" fillId="0" borderId="17" xfId="61" applyFont="1" applyFill="1" applyBorder="1" applyAlignment="1" applyProtection="1">
      <alignment horizontal="center" wrapText="1"/>
    </xf>
    <xf numFmtId="174" fontId="21" fillId="0" borderId="21" xfId="61" applyNumberFormat="1" applyFont="1" applyFill="1" applyBorder="1" applyAlignment="1" applyProtection="1">
      <alignment horizontal="center" vertical="center"/>
    </xf>
    <xf numFmtId="174" fontId="21" fillId="0" borderId="23" xfId="61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right" vertical="center"/>
    </xf>
    <xf numFmtId="174" fontId="21" fillId="0" borderId="71" xfId="61" applyNumberFormat="1" applyFont="1" applyFill="1" applyBorder="1" applyAlignment="1" applyProtection="1">
      <alignment horizontal="center" vertical="center"/>
    </xf>
    <xf numFmtId="0" fontId="5" fillId="0" borderId="71" xfId="61" applyFont="1" applyFill="1" applyBorder="1" applyAlignment="1" applyProtection="1">
      <alignment horizontal="center" wrapText="1"/>
    </xf>
    <xf numFmtId="0" fontId="5" fillId="0" borderId="18" xfId="61" applyFont="1" applyFill="1" applyBorder="1" applyAlignment="1" applyProtection="1">
      <alignment horizontal="center" wrapText="1"/>
    </xf>
    <xf numFmtId="174" fontId="21" fillId="0" borderId="85" xfId="61" applyNumberFormat="1" applyFont="1" applyFill="1" applyBorder="1" applyAlignment="1" applyProtection="1">
      <alignment horizontal="center" vertical="center"/>
    </xf>
    <xf numFmtId="0" fontId="15" fillId="0" borderId="0" xfId="61" applyFont="1" applyFill="1" applyAlignment="1">
      <alignment horizontal="left"/>
    </xf>
    <xf numFmtId="0" fontId="22" fillId="0" borderId="0" xfId="0" applyFont="1" applyAlignment="1">
      <alignment horizontal="left"/>
    </xf>
    <xf numFmtId="0" fontId="5" fillId="0" borderId="21" xfId="61" applyFont="1" applyFill="1" applyBorder="1" applyAlignment="1" applyProtection="1">
      <alignment horizontal="center" vertical="center" wrapText="1"/>
    </xf>
    <xf numFmtId="0" fontId="5" fillId="0" borderId="17" xfId="61" applyFont="1" applyFill="1" applyBorder="1" applyAlignment="1" applyProtection="1">
      <alignment horizontal="center" vertical="center" wrapText="1"/>
    </xf>
    <xf numFmtId="0" fontId="15" fillId="0" borderId="0" xfId="61" applyFont="1" applyFill="1" applyAlignment="1">
      <alignment horizontal="center"/>
    </xf>
    <xf numFmtId="0" fontId="22" fillId="0" borderId="0" xfId="0" applyFont="1" applyAlignment="1">
      <alignment horizontal="center"/>
    </xf>
    <xf numFmtId="174" fontId="12" fillId="0" borderId="0" xfId="0" applyNumberFormat="1" applyFont="1" applyFill="1" applyAlignment="1" applyProtection="1">
      <alignment horizontal="center" textRotation="180" wrapText="1"/>
    </xf>
    <xf numFmtId="174" fontId="21" fillId="0" borderId="59" xfId="0" applyNumberFormat="1" applyFont="1" applyFill="1" applyBorder="1" applyAlignment="1" applyProtection="1">
      <alignment horizontal="center" vertical="center" wrapText="1"/>
    </xf>
    <xf numFmtId="174" fontId="21" fillId="0" borderId="65" xfId="0" applyNumberFormat="1" applyFont="1" applyFill="1" applyBorder="1" applyAlignment="1" applyProtection="1">
      <alignment horizontal="center" vertical="center" wrapText="1"/>
    </xf>
    <xf numFmtId="174" fontId="63" fillId="0" borderId="0" xfId="0" applyNumberFormat="1" applyFont="1" applyFill="1" applyAlignment="1" applyProtection="1">
      <alignment horizontal="center" textRotation="180" wrapText="1"/>
      <protection locked="0"/>
    </xf>
    <xf numFmtId="174" fontId="21" fillId="0" borderId="29" xfId="0" applyNumberFormat="1" applyFont="1" applyFill="1" applyBorder="1" applyAlignment="1" applyProtection="1">
      <alignment horizontal="center" vertical="center" wrapText="1"/>
    </xf>
    <xf numFmtId="174" fontId="21" fillId="0" borderId="60" xfId="0" applyNumberFormat="1" applyFont="1" applyFill="1" applyBorder="1" applyAlignment="1" applyProtection="1">
      <alignment horizontal="center" vertical="center" wrapText="1"/>
    </xf>
    <xf numFmtId="174" fontId="2" fillId="0" borderId="0" xfId="0" applyNumberFormat="1" applyFont="1" applyFill="1" applyAlignment="1" applyProtection="1">
      <alignment horizontal="center" vertical="center" wrapText="1"/>
    </xf>
    <xf numFmtId="174" fontId="22" fillId="0" borderId="0" xfId="0" applyNumberFormat="1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top" textRotation="180" wrapText="1"/>
      <protection locked="0"/>
    </xf>
    <xf numFmtId="174" fontId="28" fillId="0" borderId="0" xfId="0" applyNumberFormat="1" applyFont="1" applyAlignment="1">
      <alignment horizontal="center" wrapText="1"/>
    </xf>
    <xf numFmtId="0" fontId="12" fillId="0" borderId="0" xfId="0" applyFont="1" applyAlignment="1" applyProtection="1">
      <alignment horizontal="center" textRotation="180" wrapText="1"/>
      <protection locked="0"/>
    </xf>
    <xf numFmtId="174" fontId="15" fillId="0" borderId="0" xfId="0" applyNumberFormat="1" applyFont="1" applyAlignment="1">
      <alignment horizontal="center" vertical="center" wrapText="1"/>
    </xf>
    <xf numFmtId="174" fontId="12" fillId="0" borderId="0" xfId="0" applyNumberFormat="1" applyFont="1" applyAlignment="1">
      <alignment horizontal="center" textRotation="180" wrapText="1"/>
    </xf>
    <xf numFmtId="174" fontId="3" fillId="0" borderId="16" xfId="0" applyNumberFormat="1" applyFont="1" applyBorder="1" applyAlignment="1">
      <alignment horizontal="right" wrapText="1"/>
    </xf>
    <xf numFmtId="174" fontId="0" fillId="0" borderId="86" xfId="0" applyNumberFormat="1" applyBorder="1" applyAlignment="1" applyProtection="1">
      <alignment horizontal="left" vertical="center" wrapText="1"/>
      <protection locked="0"/>
    </xf>
    <xf numFmtId="174" fontId="0" fillId="0" borderId="75" xfId="0" applyNumberFormat="1" applyBorder="1" applyAlignment="1" applyProtection="1">
      <alignment horizontal="left" vertical="center" wrapText="1"/>
      <protection locked="0"/>
    </xf>
    <xf numFmtId="174" fontId="22" fillId="0" borderId="34" xfId="0" applyNumberFormat="1" applyFont="1" applyBorder="1" applyAlignment="1">
      <alignment horizontal="left" vertical="center" wrapText="1" indent="2"/>
    </xf>
    <xf numFmtId="174" fontId="22" fillId="0" borderId="69" xfId="0" applyNumberFormat="1" applyFont="1" applyBorder="1" applyAlignment="1">
      <alignment horizontal="left" vertical="center" wrapText="1" indent="2"/>
    </xf>
    <xf numFmtId="174" fontId="13" fillId="0" borderId="22" xfId="0" applyNumberFormat="1" applyFont="1" applyBorder="1" applyAlignment="1">
      <alignment horizontal="center" vertical="center"/>
    </xf>
    <xf numFmtId="181" fontId="25" fillId="0" borderId="72" xfId="0" applyNumberFormat="1" applyFont="1" applyBorder="1" applyAlignment="1">
      <alignment horizontal="left" vertical="center" wrapText="1"/>
    </xf>
    <xf numFmtId="181" fontId="4" fillId="0" borderId="0" xfId="0" applyNumberFormat="1" applyFont="1" applyAlignment="1">
      <alignment horizontal="center" vertical="center" wrapText="1"/>
    </xf>
    <xf numFmtId="174" fontId="3" fillId="0" borderId="16" xfId="0" applyNumberFormat="1" applyFont="1" applyBorder="1" applyAlignment="1">
      <alignment horizontal="right" vertical="center"/>
    </xf>
    <xf numFmtId="174" fontId="22" fillId="0" borderId="34" xfId="0" applyNumberFormat="1" applyFont="1" applyBorder="1" applyAlignment="1">
      <alignment horizontal="center" vertical="center" wrapText="1"/>
    </xf>
    <xf numFmtId="174" fontId="22" fillId="0" borderId="69" xfId="0" applyNumberFormat="1" applyFont="1" applyBorder="1" applyAlignment="1">
      <alignment horizontal="center" vertical="center" wrapText="1"/>
    </xf>
    <xf numFmtId="174" fontId="0" fillId="0" borderId="78" xfId="0" applyNumberFormat="1" applyBorder="1" applyAlignment="1" applyProtection="1">
      <alignment horizontal="left" vertical="center" wrapText="1"/>
      <protection locked="0"/>
    </xf>
    <xf numFmtId="174" fontId="0" fillId="0" borderId="24" xfId="0" applyNumberFormat="1" applyBorder="1" applyAlignment="1" applyProtection="1">
      <alignment horizontal="left" vertical="center" wrapText="1"/>
      <protection locked="0"/>
    </xf>
    <xf numFmtId="174" fontId="5" fillId="0" borderId="77" xfId="0" applyNumberFormat="1" applyFont="1" applyBorder="1" applyAlignment="1">
      <alignment horizontal="center" vertical="center"/>
    </xf>
    <xf numFmtId="174" fontId="5" fillId="0" borderId="56" xfId="0" applyNumberFormat="1" applyFont="1" applyBorder="1" applyAlignment="1">
      <alignment horizontal="center" vertical="center"/>
    </xf>
    <xf numFmtId="174" fontId="5" fillId="0" borderId="63" xfId="0" applyNumberFormat="1" applyFont="1" applyBorder="1" applyAlignment="1">
      <alignment horizontal="center" vertical="center"/>
    </xf>
    <xf numFmtId="174" fontId="21" fillId="0" borderId="22" xfId="0" applyNumberFormat="1" applyFont="1" applyBorder="1" applyAlignment="1">
      <alignment horizontal="center" vertical="center" wrapText="1"/>
    </xf>
    <xf numFmtId="174" fontId="5" fillId="0" borderId="59" xfId="0" applyNumberFormat="1" applyFont="1" applyBorder="1" applyAlignment="1">
      <alignment horizontal="center" vertical="center" wrapText="1"/>
    </xf>
    <xf numFmtId="174" fontId="5" fillId="0" borderId="57" xfId="0" applyNumberFormat="1" applyFont="1" applyBorder="1" applyAlignment="1">
      <alignment horizontal="center" vertical="center" wrapText="1"/>
    </xf>
    <xf numFmtId="174" fontId="13" fillId="0" borderId="22" xfId="0" applyNumberFormat="1" applyFont="1" applyBorder="1" applyAlignment="1">
      <alignment horizontal="center" vertical="center" wrapText="1"/>
    </xf>
    <xf numFmtId="174" fontId="5" fillId="0" borderId="22" xfId="0" applyNumberFormat="1" applyFont="1" applyBorder="1" applyAlignment="1">
      <alignment horizontal="center" vertical="center" wrapText="1"/>
    </xf>
    <xf numFmtId="174" fontId="15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textRotation="180"/>
    </xf>
    <xf numFmtId="0" fontId="0" fillId="0" borderId="0" xfId="0" applyNumberFormat="1" applyAlignment="1">
      <alignment horizontal="center" vertical="center" textRotation="180"/>
    </xf>
    <xf numFmtId="0" fontId="26" fillId="28" borderId="10" xfId="60" applyFont="1" applyFill="1" applyBorder="1" applyAlignment="1">
      <alignment horizontal="center" vertical="center" wrapText="1"/>
    </xf>
    <xf numFmtId="0" fontId="61" fillId="28" borderId="10" xfId="60" applyFont="1" applyFill="1" applyBorder="1" applyAlignment="1">
      <alignment vertical="center"/>
    </xf>
    <xf numFmtId="0" fontId="5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174" fontId="5" fillId="0" borderId="54" xfId="0" applyNumberFormat="1" applyFont="1" applyFill="1" applyBorder="1" applyAlignment="1" applyProtection="1">
      <alignment horizontal="center" vertical="center" wrapText="1"/>
    </xf>
    <xf numFmtId="174" fontId="5" fillId="0" borderId="47" xfId="0" applyNumberFormat="1" applyFont="1" applyFill="1" applyBorder="1" applyAlignment="1" applyProtection="1">
      <alignment horizontal="center" vertical="center"/>
    </xf>
    <xf numFmtId="174" fontId="5" fillId="0" borderId="49" xfId="0" applyNumberFormat="1" applyFont="1" applyFill="1" applyBorder="1" applyAlignment="1" applyProtection="1">
      <alignment horizontal="center" vertical="center" wrapText="1"/>
    </xf>
    <xf numFmtId="174" fontId="5" fillId="0" borderId="53" xfId="0" applyNumberFormat="1" applyFont="1" applyFill="1" applyBorder="1" applyAlignment="1" applyProtection="1">
      <alignment horizontal="center" vertical="center" wrapText="1"/>
    </xf>
    <xf numFmtId="174" fontId="5" fillId="0" borderId="59" xfId="0" applyNumberFormat="1" applyFont="1" applyFill="1" applyBorder="1" applyAlignment="1" applyProtection="1">
      <alignment horizontal="center" vertical="center" wrapText="1"/>
    </xf>
    <xf numFmtId="174" fontId="5" fillId="0" borderId="65" xfId="0" applyNumberFormat="1" applyFont="1" applyFill="1" applyBorder="1" applyAlignment="1" applyProtection="1">
      <alignment horizontal="center" vertical="center" wrapText="1"/>
    </xf>
    <xf numFmtId="174" fontId="12" fillId="0" borderId="0" xfId="0" applyNumberFormat="1" applyFont="1" applyFill="1" applyAlignment="1">
      <alignment horizontal="center" textRotation="180" wrapText="1"/>
    </xf>
    <xf numFmtId="174" fontId="5" fillId="0" borderId="47" xfId="0" applyNumberFormat="1" applyFont="1" applyFill="1" applyBorder="1" applyAlignment="1" applyProtection="1">
      <alignment horizontal="center" vertical="center" wrapText="1"/>
    </xf>
    <xf numFmtId="174" fontId="5" fillId="0" borderId="59" xfId="0" applyNumberFormat="1" applyFont="1" applyFill="1" applyBorder="1" applyAlignment="1">
      <alignment horizontal="center" vertical="center" wrapText="1"/>
    </xf>
    <xf numFmtId="174" fontId="5" fillId="0" borderId="65" xfId="0" applyNumberFormat="1" applyFont="1" applyFill="1" applyBorder="1" applyAlignment="1">
      <alignment horizontal="center" vertical="center" wrapText="1"/>
    </xf>
    <xf numFmtId="174" fontId="5" fillId="0" borderId="58" xfId="0" applyNumberFormat="1" applyFont="1" applyFill="1" applyBorder="1" applyAlignment="1">
      <alignment horizontal="center" vertical="center" wrapText="1"/>
    </xf>
    <xf numFmtId="174" fontId="5" fillId="0" borderId="80" xfId="0" applyNumberFormat="1" applyFont="1" applyFill="1" applyBorder="1" applyAlignment="1">
      <alignment horizontal="center" vertical="center" wrapText="1"/>
    </xf>
    <xf numFmtId="174" fontId="6" fillId="0" borderId="0" xfId="0" applyNumberFormat="1" applyFont="1" applyFill="1" applyAlignment="1">
      <alignment horizontal="center" textRotation="180" wrapText="1"/>
    </xf>
    <xf numFmtId="174" fontId="5" fillId="0" borderId="23" xfId="0" applyNumberFormat="1" applyFont="1" applyFill="1" applyBorder="1" applyAlignment="1">
      <alignment horizontal="center" vertical="center" wrapText="1"/>
    </xf>
    <xf numFmtId="174" fontId="5" fillId="0" borderId="85" xfId="0" applyNumberFormat="1" applyFont="1" applyFill="1" applyBorder="1" applyAlignment="1">
      <alignment horizontal="center" vertical="center" wrapText="1"/>
    </xf>
    <xf numFmtId="174" fontId="5" fillId="0" borderId="77" xfId="0" applyNumberFormat="1" applyFont="1" applyFill="1" applyBorder="1" applyAlignment="1">
      <alignment horizontal="center" vertical="center" wrapText="1"/>
    </xf>
    <xf numFmtId="174" fontId="5" fillId="0" borderId="63" xfId="0" applyNumberFormat="1" applyFont="1" applyFill="1" applyBorder="1" applyAlignment="1">
      <alignment horizontal="center" vertical="center" wrapText="1"/>
    </xf>
    <xf numFmtId="174" fontId="5" fillId="0" borderId="65" xfId="0" applyNumberFormat="1" applyFont="1" applyFill="1" applyBorder="1" applyAlignment="1">
      <alignment horizontal="center" vertical="center"/>
    </xf>
    <xf numFmtId="174" fontId="5" fillId="0" borderId="59" xfId="0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19" fillId="0" borderId="34" xfId="0" applyFont="1" applyFill="1" applyBorder="1" applyAlignment="1" applyProtection="1">
      <alignment horizontal="left" vertical="center"/>
    </xf>
    <xf numFmtId="0" fontId="19" fillId="0" borderId="36" xfId="0" applyFont="1" applyFill="1" applyBorder="1" applyAlignment="1" applyProtection="1">
      <alignment horizontal="left" vertical="center"/>
    </xf>
    <xf numFmtId="0" fontId="5" fillId="0" borderId="77" xfId="0" applyFont="1" applyFill="1" applyBorder="1" applyAlignment="1" applyProtection="1">
      <alignment horizontal="left" vertical="center" wrapText="1"/>
    </xf>
    <xf numFmtId="0" fontId="5" fillId="0" borderId="72" xfId="0" applyFont="1" applyFill="1" applyBorder="1" applyAlignment="1" applyProtection="1">
      <alignment horizontal="left" vertical="center" wrapText="1"/>
    </xf>
    <xf numFmtId="0" fontId="5" fillId="0" borderId="58" xfId="0" applyFont="1" applyFill="1" applyBorder="1" applyAlignment="1" applyProtection="1">
      <alignment horizontal="left" vertical="center" wrapText="1"/>
    </xf>
    <xf numFmtId="0" fontId="22" fillId="0" borderId="34" xfId="0" applyFont="1" applyFill="1" applyBorder="1" applyAlignment="1" applyProtection="1">
      <alignment horizontal="left" vertical="center"/>
    </xf>
    <xf numFmtId="0" fontId="22" fillId="0" borderId="36" xfId="0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8" fillId="0" borderId="16" xfId="0" applyFont="1" applyFill="1" applyBorder="1" applyAlignment="1">
      <alignment horizontal="right"/>
    </xf>
    <xf numFmtId="0" fontId="5" fillId="0" borderId="77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/>
    </xf>
    <xf numFmtId="0" fontId="21" fillId="0" borderId="69" xfId="0" applyFont="1" applyFill="1" applyBorder="1" applyAlignment="1">
      <alignment horizontal="center"/>
    </xf>
    <xf numFmtId="0" fontId="20" fillId="0" borderId="72" xfId="0" applyFont="1" applyFill="1" applyBorder="1" applyAlignment="1">
      <alignment horizontal="justify" vertical="center" wrapText="1"/>
    </xf>
    <xf numFmtId="0" fontId="21" fillId="0" borderId="34" xfId="0" applyFont="1" applyFill="1" applyBorder="1" applyAlignment="1">
      <alignment horizontal="left" vertical="center" indent="2"/>
    </xf>
    <xf numFmtId="0" fontId="21" fillId="0" borderId="36" xfId="0" applyFont="1" applyFill="1" applyBorder="1" applyAlignment="1">
      <alignment horizontal="left" vertical="center" indent="2"/>
    </xf>
    <xf numFmtId="0" fontId="26" fillId="27" borderId="34" xfId="0" applyFont="1" applyFill="1" applyBorder="1" applyAlignment="1">
      <alignment horizontal="center" vertical="center" wrapText="1"/>
    </xf>
    <xf numFmtId="0" fontId="26" fillId="27" borderId="69" xfId="0" applyFont="1" applyFill="1" applyBorder="1" applyAlignment="1">
      <alignment horizontal="center" vertical="center" wrapText="1"/>
    </xf>
    <xf numFmtId="0" fontId="35" fillId="0" borderId="0" xfId="0" applyFont="1" applyAlignment="1" applyProtection="1">
      <alignment horizontal="center" vertical="center" wrapText="1"/>
      <protection locked="0"/>
    </xf>
    <xf numFmtId="0" fontId="32" fillId="0" borderId="13" xfId="0" applyFont="1" applyBorder="1" applyAlignment="1" applyProtection="1">
      <alignment wrapText="1"/>
    </xf>
    <xf numFmtId="0" fontId="32" fillId="0" borderId="14" xfId="0" applyFont="1" applyBorder="1" applyAlignment="1" applyProtection="1">
      <alignment wrapText="1"/>
    </xf>
    <xf numFmtId="0" fontId="12" fillId="0" borderId="0" xfId="0" applyFont="1" applyAlignment="1" applyProtection="1">
      <alignment horizontal="center" textRotation="180"/>
    </xf>
    <xf numFmtId="0" fontId="66" fillId="0" borderId="19" xfId="0" applyFont="1" applyBorder="1" applyAlignment="1">
      <alignment horizontal="center" vertical="center"/>
    </xf>
    <xf numFmtId="0" fontId="66" fillId="0" borderId="73" xfId="0" applyFont="1" applyBorder="1" applyAlignment="1">
      <alignment horizontal="center" vertical="center"/>
    </xf>
    <xf numFmtId="0" fontId="66" fillId="0" borderId="42" xfId="0" applyFont="1" applyBorder="1" applyAlignment="1">
      <alignment horizontal="center" vertical="center"/>
    </xf>
    <xf numFmtId="0" fontId="30" fillId="0" borderId="16" xfId="0" applyFont="1" applyFill="1" applyBorder="1" applyAlignment="1">
      <alignment horizontal="right"/>
    </xf>
    <xf numFmtId="0" fontId="61" fillId="27" borderId="34" xfId="0" applyFont="1" applyFill="1" applyBorder="1" applyAlignment="1">
      <alignment horizontal="center" vertical="center" wrapText="1"/>
    </xf>
    <xf numFmtId="0" fontId="61" fillId="0" borderId="69" xfId="0" applyFont="1" applyBorder="1" applyAlignment="1">
      <alignment vertical="center"/>
    </xf>
    <xf numFmtId="0" fontId="61" fillId="0" borderId="48" xfId="0" applyFont="1" applyBorder="1" applyAlignment="1">
      <alignment vertical="center"/>
    </xf>
  </cellXfs>
  <cellStyles count="67">
    <cellStyle name="1. jelölőszín�" xfId="1"/>
    <cellStyle name="2. jelölőszín�" xfId="2"/>
    <cellStyle name="20% - 1. jelölőszín�" xfId="3"/>
    <cellStyle name="20% - 1. jelölőszín_Eves beszamolo_732857_2015_05_18_15_53" xfId="4"/>
    <cellStyle name="20% - 2. jelölőszín�" xfId="5"/>
    <cellStyle name="20% - 2. jelölőszín_Eves beszamolo_732857_2015_05_18_15_53" xfId="6"/>
    <cellStyle name="20% - 3. jelölőszín�" xfId="7"/>
    <cellStyle name="20% - 3. jelölőszín_Eves beszamolo_732857_2015_05_18_15_53" xfId="8"/>
    <cellStyle name="20% - 4. jelölőszín�" xfId="9"/>
    <cellStyle name="20% - 4. jelölőszín_Eves beszamolo_732857_2015_05_18_15_53" xfId="10"/>
    <cellStyle name="20% - 5. jelölőszín�" xfId="11"/>
    <cellStyle name="20% - 6. jelölőszín�" xfId="12"/>
    <cellStyle name="20% - 6. jelölőszín_Eves beszamolo_732857_2015_05_18_15_53" xfId="13"/>
    <cellStyle name="3. jelölőszín�" xfId="14"/>
    <cellStyle name="4. jelölőszín�" xfId="15"/>
    <cellStyle name="40% - 1. jelölőszín�" xfId="16"/>
    <cellStyle name="40% - 1. jelölőszín_Eves beszamolo_732857_2015_05_18_15_53" xfId="17"/>
    <cellStyle name="40% - 2. jelölőszín�" xfId="18"/>
    <cellStyle name="40% - 3. jelölőszín�" xfId="19"/>
    <cellStyle name="40% - 3. jelölőszín_Eves beszamolo_732857_2015_05_18_15_53" xfId="20"/>
    <cellStyle name="40% - 4. jelölőszín�" xfId="21"/>
    <cellStyle name="40% - 4. jelölőszín_Eves beszamolo_732857_2015_05_18_15_53" xfId="22"/>
    <cellStyle name="40% - 5. jelölőszín�" xfId="23"/>
    <cellStyle name="40% - 6. jelölőszín�" xfId="24"/>
    <cellStyle name="40% - 6. jelölőszín_Eves beszamolo_732857_2015_05_18_15_53" xfId="25"/>
    <cellStyle name="5. jelölőszín�" xfId="26"/>
    <cellStyle name="6. jelölőszín�" xfId="27"/>
    <cellStyle name="60% - 1. jelölőszín�" xfId="28"/>
    <cellStyle name="60% - 1. jelölőszín_Eves beszamolo_732857_2015_05_18_15_53" xfId="29"/>
    <cellStyle name="60% - 2. jelölőszín�" xfId="30"/>
    <cellStyle name="60% - 3. jelölőszín�" xfId="31"/>
    <cellStyle name="60% - 3. jelölőszín_Eves beszamolo_732857_2015_05_18_15_53" xfId="32"/>
    <cellStyle name="60% - 4. jelölőszín�" xfId="33"/>
    <cellStyle name="60% - 4. jelölőszín_Eves beszamolo_732857_2015_05_18_15_53" xfId="34"/>
    <cellStyle name="60% - 5. jelölőszín�" xfId="35"/>
    <cellStyle name="60% - 6. jelölőszín�" xfId="36"/>
    <cellStyle name="60% - 6. jelölőszín_Eves beszamolo_732857_2015_05_18_15_53" xfId="37"/>
    <cellStyle name="Bevitel" xfId="38" builtinId="20" customBuiltin="1"/>
    <cellStyle name="Cím" xfId="39" builtinId="15" customBuiltin="1"/>
    <cellStyle name="Címsor 1" xfId="40" builtinId="16" customBuiltin="1"/>
    <cellStyle name="Címsor 2" xfId="41" builtinId="17" customBuiltin="1"/>
    <cellStyle name="Címsor 3" xfId="42" builtinId="18" customBuiltin="1"/>
    <cellStyle name="Címsor 4" xfId="43" builtinId="19" customBuiltin="1"/>
    <cellStyle name="Ellenőrzőcella�" xfId="44"/>
    <cellStyle name="Ezres" xfId="45" builtinId="3"/>
    <cellStyle name="Ezres 2" xfId="46"/>
    <cellStyle name="Ezres 3" xfId="47"/>
    <cellStyle name="Figyelmeztetés" xfId="48" builtinId="11" customBuiltin="1"/>
    <cellStyle name="Hiperhivatkozás" xfId="49"/>
    <cellStyle name="Hivatkozott cella" xfId="50" builtinId="24" customBuiltin="1"/>
    <cellStyle name="Jegyzet" xfId="51" builtinId="10" customBuiltin="1"/>
    <cellStyle name="Jó" xfId="52" builtinId="26" customBuiltin="1"/>
    <cellStyle name="Kimenet" xfId="53" builtinId="21" customBuiltin="1"/>
    <cellStyle name="Magyarázó szöveg" xfId="54" builtinId="53" customBuiltin="1"/>
    <cellStyle name="Már látott hiperhivatkozás" xfId="55"/>
    <cellStyle name="Normál" xfId="0" builtinId="0"/>
    <cellStyle name="Normál 2" xfId="56"/>
    <cellStyle name="Normál 4" xfId="57"/>
    <cellStyle name="Normál_12_urlap_Mérleg_MJEL 01R_ABCDEF_2014re_nov19" xfId="58"/>
    <cellStyle name="Normál_12dmelléklet 2" xfId="59"/>
    <cellStyle name="Normál_Eves beszamolo_732857_2015_05_18_15_53" xfId="60"/>
    <cellStyle name="Normál_KVRENMUNKA" xfId="61"/>
    <cellStyle name="Összesen" xfId="62" builtinId="25" customBuiltin="1"/>
    <cellStyle name="Rossz" xfId="63" builtinId="27" customBuiltin="1"/>
    <cellStyle name="Semleges" xfId="64" builtinId="28" customBuiltin="1"/>
    <cellStyle name="Számítás" xfId="65" builtinId="22" customBuiltin="1"/>
    <cellStyle name="Százalék" xfId="6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5"/>
  <sheetViews>
    <sheetView tabSelected="1" view="pageLayout" zoomScaleNormal="120" zoomScaleSheetLayoutView="100" workbookViewId="0">
      <selection activeCell="I4" sqref="I4"/>
    </sheetView>
  </sheetViews>
  <sheetFormatPr defaultColWidth="9.33203125" defaultRowHeight="15.6" x14ac:dyDescent="0.3"/>
  <cols>
    <col min="1" max="1" width="7.109375" style="205" customWidth="1"/>
    <col min="2" max="2" width="56.77734375" style="407" customWidth="1"/>
    <col min="3" max="3" width="15.77734375" style="206" customWidth="1"/>
    <col min="4" max="4" width="12.6640625" style="206" bestFit="1" customWidth="1"/>
    <col min="5" max="5" width="17.77734375" style="206" bestFit="1" customWidth="1"/>
    <col min="6" max="6" width="18.44140625" style="206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875" t="s">
        <v>1023</v>
      </c>
      <c r="F2" s="875"/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4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478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755" t="s">
        <v>638</v>
      </c>
      <c r="F5" s="480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'1.A.sz.mell.'!C6+'1.B.Óvoda'!C6+'1.C Konyha'!C6</f>
        <v>81179254</v>
      </c>
      <c r="D6" s="207">
        <f>'1.A.sz.mell.'!D6+'1.B.Óvoda'!D6+'1.C Konyha'!D6</f>
        <v>86608861</v>
      </c>
      <c r="E6" s="291">
        <f>'1.A.sz.mell.'!E6+'1.B.Óvoda'!E6+'1.C Konyha'!E6</f>
        <v>86608861</v>
      </c>
      <c r="F6" s="481">
        <f>E6/D6</f>
        <v>1</v>
      </c>
    </row>
    <row r="7" spans="1:6" s="217" customFormat="1" ht="12" customHeight="1" x14ac:dyDescent="0.25">
      <c r="A7" s="175" t="s">
        <v>364</v>
      </c>
      <c r="B7" s="679" t="s">
        <v>519</v>
      </c>
      <c r="C7" s="669">
        <f>'1.A.sz.mell.'!C7+'1.B.Óvoda'!C7+'1.C Konyha'!C7</f>
        <v>22698535</v>
      </c>
      <c r="D7" s="669">
        <f>'1.A.sz.mell.'!D7+'1.B.Óvoda'!D7+'1.C Konyha'!D7</f>
        <v>22651579</v>
      </c>
      <c r="E7" s="792">
        <f>'1.A.sz.mell.'!E7+'1.B.Óvoda'!E7+'1.C Konyha'!E7</f>
        <v>22651579</v>
      </c>
      <c r="F7" s="800">
        <f>E7/D7</f>
        <v>1</v>
      </c>
    </row>
    <row r="8" spans="1:6" s="217" customFormat="1" ht="12" customHeight="1" x14ac:dyDescent="0.25">
      <c r="A8" s="172" t="s">
        <v>365</v>
      </c>
      <c r="B8" s="199" t="s">
        <v>520</v>
      </c>
      <c r="C8" s="582">
        <f>'1.A.sz.mell.'!C8+'1.B.Óvoda'!C8+'1.C Konyha'!C8</f>
        <v>31457830</v>
      </c>
      <c r="D8" s="582">
        <f>'1.A.sz.mell.'!D8+'1.B.Óvoda'!D8+'1.C Konyha'!D8</f>
        <v>33389280</v>
      </c>
      <c r="E8" s="793">
        <f>'1.A.sz.mell.'!E8+'1.B.Óvoda'!E8+'1.C Konyha'!E8</f>
        <v>33389280</v>
      </c>
      <c r="F8" s="801">
        <f>E8/D8</f>
        <v>1</v>
      </c>
    </row>
    <row r="9" spans="1:6" s="217" customFormat="1" ht="12" customHeight="1" x14ac:dyDescent="0.25">
      <c r="A9" s="172" t="s">
        <v>366</v>
      </c>
      <c r="B9" s="199" t="s">
        <v>521</v>
      </c>
      <c r="C9" s="582">
        <f>'1.A.sz.mell.'!C9+'1.B.Óvoda'!C9+'1.C Konyha'!C9</f>
        <v>9822000</v>
      </c>
      <c r="D9" s="582">
        <f>'1.A.sz.mell.'!D9+'1.B.Óvoda'!D9+'1.C Konyha'!D9</f>
        <v>9822000</v>
      </c>
      <c r="E9" s="793">
        <f>'1.A.sz.mell.'!E9+'1.B.Óvoda'!E9+'1.C Konyha'!E9</f>
        <v>9822000</v>
      </c>
      <c r="F9" s="801">
        <f>E9/D9</f>
        <v>1</v>
      </c>
    </row>
    <row r="10" spans="1:6" s="217" customFormat="1" ht="12" customHeight="1" x14ac:dyDescent="0.25">
      <c r="A10" s="172" t="s">
        <v>367</v>
      </c>
      <c r="B10" s="199" t="s">
        <v>1189</v>
      </c>
      <c r="C10" s="582">
        <f>'1.A.sz.mell.'!C10+'1.B.Óvoda'!C10+'1.C Konyha'!C10</f>
        <v>15100460</v>
      </c>
      <c r="D10" s="582">
        <v>13751654</v>
      </c>
      <c r="E10" s="793">
        <v>13751654</v>
      </c>
      <c r="F10" s="801"/>
    </row>
    <row r="11" spans="1:6" s="217" customFormat="1" ht="12" customHeight="1" x14ac:dyDescent="0.25">
      <c r="A11" s="172" t="s">
        <v>400</v>
      </c>
      <c r="B11" s="199" t="s">
        <v>522</v>
      </c>
      <c r="C11" s="582">
        <f>'1.A.sz.mell.'!C11+'1.B.Óvoda'!C11+'1.C Konyha'!C11</f>
        <v>2100429</v>
      </c>
      <c r="D11" s="582">
        <v>2822399</v>
      </c>
      <c r="E11" s="793">
        <v>2822399</v>
      </c>
      <c r="F11" s="801">
        <f>E11/D11</f>
        <v>1</v>
      </c>
    </row>
    <row r="12" spans="1:6" s="217" customFormat="1" ht="12" customHeight="1" x14ac:dyDescent="0.25">
      <c r="A12" s="172" t="s">
        <v>368</v>
      </c>
      <c r="B12" s="199" t="s">
        <v>523</v>
      </c>
      <c r="C12" s="582">
        <f>'1.A.sz.mell.'!C12+'1.B.Óvoda'!C12+'1.C Konyha'!C12</f>
        <v>0</v>
      </c>
      <c r="D12" s="582"/>
      <c r="E12" s="793">
        <v>0</v>
      </c>
      <c r="F12" s="801"/>
    </row>
    <row r="13" spans="1:6" s="217" customFormat="1" ht="12" customHeight="1" x14ac:dyDescent="0.25">
      <c r="A13" s="172" t="s">
        <v>369</v>
      </c>
      <c r="B13" s="199" t="s">
        <v>524</v>
      </c>
      <c r="C13" s="582">
        <f>'1.A.sz.mell.'!C13+'1.B.Óvoda'!C13+'1.C Konyha'!C13</f>
        <v>0</v>
      </c>
      <c r="D13" s="582">
        <v>3886949</v>
      </c>
      <c r="E13" s="793">
        <v>3886949</v>
      </c>
      <c r="F13" s="801"/>
    </row>
    <row r="14" spans="1:6" s="217" customFormat="1" ht="12" customHeight="1" thickBot="1" x14ac:dyDescent="0.3">
      <c r="A14" s="176" t="s">
        <v>377</v>
      </c>
      <c r="B14" s="680" t="s">
        <v>526</v>
      </c>
      <c r="C14" s="672">
        <f>'1.A.sz.mell.'!C14+'1.B.Óvoda'!C14+'1.C Konyha'!C14</f>
        <v>0</v>
      </c>
      <c r="D14" s="672">
        <v>285000</v>
      </c>
      <c r="E14" s="794">
        <v>285000</v>
      </c>
      <c r="F14" s="802">
        <f>E14/D14</f>
        <v>1</v>
      </c>
    </row>
    <row r="15" spans="1:6" s="217" customFormat="1" ht="13.8" thickBot="1" x14ac:dyDescent="0.3">
      <c r="A15" s="678" t="s">
        <v>307</v>
      </c>
      <c r="B15" s="674" t="s">
        <v>525</v>
      </c>
      <c r="C15" s="675">
        <f>'1.A.sz.mell.'!C15+'1.B.Óvoda'!C15+'1.C Konyha'!C15</f>
        <v>39593067</v>
      </c>
      <c r="D15" s="675">
        <f>'1.A.sz.mell.'!D15+'1.B.Óvoda'!D15+'1.C Konyha'!D15</f>
        <v>45581562</v>
      </c>
      <c r="E15" s="795">
        <f>'1.A.sz.mell.'!E15+'1.B.Óvoda'!E15+'1.C Konyha'!E15</f>
        <v>45581562</v>
      </c>
      <c r="F15" s="676">
        <f>E15/D15</f>
        <v>1</v>
      </c>
    </row>
    <row r="16" spans="1:6" s="217" customFormat="1" ht="12" customHeight="1" x14ac:dyDescent="0.25">
      <c r="A16" s="175" t="s">
        <v>371</v>
      </c>
      <c r="B16" s="679" t="s">
        <v>527</v>
      </c>
      <c r="C16" s="669">
        <f>'1.A.sz.mell.'!C16+'1.B.Óvoda'!C16+'1.C Konyha'!C16</f>
        <v>0</v>
      </c>
      <c r="D16" s="669">
        <f>'1.A.sz.mell.'!D16+'1.B.Óvoda'!D16+'1.C Konyha'!D16</f>
        <v>0</v>
      </c>
      <c r="E16" s="792">
        <f>'1.A.sz.mell.'!E16+'1.B.Óvoda'!E16+'1.C Konyha'!E16</f>
        <v>0</v>
      </c>
      <c r="F16" s="800"/>
    </row>
    <row r="17" spans="1:6" s="217" customFormat="1" ht="12" customHeight="1" x14ac:dyDescent="0.25">
      <c r="A17" s="172" t="s">
        <v>372</v>
      </c>
      <c r="B17" s="199" t="s">
        <v>528</v>
      </c>
      <c r="C17" s="582">
        <f>'1.A.sz.mell.'!C17+'1.B.Óvoda'!C17+'1.C Konyha'!C17</f>
        <v>0</v>
      </c>
      <c r="D17" s="582">
        <f>'1.A.sz.mell.'!D17+'1.B.Óvoda'!D17+'1.C Konyha'!D17</f>
        <v>0</v>
      </c>
      <c r="E17" s="793">
        <f>'1.A.sz.mell.'!E17+'1.B.Óvoda'!E17+'1.C Konyha'!E17</f>
        <v>0</v>
      </c>
      <c r="F17" s="801"/>
    </row>
    <row r="18" spans="1:6" s="217" customFormat="1" ht="12" customHeight="1" x14ac:dyDescent="0.25">
      <c r="A18" s="172" t="s">
        <v>373</v>
      </c>
      <c r="B18" s="199" t="s">
        <v>530</v>
      </c>
      <c r="C18" s="582">
        <f>'1.A.sz.mell.'!C18+'1.B.Óvoda'!C18+'1.C Konyha'!C18</f>
        <v>0</v>
      </c>
      <c r="D18" s="582">
        <f>'1.A.sz.mell.'!D18+'1.B.Óvoda'!D18+'1.C Konyha'!D18</f>
        <v>0</v>
      </c>
      <c r="E18" s="793">
        <f>'1.A.sz.mell.'!E18+'1.B.Óvoda'!E18+'1.C Konyha'!E18</f>
        <v>0</v>
      </c>
      <c r="F18" s="801"/>
    </row>
    <row r="19" spans="1:6" s="217" customFormat="1" ht="12" customHeight="1" x14ac:dyDescent="0.25">
      <c r="A19" s="172" t="s">
        <v>374</v>
      </c>
      <c r="B19" s="199" t="s">
        <v>531</v>
      </c>
      <c r="C19" s="582">
        <f>'1.A.sz.mell.'!C19+'1.B.Óvoda'!C19+'1.C Konyha'!C19</f>
        <v>39593067</v>
      </c>
      <c r="D19" s="677">
        <f>'1.A.sz.mell.'!D19+'1.B.Óvoda'!D19+'1.C Konyha'!D19</f>
        <v>45581562</v>
      </c>
      <c r="E19" s="796">
        <f>'1.A.sz.mell.'!E19+'1.B.Óvoda'!E19+'1.C Konyha'!E19</f>
        <v>45581562</v>
      </c>
      <c r="F19" s="801">
        <f>E19/D19</f>
        <v>1</v>
      </c>
    </row>
    <row r="20" spans="1:6" s="217" customFormat="1" ht="12" customHeight="1" thickBot="1" x14ac:dyDescent="0.3">
      <c r="A20" s="176" t="s">
        <v>381</v>
      </c>
      <c r="B20" s="680" t="s">
        <v>532</v>
      </c>
      <c r="C20" s="672">
        <f>'1.A.sz.mell.'!C20+'1.B.Óvoda'!C20+'1.C Konyha'!C20</f>
        <v>0</v>
      </c>
      <c r="D20" s="672">
        <f>'1.A.sz.mell.'!D20+'1.B.Óvoda'!D20+'1.C Konyha'!D20</f>
        <v>0</v>
      </c>
      <c r="E20" s="794">
        <f>'1.A.sz.mell.'!E20+'1.B.Óvoda'!E20+'1.C Konyha'!E20</f>
        <v>553520</v>
      </c>
      <c r="F20" s="802"/>
    </row>
    <row r="21" spans="1:6" s="217" customFormat="1" ht="13.8" thickBot="1" x14ac:dyDescent="0.3">
      <c r="A21" s="678" t="s">
        <v>308</v>
      </c>
      <c r="B21" s="681" t="s">
        <v>533</v>
      </c>
      <c r="C21" s="675">
        <f>'1.A.sz.mell.'!C21+'1.B.Óvoda'!C21+'1.C Konyha'!C21</f>
        <v>86749212</v>
      </c>
      <c r="D21" s="675">
        <f>'1.A.sz.mell.'!D21+'1.B.Óvoda'!D21+'1.C Konyha'!D21</f>
        <v>347317893</v>
      </c>
      <c r="E21" s="795">
        <f>'1.A.sz.mell.'!E21+'1.B.Óvoda'!E21+'1.C Konyha'!E21</f>
        <v>347317893</v>
      </c>
      <c r="F21" s="676">
        <v>1</v>
      </c>
    </row>
    <row r="22" spans="1:6" s="217" customFormat="1" ht="12" customHeight="1" x14ac:dyDescent="0.25">
      <c r="A22" s="175" t="s">
        <v>353</v>
      </c>
      <c r="B22" s="679" t="s">
        <v>534</v>
      </c>
      <c r="C22" s="669">
        <f>'1.A.sz.mell.'!C22+'1.B.Óvoda'!C22+'1.C Konyha'!C22</f>
        <v>0</v>
      </c>
      <c r="D22" s="682">
        <f>'1.A.sz.mell.'!D22+'1.B.Óvoda'!D22+'1.C Konyha'!D22</f>
        <v>0</v>
      </c>
      <c r="E22" s="797">
        <f>'1.A.sz.mell.'!E22+'1.B.Óvoda'!E22+'1.C Konyha'!E22</f>
        <v>0</v>
      </c>
      <c r="F22" s="800"/>
    </row>
    <row r="23" spans="1:6" s="217" customFormat="1" ht="12" customHeight="1" x14ac:dyDescent="0.25">
      <c r="A23" s="172" t="s">
        <v>354</v>
      </c>
      <c r="B23" s="199" t="s">
        <v>535</v>
      </c>
      <c r="C23" s="582">
        <f>'1.A.sz.mell.'!C23+'1.B.Óvoda'!C23+'1.C Konyha'!C23</f>
        <v>0</v>
      </c>
      <c r="D23" s="677">
        <f>'1.A.sz.mell.'!D23+'1.B.Óvoda'!D23+'1.C Konyha'!D23</f>
        <v>0</v>
      </c>
      <c r="E23" s="796">
        <f>'1.A.sz.mell.'!E23+'1.B.Óvoda'!E23+'1.C Konyha'!E23</f>
        <v>0</v>
      </c>
      <c r="F23" s="801"/>
    </row>
    <row r="24" spans="1:6" s="217" customFormat="1" ht="12" customHeight="1" x14ac:dyDescent="0.25">
      <c r="A24" s="172" t="s">
        <v>355</v>
      </c>
      <c r="B24" s="199" t="s">
        <v>536</v>
      </c>
      <c r="C24" s="582">
        <f>'1.A.sz.mell.'!C24+'1.B.Óvoda'!C24+'1.C Konyha'!C24</f>
        <v>0</v>
      </c>
      <c r="D24" s="677">
        <f>'1.A.sz.mell.'!D24+'1.B.Óvoda'!D24+'1.C Konyha'!D24</f>
        <v>0</v>
      </c>
      <c r="E24" s="796">
        <f>'1.A.sz.mell.'!E24+'1.B.Óvoda'!E24+'1.C Konyha'!E24</f>
        <v>0</v>
      </c>
      <c r="F24" s="801"/>
    </row>
    <row r="25" spans="1:6" s="217" customFormat="1" ht="12" customHeight="1" x14ac:dyDescent="0.25">
      <c r="A25" s="172" t="s">
        <v>356</v>
      </c>
      <c r="B25" s="199" t="s">
        <v>537</v>
      </c>
      <c r="C25" s="582">
        <f>'1.A.sz.mell.'!C25+'1.B.Óvoda'!C25+'1.C Konyha'!C25</f>
        <v>0</v>
      </c>
      <c r="D25" s="677">
        <f>'1.A.sz.mell.'!D25+'1.B.Óvoda'!D25+'1.C Konyha'!D25</f>
        <v>0</v>
      </c>
      <c r="E25" s="796">
        <f>'1.A.sz.mell.'!E25+'1.B.Óvoda'!E25+'1.C Konyha'!E25</f>
        <v>0</v>
      </c>
      <c r="F25" s="801"/>
    </row>
    <row r="26" spans="1:6" s="217" customFormat="1" ht="12" customHeight="1" x14ac:dyDescent="0.25">
      <c r="A26" s="172" t="s">
        <v>412</v>
      </c>
      <c r="B26" s="199" t="s">
        <v>538</v>
      </c>
      <c r="C26" s="582">
        <f>'1.A.sz.mell.'!C26+'1.B.Óvoda'!C26+'1.C Konyha'!C26</f>
        <v>86749212</v>
      </c>
      <c r="D26" s="677">
        <f>'1.A.sz.mell.'!D26+'1.B.Óvoda'!D26+'1.C Konyha'!D26</f>
        <v>347317893</v>
      </c>
      <c r="E26" s="796">
        <f>'1.A.sz.mell.'!E26+'1.B.Óvoda'!E26+'1.C Konyha'!E26</f>
        <v>347317893</v>
      </c>
      <c r="F26" s="801">
        <v>1</v>
      </c>
    </row>
    <row r="27" spans="1:6" s="217" customFormat="1" ht="12" customHeight="1" thickBot="1" x14ac:dyDescent="0.3">
      <c r="A27" s="176" t="s">
        <v>413</v>
      </c>
      <c r="B27" s="680" t="s">
        <v>539</v>
      </c>
      <c r="C27" s="672">
        <f>'1.A.sz.mell.'!C27+'1.B.Óvoda'!C27+'1.C Konyha'!C27</f>
        <v>0</v>
      </c>
      <c r="D27" s="672">
        <f>'1.A.sz.mell.'!D27+'1.B.Óvoda'!D27+'1.C Konyha'!D27</f>
        <v>0</v>
      </c>
      <c r="E27" s="794">
        <f>'1.A.sz.mell.'!E27+'1.B.Óvoda'!E27+'1.C Konyha'!E27</f>
        <v>340472204</v>
      </c>
      <c r="F27" s="802"/>
    </row>
    <row r="28" spans="1:6" s="217" customFormat="1" ht="12" customHeight="1" thickBot="1" x14ac:dyDescent="0.3">
      <c r="A28" s="678" t="s">
        <v>414</v>
      </c>
      <c r="B28" s="681" t="s">
        <v>540</v>
      </c>
      <c r="C28" s="675">
        <f>'1.A.sz.mell.'!C28+'1.B.Óvoda'!C28+'1.C Konyha'!C28</f>
        <v>34000000</v>
      </c>
      <c r="D28" s="675">
        <f>'1.A.sz.mell.'!D28+'1.B.Óvoda'!D28+'1.C Konyha'!D28</f>
        <v>36544403</v>
      </c>
      <c r="E28" s="795">
        <f>'1.A.sz.mell.'!E28+'1.B.Óvoda'!E28+'1.C Konyha'!E28</f>
        <v>32831130</v>
      </c>
      <c r="F28" s="676">
        <f t="shared" ref="F28:F41" si="0">E28/D28</f>
        <v>0.89839010367743588</v>
      </c>
    </row>
    <row r="29" spans="1:6" s="217" customFormat="1" ht="12" customHeight="1" x14ac:dyDescent="0.25">
      <c r="A29" s="175" t="s">
        <v>541</v>
      </c>
      <c r="B29" s="679" t="s">
        <v>542</v>
      </c>
      <c r="C29" s="669">
        <f>'1.A.sz.mell.'!C29+'1.B.Óvoda'!C29+'1.C Konyha'!C29</f>
        <v>29400000</v>
      </c>
      <c r="D29" s="682">
        <f>'1.A.sz.mell.'!D29+'1.B.Óvoda'!D29+'1.C Konyha'!D29</f>
        <v>35990869</v>
      </c>
      <c r="E29" s="797">
        <f>'1.A.sz.mell.'!E29+'1.B.Óvoda'!E29+'1.C Konyha'!E29</f>
        <v>32526638</v>
      </c>
      <c r="F29" s="800">
        <f t="shared" si="0"/>
        <v>0.90374694759384666</v>
      </c>
    </row>
    <row r="30" spans="1:6" s="217" customFormat="1" ht="12" customHeight="1" x14ac:dyDescent="0.25">
      <c r="A30" s="172" t="s">
        <v>543</v>
      </c>
      <c r="B30" s="199" t="s">
        <v>544</v>
      </c>
      <c r="C30" s="582">
        <f>'1.A.sz.mell.'!C30+'1.B.Óvoda'!C30+'1.C Konyha'!C30</f>
        <v>4400000</v>
      </c>
      <c r="D30" s="677">
        <f>'1.A.sz.mell.'!D30+'1.B.Óvoda'!D30+'1.C Konyha'!D30</f>
        <v>5216036</v>
      </c>
      <c r="E30" s="796">
        <f>'1.A.sz.mell.'!E30+'1.B.Óvoda'!E30+'1.C Konyha'!E30</f>
        <v>4661735</v>
      </c>
      <c r="F30" s="801">
        <f t="shared" si="0"/>
        <v>0.89373136995220126</v>
      </c>
    </row>
    <row r="31" spans="1:6" s="217" customFormat="1" ht="12" customHeight="1" x14ac:dyDescent="0.25">
      <c r="A31" s="172" t="s">
        <v>545</v>
      </c>
      <c r="B31" s="199" t="s">
        <v>546</v>
      </c>
      <c r="C31" s="582">
        <f>'1.A.sz.mell.'!C31+'1.B.Óvoda'!C31+'1.C Konyha'!C31</f>
        <v>25000000</v>
      </c>
      <c r="D31" s="677">
        <f>'1.A.sz.mell.'!D31+'1.B.Óvoda'!D31+'1.C Konyha'!D31</f>
        <v>30774833</v>
      </c>
      <c r="E31" s="796">
        <f>'1.A.sz.mell.'!E31+'1.B.Óvoda'!E31+'1.C Konyha'!E31</f>
        <v>27864903</v>
      </c>
      <c r="F31" s="801">
        <f t="shared" si="0"/>
        <v>0.90544449095792001</v>
      </c>
    </row>
    <row r="32" spans="1:6" s="217" customFormat="1" ht="12" customHeight="1" x14ac:dyDescent="0.25">
      <c r="A32" s="172" t="s">
        <v>547</v>
      </c>
      <c r="B32" s="199" t="s">
        <v>548</v>
      </c>
      <c r="C32" s="582">
        <f>'1.A.sz.mell.'!C32+'1.B.Óvoda'!C32+'1.C Konyha'!C32</f>
        <v>4400000</v>
      </c>
      <c r="D32" s="677">
        <f>'1.A.sz.mell.'!D32+'1.B.Óvoda'!D32+'1.C Konyha'!D32</f>
        <v>0</v>
      </c>
      <c r="E32" s="796">
        <f>'1.A.sz.mell.'!E32+'1.B.Óvoda'!E32+'1.C Konyha'!E32</f>
        <v>0</v>
      </c>
      <c r="F32" s="801"/>
    </row>
    <row r="33" spans="1:6" s="217" customFormat="1" ht="12" customHeight="1" x14ac:dyDescent="0.25">
      <c r="A33" s="172" t="s">
        <v>549</v>
      </c>
      <c r="B33" s="199" t="s">
        <v>550</v>
      </c>
      <c r="C33" s="582">
        <f>'1.A.sz.mell.'!C33+'1.B.Óvoda'!C33+'1.C Konyha'!C33</f>
        <v>0</v>
      </c>
      <c r="D33" s="677">
        <f>'1.A.sz.mell.'!D33+'1.B.Óvoda'!D33+'1.C Konyha'!D33</f>
        <v>0</v>
      </c>
      <c r="E33" s="796">
        <f>'1.A.sz.mell.'!E33+'1.B.Óvoda'!E33+'1.C Konyha'!E33</f>
        <v>0</v>
      </c>
      <c r="F33" s="801"/>
    </row>
    <row r="34" spans="1:6" s="217" customFormat="1" ht="12" customHeight="1" thickBot="1" x14ac:dyDescent="0.3">
      <c r="A34" s="176" t="s">
        <v>551</v>
      </c>
      <c r="B34" s="680" t="s">
        <v>552</v>
      </c>
      <c r="C34" s="672">
        <f>'1.A.sz.mell.'!C34+'1.B.Óvoda'!C34+'1.C Konyha'!C34</f>
        <v>200000</v>
      </c>
      <c r="D34" s="683">
        <f>'1.A.sz.mell.'!D34+'1.B.Óvoda'!D34+'1.C Konyha'!D34</f>
        <v>553534</v>
      </c>
      <c r="E34" s="798">
        <f>'1.A.sz.mell.'!E34+'1.B.Óvoda'!E34+'1.C Konyha'!E34</f>
        <v>304492</v>
      </c>
      <c r="F34" s="802">
        <f t="shared" si="0"/>
        <v>0.55008725751263698</v>
      </c>
    </row>
    <row r="35" spans="1:6" s="217" customFormat="1" ht="12" customHeight="1" thickBot="1" x14ac:dyDescent="0.3">
      <c r="A35" s="678" t="s">
        <v>310</v>
      </c>
      <c r="B35" s="681" t="s">
        <v>553</v>
      </c>
      <c r="C35" s="675">
        <f>'1.A.sz.mell.'!C35+'1.B.Óvoda'!C35+'1.C Konyha'!C35</f>
        <v>42765046</v>
      </c>
      <c r="D35" s="675">
        <f>'1.A.sz.mell.'!D35+'1.B.Óvoda'!D35+'1.C Konyha'!D35</f>
        <v>44585796</v>
      </c>
      <c r="E35" s="795">
        <f>'1.A.sz.mell.'!E35+'1.B.Óvoda'!E35+'1.C Konyha'!E35</f>
        <v>37839624</v>
      </c>
      <c r="F35" s="676">
        <f t="shared" si="0"/>
        <v>0.8486923503619852</v>
      </c>
    </row>
    <row r="36" spans="1:6" s="217" customFormat="1" ht="12" customHeight="1" x14ac:dyDescent="0.25">
      <c r="A36" s="175" t="s">
        <v>357</v>
      </c>
      <c r="B36" s="679" t="s">
        <v>554</v>
      </c>
      <c r="C36" s="669">
        <f>'1.A.sz.mell.'!C36+'1.B.Óvoda'!C36+'1.C Konyha'!C36</f>
        <v>320000</v>
      </c>
      <c r="D36" s="682">
        <f>'1.A.sz.mell.'!D36+'1.B.Óvoda'!D36+'1.C Konyha'!D36</f>
        <v>1681321</v>
      </c>
      <c r="E36" s="797">
        <f>'1.A.sz.mell.'!E36+'1.B.Óvoda'!E36+'1.C Konyha'!E36</f>
        <v>1681321</v>
      </c>
      <c r="F36" s="800">
        <f t="shared" si="0"/>
        <v>1</v>
      </c>
    </row>
    <row r="37" spans="1:6" s="217" customFormat="1" ht="12" customHeight="1" x14ac:dyDescent="0.25">
      <c r="A37" s="172" t="s">
        <v>358</v>
      </c>
      <c r="B37" s="199" t="s">
        <v>555</v>
      </c>
      <c r="C37" s="582">
        <f>'1.A.sz.mell.'!C37+'1.B.Óvoda'!C37+'1.C Konyha'!C37</f>
        <v>13107304</v>
      </c>
      <c r="D37" s="677">
        <f>'1.A.sz.mell.'!D37+'1.B.Óvoda'!D37+'1.C Konyha'!D37</f>
        <v>16516457</v>
      </c>
      <c r="E37" s="796">
        <f>'1.A.sz.mell.'!E37+'1.B.Óvoda'!E37+'1.C Konyha'!E37</f>
        <v>13886297</v>
      </c>
      <c r="F37" s="801">
        <f t="shared" si="0"/>
        <v>0.84075519344130523</v>
      </c>
    </row>
    <row r="38" spans="1:6" s="217" customFormat="1" ht="12" customHeight="1" x14ac:dyDescent="0.25">
      <c r="A38" s="172" t="s">
        <v>359</v>
      </c>
      <c r="B38" s="199" t="s">
        <v>556</v>
      </c>
      <c r="C38" s="582">
        <f>'1.A.sz.mell.'!C38+'1.B.Óvoda'!C38+'1.C Konyha'!C38</f>
        <v>5273704</v>
      </c>
      <c r="D38" s="677">
        <f>'1.A.sz.mell.'!D38+'1.B.Óvoda'!D38+'1.C Konyha'!D38</f>
        <v>5609838</v>
      </c>
      <c r="E38" s="796">
        <f>'1.A.sz.mell.'!E38+'1.B.Óvoda'!E38+'1.C Konyha'!E38</f>
        <v>4650107</v>
      </c>
      <c r="F38" s="801">
        <f t="shared" si="0"/>
        <v>0.82892001515908298</v>
      </c>
    </row>
    <row r="39" spans="1:6" s="217" customFormat="1" ht="12" customHeight="1" x14ac:dyDescent="0.25">
      <c r="A39" s="172" t="s">
        <v>416</v>
      </c>
      <c r="B39" s="199" t="s">
        <v>557</v>
      </c>
      <c r="C39" s="582">
        <f>'1.A.sz.mell.'!C39+'1.B.Óvoda'!C39+'1.C Konyha'!C39</f>
        <v>300000</v>
      </c>
      <c r="D39" s="677">
        <f>'1.A.sz.mell.'!D39+'1.B.Óvoda'!D39+'1.C Konyha'!D39</f>
        <v>1005062</v>
      </c>
      <c r="E39" s="796">
        <f>'1.A.sz.mell.'!E39+'1.B.Óvoda'!E39+'1.C Konyha'!E39</f>
        <v>750062</v>
      </c>
      <c r="F39" s="801">
        <f t="shared" si="0"/>
        <v>0.74628430882870911</v>
      </c>
    </row>
    <row r="40" spans="1:6" s="217" customFormat="1" ht="12" customHeight="1" x14ac:dyDescent="0.25">
      <c r="A40" s="172" t="s">
        <v>417</v>
      </c>
      <c r="B40" s="199" t="s">
        <v>558</v>
      </c>
      <c r="C40" s="582">
        <f>'1.A.sz.mell.'!C40+'1.B.Óvoda'!C40+'1.C Konyha'!C40</f>
        <v>3985233</v>
      </c>
      <c r="D40" s="677">
        <f>'1.A.sz.mell.'!D40+'1.B.Óvoda'!D40+'1.C Konyha'!D40</f>
        <v>3985233</v>
      </c>
      <c r="E40" s="796">
        <f>'1.A.sz.mell.'!E40+'1.B.Óvoda'!E40+'1.C Konyha'!E40</f>
        <v>3770742</v>
      </c>
      <c r="F40" s="801">
        <f t="shared" si="0"/>
        <v>0.94617855467923706</v>
      </c>
    </row>
    <row r="41" spans="1:6" s="217" customFormat="1" ht="12" customHeight="1" x14ac:dyDescent="0.25">
      <c r="A41" s="172" t="s">
        <v>418</v>
      </c>
      <c r="B41" s="199" t="s">
        <v>559</v>
      </c>
      <c r="C41" s="582">
        <f>'1.A.sz.mell.'!C41+'1.B.Óvoda'!C41+'1.C Konyha'!C41</f>
        <v>7028305</v>
      </c>
      <c r="D41" s="677">
        <f>'1.A.sz.mell.'!D41+'1.B.Óvoda'!D41+'1.C Konyha'!D41</f>
        <v>8807717</v>
      </c>
      <c r="E41" s="796">
        <f>'1.A.sz.mell.'!E41+'1.B.Óvoda'!E41+'1.C Konyha'!E41</f>
        <v>6772732</v>
      </c>
      <c r="F41" s="801">
        <f t="shared" si="0"/>
        <v>0.76895431585733287</v>
      </c>
    </row>
    <row r="42" spans="1:6" s="217" customFormat="1" ht="12" customHeight="1" x14ac:dyDescent="0.25">
      <c r="A42" s="172" t="s">
        <v>419</v>
      </c>
      <c r="B42" s="199" t="s">
        <v>560</v>
      </c>
      <c r="C42" s="582">
        <f>'1.A.sz.mell.'!C42+'1.B.Óvoda'!C42+'1.C Konyha'!C42</f>
        <v>12712000</v>
      </c>
      <c r="D42" s="677">
        <f>'1.A.sz.mell.'!D42+'1.B.Óvoda'!D42+'1.C Konyha'!D42</f>
        <v>5520000</v>
      </c>
      <c r="E42" s="796">
        <f>'1.A.sz.mell.'!E42+'1.B.Óvoda'!E42+'1.C Konyha'!E42</f>
        <v>5520000</v>
      </c>
      <c r="F42" s="801">
        <v>1</v>
      </c>
    </row>
    <row r="43" spans="1:6" s="217" customFormat="1" ht="12" customHeight="1" x14ac:dyDescent="0.25">
      <c r="A43" s="172" t="s">
        <v>420</v>
      </c>
      <c r="B43" s="199" t="s">
        <v>561</v>
      </c>
      <c r="C43" s="582">
        <f>'1.A.sz.mell.'!C43+'1.B.Óvoda'!C43+'1.C Konyha'!C43</f>
        <v>3500</v>
      </c>
      <c r="D43" s="677">
        <f>'1.A.sz.mell.'!D43+'1.B.Óvoda'!D43+'1.C Konyha'!D43</f>
        <v>342</v>
      </c>
      <c r="E43" s="796">
        <f>'1.A.sz.mell.'!E43+'1.B.Óvoda'!E43+'1.C Konyha'!E43</f>
        <v>342</v>
      </c>
      <c r="F43" s="801"/>
    </row>
    <row r="44" spans="1:6" s="217" customFormat="1" ht="12" customHeight="1" x14ac:dyDescent="0.25">
      <c r="A44" s="172" t="s">
        <v>562</v>
      </c>
      <c r="B44" s="199" t="s">
        <v>563</v>
      </c>
      <c r="C44" s="582">
        <f>'1.A.sz.mell.'!C44+'1.B.Óvoda'!C44+'1.C Konyha'!C44</f>
        <v>0</v>
      </c>
      <c r="D44" s="677">
        <f>'1.A.sz.mell.'!D44+'1.B.Óvoda'!D44+'1.C Konyha'!D44</f>
        <v>0</v>
      </c>
      <c r="E44" s="796">
        <f>'1.A.sz.mell.'!E44+'1.B.Óvoda'!E44+'1.C Konyha'!E44</f>
        <v>0</v>
      </c>
      <c r="F44" s="801">
        <v>1</v>
      </c>
    </row>
    <row r="45" spans="1:6" s="217" customFormat="1" ht="12" customHeight="1" x14ac:dyDescent="0.25">
      <c r="A45" s="172" t="s">
        <v>564</v>
      </c>
      <c r="B45" s="199" t="s">
        <v>1028</v>
      </c>
      <c r="C45" s="582">
        <f>'1.A.sz.mell.'!C45+'1.B.Óvoda'!C45+'1.C Konyha'!C45</f>
        <v>0</v>
      </c>
      <c r="D45" s="677">
        <f>'1.A.sz.mell.'!D45+'1.B.Óvoda'!D45+'1.C Konyha'!D45</f>
        <v>46675</v>
      </c>
      <c r="E45" s="796">
        <f>'1.A.sz.mell.'!E45+'1.B.Óvoda'!E45+'1.C Konyha'!E45</f>
        <v>46675</v>
      </c>
      <c r="F45" s="801"/>
    </row>
    <row r="46" spans="1:6" s="217" customFormat="1" ht="12" customHeight="1" thickBot="1" x14ac:dyDescent="0.3">
      <c r="A46" s="176" t="s">
        <v>1027</v>
      </c>
      <c r="B46" s="680" t="s">
        <v>565</v>
      </c>
      <c r="C46" s="672">
        <f>'1.A.sz.mell.'!C46+'1.B.Óvoda'!C46+'1.C Konyha'!C46</f>
        <v>35000</v>
      </c>
      <c r="D46" s="672">
        <f>'1.A.sz.mell.'!D46+'1.B.Óvoda'!D46+'1.C Konyha'!D46</f>
        <v>1413151</v>
      </c>
      <c r="E46" s="794">
        <f>'1.A.sz.mell.'!E46+'1.B.Óvoda'!E46+'1.C Konyha'!E46</f>
        <v>761346</v>
      </c>
      <c r="F46" s="802">
        <f>E46/D46</f>
        <v>0.53875771237468606</v>
      </c>
    </row>
    <row r="47" spans="1:6" s="217" customFormat="1" ht="12" customHeight="1" thickBot="1" x14ac:dyDescent="0.3">
      <c r="A47" s="678" t="s">
        <v>311</v>
      </c>
      <c r="B47" s="681" t="s">
        <v>566</v>
      </c>
      <c r="C47" s="675">
        <f>'1.A.sz.mell.'!C47+'1.B.Óvoda'!C47+'1.C Konyha'!C47</f>
        <v>1102363</v>
      </c>
      <c r="D47" s="675">
        <f>'1.A.sz.mell.'!D47+'1.B.Óvoda'!D47+'1.C Konyha'!D47</f>
        <v>1102362</v>
      </c>
      <c r="E47" s="795">
        <f>'1.A.sz.mell.'!E47+'1.B.Óvoda'!E47+'1.C Konyha'!E47</f>
        <v>1102362</v>
      </c>
      <c r="F47" s="676">
        <f>E47/D47</f>
        <v>1</v>
      </c>
    </row>
    <row r="48" spans="1:6" s="217" customFormat="1" ht="12" customHeight="1" x14ac:dyDescent="0.25">
      <c r="A48" s="175" t="s">
        <v>360</v>
      </c>
      <c r="B48" s="679" t="s">
        <v>567</v>
      </c>
      <c r="C48" s="669">
        <f>'1.A.sz.mell.'!C48+'1.B.Óvoda'!C48+'1.C Konyha'!C48</f>
        <v>0</v>
      </c>
      <c r="D48" s="669">
        <f>'1.A.sz.mell.'!D48+'1.B.Óvoda'!D48+'1.C Konyha'!D48</f>
        <v>0</v>
      </c>
      <c r="E48" s="792">
        <f>'1.A.sz.mell.'!E48+'1.B.Óvoda'!E48+'1.C Konyha'!E48</f>
        <v>0</v>
      </c>
      <c r="F48" s="800"/>
    </row>
    <row r="49" spans="1:6" s="217" customFormat="1" ht="12" customHeight="1" x14ac:dyDescent="0.25">
      <c r="A49" s="172" t="s">
        <v>361</v>
      </c>
      <c r="B49" s="199" t="s">
        <v>568</v>
      </c>
      <c r="C49" s="582">
        <f>'1.A.sz.mell.'!C49+'1.B.Óvoda'!C49+'1.C Konyha'!C49</f>
        <v>0</v>
      </c>
      <c r="D49" s="582">
        <f>'1.A.sz.mell.'!D49+'1.B.Óvoda'!D49+'1.C Konyha'!D49</f>
        <v>0</v>
      </c>
      <c r="E49" s="793">
        <f>'1.A.sz.mell.'!E49+'1.B.Óvoda'!E49+'1.C Konyha'!E49</f>
        <v>0</v>
      </c>
      <c r="F49" s="801"/>
    </row>
    <row r="50" spans="1:6" s="217" customFormat="1" ht="12" customHeight="1" x14ac:dyDescent="0.25">
      <c r="A50" s="172" t="s">
        <v>569</v>
      </c>
      <c r="B50" s="199" t="s">
        <v>570</v>
      </c>
      <c r="C50" s="582">
        <f>'1.A.sz.mell.'!C50+'1.B.Óvoda'!C50+'1.C Konyha'!C50</f>
        <v>1102363</v>
      </c>
      <c r="D50" s="582">
        <f>'1.A.sz.mell.'!D50+'1.B.Óvoda'!D50+'1.C Konyha'!D50</f>
        <v>1102362</v>
      </c>
      <c r="E50" s="793">
        <f>'1.A.sz.mell.'!E50+'1.B.Óvoda'!E50+'1.C Konyha'!E50</f>
        <v>1102362</v>
      </c>
      <c r="F50" s="801">
        <f>E50/D50</f>
        <v>1</v>
      </c>
    </row>
    <row r="51" spans="1:6" s="217" customFormat="1" ht="12" customHeight="1" x14ac:dyDescent="0.25">
      <c r="A51" s="172" t="s">
        <v>571</v>
      </c>
      <c r="B51" s="199" t="s">
        <v>572</v>
      </c>
      <c r="C51" s="582">
        <f>'1.A.sz.mell.'!C51+'1.B.Óvoda'!C51+'1.C Konyha'!C51</f>
        <v>0</v>
      </c>
      <c r="D51" s="582">
        <f>'1.A.sz.mell.'!D51+'1.B.Óvoda'!D51+'1.C Konyha'!D51</f>
        <v>0</v>
      </c>
      <c r="E51" s="793">
        <f>'1.A.sz.mell.'!E51+'1.B.Óvoda'!E51+'1.C Konyha'!E51</f>
        <v>0</v>
      </c>
      <c r="F51" s="801"/>
    </row>
    <row r="52" spans="1:6" s="217" customFormat="1" ht="12" customHeight="1" thickBot="1" x14ac:dyDescent="0.3">
      <c r="A52" s="176" t="s">
        <v>573</v>
      </c>
      <c r="B52" s="680" t="s">
        <v>574</v>
      </c>
      <c r="C52" s="672">
        <f>'1.A.sz.mell.'!C52+'1.B.Óvoda'!C52+'1.C Konyha'!C52</f>
        <v>0</v>
      </c>
      <c r="D52" s="672">
        <f>'1.A.sz.mell.'!D52+'1.B.Óvoda'!D52+'1.C Konyha'!D52</f>
        <v>0</v>
      </c>
      <c r="E52" s="794">
        <f>'1.A.sz.mell.'!E52+'1.B.Óvoda'!E52+'1.C Konyha'!E52</f>
        <v>0</v>
      </c>
      <c r="F52" s="802"/>
    </row>
    <row r="53" spans="1:6" s="217" customFormat="1" ht="17.25" customHeight="1" thickBot="1" x14ac:dyDescent="0.3">
      <c r="A53" s="678" t="s">
        <v>421</v>
      </c>
      <c r="B53" s="681" t="s">
        <v>575</v>
      </c>
      <c r="C53" s="675">
        <f>'1.A.sz.mell.'!C53+'1.B.Óvoda'!C53+'1.C Konyha'!C53</f>
        <v>240000</v>
      </c>
      <c r="D53" s="675">
        <f>'1.A.sz.mell.'!D53+'1.B.Óvoda'!D53+'1.C Konyha'!D53</f>
        <v>10043500</v>
      </c>
      <c r="E53" s="795">
        <f>'1.A.sz.mell.'!E53+'1.B.Óvoda'!E53+'1.C Konyha'!E53</f>
        <v>443500</v>
      </c>
      <c r="F53" s="676">
        <f>E53/D53</f>
        <v>4.415791307811022E-2</v>
      </c>
    </row>
    <row r="54" spans="1:6" s="217" customFormat="1" ht="12" customHeight="1" x14ac:dyDescent="0.25">
      <c r="A54" s="175" t="s">
        <v>362</v>
      </c>
      <c r="B54" s="679" t="s">
        <v>576</v>
      </c>
      <c r="C54" s="669">
        <f>'1.A.sz.mell.'!C54+'1.B.Óvoda'!C54+'1.C Konyha'!C54</f>
        <v>0</v>
      </c>
      <c r="D54" s="669">
        <f>'1.A.sz.mell.'!D54+'1.B.Óvoda'!D54+'1.C Konyha'!D54</f>
        <v>0</v>
      </c>
      <c r="E54" s="792">
        <f>'1.A.sz.mell.'!E54+'1.B.Óvoda'!E54+'1.C Konyha'!E54</f>
        <v>0</v>
      </c>
      <c r="F54" s="800"/>
    </row>
    <row r="55" spans="1:6" s="217" customFormat="1" ht="23.25" customHeight="1" x14ac:dyDescent="0.25">
      <c r="A55" s="172" t="s">
        <v>363</v>
      </c>
      <c r="B55" s="199" t="s">
        <v>577</v>
      </c>
      <c r="C55" s="582">
        <f>'1.A.sz.mell.'!C55+'1.B.Óvoda'!C55+'1.C Konyha'!C55</f>
        <v>0</v>
      </c>
      <c r="D55" s="582">
        <f>'1.A.sz.mell.'!D55+'1.B.Óvoda'!D55+'1.C Konyha'!D55</f>
        <v>9600000</v>
      </c>
      <c r="E55" s="793">
        <f>'1.A.sz.mell.'!E55+'1.B.Óvoda'!E55+'1.C Konyha'!E55</f>
        <v>0</v>
      </c>
      <c r="F55" s="801"/>
    </row>
    <row r="56" spans="1:6" s="217" customFormat="1" ht="12" customHeight="1" x14ac:dyDescent="0.25">
      <c r="A56" s="172" t="s">
        <v>578</v>
      </c>
      <c r="B56" s="199" t="s">
        <v>579</v>
      </c>
      <c r="C56" s="582">
        <f>'1.A.sz.mell.'!C56+'1.B.Óvoda'!C56+'1.C Konyha'!C56</f>
        <v>240000</v>
      </c>
      <c r="D56" s="677">
        <f>'1.A.sz.mell.'!D56+'1.B.Óvoda'!D56+'1.C Konyha'!D56</f>
        <v>443500</v>
      </c>
      <c r="E56" s="796">
        <f>'1.A.sz.mell.'!E56+'1.B.Óvoda'!E56+'1.C Konyha'!E56</f>
        <v>443500</v>
      </c>
      <c r="F56" s="801">
        <f>E56/D56</f>
        <v>1</v>
      </c>
    </row>
    <row r="57" spans="1:6" s="217" customFormat="1" ht="12" customHeight="1" thickBot="1" x14ac:dyDescent="0.3">
      <c r="A57" s="176" t="s">
        <v>580</v>
      </c>
      <c r="B57" s="680" t="s">
        <v>581</v>
      </c>
      <c r="C57" s="672">
        <f>'1.A.sz.mell.'!C57+'1.B.Óvoda'!C57+'1.C Konyha'!C57</f>
        <v>0</v>
      </c>
      <c r="D57" s="683">
        <f>'1.A.sz.mell.'!D57+'1.B.Óvoda'!D57+'1.C Konyha'!D57</f>
        <v>0</v>
      </c>
      <c r="E57" s="798">
        <f>'1.A.sz.mell.'!E57+'1.B.Óvoda'!E57+'1.C Konyha'!E57</f>
        <v>0</v>
      </c>
      <c r="F57" s="802"/>
    </row>
    <row r="58" spans="1:6" s="217" customFormat="1" ht="12" customHeight="1" thickBot="1" x14ac:dyDescent="0.3">
      <c r="A58" s="678" t="s">
        <v>313</v>
      </c>
      <c r="B58" s="674" t="s">
        <v>582</v>
      </c>
      <c r="C58" s="675">
        <f>'1.A.sz.mell.'!C58+'1.B.Óvoda'!C58+'1.C Konyha'!C58</f>
        <v>507100</v>
      </c>
      <c r="D58" s="675">
        <f>'1.A.sz.mell.'!D58+'1.B.Óvoda'!D58+'1.C Konyha'!D58</f>
        <v>1971137</v>
      </c>
      <c r="E58" s="795">
        <f>'1.A.sz.mell.'!E58+'1.B.Óvoda'!E58+'1.C Konyha'!E58</f>
        <v>1046037</v>
      </c>
      <c r="F58" s="676">
        <f>E58/D58</f>
        <v>0.53067696461483904</v>
      </c>
    </row>
    <row r="59" spans="1:6" s="217" customFormat="1" ht="12" customHeight="1" x14ac:dyDescent="0.25">
      <c r="A59" s="175" t="s">
        <v>422</v>
      </c>
      <c r="B59" s="679" t="s">
        <v>583</v>
      </c>
      <c r="C59" s="669">
        <f>'1.A.sz.mell.'!C59+'1.B.Óvoda'!C59+'1.C Konyha'!C59</f>
        <v>0</v>
      </c>
      <c r="D59" s="669">
        <f>'1.A.sz.mell.'!D59+'1.B.Óvoda'!D59+'1.C Konyha'!D59</f>
        <v>0</v>
      </c>
      <c r="E59" s="792">
        <f>'1.A.sz.mell.'!E59+'1.B.Óvoda'!E59+'1.C Konyha'!E59</f>
        <v>0</v>
      </c>
      <c r="F59" s="800"/>
    </row>
    <row r="60" spans="1:6" s="217" customFormat="1" ht="24.75" customHeight="1" x14ac:dyDescent="0.25">
      <c r="A60" s="172" t="s">
        <v>423</v>
      </c>
      <c r="B60" s="199" t="s">
        <v>584</v>
      </c>
      <c r="C60" s="582">
        <f>'1.A.sz.mell.'!C60+'1.B.Óvoda'!C60+'1.C Konyha'!C60</f>
        <v>507100</v>
      </c>
      <c r="D60" s="677">
        <f>'1.A.sz.mell.'!D60+'1.B.Óvoda'!D60+'1.C Konyha'!D60</f>
        <v>1971137</v>
      </c>
      <c r="E60" s="796">
        <f>'1.A.sz.mell.'!E60+'1.B.Óvoda'!E60+'1.C Konyha'!E60</f>
        <v>1046037</v>
      </c>
      <c r="F60" s="801">
        <f>E60/D60</f>
        <v>0.53067696461483904</v>
      </c>
    </row>
    <row r="61" spans="1:6" s="217" customFormat="1" ht="12" customHeight="1" x14ac:dyDescent="0.25">
      <c r="A61" s="172" t="s">
        <v>440</v>
      </c>
      <c r="B61" s="199" t="s">
        <v>585</v>
      </c>
      <c r="C61" s="582">
        <f>'1.A.sz.mell.'!C61+'1.B.Óvoda'!C61+'1.C Konyha'!C61</f>
        <v>0</v>
      </c>
      <c r="D61" s="582">
        <f>'1.A.sz.mell.'!D61+'1.B.Óvoda'!D61+'1.C Konyha'!D61</f>
        <v>0</v>
      </c>
      <c r="E61" s="793">
        <f>'1.A.sz.mell.'!E61+'1.B.Óvoda'!E61+'1.C Konyha'!E61</f>
        <v>0</v>
      </c>
      <c r="F61" s="801"/>
    </row>
    <row r="62" spans="1:6" s="217" customFormat="1" ht="12" customHeight="1" thickBot="1" x14ac:dyDescent="0.3">
      <c r="A62" s="176" t="s">
        <v>586</v>
      </c>
      <c r="B62" s="680" t="s">
        <v>587</v>
      </c>
      <c r="C62" s="672">
        <f>'1.A.sz.mell.'!C62+'1.B.Óvoda'!C62+'1.C Konyha'!C62</f>
        <v>0</v>
      </c>
      <c r="D62" s="672">
        <f>'1.A.sz.mell.'!D62+'1.B.Óvoda'!D62+'1.C Konyha'!D62</f>
        <v>0</v>
      </c>
      <c r="E62" s="794">
        <f>'1.A.sz.mell.'!E62+'1.B.Óvoda'!E62+'1.C Konyha'!E62</f>
        <v>0</v>
      </c>
      <c r="F62" s="802"/>
    </row>
    <row r="63" spans="1:6" s="217" customFormat="1" ht="12" customHeight="1" thickBot="1" x14ac:dyDescent="0.3">
      <c r="A63" s="578" t="s">
        <v>314</v>
      </c>
      <c r="B63" s="584" t="s">
        <v>588</v>
      </c>
      <c r="C63" s="579">
        <f>'1.A.sz.mell.'!C63+'1.B.Óvoda'!C63+'1.C Konyha'!C63</f>
        <v>286136042</v>
      </c>
      <c r="D63" s="579">
        <f>'1.A.sz.mell.'!D63+'1.B.Óvoda'!D63+'1.C Konyha'!D63</f>
        <v>573755514</v>
      </c>
      <c r="E63" s="799">
        <f>'1.A.sz.mell.'!E63+'1.B.Óvoda'!E63+'1.C Konyha'!E63</f>
        <v>552770969</v>
      </c>
      <c r="F63" s="580">
        <f>E63/D63</f>
        <v>0.96342598112268429</v>
      </c>
    </row>
    <row r="64" spans="1:6" s="217" customFormat="1" ht="12" customHeight="1" thickBot="1" x14ac:dyDescent="0.3">
      <c r="A64" s="743" t="s">
        <v>589</v>
      </c>
      <c r="B64" s="742" t="s">
        <v>590</v>
      </c>
      <c r="C64" s="207">
        <f>'1.A.sz.mell.'!C64+'1.B.Óvoda'!C64+'1.C Konyha'!C64</f>
        <v>43666300</v>
      </c>
      <c r="D64" s="207">
        <f>'1.A.sz.mell.'!D64+'1.B.Óvoda'!D64+'1.C Konyha'!D64</f>
        <v>31666300</v>
      </c>
      <c r="E64" s="291">
        <f>'1.A.sz.mell.'!E64+'1.B.Óvoda'!E64+'1.C Konyha'!E64</f>
        <v>31666300</v>
      </c>
      <c r="F64" s="481">
        <f>E64/D64</f>
        <v>1</v>
      </c>
    </row>
    <row r="65" spans="1:6" s="217" customFormat="1" ht="12" customHeight="1" x14ac:dyDescent="0.25">
      <c r="A65" s="175" t="s">
        <v>591</v>
      </c>
      <c r="B65" s="679" t="s">
        <v>592</v>
      </c>
      <c r="C65" s="669">
        <f>'1.A.sz.mell.'!C65+'1.B.Óvoda'!C65+'1.C Konyha'!C65</f>
        <v>0</v>
      </c>
      <c r="D65" s="669">
        <f>'1.A.sz.mell.'!D65+'1.B.Óvoda'!D65+'1.C Konyha'!D65</f>
        <v>0</v>
      </c>
      <c r="E65" s="792">
        <f>'1.A.sz.mell.'!E65+'1.B.Óvoda'!E65+'1.C Konyha'!E65</f>
        <v>0</v>
      </c>
      <c r="F65" s="800"/>
    </row>
    <row r="66" spans="1:6" s="217" customFormat="1" ht="12" customHeight="1" x14ac:dyDescent="0.25">
      <c r="A66" s="172" t="s">
        <v>593</v>
      </c>
      <c r="B66" s="199" t="s">
        <v>594</v>
      </c>
      <c r="C66" s="582">
        <f>'1.A.sz.mell.'!C66+'1.B.Óvoda'!C66+'1.C Konyha'!C66</f>
        <v>0</v>
      </c>
      <c r="D66" s="582">
        <f>'1.A.sz.mell.'!D66+'1.B.Óvoda'!D66+'1.C Konyha'!D66</f>
        <v>21150700</v>
      </c>
      <c r="E66" s="793">
        <f>'1.A.sz.mell.'!E66+'1.B.Óvoda'!E66+'1.C Konyha'!E66</f>
        <v>21150700</v>
      </c>
      <c r="F66" s="801">
        <f>E66/D66</f>
        <v>1</v>
      </c>
    </row>
    <row r="67" spans="1:6" s="217" customFormat="1" ht="12" customHeight="1" thickBot="1" x14ac:dyDescent="0.3">
      <c r="A67" s="176" t="s">
        <v>595</v>
      </c>
      <c r="B67" s="680" t="s">
        <v>639</v>
      </c>
      <c r="C67" s="672">
        <f>'1.A.sz.mell.'!C67+'1.B.Óvoda'!C67+'1.C Konyha'!C67</f>
        <v>43666300</v>
      </c>
      <c r="D67" s="672">
        <f>'1.A.sz.mell.'!D67+'1.B.Óvoda'!D67+'1.C Konyha'!D67</f>
        <v>10515600</v>
      </c>
      <c r="E67" s="794">
        <f>'1.A.sz.mell.'!E67+'1.B.Óvoda'!E67+'1.C Konyha'!E67</f>
        <v>10515600</v>
      </c>
      <c r="F67" s="802">
        <f>E67/D67</f>
        <v>1</v>
      </c>
    </row>
    <row r="68" spans="1:6" s="217" customFormat="1" ht="12" customHeight="1" thickBot="1" x14ac:dyDescent="0.3">
      <c r="A68" s="745" t="s">
        <v>596</v>
      </c>
      <c r="B68" s="674" t="s">
        <v>597</v>
      </c>
      <c r="C68" s="675">
        <f>'1.A.sz.mell.'!C68+'1.B.Óvoda'!C68+'1.C Konyha'!C68</f>
        <v>0</v>
      </c>
      <c r="D68" s="675">
        <f>'1.A.sz.mell.'!D68+'1.B.Óvoda'!D68+'1.C Konyha'!D68</f>
        <v>0</v>
      </c>
      <c r="E68" s="795">
        <f>'1.A.sz.mell.'!E68+'1.B.Óvoda'!E68+'1.C Konyha'!E68</f>
        <v>0</v>
      </c>
      <c r="F68" s="676"/>
    </row>
    <row r="69" spans="1:6" s="217" customFormat="1" ht="13.5" customHeight="1" x14ac:dyDescent="0.25">
      <c r="A69" s="175" t="s">
        <v>401</v>
      </c>
      <c r="B69" s="679" t="s">
        <v>598</v>
      </c>
      <c r="C69" s="669">
        <f>'1.A.sz.mell.'!C69+'1.B.Óvoda'!C69+'1.C Konyha'!C69</f>
        <v>0</v>
      </c>
      <c r="D69" s="669">
        <f>'1.A.sz.mell.'!D69+'1.B.Óvoda'!D69+'1.C Konyha'!D69</f>
        <v>0</v>
      </c>
      <c r="E69" s="792">
        <f>'1.A.sz.mell.'!E69+'1.B.Óvoda'!E69+'1.C Konyha'!E69</f>
        <v>0</v>
      </c>
      <c r="F69" s="800"/>
    </row>
    <row r="70" spans="1:6" s="217" customFormat="1" ht="12" customHeight="1" x14ac:dyDescent="0.25">
      <c r="A70" s="172" t="s">
        <v>402</v>
      </c>
      <c r="B70" s="199" t="s">
        <v>599</v>
      </c>
      <c r="C70" s="582">
        <f>'1.A.sz.mell.'!C70+'1.B.Óvoda'!C70+'1.C Konyha'!C70</f>
        <v>0</v>
      </c>
      <c r="D70" s="582">
        <f>'1.A.sz.mell.'!D70+'1.B.Óvoda'!D70+'1.C Konyha'!D70</f>
        <v>0</v>
      </c>
      <c r="E70" s="793">
        <f>'1.A.sz.mell.'!E70+'1.B.Óvoda'!E70+'1.C Konyha'!E70</f>
        <v>0</v>
      </c>
      <c r="F70" s="801"/>
    </row>
    <row r="71" spans="1:6" s="217" customFormat="1" ht="12" customHeight="1" x14ac:dyDescent="0.25">
      <c r="A71" s="172" t="s">
        <v>600</v>
      </c>
      <c r="B71" s="199" t="s">
        <v>601</v>
      </c>
      <c r="C71" s="582">
        <f>'1.A.sz.mell.'!C71+'1.B.Óvoda'!C71+'1.C Konyha'!C71</f>
        <v>0</v>
      </c>
      <c r="D71" s="582">
        <f>'1.A.sz.mell.'!D71+'1.B.Óvoda'!D71+'1.C Konyha'!D71</f>
        <v>0</v>
      </c>
      <c r="E71" s="793">
        <f>'1.A.sz.mell.'!E71+'1.B.Óvoda'!E71+'1.C Konyha'!E71</f>
        <v>0</v>
      </c>
      <c r="F71" s="801"/>
    </row>
    <row r="72" spans="1:6" s="217" customFormat="1" ht="12" customHeight="1" thickBot="1" x14ac:dyDescent="0.3">
      <c r="A72" s="176" t="s">
        <v>602</v>
      </c>
      <c r="B72" s="680" t="s">
        <v>603</v>
      </c>
      <c r="C72" s="672">
        <f>'1.A.sz.mell.'!C72+'1.B.Óvoda'!C72+'1.C Konyha'!C72</f>
        <v>0</v>
      </c>
      <c r="D72" s="672">
        <f>'1.A.sz.mell.'!D72+'1.B.Óvoda'!D72+'1.C Konyha'!D72</f>
        <v>0</v>
      </c>
      <c r="E72" s="794">
        <f>'1.A.sz.mell.'!E72+'1.B.Óvoda'!E72+'1.C Konyha'!E72</f>
        <v>0</v>
      </c>
      <c r="F72" s="802"/>
    </row>
    <row r="73" spans="1:6" s="217" customFormat="1" ht="12" customHeight="1" thickBot="1" x14ac:dyDescent="0.3">
      <c r="A73" s="745" t="s">
        <v>604</v>
      </c>
      <c r="B73" s="674" t="s">
        <v>605</v>
      </c>
      <c r="C73" s="675">
        <f>'1.A.sz.mell.'!C73+'1.B.Óvoda'!C73+'1.C Konyha'!C73</f>
        <v>78687486</v>
      </c>
      <c r="D73" s="675">
        <f>'1.A.sz.mell.'!D73+'1.B.Óvoda'!D73+'1.C Konyha'!D73</f>
        <v>80915294</v>
      </c>
      <c r="E73" s="795">
        <f>'1.A.sz.mell.'!E73+'1.B.Óvoda'!E73+'1.C Konyha'!E73</f>
        <v>80915294</v>
      </c>
      <c r="F73" s="676">
        <f>E73/D73</f>
        <v>1</v>
      </c>
    </row>
    <row r="74" spans="1:6" s="217" customFormat="1" ht="12" customHeight="1" x14ac:dyDescent="0.25">
      <c r="A74" s="175" t="s">
        <v>606</v>
      </c>
      <c r="B74" s="679" t="s">
        <v>607</v>
      </c>
      <c r="C74" s="669">
        <f>'1.A.sz.mell.'!C74+'1.B.Óvoda'!C74+'1.C Konyha'!C74</f>
        <v>78687486</v>
      </c>
      <c r="D74" s="669">
        <f>'1.A.sz.mell.'!D74+'1.B.Óvoda'!D74+'1.C Konyha'!D74</f>
        <v>80915294</v>
      </c>
      <c r="E74" s="792">
        <f>'1.A.sz.mell.'!E74+'1.B.Óvoda'!E74+'1.C Konyha'!E74</f>
        <v>80915294</v>
      </c>
      <c r="F74" s="800">
        <f>E74/D74</f>
        <v>1</v>
      </c>
    </row>
    <row r="75" spans="1:6" s="217" customFormat="1" ht="12" customHeight="1" thickBot="1" x14ac:dyDescent="0.3">
      <c r="A75" s="176" t="s">
        <v>608</v>
      </c>
      <c r="B75" s="680" t="s">
        <v>609</v>
      </c>
      <c r="C75" s="672">
        <f>'1.A.sz.mell.'!C75+'1.B.Óvoda'!C75+'1.C Konyha'!C75</f>
        <v>0</v>
      </c>
      <c r="D75" s="672">
        <f>'1.A.sz.mell.'!D75+'1.B.Óvoda'!D75+'1.C Konyha'!D75</f>
        <v>0</v>
      </c>
      <c r="E75" s="794">
        <f>'1.A.sz.mell.'!E75+'1.B.Óvoda'!E75+'1.C Konyha'!E75</f>
        <v>0</v>
      </c>
      <c r="F75" s="802"/>
    </row>
    <row r="76" spans="1:6" s="217" customFormat="1" ht="12" customHeight="1" thickBot="1" x14ac:dyDescent="0.3">
      <c r="A76" s="745" t="s">
        <v>610</v>
      </c>
      <c r="B76" s="674" t="s">
        <v>611</v>
      </c>
      <c r="C76" s="675">
        <f>'1.A.sz.mell.'!C76+'1.B.Óvoda'!C76+'1.C Konyha'!C76</f>
        <v>51318666</v>
      </c>
      <c r="D76" s="675">
        <f>'1.A.sz.mell.'!D76+'1.B.Óvoda'!D76+'1.C Konyha'!D76</f>
        <v>59477058</v>
      </c>
      <c r="E76" s="795">
        <f>'1.A.sz.mell.'!E76+'1.B.Óvoda'!E76+'1.C Konyha'!E76</f>
        <v>58306538</v>
      </c>
      <c r="F76" s="676">
        <v>1</v>
      </c>
    </row>
    <row r="77" spans="1:6" s="217" customFormat="1" ht="12" customHeight="1" x14ac:dyDescent="0.25">
      <c r="A77" s="175" t="s">
        <v>612</v>
      </c>
      <c r="B77" s="679" t="s">
        <v>613</v>
      </c>
      <c r="C77" s="669">
        <f>'1.A.sz.mell.'!C77+'1.B.Óvoda'!C77+'1.C Konyha'!C77</f>
        <v>0</v>
      </c>
      <c r="D77" s="669">
        <f>'1.A.sz.mell.'!D77+'1.B.Óvoda'!D77+'1.C Konyha'!D77</f>
        <v>3653887</v>
      </c>
      <c r="E77" s="792">
        <f>'1.A.sz.mell.'!E77+'1.B.Óvoda'!E77+'1.C Konyha'!E77</f>
        <v>3653887</v>
      </c>
      <c r="F77" s="800">
        <v>1</v>
      </c>
    </row>
    <row r="78" spans="1:6" s="217" customFormat="1" ht="12" customHeight="1" x14ac:dyDescent="0.25">
      <c r="A78" s="172" t="s">
        <v>614</v>
      </c>
      <c r="B78" s="199" t="s">
        <v>615</v>
      </c>
      <c r="C78" s="582">
        <f>'1.A.sz.mell.'!C78+'1.B.Óvoda'!C78+'1.C Konyha'!C78</f>
        <v>51318666</v>
      </c>
      <c r="D78" s="582">
        <f>'1.A.sz.mell.'!D78+'1.B.Óvoda'!D78+'1.C Konyha'!D78</f>
        <v>53194513</v>
      </c>
      <c r="E78" s="793">
        <f>'1.A.sz.mell.'!E78+'1.B.Óvoda'!E78+'1.C Konyha'!E78</f>
        <v>52024081</v>
      </c>
      <c r="F78" s="801"/>
    </row>
    <row r="79" spans="1:6" s="217" customFormat="1" ht="12" customHeight="1" x14ac:dyDescent="0.25">
      <c r="A79" s="172" t="s">
        <v>616</v>
      </c>
      <c r="B79" s="199" t="s">
        <v>617</v>
      </c>
      <c r="C79" s="582">
        <f>'1.A.sz.mell.'!C79+'1.B.Óvoda'!C79+'1.C Konyha'!C79</f>
        <v>0</v>
      </c>
      <c r="D79" s="582">
        <f>'1.A.sz.mell.'!D79+'1.B.Óvoda'!D79+'1.C Konyha'!D79</f>
        <v>2628658</v>
      </c>
      <c r="E79" s="793">
        <f>'1.A.sz.mell.'!E79+'1.B.Óvoda'!E79+'1.C Konyha'!E79</f>
        <v>2628570</v>
      </c>
      <c r="F79" s="801">
        <v>1</v>
      </c>
    </row>
    <row r="80" spans="1:6" s="217" customFormat="1" ht="12" customHeight="1" thickBot="1" x14ac:dyDescent="0.3">
      <c r="A80" s="176" t="s">
        <v>1199</v>
      </c>
      <c r="B80" s="680" t="s">
        <v>858</v>
      </c>
      <c r="C80" s="672">
        <f>'1.A.sz.mell.'!C80+'1.B.Óvoda'!C80+'1.C Konyha'!C80</f>
        <v>0</v>
      </c>
      <c r="D80" s="672">
        <f>'1.A.sz.mell.'!D80+'1.B.Óvoda'!D80+'1.C Konyha'!D80</f>
        <v>0</v>
      </c>
      <c r="E80" s="794">
        <f>'1.A.sz.mell.'!E80+'1.B.Óvoda'!E80+'1.C Konyha'!E80</f>
        <v>0</v>
      </c>
      <c r="F80" s="802">
        <v>1</v>
      </c>
    </row>
    <row r="81" spans="1:9" s="217" customFormat="1" ht="12" customHeight="1" thickBot="1" x14ac:dyDescent="0.3">
      <c r="A81" s="745" t="s">
        <v>618</v>
      </c>
      <c r="B81" s="674" t="s">
        <v>619</v>
      </c>
      <c r="C81" s="675">
        <f>'1.A.sz.mell.'!C81+'1.B.Óvoda'!C81+'1.C Konyha'!C81</f>
        <v>0</v>
      </c>
      <c r="D81" s="675">
        <f>'1.A.sz.mell.'!D81+'1.B.Óvoda'!D81+'1.C Konyha'!D81</f>
        <v>0</v>
      </c>
      <c r="E81" s="795">
        <f>'1.A.sz.mell.'!E81+'1.B.Óvoda'!E81+'1.C Konyha'!E81</f>
        <v>0</v>
      </c>
      <c r="F81" s="676"/>
    </row>
    <row r="82" spans="1:9" s="217" customFormat="1" ht="12" customHeight="1" x14ac:dyDescent="0.25">
      <c r="A82" s="747" t="s">
        <v>620</v>
      </c>
      <c r="B82" s="679" t="s">
        <v>621</v>
      </c>
      <c r="C82" s="669">
        <f>'1.A.sz.mell.'!C82+'1.B.Óvoda'!C82+'1.C Konyha'!C82</f>
        <v>0</v>
      </c>
      <c r="D82" s="669">
        <f>'1.A.sz.mell.'!D82+'1.B.Óvoda'!D82+'1.C Konyha'!D82</f>
        <v>0</v>
      </c>
      <c r="E82" s="792">
        <f>'1.A.sz.mell.'!E82+'1.B.Óvoda'!E82+'1.C Konyha'!E82</f>
        <v>0</v>
      </c>
      <c r="F82" s="800"/>
    </row>
    <row r="83" spans="1:9" s="217" customFormat="1" ht="12" customHeight="1" x14ac:dyDescent="0.25">
      <c r="A83" s="219" t="s">
        <v>622</v>
      </c>
      <c r="B83" s="199" t="s">
        <v>623</v>
      </c>
      <c r="C83" s="582">
        <f>'1.A.sz.mell.'!C83+'1.B.Óvoda'!C83+'1.C Konyha'!C83</f>
        <v>0</v>
      </c>
      <c r="D83" s="582">
        <f>'1.A.sz.mell.'!D83+'1.B.Óvoda'!D83+'1.C Konyha'!D83</f>
        <v>0</v>
      </c>
      <c r="E83" s="793">
        <f>'1.A.sz.mell.'!E83+'1.B.Óvoda'!E83+'1.C Konyha'!E83</f>
        <v>0</v>
      </c>
      <c r="F83" s="801"/>
    </row>
    <row r="84" spans="1:9" s="217" customFormat="1" ht="12" customHeight="1" x14ac:dyDescent="0.25">
      <c r="A84" s="219" t="s">
        <v>624</v>
      </c>
      <c r="B84" s="199" t="s">
        <v>625</v>
      </c>
      <c r="C84" s="582">
        <f>'1.A.sz.mell.'!C84+'1.B.Óvoda'!C84+'1.C Konyha'!C84</f>
        <v>0</v>
      </c>
      <c r="D84" s="582">
        <f>'1.A.sz.mell.'!D84+'1.B.Óvoda'!D84+'1.C Konyha'!D84</f>
        <v>0</v>
      </c>
      <c r="E84" s="793">
        <f>'1.A.sz.mell.'!E84+'1.B.Óvoda'!E84+'1.C Konyha'!E84</f>
        <v>0</v>
      </c>
      <c r="F84" s="801"/>
    </row>
    <row r="85" spans="1:9" s="217" customFormat="1" ht="12" customHeight="1" thickBot="1" x14ac:dyDescent="0.3">
      <c r="A85" s="748" t="s">
        <v>626</v>
      </c>
      <c r="B85" s="680" t="s">
        <v>627</v>
      </c>
      <c r="C85" s="672">
        <f>'1.A.sz.mell.'!C85+'1.B.Óvoda'!C85+'1.C Konyha'!C85</f>
        <v>0</v>
      </c>
      <c r="D85" s="672">
        <f>'1.A.sz.mell.'!D85+'1.B.Óvoda'!D85+'1.C Konyha'!D85</f>
        <v>0</v>
      </c>
      <c r="E85" s="794">
        <f>'1.A.sz.mell.'!E85+'1.B.Óvoda'!E85+'1.C Konyha'!E85</f>
        <v>0</v>
      </c>
      <c r="F85" s="802"/>
    </row>
    <row r="86" spans="1:9" s="217" customFormat="1" ht="12" customHeight="1" thickBot="1" x14ac:dyDescent="0.3">
      <c r="A86" s="229" t="s">
        <v>628</v>
      </c>
      <c r="B86" s="413" t="s">
        <v>629</v>
      </c>
      <c r="C86" s="579"/>
      <c r="D86" s="579"/>
      <c r="E86" s="799"/>
      <c r="F86" s="580"/>
    </row>
    <row r="87" spans="1:9" s="217" customFormat="1" ht="13.8" thickBot="1" x14ac:dyDescent="0.3">
      <c r="A87" s="227" t="s">
        <v>630</v>
      </c>
      <c r="B87" s="410" t="s">
        <v>631</v>
      </c>
      <c r="C87" s="208">
        <v>176301110</v>
      </c>
      <c r="D87" s="208">
        <v>172058652</v>
      </c>
      <c r="E87" s="286">
        <v>170888132</v>
      </c>
      <c r="F87" s="285">
        <f>E87/E88</f>
        <v>0.23614452131377259</v>
      </c>
    </row>
    <row r="88" spans="1:9" s="217" customFormat="1" ht="13.8" thickBot="1" x14ac:dyDescent="0.3">
      <c r="A88" s="229" t="s">
        <v>632</v>
      </c>
      <c r="B88" s="413" t="s">
        <v>633</v>
      </c>
      <c r="C88" s="208">
        <v>462437152</v>
      </c>
      <c r="D88" s="208">
        <v>745814166</v>
      </c>
      <c r="E88" s="286">
        <v>723659101</v>
      </c>
      <c r="F88" s="285">
        <f>E88/D88</f>
        <v>0.97029412149835725</v>
      </c>
    </row>
    <row r="89" spans="1:9" s="217" customFormat="1" ht="12" customHeight="1" x14ac:dyDescent="0.25">
      <c r="A89" s="157"/>
      <c r="B89" s="402"/>
      <c r="C89" s="158"/>
      <c r="D89" s="158"/>
      <c r="E89" s="158"/>
      <c r="F89" s="158"/>
    </row>
    <row r="90" spans="1:9" customFormat="1" ht="16.5" customHeight="1" x14ac:dyDescent="0.3">
      <c r="A90" s="868" t="s">
        <v>335</v>
      </c>
      <c r="B90" s="868"/>
      <c r="C90" s="868"/>
      <c r="D90" s="868"/>
      <c r="E90" s="868"/>
      <c r="F90" s="215"/>
      <c r="H90" s="215"/>
      <c r="I90" s="215"/>
    </row>
    <row r="91" spans="1:9" s="220" customFormat="1" ht="16.5" customHeight="1" thickBot="1" x14ac:dyDescent="0.35">
      <c r="A91" s="17" t="s">
        <v>404</v>
      </c>
      <c r="B91" s="17"/>
      <c r="C91" s="186"/>
      <c r="D91" s="186"/>
      <c r="E91" s="203"/>
      <c r="F91" s="203" t="s">
        <v>1023</v>
      </c>
    </row>
    <row r="92" spans="1:9" s="220" customFormat="1" ht="16.5" customHeight="1" x14ac:dyDescent="0.3">
      <c r="A92" s="869" t="s">
        <v>352</v>
      </c>
      <c r="B92" s="871" t="s">
        <v>460</v>
      </c>
      <c r="C92" s="873" t="str">
        <f>+C3</f>
        <v>2020.év</v>
      </c>
      <c r="D92" s="873"/>
      <c r="E92" s="874"/>
      <c r="F92" s="287"/>
    </row>
    <row r="93" spans="1:9" customFormat="1" ht="38.1" customHeight="1" thickBot="1" x14ac:dyDescent="0.35">
      <c r="A93" s="870"/>
      <c r="B93" s="872"/>
      <c r="C93" s="18" t="s">
        <v>461</v>
      </c>
      <c r="D93" s="18" t="s">
        <v>466</v>
      </c>
      <c r="E93" s="478" t="s">
        <v>467</v>
      </c>
      <c r="F93" s="288" t="s">
        <v>816</v>
      </c>
      <c r="H93" s="215"/>
      <c r="I93" s="215"/>
    </row>
    <row r="94" spans="1:9" s="216" customFormat="1" ht="12" customHeight="1" thickBot="1" x14ac:dyDescent="0.25">
      <c r="A94" s="182" t="s">
        <v>634</v>
      </c>
      <c r="B94" s="401" t="s">
        <v>635</v>
      </c>
      <c r="C94" s="183" t="s">
        <v>636</v>
      </c>
      <c r="D94" s="183" t="s">
        <v>637</v>
      </c>
      <c r="E94" s="479" t="s">
        <v>638</v>
      </c>
      <c r="F94" s="480" t="s">
        <v>638</v>
      </c>
    </row>
    <row r="95" spans="1:9" customFormat="1" ht="12" customHeight="1" thickBot="1" x14ac:dyDescent="0.35">
      <c r="A95" s="180" t="s">
        <v>306</v>
      </c>
      <c r="B95" s="443" t="s">
        <v>640</v>
      </c>
      <c r="C95" s="207">
        <f>'1.A.sz.mell.'!C94+'1.B.Óvoda'!C94+'1.C Konyha'!C94</f>
        <v>181953754</v>
      </c>
      <c r="D95" s="207">
        <f>'1.A.sz.mell.'!D94+'1.B.Óvoda'!D94+'1.C Konyha'!D94</f>
        <v>218974539</v>
      </c>
      <c r="E95" s="291">
        <f>'1.A.sz.mell.'!E94+'1.B.Óvoda'!E94+'1.C Konyha'!E94</f>
        <v>196260111</v>
      </c>
      <c r="F95" s="481">
        <f>E95/D95</f>
        <v>0.89626909090102025</v>
      </c>
      <c r="H95" s="215"/>
      <c r="I95" s="215"/>
    </row>
    <row r="96" spans="1:9" customFormat="1" ht="12" customHeight="1" x14ac:dyDescent="0.3">
      <c r="A96" s="175" t="s">
        <v>364</v>
      </c>
      <c r="B96" s="168" t="s">
        <v>336</v>
      </c>
      <c r="C96" s="669">
        <f>'1.A.sz.mell.'!C95+'1.B.Óvoda'!C95+'1.C Konyha'!C95</f>
        <v>80606336</v>
      </c>
      <c r="D96" s="669">
        <f>'1.A.sz.mell.'!D95+'1.B.Óvoda'!D95+'1.C Konyha'!D95</f>
        <v>91655991</v>
      </c>
      <c r="E96" s="797">
        <f>'1.A.sz.mell.'!E95+'1.B.Óvoda'!E95+'1.C Konyha'!E95</f>
        <v>87544736</v>
      </c>
      <c r="F96" s="800">
        <f t="shared" ref="F96:F105" si="1">E96/D96</f>
        <v>0.95514472152725949</v>
      </c>
      <c r="H96" s="215"/>
      <c r="I96" s="215"/>
    </row>
    <row r="97" spans="1:9" customFormat="1" ht="12" customHeight="1" x14ac:dyDescent="0.3">
      <c r="A97" s="172" t="s">
        <v>365</v>
      </c>
      <c r="B97" s="166" t="s">
        <v>424</v>
      </c>
      <c r="C97" s="582">
        <f>'1.A.sz.mell.'!C96+'1.B.Óvoda'!C96+'1.C Konyha'!C96</f>
        <v>11727140</v>
      </c>
      <c r="D97" s="582">
        <f>'1.A.sz.mell.'!D96+'1.B.Óvoda'!D96+'1.C Konyha'!D96</f>
        <v>12401747</v>
      </c>
      <c r="E97" s="796">
        <f>'1.A.sz.mell.'!E96+'1.B.Óvoda'!E96+'1.C Konyha'!E96</f>
        <v>12198230</v>
      </c>
      <c r="F97" s="801">
        <f t="shared" si="1"/>
        <v>0.98358965071614513</v>
      </c>
      <c r="H97" s="215"/>
      <c r="I97" s="215"/>
    </row>
    <row r="98" spans="1:9" customFormat="1" ht="12" customHeight="1" x14ac:dyDescent="0.3">
      <c r="A98" s="172" t="s">
        <v>366</v>
      </c>
      <c r="B98" s="166" t="s">
        <v>393</v>
      </c>
      <c r="C98" s="582">
        <f>'1.A.sz.mell.'!C97+'1.B.Óvoda'!C97+'1.C Konyha'!C97</f>
        <v>72250897</v>
      </c>
      <c r="D98" s="582">
        <f>'1.A.sz.mell.'!D97+'1.B.Óvoda'!D97+'1.C Konyha'!D97</f>
        <v>97080915</v>
      </c>
      <c r="E98" s="796">
        <f>'1.A.sz.mell.'!E97+'1.B.Óvoda'!E97+'1.C Konyha'!E97</f>
        <v>82025923</v>
      </c>
      <c r="F98" s="801">
        <f t="shared" si="1"/>
        <v>0.84492325808836888</v>
      </c>
      <c r="H98" s="215"/>
      <c r="I98" s="215"/>
    </row>
    <row r="99" spans="1:9" customFormat="1" ht="12" customHeight="1" x14ac:dyDescent="0.3">
      <c r="A99" s="172" t="s">
        <v>367</v>
      </c>
      <c r="B99" s="166" t="s">
        <v>425</v>
      </c>
      <c r="C99" s="582">
        <f>'1.A.sz.mell.'!C98+'1.B.Óvoda'!C98+'1.C Konyha'!C98</f>
        <v>7620000</v>
      </c>
      <c r="D99" s="582">
        <f>'1.A.sz.mell.'!D98+'1.B.Óvoda'!D98+'1.C Konyha'!D98</f>
        <v>7620000</v>
      </c>
      <c r="E99" s="796">
        <f>'1.A.sz.mell.'!E98+'1.B.Óvoda'!E98+'1.C Konyha'!E98</f>
        <v>6869700</v>
      </c>
      <c r="F99" s="801">
        <f t="shared" si="1"/>
        <v>0.90153543307086614</v>
      </c>
      <c r="H99" s="215"/>
      <c r="I99" s="215"/>
    </row>
    <row r="100" spans="1:9" customFormat="1" ht="12" customHeight="1" x14ac:dyDescent="0.3">
      <c r="A100" s="172" t="s">
        <v>376</v>
      </c>
      <c r="B100" s="166" t="s">
        <v>426</v>
      </c>
      <c r="C100" s="582">
        <f>'1.A.sz.mell.'!C99+'1.B.Óvoda'!C99+'1.C Konyha'!C99</f>
        <v>9749381</v>
      </c>
      <c r="D100" s="582">
        <f>'1.A.sz.mell.'!D99+'1.B.Óvoda'!D99+'1.C Konyha'!D99</f>
        <v>10215886</v>
      </c>
      <c r="E100" s="796">
        <f>'1.A.sz.mell.'!E99+'1.B.Óvoda'!E99+'1.C Konyha'!E99</f>
        <v>7621522</v>
      </c>
      <c r="F100" s="801">
        <f t="shared" si="1"/>
        <v>0.74604610897185031</v>
      </c>
      <c r="H100" s="215"/>
      <c r="I100" s="215"/>
    </row>
    <row r="101" spans="1:9" customFormat="1" ht="12" customHeight="1" x14ac:dyDescent="0.3">
      <c r="A101" s="172" t="s">
        <v>368</v>
      </c>
      <c r="B101" s="166" t="s">
        <v>641</v>
      </c>
      <c r="C101" s="582">
        <f>'1.A.sz.mell.'!C100+'1.B.Óvoda'!C100+'1.C Konyha'!C100</f>
        <v>0</v>
      </c>
      <c r="D101" s="582">
        <f>'1.A.sz.mell.'!D100+'1.B.Óvoda'!D100+'1.C Konyha'!D100</f>
        <v>16505</v>
      </c>
      <c r="E101" s="796">
        <f>'1.A.sz.mell.'!E100+'1.B.Óvoda'!E100+'1.C Konyha'!E100</f>
        <v>16505</v>
      </c>
      <c r="F101" s="801">
        <f t="shared" si="1"/>
        <v>1</v>
      </c>
      <c r="H101" s="215"/>
      <c r="I101" s="215"/>
    </row>
    <row r="102" spans="1:9" customFormat="1" ht="12" customHeight="1" x14ac:dyDescent="0.3">
      <c r="A102" s="172" t="s">
        <v>369</v>
      </c>
      <c r="B102" s="414" t="s">
        <v>642</v>
      </c>
      <c r="C102" s="582">
        <f>'1.A.sz.mell.'!C101+'1.B.Óvoda'!C101+'1.C Konyha'!C101</f>
        <v>0</v>
      </c>
      <c r="D102" s="582">
        <f>'1.A.sz.mell.'!D101+'1.B.Óvoda'!D101+'1.C Konyha'!D101</f>
        <v>0</v>
      </c>
      <c r="E102" s="796">
        <f>'1.A.sz.mell.'!E101+'1.B.Óvoda'!E101+'1.C Konyha'!E101</f>
        <v>0</v>
      </c>
      <c r="F102" s="801"/>
      <c r="H102" s="215"/>
      <c r="I102" s="215"/>
    </row>
    <row r="103" spans="1:9" customFormat="1" ht="12" customHeight="1" x14ac:dyDescent="0.3">
      <c r="A103" s="172" t="s">
        <v>377</v>
      </c>
      <c r="B103" s="444" t="s">
        <v>643</v>
      </c>
      <c r="C103" s="582">
        <f>'1.A.sz.mell.'!C102+'1.B.Óvoda'!C102+'1.C Konyha'!C102</f>
        <v>0</v>
      </c>
      <c r="D103" s="582">
        <f>'1.A.sz.mell.'!D102+'1.B.Óvoda'!D102+'1.C Konyha'!D102</f>
        <v>0</v>
      </c>
      <c r="E103" s="796">
        <f>'1.A.sz.mell.'!E102+'1.B.Óvoda'!E102+'1.C Konyha'!E102</f>
        <v>0</v>
      </c>
      <c r="F103" s="801"/>
      <c r="H103" s="215"/>
      <c r="I103" s="215"/>
    </row>
    <row r="104" spans="1:9" customFormat="1" ht="12" customHeight="1" x14ac:dyDescent="0.3">
      <c r="A104" s="172" t="s">
        <v>378</v>
      </c>
      <c r="B104" s="444" t="s">
        <v>644</v>
      </c>
      <c r="C104" s="582">
        <f>'1.A.sz.mell.'!C103+'1.B.Óvoda'!C103+'1.C Konyha'!C103</f>
        <v>0</v>
      </c>
      <c r="D104" s="582">
        <f>'1.A.sz.mell.'!D103+'1.B.Óvoda'!D103+'1.C Konyha'!D103</f>
        <v>0</v>
      </c>
      <c r="E104" s="796">
        <f>'1.A.sz.mell.'!E103+'1.B.Óvoda'!E103+'1.C Konyha'!E103</f>
        <v>0</v>
      </c>
      <c r="F104" s="801"/>
      <c r="H104" s="215"/>
      <c r="I104" s="215"/>
    </row>
    <row r="105" spans="1:9" customFormat="1" ht="12" customHeight="1" x14ac:dyDescent="0.3">
      <c r="A105" s="172" t="s">
        <v>379</v>
      </c>
      <c r="B105" s="414" t="s">
        <v>645</v>
      </c>
      <c r="C105" s="582">
        <f>'1.A.sz.mell.'!C104+'1.B.Óvoda'!C104+'1.C Konyha'!C104</f>
        <v>4917657</v>
      </c>
      <c r="D105" s="582">
        <f>'1.A.sz.mell.'!D104+'1.B.Óvoda'!D104+'1.C Konyha'!D104</f>
        <v>5367657</v>
      </c>
      <c r="E105" s="796">
        <f>'1.A.sz.mell.'!E104+'1.B.Óvoda'!E104+'1.C Konyha'!E104</f>
        <v>4618427</v>
      </c>
      <c r="F105" s="801">
        <f t="shared" si="1"/>
        <v>0.86041768317163336</v>
      </c>
      <c r="H105" s="215"/>
      <c r="I105" s="215"/>
    </row>
    <row r="106" spans="1:9" customFormat="1" ht="12" customHeight="1" x14ac:dyDescent="0.3">
      <c r="A106" s="172" t="s">
        <v>380</v>
      </c>
      <c r="B106" s="414" t="s">
        <v>646</v>
      </c>
      <c r="C106" s="582">
        <f>'1.A.sz.mell.'!C105+'1.B.Óvoda'!C105+'1.C Konyha'!C105</f>
        <v>0</v>
      </c>
      <c r="D106" s="582">
        <f>'1.A.sz.mell.'!D105+'1.B.Óvoda'!D105+'1.C Konyha'!D105</f>
        <v>0</v>
      </c>
      <c r="E106" s="796">
        <f>'1.A.sz.mell.'!E105+'1.B.Óvoda'!E105+'1.C Konyha'!E105</f>
        <v>0</v>
      </c>
      <c r="F106" s="801"/>
      <c r="H106" s="215"/>
      <c r="I106" s="215"/>
    </row>
    <row r="107" spans="1:9" customFormat="1" ht="12" customHeight="1" x14ac:dyDescent="0.3">
      <c r="A107" s="172" t="s">
        <v>382</v>
      </c>
      <c r="B107" s="444" t="s">
        <v>647</v>
      </c>
      <c r="C107" s="582">
        <f>'1.A.sz.mell.'!C106+'1.B.Óvoda'!C106+'1.C Konyha'!C106</f>
        <v>0</v>
      </c>
      <c r="D107" s="582">
        <f>'1.A.sz.mell.'!D106+'1.B.Óvoda'!D106+'1.C Konyha'!D106</f>
        <v>0</v>
      </c>
      <c r="E107" s="796">
        <f>'1.A.sz.mell.'!E106+'1.B.Óvoda'!E106+'1.C Konyha'!E106</f>
        <v>0</v>
      </c>
      <c r="F107" s="801"/>
      <c r="H107" s="215"/>
      <c r="I107" s="215"/>
    </row>
    <row r="108" spans="1:9" customFormat="1" ht="12" customHeight="1" x14ac:dyDescent="0.3">
      <c r="A108" s="172" t="s">
        <v>427</v>
      </c>
      <c r="B108" s="166" t="s">
        <v>648</v>
      </c>
      <c r="C108" s="582">
        <f>'1.A.sz.mell.'!C107+'1.B.Óvoda'!C107+'1.C Konyha'!C107</f>
        <v>0</v>
      </c>
      <c r="D108" s="582">
        <f>'1.A.sz.mell.'!D107+'1.B.Óvoda'!D107+'1.C Konyha'!D107</f>
        <v>0</v>
      </c>
      <c r="E108" s="796">
        <f>'1.A.sz.mell.'!E107+'1.B.Óvoda'!E107+'1.C Konyha'!E107</f>
        <v>0</v>
      </c>
      <c r="F108" s="801"/>
      <c r="H108" s="215"/>
      <c r="I108" s="215"/>
    </row>
    <row r="109" spans="1:9" customFormat="1" ht="12" customHeight="1" x14ac:dyDescent="0.3">
      <c r="A109" s="172" t="s">
        <v>649</v>
      </c>
      <c r="B109" s="166" t="s">
        <v>650</v>
      </c>
      <c r="C109" s="582">
        <f>'1.A.sz.mell.'!C108+'1.B.Óvoda'!C108+'1.C Konyha'!C108</f>
        <v>0</v>
      </c>
      <c r="D109" s="582">
        <f>'1.A.sz.mell.'!D108+'1.B.Óvoda'!D108+'1.C Konyha'!D108</f>
        <v>0</v>
      </c>
      <c r="E109" s="796">
        <f>'1.A.sz.mell.'!E108+'1.B.Óvoda'!E108+'1.C Konyha'!E108</f>
        <v>0</v>
      </c>
      <c r="F109" s="801"/>
      <c r="H109" s="215"/>
      <c r="I109" s="215"/>
    </row>
    <row r="110" spans="1:9" customFormat="1" ht="12" customHeight="1" thickBot="1" x14ac:dyDescent="0.35">
      <c r="A110" s="176" t="s">
        <v>651</v>
      </c>
      <c r="B110" s="415" t="s">
        <v>652</v>
      </c>
      <c r="C110" s="672">
        <f>'1.A.sz.mell.'!C109+'1.B.Óvoda'!C109+'1.C Konyha'!C109</f>
        <v>4831724</v>
      </c>
      <c r="D110" s="672">
        <f>'1.A.sz.mell.'!D109+'1.B.Óvoda'!D109+'1.C Konyha'!D109</f>
        <v>4831724</v>
      </c>
      <c r="E110" s="798">
        <f>'1.A.sz.mell.'!E109+'1.B.Óvoda'!E109+'1.C Konyha'!E109</f>
        <v>2986590</v>
      </c>
      <c r="F110" s="802">
        <f>E110/D110</f>
        <v>0.61812098538741034</v>
      </c>
      <c r="H110" s="215"/>
      <c r="I110" s="215"/>
    </row>
    <row r="111" spans="1:9" customFormat="1" ht="12" customHeight="1" thickBot="1" x14ac:dyDescent="0.35">
      <c r="A111" s="678" t="s">
        <v>307</v>
      </c>
      <c r="B111" s="681" t="s">
        <v>653</v>
      </c>
      <c r="C111" s="675">
        <f>'1.A.sz.mell.'!C110+'1.B.Óvoda'!C110+'1.C Konyha'!C110</f>
        <v>151233292</v>
      </c>
      <c r="D111" s="675">
        <f>'1.A.sz.mell.'!D110+'1.B.Óvoda'!D110+'1.C Konyha'!D110</f>
        <v>172492048</v>
      </c>
      <c r="E111" s="795">
        <f>'1.A.sz.mell.'!E110+'1.B.Óvoda'!E110+'1.C Konyha'!E110</f>
        <v>140313298</v>
      </c>
      <c r="F111" s="676">
        <f>E111/D111</f>
        <v>0.81344792195869808</v>
      </c>
      <c r="H111" s="215"/>
      <c r="I111" s="215"/>
    </row>
    <row r="112" spans="1:9" customFormat="1" ht="12" customHeight="1" x14ac:dyDescent="0.3">
      <c r="A112" s="175" t="s">
        <v>370</v>
      </c>
      <c r="B112" s="168" t="s">
        <v>439</v>
      </c>
      <c r="C112" s="669">
        <f>'1.A.sz.mell.'!C111+'1.B.Óvoda'!C111+'1.C Konyha'!C111</f>
        <v>91541215</v>
      </c>
      <c r="D112" s="669">
        <f>'1.A.sz.mell.'!D111+'1.B.Óvoda'!D111+'1.C Konyha'!D111</f>
        <v>107998140</v>
      </c>
      <c r="E112" s="797">
        <f>'1.A.sz.mell.'!E111+'1.B.Óvoda'!E111+'1.C Konyha'!E111</f>
        <v>76390120</v>
      </c>
      <c r="F112" s="800">
        <f>E112/D112</f>
        <v>0.70732810768778054</v>
      </c>
      <c r="H112" s="215"/>
      <c r="I112" s="215"/>
    </row>
    <row r="113" spans="1:9" customFormat="1" ht="12" customHeight="1" x14ac:dyDescent="0.3">
      <c r="A113" s="172" t="s">
        <v>371</v>
      </c>
      <c r="B113" s="166" t="s">
        <v>654</v>
      </c>
      <c r="C113" s="582">
        <f>'1.A.sz.mell.'!C112+'1.B.Óvoda'!C112+'1.C Konyha'!C112</f>
        <v>75090531</v>
      </c>
      <c r="D113" s="582">
        <f>'1.A.sz.mell.'!D112+'1.B.Óvoda'!D112+'1.C Konyha'!D112</f>
        <v>0</v>
      </c>
      <c r="E113" s="796">
        <f>'1.A.sz.mell.'!E112+'1.B.Óvoda'!E112+'1.C Konyha'!E112</f>
        <v>0</v>
      </c>
      <c r="F113" s="801"/>
      <c r="H113" s="215"/>
      <c r="I113" s="215"/>
    </row>
    <row r="114" spans="1:9" customFormat="1" x14ac:dyDescent="0.3">
      <c r="A114" s="172" t="s">
        <v>372</v>
      </c>
      <c r="B114" s="166" t="s">
        <v>428</v>
      </c>
      <c r="C114" s="582">
        <f>'1.A.sz.mell.'!C113+'1.B.Óvoda'!C113+'1.C Konyha'!C113</f>
        <v>59692077</v>
      </c>
      <c r="D114" s="582">
        <f>'1.A.sz.mell.'!D113+'1.B.Óvoda'!D113+'1.C Konyha'!D113</f>
        <v>64493077</v>
      </c>
      <c r="E114" s="796">
        <f>'1.A.sz.mell.'!E113+'1.B.Óvoda'!E113+'1.C Konyha'!E113</f>
        <v>63922347</v>
      </c>
      <c r="F114" s="801">
        <f>E114/D114</f>
        <v>0.99115052302435502</v>
      </c>
      <c r="H114" s="215"/>
      <c r="I114" s="215"/>
    </row>
    <row r="115" spans="1:9" customFormat="1" ht="12" customHeight="1" x14ac:dyDescent="0.3">
      <c r="A115" s="172" t="s">
        <v>373</v>
      </c>
      <c r="B115" s="166" t="s">
        <v>655</v>
      </c>
      <c r="C115" s="582">
        <f>'1.A.sz.mell.'!C114+'1.B.Óvoda'!C114+'1.C Konyha'!C114</f>
        <v>35989248</v>
      </c>
      <c r="D115" s="582">
        <f>'1.A.sz.mell.'!D114+'1.B.Óvoda'!D114+'1.C Konyha'!D114</f>
        <v>0</v>
      </c>
      <c r="E115" s="796">
        <f>'1.A.sz.mell.'!E114+'1.B.Óvoda'!E114+'1.C Konyha'!E114</f>
        <v>0</v>
      </c>
      <c r="F115" s="801"/>
      <c r="H115" s="215"/>
      <c r="I115" s="215"/>
    </row>
    <row r="116" spans="1:9" customFormat="1" ht="12" customHeight="1" x14ac:dyDescent="0.3">
      <c r="A116" s="172" t="s">
        <v>374</v>
      </c>
      <c r="B116" s="199" t="s">
        <v>441</v>
      </c>
      <c r="C116" s="582">
        <f>'1.A.sz.mell.'!C115+'1.B.Óvoda'!C115+'1.C Konyha'!C115</f>
        <v>0</v>
      </c>
      <c r="D116" s="582">
        <f>'1.A.sz.mell.'!D115+'1.B.Óvoda'!D115+'1.C Konyha'!D115</f>
        <v>831</v>
      </c>
      <c r="E116" s="796">
        <f>'1.A.sz.mell.'!E115+'1.B.Óvoda'!E115+'1.C Konyha'!E115</f>
        <v>831</v>
      </c>
      <c r="F116" s="801">
        <f>E116/D116</f>
        <v>1</v>
      </c>
      <c r="H116" s="215"/>
      <c r="I116" s="215"/>
    </row>
    <row r="117" spans="1:9" customFormat="1" ht="21.75" customHeight="1" x14ac:dyDescent="0.3">
      <c r="A117" s="172" t="s">
        <v>381</v>
      </c>
      <c r="B117" s="199" t="s">
        <v>656</v>
      </c>
      <c r="C117" s="582">
        <f>'1.A.sz.mell.'!C116+'1.B.Óvoda'!C116+'1.C Konyha'!C116</f>
        <v>0</v>
      </c>
      <c r="D117" s="582">
        <f>'1.A.sz.mell.'!D116+'1.B.Óvoda'!D116+'1.C Konyha'!D116</f>
        <v>0</v>
      </c>
      <c r="E117" s="796">
        <f>'1.A.sz.mell.'!E116+'1.B.Óvoda'!E116+'1.C Konyha'!E116</f>
        <v>0</v>
      </c>
      <c r="F117" s="801"/>
      <c r="H117" s="215"/>
      <c r="I117" s="215"/>
    </row>
    <row r="118" spans="1:9" customFormat="1" ht="24" customHeight="1" x14ac:dyDescent="0.3">
      <c r="A118" s="172" t="s">
        <v>383</v>
      </c>
      <c r="B118" s="166" t="s">
        <v>657</v>
      </c>
      <c r="C118" s="582">
        <f>'1.A.sz.mell.'!C117+'1.B.Óvoda'!C117+'1.C Konyha'!C117</f>
        <v>0</v>
      </c>
      <c r="D118" s="582">
        <f>'1.A.sz.mell.'!D117+'1.B.Óvoda'!D117+'1.C Konyha'!D117</f>
        <v>0</v>
      </c>
      <c r="E118" s="796">
        <f>'1.A.sz.mell.'!E117+'1.B.Óvoda'!E117+'1.C Konyha'!E117</f>
        <v>0</v>
      </c>
      <c r="F118" s="801"/>
      <c r="H118" s="215"/>
      <c r="I118" s="215"/>
    </row>
    <row r="119" spans="1:9" customFormat="1" ht="22.5" customHeight="1" x14ac:dyDescent="0.3">
      <c r="A119" s="172" t="s">
        <v>429</v>
      </c>
      <c r="B119" s="166" t="s">
        <v>644</v>
      </c>
      <c r="C119" s="582">
        <f>'1.A.sz.mell.'!C118+'1.B.Óvoda'!C118+'1.C Konyha'!C118</f>
        <v>0</v>
      </c>
      <c r="D119" s="582">
        <f>'1.A.sz.mell.'!D118+'1.B.Óvoda'!D118+'1.C Konyha'!D118</f>
        <v>0</v>
      </c>
      <c r="E119" s="796">
        <f>'1.A.sz.mell.'!E118+'1.B.Óvoda'!E118+'1.C Konyha'!E118</f>
        <v>0</v>
      </c>
      <c r="F119" s="801"/>
      <c r="H119" s="215"/>
      <c r="I119" s="215"/>
    </row>
    <row r="120" spans="1:9" customFormat="1" ht="12" customHeight="1" x14ac:dyDescent="0.3">
      <c r="A120" s="172" t="s">
        <v>430</v>
      </c>
      <c r="B120" s="166" t="s">
        <v>658</v>
      </c>
      <c r="C120" s="582">
        <f>'1.A.sz.mell.'!C119+'1.B.Óvoda'!C119+'1.C Konyha'!C119</f>
        <v>0</v>
      </c>
      <c r="D120" s="582">
        <f>'1.A.sz.mell.'!D119+'1.B.Óvoda'!D119+'1.C Konyha'!D119</f>
        <v>831</v>
      </c>
      <c r="E120" s="796">
        <f>'1.A.sz.mell.'!E119+'1.B.Óvoda'!E119+'1.C Konyha'!E119</f>
        <v>831</v>
      </c>
      <c r="F120" s="801">
        <f>E120/D120</f>
        <v>1</v>
      </c>
      <c r="H120" s="215"/>
      <c r="I120" s="215"/>
    </row>
    <row r="121" spans="1:9" customFormat="1" ht="12" customHeight="1" x14ac:dyDescent="0.3">
      <c r="A121" s="172" t="s">
        <v>431</v>
      </c>
      <c r="B121" s="166" t="s">
        <v>659</v>
      </c>
      <c r="C121" s="582">
        <f>'1.A.sz.mell.'!C120+'1.B.Óvoda'!C120+'1.C Konyha'!C120</f>
        <v>0</v>
      </c>
      <c r="D121" s="582">
        <f>'1.A.sz.mell.'!D120+'1.B.Óvoda'!D120+'1.C Konyha'!D120</f>
        <v>0</v>
      </c>
      <c r="E121" s="796">
        <f>'1.A.sz.mell.'!E120+'1.B.Óvoda'!E120+'1.C Konyha'!E120</f>
        <v>0</v>
      </c>
      <c r="F121" s="801"/>
      <c r="H121" s="215"/>
      <c r="I121" s="215"/>
    </row>
    <row r="122" spans="1:9" s="232" customFormat="1" ht="12" customHeight="1" x14ac:dyDescent="0.25">
      <c r="A122" s="172" t="s">
        <v>660</v>
      </c>
      <c r="B122" s="444" t="s">
        <v>647</v>
      </c>
      <c r="C122" s="582">
        <f>'1.A.sz.mell.'!C121+'1.B.Óvoda'!C121+'1.C Konyha'!C121</f>
        <v>0</v>
      </c>
      <c r="D122" s="582">
        <f>'1.A.sz.mell.'!D121+'1.B.Óvoda'!D121+'1.C Konyha'!D121</f>
        <v>0</v>
      </c>
      <c r="E122" s="796">
        <f>'1.A.sz.mell.'!E121+'1.B.Óvoda'!E121+'1.C Konyha'!E121</f>
        <v>0</v>
      </c>
      <c r="F122" s="801"/>
    </row>
    <row r="123" spans="1:9" customFormat="1" ht="12" customHeight="1" x14ac:dyDescent="0.3">
      <c r="A123" s="172" t="s">
        <v>661</v>
      </c>
      <c r="B123" s="166" t="s">
        <v>662</v>
      </c>
      <c r="C123" s="582">
        <f>'1.A.sz.mell.'!C122+'1.B.Óvoda'!C122+'1.C Konyha'!C122</f>
        <v>0</v>
      </c>
      <c r="D123" s="582">
        <f>'1.A.sz.mell.'!D122+'1.B.Óvoda'!D122+'1.C Konyha'!D122</f>
        <v>0</v>
      </c>
      <c r="E123" s="796">
        <f>'1.A.sz.mell.'!E122+'1.B.Óvoda'!E122+'1.C Konyha'!E122</f>
        <v>0</v>
      </c>
      <c r="F123" s="801"/>
      <c r="H123" s="215"/>
      <c r="I123" s="215"/>
    </row>
    <row r="124" spans="1:9" customFormat="1" ht="12" customHeight="1" thickBot="1" x14ac:dyDescent="0.35">
      <c r="A124" s="176" t="s">
        <v>663</v>
      </c>
      <c r="B124" s="752" t="s">
        <v>664</v>
      </c>
      <c r="C124" s="672">
        <f>'1.A.sz.mell.'!C123+'1.B.Óvoda'!C123+'1.C Konyha'!C123</f>
        <v>0</v>
      </c>
      <c r="D124" s="672">
        <f>'1.A.sz.mell.'!D123+'1.B.Óvoda'!D123+'1.C Konyha'!D123</f>
        <v>0</v>
      </c>
      <c r="E124" s="798">
        <f>'1.A.sz.mell.'!E123+'1.B.Óvoda'!E123+'1.C Konyha'!E123</f>
        <v>0</v>
      </c>
      <c r="F124" s="802"/>
      <c r="H124" s="215"/>
      <c r="I124" s="215"/>
    </row>
    <row r="125" spans="1:9" customFormat="1" ht="12" customHeight="1" thickBot="1" x14ac:dyDescent="0.35">
      <c r="A125" s="678" t="s">
        <v>308</v>
      </c>
      <c r="B125" s="750" t="s">
        <v>665</v>
      </c>
      <c r="C125" s="675">
        <f>'1.A.sz.mell.'!C124+'1.B.Óvoda'!C124+'1.C Konyha'!C124</f>
        <v>28389313</v>
      </c>
      <c r="D125" s="675">
        <f>'1.A.sz.mell.'!D124+'1.B.Óvoda'!D124+'1.C Konyha'!D124</f>
        <v>243610685</v>
      </c>
      <c r="E125" s="795">
        <f>'1.A.sz.mell.'!E124+'1.B.Óvoda'!E124+'1.C Konyha'!E124</f>
        <v>0</v>
      </c>
      <c r="F125" s="676"/>
      <c r="H125" s="215"/>
      <c r="I125" s="215"/>
    </row>
    <row r="126" spans="1:9" customFormat="1" ht="12" customHeight="1" x14ac:dyDescent="0.3">
      <c r="A126" s="175" t="s">
        <v>353</v>
      </c>
      <c r="B126" s="168" t="s">
        <v>342</v>
      </c>
      <c r="C126" s="669">
        <f>'1.A.sz.mell.'!C125+'1.B.Óvoda'!C125+'1.C Konyha'!C125</f>
        <v>7977257</v>
      </c>
      <c r="D126" s="669">
        <f>'1.A.sz.mell.'!D125+'1.B.Óvoda'!D125+'1.C Konyha'!D125</f>
        <v>0</v>
      </c>
      <c r="E126" s="797">
        <f>'1.A.sz.mell.'!E125+'1.B.Óvoda'!E125+'1.C Konyha'!E125</f>
        <v>0</v>
      </c>
      <c r="F126" s="800"/>
      <c r="H126" s="215"/>
      <c r="I126" s="215"/>
    </row>
    <row r="127" spans="1:9" customFormat="1" ht="12" customHeight="1" thickBot="1" x14ac:dyDescent="0.35">
      <c r="A127" s="176" t="s">
        <v>354</v>
      </c>
      <c r="B127" s="415" t="s">
        <v>343</v>
      </c>
      <c r="C127" s="672">
        <f>'1.A.sz.mell.'!C126+'1.B.Óvoda'!C126+'1.C Konyha'!C126</f>
        <v>20412056</v>
      </c>
      <c r="D127" s="672">
        <f>'1.A.sz.mell.'!D126+'1.B.Óvoda'!D126+'1.C Konyha'!D126</f>
        <v>243610685</v>
      </c>
      <c r="E127" s="798">
        <f>'1.A.sz.mell.'!E126+'1.B.Óvoda'!E126+'1.C Konyha'!E126</f>
        <v>0</v>
      </c>
      <c r="F127" s="802"/>
      <c r="H127" s="215"/>
      <c r="I127" s="215"/>
    </row>
    <row r="128" spans="1:9" customFormat="1" ht="12" customHeight="1" thickBot="1" x14ac:dyDescent="0.35">
      <c r="A128" s="578" t="s">
        <v>309</v>
      </c>
      <c r="B128" s="751" t="s">
        <v>666</v>
      </c>
      <c r="C128" s="675">
        <f>'1.A.sz.mell.'!C127+'1.B.Óvoda'!C127+'1.C Konyha'!C127</f>
        <v>361576359</v>
      </c>
      <c r="D128" s="675">
        <f>'1.A.sz.mell.'!D127+'1.B.Óvoda'!D127+'1.C Konyha'!D127</f>
        <v>635077272</v>
      </c>
      <c r="E128" s="795">
        <f>'1.A.sz.mell.'!E127+'1.B.Óvoda'!E127+'1.C Konyha'!E127</f>
        <v>336573409</v>
      </c>
      <c r="F128" s="580">
        <f>E128/D128</f>
        <v>0.52997237318862833</v>
      </c>
      <c r="H128" s="215"/>
      <c r="I128" s="215"/>
    </row>
    <row r="129" spans="1:9" customFormat="1" ht="16.2" thickBot="1" x14ac:dyDescent="0.35">
      <c r="A129" s="180" t="s">
        <v>310</v>
      </c>
      <c r="B129" s="749" t="s">
        <v>667</v>
      </c>
      <c r="C129" s="207">
        <f>'1.A.sz.mell.'!C128+'1.B.Óvoda'!C128+'1.C Konyha'!C128</f>
        <v>43666300</v>
      </c>
      <c r="D129" s="207">
        <f>'1.A.sz.mell.'!D128+'1.B.Óvoda'!D128+'1.C Konyha'!D128</f>
        <v>51666300</v>
      </c>
      <c r="E129" s="291">
        <f>'1.A.sz.mell.'!E128+'1.B.Óvoda'!E128+'1.C Konyha'!E128</f>
        <v>31666300</v>
      </c>
      <c r="F129" s="481">
        <f>E129/D129</f>
        <v>0.61290047864855812</v>
      </c>
      <c r="H129" s="215"/>
      <c r="I129" s="215"/>
    </row>
    <row r="130" spans="1:9" customFormat="1" ht="12" customHeight="1" x14ac:dyDescent="0.3">
      <c r="A130" s="175" t="s">
        <v>357</v>
      </c>
      <c r="B130" s="168" t="s">
        <v>668</v>
      </c>
      <c r="C130" s="669">
        <f>'1.A.sz.mell.'!C129+'1.B.Óvoda'!C129+'1.C Konyha'!C129</f>
        <v>0</v>
      </c>
      <c r="D130" s="669">
        <f>'1.A.sz.mell.'!D129+'1.B.Óvoda'!D129+'1.C Konyha'!D129</f>
        <v>0</v>
      </c>
      <c r="E130" s="792">
        <f>'1.A.sz.mell.'!E129+'1.B.Óvoda'!E129+'1.C Konyha'!E129</f>
        <v>0</v>
      </c>
      <c r="F130" s="800"/>
      <c r="H130" s="215"/>
      <c r="I130" s="215"/>
    </row>
    <row r="131" spans="1:9" ht="12" customHeight="1" x14ac:dyDescent="0.3">
      <c r="A131" s="172" t="s">
        <v>358</v>
      </c>
      <c r="B131" s="166" t="s">
        <v>669</v>
      </c>
      <c r="C131" s="582">
        <f>'1.A.sz.mell.'!C130+'1.B.Óvoda'!C130+'1.C Konyha'!C130</f>
        <v>0</v>
      </c>
      <c r="D131" s="582">
        <f>'1.A.sz.mell.'!D130+'1.B.Óvoda'!D130+'1.C Konyha'!D130</f>
        <v>20000000</v>
      </c>
      <c r="E131" s="793">
        <f>'1.A.sz.mell.'!E130+'1.B.Óvoda'!E130+'1.C Konyha'!E130</f>
        <v>0</v>
      </c>
      <c r="F131" s="801"/>
    </row>
    <row r="132" spans="1:9" ht="12" customHeight="1" thickBot="1" x14ac:dyDescent="0.35">
      <c r="A132" s="176" t="s">
        <v>359</v>
      </c>
      <c r="B132" s="415" t="s">
        <v>670</v>
      </c>
      <c r="C132" s="672">
        <f>'1.A.sz.mell.'!C131+'1.B.Óvoda'!C131+'1.C Konyha'!C131</f>
        <v>43666300</v>
      </c>
      <c r="D132" s="672">
        <f>'1.A.sz.mell.'!D131+'1.B.Óvoda'!D131+'1.C Konyha'!D131</f>
        <v>31666300</v>
      </c>
      <c r="E132" s="794">
        <f>'1.A.sz.mell.'!E131+'1.B.Óvoda'!E131+'1.C Konyha'!E131</f>
        <v>31666300</v>
      </c>
      <c r="F132" s="802">
        <f>E132/D132</f>
        <v>1</v>
      </c>
    </row>
    <row r="133" spans="1:9" ht="12" customHeight="1" thickBot="1" x14ac:dyDescent="0.35">
      <c r="A133" s="678" t="s">
        <v>311</v>
      </c>
      <c r="B133" s="750" t="s">
        <v>671</v>
      </c>
      <c r="C133" s="675">
        <f>'1.A.sz.mell.'!C132+'1.B.Óvoda'!C132+'1.C Konyha'!C132</f>
        <v>0</v>
      </c>
      <c r="D133" s="675">
        <f>'1.A.sz.mell.'!D132+'1.B.Óvoda'!D132+'1.C Konyha'!D132</f>
        <v>0</v>
      </c>
      <c r="E133" s="795">
        <f>'1.A.sz.mell.'!E132+'1.B.Óvoda'!E132+'1.C Konyha'!E132</f>
        <v>0</v>
      </c>
      <c r="F133" s="676"/>
    </row>
    <row r="134" spans="1:9" ht="12" customHeight="1" x14ac:dyDescent="0.3">
      <c r="A134" s="175" t="s">
        <v>360</v>
      </c>
      <c r="B134" s="168" t="s">
        <v>672</v>
      </c>
      <c r="C134" s="669">
        <f>'1.A.sz.mell.'!C133+'1.B.Óvoda'!C133+'1.C Konyha'!C133</f>
        <v>0</v>
      </c>
      <c r="D134" s="669">
        <f>'1.A.sz.mell.'!D133+'1.B.Óvoda'!D133+'1.C Konyha'!D133</f>
        <v>0</v>
      </c>
      <c r="E134" s="792">
        <f>'1.A.sz.mell.'!E133+'1.B.Óvoda'!E133+'1.C Konyha'!E133</f>
        <v>0</v>
      </c>
      <c r="F134" s="800"/>
    </row>
    <row r="135" spans="1:9" ht="12" customHeight="1" x14ac:dyDescent="0.3">
      <c r="A135" s="172" t="s">
        <v>361</v>
      </c>
      <c r="B135" s="166" t="s">
        <v>673</v>
      </c>
      <c r="C135" s="582">
        <f>'1.A.sz.mell.'!C134+'1.B.Óvoda'!C134+'1.C Konyha'!C134</f>
        <v>0</v>
      </c>
      <c r="D135" s="582">
        <f>'1.A.sz.mell.'!D134+'1.B.Óvoda'!D134+'1.C Konyha'!D134</f>
        <v>0</v>
      </c>
      <c r="E135" s="793">
        <f>'1.A.sz.mell.'!E134+'1.B.Óvoda'!E134+'1.C Konyha'!E134</f>
        <v>0</v>
      </c>
      <c r="F135" s="801"/>
    </row>
    <row r="136" spans="1:9" ht="12" customHeight="1" x14ac:dyDescent="0.3">
      <c r="A136" s="172" t="s">
        <v>569</v>
      </c>
      <c r="B136" s="166" t="s">
        <v>674</v>
      </c>
      <c r="C136" s="582">
        <f>'1.A.sz.mell.'!C135+'1.B.Óvoda'!C135+'1.C Konyha'!C135</f>
        <v>0</v>
      </c>
      <c r="D136" s="582">
        <f>'1.A.sz.mell.'!D135+'1.B.Óvoda'!D135+'1.C Konyha'!D135</f>
        <v>0</v>
      </c>
      <c r="E136" s="793">
        <f>'1.A.sz.mell.'!E135+'1.B.Óvoda'!E135+'1.C Konyha'!E135</f>
        <v>0</v>
      </c>
      <c r="F136" s="801"/>
    </row>
    <row r="137" spans="1:9" ht="12" customHeight="1" thickBot="1" x14ac:dyDescent="0.35">
      <c r="A137" s="176" t="s">
        <v>571</v>
      </c>
      <c r="B137" s="415" t="s">
        <v>675</v>
      </c>
      <c r="C137" s="672">
        <f>'1.A.sz.mell.'!C136+'1.B.Óvoda'!C136+'1.C Konyha'!C136</f>
        <v>0</v>
      </c>
      <c r="D137" s="672">
        <f>'1.A.sz.mell.'!D136+'1.B.Óvoda'!D136+'1.C Konyha'!D136</f>
        <v>0</v>
      </c>
      <c r="E137" s="794">
        <f>'1.A.sz.mell.'!E136+'1.B.Óvoda'!E136+'1.C Konyha'!E136</f>
        <v>0</v>
      </c>
      <c r="F137" s="802"/>
    </row>
    <row r="138" spans="1:9" ht="12" customHeight="1" thickBot="1" x14ac:dyDescent="0.35">
      <c r="A138" s="678" t="s">
        <v>312</v>
      </c>
      <c r="B138" s="750" t="s">
        <v>676</v>
      </c>
      <c r="C138" s="675">
        <f>'1.A.sz.mell.'!C137+'1.B.Óvoda'!C137+'1.C Konyha'!C137</f>
        <v>57194493</v>
      </c>
      <c r="D138" s="675">
        <f>'1.A.sz.mell.'!D137+'1.B.Óvoda'!D137+'1.C Konyha'!D137</f>
        <v>59070594</v>
      </c>
      <c r="E138" s="795">
        <f>E139+E140+E141+E142+E143</f>
        <v>57900162</v>
      </c>
      <c r="F138" s="676">
        <f>E138/D138</f>
        <v>0.98018587725730333</v>
      </c>
    </row>
    <row r="139" spans="1:9" ht="12" customHeight="1" x14ac:dyDescent="0.3">
      <c r="A139" s="175" t="s">
        <v>362</v>
      </c>
      <c r="B139" s="168" t="s">
        <v>677</v>
      </c>
      <c r="C139" s="669">
        <f>'1.A.sz.mell.'!C138+'1.B.Óvoda'!C138+'1.C Konyha'!C138</f>
        <v>0</v>
      </c>
      <c r="D139" s="669">
        <f>'1.A.sz.mell.'!D138+'1.B.Óvoda'!D138+'1.C Konyha'!D138</f>
        <v>0</v>
      </c>
      <c r="E139" s="797">
        <f>'1.A.sz.mell.'!E138+'1.B.Óvoda'!E138+'1.C Konyha'!E138</f>
        <v>0</v>
      </c>
      <c r="F139" s="800"/>
    </row>
    <row r="140" spans="1:9" ht="12" customHeight="1" x14ac:dyDescent="0.3">
      <c r="A140" s="172" t="s">
        <v>363</v>
      </c>
      <c r="B140" s="166" t="s">
        <v>678</v>
      </c>
      <c r="C140" s="582">
        <f>'1.A.sz.mell.'!C139+'1.B.Óvoda'!C139+'1.C Konyha'!C139</f>
        <v>3247169</v>
      </c>
      <c r="D140" s="582">
        <f>'1.A.sz.mell.'!D139+'1.B.Óvoda'!D139+'1.C Konyha'!D139</f>
        <v>3247169</v>
      </c>
      <c r="E140" s="796">
        <f>'1.A.sz.mell.'!E139+'1.B.Óvoda'!E139+'1.C Konyha'!E139</f>
        <v>3247169</v>
      </c>
      <c r="F140" s="801"/>
    </row>
    <row r="141" spans="1:9" ht="12" customHeight="1" x14ac:dyDescent="0.3">
      <c r="A141" s="172" t="s">
        <v>578</v>
      </c>
      <c r="B141" s="166" t="s">
        <v>679</v>
      </c>
      <c r="C141" s="582">
        <f>'1.A.sz.mell.'!C140+'1.B.Óvoda'!C140+'1.C Konyha'!C140</f>
        <v>2628658</v>
      </c>
      <c r="D141" s="582">
        <f>'1.A.sz.mell.'!D140+'1.B.Óvoda'!D140+'1.C Konyha'!D140</f>
        <v>2628912</v>
      </c>
      <c r="E141" s="796">
        <f>'1.A.sz.mell.'!E140+'1.B.Óvoda'!E140+'1.C Konyha'!E140</f>
        <v>2628912</v>
      </c>
      <c r="F141" s="801">
        <f>E141/D141</f>
        <v>1</v>
      </c>
    </row>
    <row r="142" spans="1:9" ht="12" customHeight="1" x14ac:dyDescent="0.3">
      <c r="A142" s="172" t="s">
        <v>580</v>
      </c>
      <c r="B142" s="166" t="s">
        <v>858</v>
      </c>
      <c r="C142" s="582">
        <f>'1.A.sz.mell.'!C141+'1.B.Óvoda'!C141+'1.C Konyha'!C141</f>
        <v>51318666</v>
      </c>
      <c r="D142" s="582">
        <f>'1.A.sz.mell.'!D141+'1.B.Óvoda'!D141+'1.C Konyha'!D141</f>
        <v>53194513</v>
      </c>
      <c r="E142" s="793">
        <f>'1.A.sz.mell.'!E141+'1.B.Óvoda'!E141+'1.C Konyha'!E141</f>
        <v>52024081</v>
      </c>
      <c r="F142" s="801"/>
    </row>
    <row r="143" spans="1:9" ht="12" customHeight="1" thickBot="1" x14ac:dyDescent="0.35">
      <c r="A143" s="176" t="s">
        <v>857</v>
      </c>
      <c r="B143" s="415" t="s">
        <v>680</v>
      </c>
      <c r="C143" s="672">
        <f>'1.A.sz.mell.'!C142+'1.B.Óvoda'!C142+'1.C Konyha'!C142</f>
        <v>0</v>
      </c>
      <c r="D143" s="672">
        <f>'1.A.sz.mell.'!D142+'1.B.Óvoda'!D142+'1.C Konyha'!D142</f>
        <v>0</v>
      </c>
      <c r="E143" s="794">
        <f>'1.A.sz.mell.'!E142+'1.B.Óvoda'!E142+'1.C Konyha'!E142</f>
        <v>0</v>
      </c>
      <c r="F143" s="802"/>
    </row>
    <row r="144" spans="1:9" ht="15" customHeight="1" thickBot="1" x14ac:dyDescent="0.35">
      <c r="A144" s="678" t="s">
        <v>313</v>
      </c>
      <c r="B144" s="750" t="s">
        <v>681</v>
      </c>
      <c r="C144" s="675">
        <f>'1.A.sz.mell.'!C143+'1.B.Óvoda'!C143+'1.C Konyha'!C143</f>
        <v>0</v>
      </c>
      <c r="D144" s="675">
        <f>'1.A.sz.mell.'!D143+'1.B.Óvoda'!D143+'1.C Konyha'!D143</f>
        <v>0</v>
      </c>
      <c r="E144" s="795">
        <f>'1.A.sz.mell.'!E143+'1.B.Óvoda'!E143+'1.C Konyha'!E143</f>
        <v>0</v>
      </c>
      <c r="F144" s="676"/>
      <c r="H144" s="221"/>
      <c r="I144" s="221"/>
    </row>
    <row r="145" spans="1:9" s="217" customFormat="1" ht="12.9" customHeight="1" x14ac:dyDescent="0.25">
      <c r="A145" s="175" t="s">
        <v>422</v>
      </c>
      <c r="B145" s="168" t="s">
        <v>682</v>
      </c>
      <c r="C145" s="669">
        <f>'1.A.sz.mell.'!C144+'1.B.Óvoda'!C144+'1.C Konyha'!C144</f>
        <v>0</v>
      </c>
      <c r="D145" s="669">
        <f>'1.A.sz.mell.'!D144+'1.B.Óvoda'!D144+'1.C Konyha'!D144</f>
        <v>0</v>
      </c>
      <c r="E145" s="792">
        <f>'1.A.sz.mell.'!E144+'1.B.Óvoda'!E144+'1.C Konyha'!E144</f>
        <v>0</v>
      </c>
      <c r="F145" s="800"/>
    </row>
    <row r="146" spans="1:9" ht="12.75" customHeight="1" x14ac:dyDescent="0.3">
      <c r="A146" s="172" t="s">
        <v>423</v>
      </c>
      <c r="B146" s="166" t="s">
        <v>683</v>
      </c>
      <c r="C146" s="582">
        <f>'1.A.sz.mell.'!C145+'1.B.Óvoda'!C145+'1.C Konyha'!C145</f>
        <v>0</v>
      </c>
      <c r="D146" s="582">
        <f>'1.A.sz.mell.'!D145+'1.B.Óvoda'!D145+'1.C Konyha'!D145</f>
        <v>0</v>
      </c>
      <c r="E146" s="793">
        <f>'1.A.sz.mell.'!E145+'1.B.Óvoda'!E145+'1.C Konyha'!E145</f>
        <v>0</v>
      </c>
      <c r="F146" s="801"/>
    </row>
    <row r="147" spans="1:9" customFormat="1" ht="12.75" customHeight="1" x14ac:dyDescent="0.3">
      <c r="A147" s="172" t="s">
        <v>440</v>
      </c>
      <c r="B147" s="166" t="s">
        <v>684</v>
      </c>
      <c r="C147" s="582">
        <f>'1.A.sz.mell.'!C146+'1.B.Óvoda'!C146+'1.C Konyha'!C146</f>
        <v>0</v>
      </c>
      <c r="D147" s="582">
        <f>'1.A.sz.mell.'!D146+'1.B.Óvoda'!D146+'1.C Konyha'!D146</f>
        <v>0</v>
      </c>
      <c r="E147" s="793">
        <f>'1.A.sz.mell.'!E146+'1.B.Óvoda'!E146+'1.C Konyha'!E146</f>
        <v>0</v>
      </c>
      <c r="F147" s="801"/>
      <c r="H147" s="215"/>
      <c r="I147" s="215"/>
    </row>
    <row r="148" spans="1:9" customFormat="1" ht="12.75" customHeight="1" thickBot="1" x14ac:dyDescent="0.35">
      <c r="A148" s="176" t="s">
        <v>586</v>
      </c>
      <c r="B148" s="415" t="s">
        <v>685</v>
      </c>
      <c r="C148" s="672">
        <f>'1.A.sz.mell.'!C147+'1.B.Óvoda'!C147+'1.C Konyha'!C147</f>
        <v>0</v>
      </c>
      <c r="D148" s="672">
        <f>'1.A.sz.mell.'!D147+'1.B.Óvoda'!D147+'1.C Konyha'!D147</f>
        <v>0</v>
      </c>
      <c r="E148" s="794">
        <f>'1.A.sz.mell.'!E147+'1.B.Óvoda'!E147+'1.C Konyha'!E147</f>
        <v>0</v>
      </c>
      <c r="F148" s="802"/>
      <c r="H148" s="215"/>
      <c r="I148" s="215"/>
    </row>
    <row r="149" spans="1:9" customFormat="1" ht="16.2" thickBot="1" x14ac:dyDescent="0.35">
      <c r="A149" s="578" t="s">
        <v>314</v>
      </c>
      <c r="B149" s="751" t="s">
        <v>686</v>
      </c>
      <c r="C149" s="675">
        <f>'1.A.sz.mell.'!C148+'1.B.Óvoda'!C148+'1.C Konyha'!C148</f>
        <v>100860793</v>
      </c>
      <c r="D149" s="675">
        <f>'1.A.sz.mell.'!D148+'1.B.Óvoda'!D148+'1.C Konyha'!D148</f>
        <v>110736894</v>
      </c>
      <c r="E149" s="795">
        <f>'1.A.sz.mell.'!E148+'1.B.Óvoda'!E148+'1.C Konyha'!E148</f>
        <v>89566462</v>
      </c>
      <c r="F149" s="580">
        <f>E149/D149</f>
        <v>0.8088222340785538</v>
      </c>
      <c r="H149" s="215"/>
      <c r="I149" s="215"/>
    </row>
    <row r="150" spans="1:9" customFormat="1" ht="16.2" thickBot="1" x14ac:dyDescent="0.35">
      <c r="A150" s="342" t="s">
        <v>315</v>
      </c>
      <c r="B150" s="296" t="s">
        <v>687</v>
      </c>
      <c r="C150" s="208">
        <f>'1.A.sz.mell.'!C149+'1.B.Óvoda'!C149+'1.C Konyha'!C149</f>
        <v>462437152</v>
      </c>
      <c r="D150" s="208">
        <f>'1.A.sz.mell.'!D149+'1.B.Óvoda'!D149+'1.C Konyha'!D149</f>
        <v>745814166</v>
      </c>
      <c r="E150" s="286">
        <f>'1.A.sz.mell.'!E149+'1.B.Óvoda'!E149+'1.C Konyha'!E149</f>
        <v>426139871</v>
      </c>
      <c r="F150" s="285">
        <f>E150/D150</f>
        <v>0.57137540479487214</v>
      </c>
      <c r="H150" s="215"/>
      <c r="I150" s="215"/>
    </row>
    <row r="152" spans="1:9" customFormat="1" ht="18.75" customHeight="1" x14ac:dyDescent="0.3">
      <c r="A152" s="867" t="s">
        <v>688</v>
      </c>
      <c r="B152" s="867"/>
      <c r="C152" s="867"/>
      <c r="D152" s="867"/>
      <c r="E152" s="867"/>
      <c r="F152" s="215"/>
      <c r="H152" s="215"/>
      <c r="I152" s="215"/>
    </row>
    <row r="153" spans="1:9" customFormat="1" ht="13.5" customHeight="1" thickBot="1" x14ac:dyDescent="0.35">
      <c r="A153" s="187" t="s">
        <v>405</v>
      </c>
      <c r="B153" s="406"/>
      <c r="C153" s="215"/>
      <c r="D153" s="206"/>
      <c r="E153" s="203" t="s">
        <v>1023</v>
      </c>
      <c r="F153" s="203" t="s">
        <v>1023</v>
      </c>
      <c r="H153" s="215"/>
      <c r="I153" s="215"/>
    </row>
    <row r="154" spans="1:9" customFormat="1" ht="22.2" thickBot="1" x14ac:dyDescent="0.35">
      <c r="A154" s="178">
        <v>1</v>
      </c>
      <c r="B154" s="403" t="s">
        <v>689</v>
      </c>
      <c r="C154" s="202">
        <f>+C63-C128</f>
        <v>-75440317</v>
      </c>
      <c r="D154" s="202">
        <f>+D63-D128</f>
        <v>-61321758</v>
      </c>
      <c r="E154" s="202">
        <f>+E63-E128</f>
        <v>216197560</v>
      </c>
      <c r="F154" s="202">
        <f>+F63-F128</f>
        <v>0.43345360793405596</v>
      </c>
      <c r="H154" s="215"/>
      <c r="I154" s="215"/>
    </row>
    <row r="155" spans="1:9" customFormat="1" ht="22.2" thickBot="1" x14ac:dyDescent="0.35">
      <c r="A155" s="178" t="s">
        <v>307</v>
      </c>
      <c r="B155" s="403" t="s">
        <v>690</v>
      </c>
      <c r="C155" s="202">
        <f>+C87-C149</f>
        <v>75440317</v>
      </c>
      <c r="D155" s="202">
        <f>+D87-D149</f>
        <v>61321758</v>
      </c>
      <c r="E155" s="202">
        <f>+E87-E149</f>
        <v>81321670</v>
      </c>
      <c r="F155" s="202">
        <f>+F87-F149</f>
        <v>-0.57267771276478119</v>
      </c>
      <c r="H155" s="215"/>
      <c r="I155" s="215"/>
    </row>
    <row r="156" spans="1:9" customFormat="1" ht="7.5" customHeight="1" x14ac:dyDescent="0.3">
      <c r="A156" s="205"/>
      <c r="B156" s="407"/>
      <c r="C156" s="206"/>
      <c r="D156" s="206"/>
      <c r="E156" s="206"/>
      <c r="F156" s="206"/>
      <c r="H156" s="215"/>
      <c r="I156" s="215"/>
    </row>
    <row r="158" spans="1:9" customFormat="1" ht="12.75" customHeight="1" x14ac:dyDescent="0.3">
      <c r="A158" s="205"/>
      <c r="B158" s="407"/>
      <c r="C158" s="206"/>
      <c r="D158" s="206"/>
      <c r="E158" s="206"/>
      <c r="F158" s="206"/>
      <c r="H158" s="215"/>
      <c r="I158" s="215"/>
    </row>
    <row r="159" spans="1:9" customFormat="1" ht="12.75" customHeight="1" x14ac:dyDescent="0.3">
      <c r="A159" s="205"/>
      <c r="B159" s="407"/>
      <c r="C159" s="206"/>
      <c r="D159" s="206"/>
      <c r="E159" s="206"/>
      <c r="F159" s="206"/>
      <c r="H159" s="215"/>
      <c r="I159" s="215"/>
    </row>
    <row r="160" spans="1:9" customFormat="1" ht="12.75" customHeight="1" x14ac:dyDescent="0.3">
      <c r="A160" s="205"/>
      <c r="B160" s="407"/>
      <c r="C160" s="206"/>
      <c r="D160" s="206"/>
      <c r="E160" s="206"/>
      <c r="F160" s="206"/>
      <c r="H160" s="215"/>
      <c r="I160" s="215"/>
    </row>
    <row r="161" spans="1:9" customFormat="1" ht="12.75" customHeight="1" x14ac:dyDescent="0.3">
      <c r="A161" s="205"/>
      <c r="B161" s="407"/>
      <c r="C161" s="206"/>
      <c r="D161" s="206"/>
      <c r="E161" s="206"/>
      <c r="F161" s="206"/>
      <c r="H161" s="215"/>
      <c r="I161" s="215"/>
    </row>
    <row r="162" spans="1:9" customFormat="1" ht="12.75" customHeight="1" x14ac:dyDescent="0.3">
      <c r="A162" s="205"/>
      <c r="B162" s="407"/>
      <c r="C162" s="206"/>
      <c r="D162" s="206"/>
      <c r="E162" s="206"/>
      <c r="F162" s="206"/>
      <c r="H162" s="215"/>
      <c r="I162" s="215"/>
    </row>
    <row r="163" spans="1:9" s="205" customFormat="1" ht="12.75" customHeight="1" x14ac:dyDescent="0.3">
      <c r="B163" s="407"/>
      <c r="C163" s="206"/>
      <c r="D163" s="206"/>
      <c r="E163" s="206"/>
      <c r="F163" s="206"/>
      <c r="G163"/>
      <c r="H163" s="215"/>
      <c r="I163" s="215"/>
    </row>
    <row r="164" spans="1:9" s="205" customFormat="1" ht="12.75" customHeight="1" x14ac:dyDescent="0.3">
      <c r="B164" s="407"/>
      <c r="C164" s="206"/>
      <c r="D164" s="206"/>
      <c r="E164" s="206"/>
      <c r="F164" s="206"/>
      <c r="G164"/>
      <c r="H164" s="215"/>
      <c r="I164" s="215"/>
    </row>
    <row r="165" spans="1:9" s="205" customFormat="1" ht="12.75" customHeight="1" x14ac:dyDescent="0.3">
      <c r="B165" s="407"/>
      <c r="C165" s="206"/>
      <c r="D165" s="206"/>
      <c r="E165" s="206"/>
      <c r="F165" s="206"/>
      <c r="G165"/>
      <c r="H165" s="215"/>
      <c r="I165" s="215"/>
    </row>
  </sheetData>
  <mergeCells count="10">
    <mergeCell ref="A152:E152"/>
    <mergeCell ref="A1:E1"/>
    <mergeCell ref="A3:A4"/>
    <mergeCell ref="B3:B4"/>
    <mergeCell ref="C3:E3"/>
    <mergeCell ref="A90:E90"/>
    <mergeCell ref="A92:A93"/>
    <mergeCell ref="B92:B93"/>
    <mergeCell ref="C92:E92"/>
    <mergeCell ref="E2:F2"/>
  </mergeCells>
  <printOptions horizontalCentered="1" verticalCentered="1"/>
  <pageMargins left="0.23622047244094491" right="0" top="0.6692913385826772" bottom="0.31496062992125984" header="0.15748031496062992" footer="0.31496062992125984"/>
  <pageSetup paperSize="9" scale="67" orientation="portrait" r:id="rId1"/>
  <headerFooter alignWithMargins="0">
    <oddHeader>&amp;C&amp;"Times New Roman CE,Félkövér"&amp;12
Jászboldogháza Községi Önkormányzat ÖSSZEVONT
2020. ÉVI ZÁRSZÁMADÁSÁNAK PÉNZÜGYI MÉRLEGE&amp;R&amp;"Times New Roman CE,Félkövér dőlt"&amp;11 1.1. melléklet a 7/2021. (05.29.) önkormányzati rendelethez</oddHeader>
  </headerFooter>
  <rowBreaks count="1" manualBreakCount="1">
    <brk id="8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34A2"/>
  </sheetPr>
  <dimension ref="A1:I163"/>
  <sheetViews>
    <sheetView view="pageLayout" zoomScaleNormal="130" zoomScaleSheetLayoutView="100" workbookViewId="0">
      <selection activeCell="E153" sqref="E153"/>
    </sheetView>
  </sheetViews>
  <sheetFormatPr defaultColWidth="9.33203125" defaultRowHeight="15.6" x14ac:dyDescent="0.3"/>
  <cols>
    <col min="1" max="1" width="7.109375" style="205" customWidth="1"/>
    <col min="2" max="2" width="56.77734375" style="205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826" t="s">
        <v>403</v>
      </c>
      <c r="B2" s="825"/>
      <c r="C2" s="828"/>
      <c r="D2" s="828"/>
      <c r="E2" s="828" t="s">
        <v>1023</v>
      </c>
      <c r="F2" s="828"/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4"/>
      <c r="F3" s="853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478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755" t="s">
        <v>638</v>
      </c>
      <c r="F5" s="854" t="s">
        <v>715</v>
      </c>
    </row>
    <row r="6" spans="1:6" s="217" customFormat="1" ht="12" customHeight="1" thickBot="1" x14ac:dyDescent="0.3">
      <c r="A6" s="178" t="s">
        <v>306</v>
      </c>
      <c r="B6" s="179" t="s">
        <v>518</v>
      </c>
      <c r="C6" s="208">
        <f>C7+C8+C9+C11+C12+C13+C14</f>
        <v>0</v>
      </c>
      <c r="D6" s="208">
        <f>D7+D8+D9+D11+D12+D13+D14</f>
        <v>0</v>
      </c>
      <c r="E6" s="286">
        <f>E7+E8+E9+E11+E12+E13+E14</f>
        <v>0</v>
      </c>
      <c r="F6" s="285"/>
    </row>
    <row r="7" spans="1:6" s="217" customFormat="1" ht="12" customHeight="1" x14ac:dyDescent="0.25">
      <c r="A7" s="173" t="s">
        <v>364</v>
      </c>
      <c r="B7" s="409" t="s">
        <v>519</v>
      </c>
      <c r="C7" s="210"/>
      <c r="D7" s="210"/>
      <c r="E7" s="843"/>
      <c r="F7" s="855"/>
    </row>
    <row r="8" spans="1:6" s="217" customFormat="1" ht="12" customHeight="1" x14ac:dyDescent="0.25">
      <c r="A8" s="172" t="s">
        <v>365</v>
      </c>
      <c r="B8" s="199" t="s">
        <v>520</v>
      </c>
      <c r="C8" s="209"/>
      <c r="D8" s="209"/>
      <c r="E8" s="839"/>
      <c r="F8" s="801"/>
    </row>
    <row r="9" spans="1:6" s="217" customFormat="1" ht="12" customHeight="1" x14ac:dyDescent="0.25">
      <c r="A9" s="172" t="s">
        <v>366</v>
      </c>
      <c r="B9" s="199" t="s">
        <v>521</v>
      </c>
      <c r="C9" s="209"/>
      <c r="D9" s="209"/>
      <c r="E9" s="839"/>
      <c r="F9" s="801"/>
    </row>
    <row r="10" spans="1:6" s="217" customFormat="1" ht="12" customHeight="1" x14ac:dyDescent="0.25">
      <c r="A10" s="172" t="s">
        <v>367</v>
      </c>
      <c r="B10" s="199" t="s">
        <v>1189</v>
      </c>
      <c r="C10" s="209"/>
      <c r="D10" s="209"/>
      <c r="E10" s="839"/>
      <c r="F10" s="801"/>
    </row>
    <row r="11" spans="1:6" s="217" customFormat="1" ht="12" customHeight="1" x14ac:dyDescent="0.25">
      <c r="A11" s="172" t="s">
        <v>400</v>
      </c>
      <c r="B11" s="199" t="s">
        <v>522</v>
      </c>
      <c r="C11" s="209"/>
      <c r="D11" s="209"/>
      <c r="E11" s="839"/>
      <c r="F11" s="801"/>
    </row>
    <row r="12" spans="1:6" s="217" customFormat="1" ht="12" customHeight="1" x14ac:dyDescent="0.25">
      <c r="A12" s="172" t="s">
        <v>368</v>
      </c>
      <c r="B12" s="199" t="s">
        <v>523</v>
      </c>
      <c r="C12" s="209"/>
      <c r="D12" s="209"/>
      <c r="E12" s="839"/>
      <c r="F12" s="801"/>
    </row>
    <row r="13" spans="1:6" s="217" customFormat="1" ht="12" customHeight="1" x14ac:dyDescent="0.25">
      <c r="A13" s="174" t="s">
        <v>369</v>
      </c>
      <c r="B13" s="200" t="s">
        <v>524</v>
      </c>
      <c r="C13" s="211"/>
      <c r="D13" s="211"/>
      <c r="E13" s="840"/>
      <c r="F13" s="801"/>
    </row>
    <row r="14" spans="1:6" s="217" customFormat="1" ht="12" customHeight="1" thickBot="1" x14ac:dyDescent="0.3">
      <c r="A14" s="171" t="s">
        <v>377</v>
      </c>
      <c r="B14" s="647" t="s">
        <v>526</v>
      </c>
      <c r="C14" s="587"/>
      <c r="D14" s="587"/>
      <c r="E14" s="851"/>
      <c r="F14" s="856"/>
    </row>
    <row r="15" spans="1:6" s="217" customFormat="1" ht="12" customHeight="1" thickBot="1" x14ac:dyDescent="0.3">
      <c r="A15" s="178" t="s">
        <v>307</v>
      </c>
      <c r="B15" s="198" t="s">
        <v>525</v>
      </c>
      <c r="C15" s="208">
        <f>C16+C17+C18+C19+C20</f>
        <v>0</v>
      </c>
      <c r="D15" s="208">
        <f>D16+D17+D18+D19+D20</f>
        <v>428571</v>
      </c>
      <c r="E15" s="286">
        <f>E16+E17+E18+E19+E20</f>
        <v>428571</v>
      </c>
      <c r="F15" s="285">
        <f>E15/D15</f>
        <v>1</v>
      </c>
    </row>
    <row r="16" spans="1:6" s="217" customFormat="1" ht="12" customHeight="1" x14ac:dyDescent="0.25">
      <c r="A16" s="173" t="s">
        <v>371</v>
      </c>
      <c r="B16" s="409" t="s">
        <v>527</v>
      </c>
      <c r="C16" s="210"/>
      <c r="D16" s="210"/>
      <c r="E16" s="843"/>
      <c r="F16" s="855"/>
    </row>
    <row r="17" spans="1:6" s="217" customFormat="1" ht="12" customHeight="1" x14ac:dyDescent="0.25">
      <c r="A17" s="172" t="s">
        <v>372</v>
      </c>
      <c r="B17" s="199" t="s">
        <v>528</v>
      </c>
      <c r="C17" s="209"/>
      <c r="D17" s="209"/>
      <c r="E17" s="839"/>
      <c r="F17" s="801"/>
    </row>
    <row r="18" spans="1:6" s="217" customFormat="1" ht="12" customHeight="1" x14ac:dyDescent="0.25">
      <c r="A18" s="172" t="s">
        <v>373</v>
      </c>
      <c r="B18" s="199" t="s">
        <v>530</v>
      </c>
      <c r="C18" s="209"/>
      <c r="D18" s="209"/>
      <c r="E18" s="839"/>
      <c r="F18" s="801"/>
    </row>
    <row r="19" spans="1:6" s="217" customFormat="1" ht="12" customHeight="1" x14ac:dyDescent="0.25">
      <c r="A19" s="172" t="s">
        <v>374</v>
      </c>
      <c r="B19" s="199" t="s">
        <v>531</v>
      </c>
      <c r="C19" s="209"/>
      <c r="D19" s="209">
        <v>428571</v>
      </c>
      <c r="E19" s="839">
        <v>428571</v>
      </c>
      <c r="F19" s="801">
        <f>E19/D19</f>
        <v>1</v>
      </c>
    </row>
    <row r="20" spans="1:6" s="217" customFormat="1" ht="12" customHeight="1" thickBot="1" x14ac:dyDescent="0.3">
      <c r="A20" s="174" t="s">
        <v>381</v>
      </c>
      <c r="B20" s="200" t="s">
        <v>532</v>
      </c>
      <c r="C20" s="211"/>
      <c r="D20" s="211"/>
      <c r="E20" s="840"/>
      <c r="F20" s="856"/>
    </row>
    <row r="21" spans="1:6" s="217" customFormat="1" ht="13.8" thickBot="1" x14ac:dyDescent="0.3">
      <c r="A21" s="178" t="s">
        <v>308</v>
      </c>
      <c r="B21" s="179" t="s">
        <v>533</v>
      </c>
      <c r="C21" s="208">
        <f>C22+C23+C24+C25+C26+C27</f>
        <v>0</v>
      </c>
      <c r="D21" s="208">
        <f>D22+D23+D24+D25+D26+D27</f>
        <v>0</v>
      </c>
      <c r="E21" s="286">
        <f>E22+E23+E24+E25+E26</f>
        <v>0</v>
      </c>
      <c r="F21" s="285"/>
    </row>
    <row r="22" spans="1:6" s="217" customFormat="1" ht="12" customHeight="1" x14ac:dyDescent="0.25">
      <c r="A22" s="173" t="s">
        <v>353</v>
      </c>
      <c r="B22" s="409" t="s">
        <v>534</v>
      </c>
      <c r="C22" s="210"/>
      <c r="D22" s="210"/>
      <c r="E22" s="843"/>
      <c r="F22" s="855"/>
    </row>
    <row r="23" spans="1:6" s="217" customFormat="1" ht="12" customHeight="1" x14ac:dyDescent="0.25">
      <c r="A23" s="172" t="s">
        <v>354</v>
      </c>
      <c r="B23" s="199" t="s">
        <v>535</v>
      </c>
      <c r="C23" s="209"/>
      <c r="D23" s="209"/>
      <c r="E23" s="839"/>
      <c r="F23" s="801"/>
    </row>
    <row r="24" spans="1:6" s="217" customFormat="1" ht="12" customHeight="1" x14ac:dyDescent="0.25">
      <c r="A24" s="172" t="s">
        <v>355</v>
      </c>
      <c r="B24" s="199" t="s">
        <v>536</v>
      </c>
      <c r="C24" s="209"/>
      <c r="D24" s="209"/>
      <c r="E24" s="839"/>
      <c r="F24" s="801"/>
    </row>
    <row r="25" spans="1:6" s="217" customFormat="1" ht="12" customHeight="1" x14ac:dyDescent="0.25">
      <c r="A25" s="172" t="s">
        <v>356</v>
      </c>
      <c r="B25" s="199" t="s">
        <v>537</v>
      </c>
      <c r="C25" s="209"/>
      <c r="D25" s="209"/>
      <c r="E25" s="839"/>
      <c r="F25" s="801"/>
    </row>
    <row r="26" spans="1:6" s="217" customFormat="1" ht="12" customHeight="1" x14ac:dyDescent="0.25">
      <c r="A26" s="172" t="s">
        <v>412</v>
      </c>
      <c r="B26" s="199" t="s">
        <v>538</v>
      </c>
      <c r="C26" s="209"/>
      <c r="D26" s="209"/>
      <c r="E26" s="839"/>
      <c r="F26" s="801"/>
    </row>
    <row r="27" spans="1:6" s="217" customFormat="1" ht="12" customHeight="1" thickBot="1" x14ac:dyDescent="0.3">
      <c r="A27" s="174" t="s">
        <v>413</v>
      </c>
      <c r="B27" s="200" t="s">
        <v>539</v>
      </c>
      <c r="C27" s="211">
        <v>0</v>
      </c>
      <c r="D27" s="211"/>
      <c r="E27" s="840"/>
      <c r="F27" s="856"/>
    </row>
    <row r="28" spans="1:6" s="217" customFormat="1" ht="12" customHeight="1" thickBot="1" x14ac:dyDescent="0.3">
      <c r="A28" s="178" t="s">
        <v>414</v>
      </c>
      <c r="B28" s="179" t="s">
        <v>540</v>
      </c>
      <c r="C28" s="214">
        <f>C29+C33+C32+C34</f>
        <v>0</v>
      </c>
      <c r="D28" s="214">
        <f>D29+D33+D32+D34</f>
        <v>0</v>
      </c>
      <c r="E28" s="289">
        <f>E29+E33+E32+E34</f>
        <v>0</v>
      </c>
      <c r="F28" s="285"/>
    </row>
    <row r="29" spans="1:6" s="217" customFormat="1" ht="12" customHeight="1" x14ac:dyDescent="0.25">
      <c r="A29" s="173" t="s">
        <v>541</v>
      </c>
      <c r="B29" s="409" t="s">
        <v>542</v>
      </c>
      <c r="C29" s="224"/>
      <c r="D29" s="224"/>
      <c r="E29" s="290"/>
      <c r="F29" s="855"/>
    </row>
    <row r="30" spans="1:6" s="217" customFormat="1" ht="12" customHeight="1" x14ac:dyDescent="0.25">
      <c r="A30" s="172" t="s">
        <v>543</v>
      </c>
      <c r="B30" s="199" t="s">
        <v>544</v>
      </c>
      <c r="C30" s="209"/>
      <c r="D30" s="209"/>
      <c r="E30" s="839"/>
      <c r="F30" s="801"/>
    </row>
    <row r="31" spans="1:6" s="217" customFormat="1" ht="12" customHeight="1" x14ac:dyDescent="0.25">
      <c r="A31" s="172" t="s">
        <v>545</v>
      </c>
      <c r="B31" s="199" t="s">
        <v>546</v>
      </c>
      <c r="C31" s="209"/>
      <c r="D31" s="209"/>
      <c r="E31" s="839"/>
      <c r="F31" s="801"/>
    </row>
    <row r="32" spans="1:6" s="217" customFormat="1" ht="12" customHeight="1" x14ac:dyDescent="0.25">
      <c r="A32" s="172" t="s">
        <v>547</v>
      </c>
      <c r="B32" s="199" t="s">
        <v>548</v>
      </c>
      <c r="C32" s="209"/>
      <c r="D32" s="209"/>
      <c r="E32" s="839"/>
      <c r="F32" s="801"/>
    </row>
    <row r="33" spans="1:6" s="217" customFormat="1" ht="12" customHeight="1" x14ac:dyDescent="0.25">
      <c r="A33" s="172" t="s">
        <v>549</v>
      </c>
      <c r="B33" s="199" t="s">
        <v>550</v>
      </c>
      <c r="C33" s="209"/>
      <c r="D33" s="209"/>
      <c r="E33" s="839"/>
      <c r="F33" s="801"/>
    </row>
    <row r="34" spans="1:6" s="217" customFormat="1" ht="12" customHeight="1" thickBot="1" x14ac:dyDescent="0.3">
      <c r="A34" s="174" t="s">
        <v>551</v>
      </c>
      <c r="B34" s="200" t="s">
        <v>552</v>
      </c>
      <c r="C34" s="211"/>
      <c r="D34" s="211"/>
      <c r="E34" s="840"/>
      <c r="F34" s="856"/>
    </row>
    <row r="35" spans="1:6" s="217" customFormat="1" ht="12" customHeight="1" thickBot="1" x14ac:dyDescent="0.3">
      <c r="A35" s="178" t="s">
        <v>310</v>
      </c>
      <c r="B35" s="179" t="s">
        <v>553</v>
      </c>
      <c r="C35" s="208">
        <f>C36+C37+C38+C39+C40+C41+C42+C43+C44+C46</f>
        <v>10000</v>
      </c>
      <c r="D35" s="208">
        <f>D36+D37+D38+D39+D40+D41+D43+D44+D46+D42+D45</f>
        <v>705037</v>
      </c>
      <c r="E35" s="286">
        <f>E36+E37+E38+E39+E40+E41+E42+E43+E44+E46+E45</f>
        <v>692069</v>
      </c>
      <c r="F35" s="285">
        <f>E35/D35</f>
        <v>0.98160663908418988</v>
      </c>
    </row>
    <row r="36" spans="1:6" s="217" customFormat="1" ht="12" customHeight="1" x14ac:dyDescent="0.25">
      <c r="A36" s="173" t="s">
        <v>357</v>
      </c>
      <c r="B36" s="409" t="s">
        <v>554</v>
      </c>
      <c r="C36" s="210"/>
      <c r="D36" s="210"/>
      <c r="E36" s="843"/>
      <c r="F36" s="855"/>
    </row>
    <row r="37" spans="1:6" s="217" customFormat="1" ht="12" customHeight="1" x14ac:dyDescent="0.25">
      <c r="A37" s="172" t="s">
        <v>358</v>
      </c>
      <c r="B37" s="199" t="s">
        <v>555</v>
      </c>
      <c r="C37" s="209"/>
      <c r="D37" s="209"/>
      <c r="E37" s="839"/>
      <c r="F37" s="801"/>
    </row>
    <row r="38" spans="1:6" s="217" customFormat="1" ht="12" customHeight="1" x14ac:dyDescent="0.25">
      <c r="A38" s="172" t="s">
        <v>359</v>
      </c>
      <c r="B38" s="199" t="s">
        <v>556</v>
      </c>
      <c r="C38" s="209"/>
      <c r="D38" s="209"/>
      <c r="E38" s="839"/>
      <c r="F38" s="801"/>
    </row>
    <row r="39" spans="1:6" s="217" customFormat="1" ht="12" customHeight="1" x14ac:dyDescent="0.25">
      <c r="A39" s="172" t="s">
        <v>416</v>
      </c>
      <c r="B39" s="199" t="s">
        <v>557</v>
      </c>
      <c r="C39" s="209"/>
      <c r="D39" s="209"/>
      <c r="E39" s="839"/>
      <c r="F39" s="801"/>
    </row>
    <row r="40" spans="1:6" s="217" customFormat="1" ht="12" customHeight="1" x14ac:dyDescent="0.25">
      <c r="A40" s="172" t="s">
        <v>417</v>
      </c>
      <c r="B40" s="199" t="s">
        <v>558</v>
      </c>
      <c r="C40" s="209"/>
      <c r="D40" s="209"/>
      <c r="E40" s="839"/>
      <c r="F40" s="801"/>
    </row>
    <row r="41" spans="1:6" s="217" customFormat="1" ht="12" customHeight="1" x14ac:dyDescent="0.25">
      <c r="A41" s="172" t="s">
        <v>418</v>
      </c>
      <c r="B41" s="199" t="s">
        <v>559</v>
      </c>
      <c r="C41" s="209"/>
      <c r="D41" s="209">
        <v>126965</v>
      </c>
      <c r="E41" s="839">
        <v>126965</v>
      </c>
      <c r="F41" s="801">
        <f>E41/D41</f>
        <v>1</v>
      </c>
    </row>
    <row r="42" spans="1:6" s="217" customFormat="1" ht="12" customHeight="1" x14ac:dyDescent="0.25">
      <c r="A42" s="172" t="s">
        <v>419</v>
      </c>
      <c r="B42" s="199" t="s">
        <v>560</v>
      </c>
      <c r="C42" s="209"/>
      <c r="D42" s="209"/>
      <c r="E42" s="839"/>
      <c r="F42" s="801"/>
    </row>
    <row r="43" spans="1:6" s="217" customFormat="1" ht="12" customHeight="1" x14ac:dyDescent="0.25">
      <c r="A43" s="172" t="s">
        <v>420</v>
      </c>
      <c r="B43" s="199" t="s">
        <v>561</v>
      </c>
      <c r="C43" s="209"/>
      <c r="D43" s="209"/>
      <c r="E43" s="839"/>
      <c r="F43" s="801"/>
    </row>
    <row r="44" spans="1:6" s="217" customFormat="1" ht="12" customHeight="1" x14ac:dyDescent="0.25">
      <c r="A44" s="172" t="s">
        <v>562</v>
      </c>
      <c r="B44" s="199" t="s">
        <v>563</v>
      </c>
      <c r="C44" s="212"/>
      <c r="D44" s="212"/>
      <c r="E44" s="848"/>
      <c r="F44" s="801"/>
    </row>
    <row r="45" spans="1:6" s="217" customFormat="1" ht="12" customHeight="1" x14ac:dyDescent="0.25">
      <c r="A45" s="172" t="s">
        <v>564</v>
      </c>
      <c r="B45" s="200" t="s">
        <v>1028</v>
      </c>
      <c r="C45" s="213"/>
      <c r="D45" s="213"/>
      <c r="E45" s="849"/>
      <c r="F45" s="801"/>
    </row>
    <row r="46" spans="1:6" s="217" customFormat="1" ht="12" customHeight="1" thickBot="1" x14ac:dyDescent="0.3">
      <c r="A46" s="174" t="s">
        <v>1027</v>
      </c>
      <c r="B46" s="200" t="s">
        <v>565</v>
      </c>
      <c r="C46" s="213">
        <v>10000</v>
      </c>
      <c r="D46" s="213">
        <v>578072</v>
      </c>
      <c r="E46" s="849">
        <v>565104</v>
      </c>
      <c r="F46" s="856">
        <f>E46/D46</f>
        <v>0.97756680828685705</v>
      </c>
    </row>
    <row r="47" spans="1:6" s="217" customFormat="1" ht="12" customHeight="1" thickBot="1" x14ac:dyDescent="0.3">
      <c r="A47" s="178" t="s">
        <v>311</v>
      </c>
      <c r="B47" s="179" t="s">
        <v>566</v>
      </c>
      <c r="C47" s="208">
        <f>C48+C49+C50+C51+C52</f>
        <v>0</v>
      </c>
      <c r="D47" s="208">
        <f>D48+D49+D50+D51+D52</f>
        <v>0</v>
      </c>
      <c r="E47" s="286">
        <f>E48+E49+E50+E51+E52</f>
        <v>0</v>
      </c>
      <c r="F47" s="285"/>
    </row>
    <row r="48" spans="1:6" s="217" customFormat="1" ht="12" customHeight="1" x14ac:dyDescent="0.25">
      <c r="A48" s="173" t="s">
        <v>360</v>
      </c>
      <c r="B48" s="409" t="s">
        <v>567</v>
      </c>
      <c r="C48" s="226"/>
      <c r="D48" s="226"/>
      <c r="E48" s="852"/>
      <c r="F48" s="855"/>
    </row>
    <row r="49" spans="1:6" s="217" customFormat="1" ht="12" customHeight="1" x14ac:dyDescent="0.25">
      <c r="A49" s="172" t="s">
        <v>361</v>
      </c>
      <c r="B49" s="199" t="s">
        <v>568</v>
      </c>
      <c r="C49" s="212"/>
      <c r="D49" s="212"/>
      <c r="E49" s="848"/>
      <c r="F49" s="801"/>
    </row>
    <row r="50" spans="1:6" s="217" customFormat="1" ht="12" customHeight="1" x14ac:dyDescent="0.25">
      <c r="A50" s="172" t="s">
        <v>569</v>
      </c>
      <c r="B50" s="199" t="s">
        <v>570</v>
      </c>
      <c r="C50" s="212"/>
      <c r="D50" s="212"/>
      <c r="E50" s="848"/>
      <c r="F50" s="801"/>
    </row>
    <row r="51" spans="1:6" s="217" customFormat="1" ht="12" customHeight="1" x14ac:dyDescent="0.25">
      <c r="A51" s="172" t="s">
        <v>571</v>
      </c>
      <c r="B51" s="199" t="s">
        <v>572</v>
      </c>
      <c r="C51" s="212"/>
      <c r="D51" s="212"/>
      <c r="E51" s="848"/>
      <c r="F51" s="801"/>
    </row>
    <row r="52" spans="1:6" s="217" customFormat="1" ht="17.25" customHeight="1" thickBot="1" x14ac:dyDescent="0.3">
      <c r="A52" s="174" t="s">
        <v>573</v>
      </c>
      <c r="B52" s="200" t="s">
        <v>574</v>
      </c>
      <c r="C52" s="213"/>
      <c r="D52" s="213"/>
      <c r="E52" s="849"/>
      <c r="F52" s="856"/>
    </row>
    <row r="53" spans="1:6" s="217" customFormat="1" ht="12" customHeight="1" thickBot="1" x14ac:dyDescent="0.3">
      <c r="A53" s="178" t="s">
        <v>421</v>
      </c>
      <c r="B53" s="179" t="s">
        <v>575</v>
      </c>
      <c r="C53" s="208">
        <f>C54+C55+C56+C57</f>
        <v>0</v>
      </c>
      <c r="D53" s="208">
        <f>D54+D55+D56+D57</f>
        <v>0</v>
      </c>
      <c r="E53" s="286">
        <f>E54+E55+E56+E57</f>
        <v>0</v>
      </c>
      <c r="F53" s="285"/>
    </row>
    <row r="54" spans="1:6" s="217" customFormat="1" ht="23.25" customHeight="1" x14ac:dyDescent="0.25">
      <c r="A54" s="173" t="s">
        <v>362</v>
      </c>
      <c r="B54" s="409" t="s">
        <v>576</v>
      </c>
      <c r="C54" s="210"/>
      <c r="D54" s="210"/>
      <c r="E54" s="843"/>
      <c r="F54" s="855"/>
    </row>
    <row r="55" spans="1:6" s="217" customFormat="1" ht="12" customHeight="1" x14ac:dyDescent="0.25">
      <c r="A55" s="172" t="s">
        <v>363</v>
      </c>
      <c r="B55" s="199" t="s">
        <v>577</v>
      </c>
      <c r="C55" s="209"/>
      <c r="D55" s="209"/>
      <c r="E55" s="839"/>
      <c r="F55" s="801"/>
    </row>
    <row r="56" spans="1:6" s="217" customFormat="1" ht="12" customHeight="1" x14ac:dyDescent="0.25">
      <c r="A56" s="172" t="s">
        <v>578</v>
      </c>
      <c r="B56" s="199" t="s">
        <v>579</v>
      </c>
      <c r="C56" s="209"/>
      <c r="D56" s="209"/>
      <c r="E56" s="839"/>
      <c r="F56" s="801"/>
    </row>
    <row r="57" spans="1:6" s="217" customFormat="1" ht="12" customHeight="1" thickBot="1" x14ac:dyDescent="0.3">
      <c r="A57" s="174" t="s">
        <v>580</v>
      </c>
      <c r="B57" s="200" t="s">
        <v>581</v>
      </c>
      <c r="C57" s="211"/>
      <c r="D57" s="211"/>
      <c r="E57" s="840"/>
      <c r="F57" s="856"/>
    </row>
    <row r="58" spans="1:6" s="217" customFormat="1" ht="12" customHeight="1" thickBot="1" x14ac:dyDescent="0.3">
      <c r="A58" s="178" t="s">
        <v>313</v>
      </c>
      <c r="B58" s="198" t="s">
        <v>582</v>
      </c>
      <c r="C58" s="208">
        <f>C59+C60+C61+C62</f>
        <v>0</v>
      </c>
      <c r="D58" s="208">
        <f>D59+D60+D61+D62</f>
        <v>0</v>
      </c>
      <c r="E58" s="286">
        <f>E59+E60+E61+E62</f>
        <v>0</v>
      </c>
      <c r="F58" s="285"/>
    </row>
    <row r="59" spans="1:6" s="217" customFormat="1" ht="24.75" customHeight="1" x14ac:dyDescent="0.25">
      <c r="A59" s="173" t="s">
        <v>422</v>
      </c>
      <c r="B59" s="409" t="s">
        <v>583</v>
      </c>
      <c r="C59" s="212"/>
      <c r="D59" s="212"/>
      <c r="E59" s="848"/>
      <c r="F59" s="855"/>
    </row>
    <row r="60" spans="1:6" s="217" customFormat="1" ht="12" customHeight="1" x14ac:dyDescent="0.25">
      <c r="A60" s="172" t="s">
        <v>423</v>
      </c>
      <c r="B60" s="199" t="s">
        <v>584</v>
      </c>
      <c r="C60" s="212"/>
      <c r="D60" s="212"/>
      <c r="E60" s="848"/>
      <c r="F60" s="801"/>
    </row>
    <row r="61" spans="1:6" s="217" customFormat="1" ht="12" customHeight="1" x14ac:dyDescent="0.25">
      <c r="A61" s="172" t="s">
        <v>440</v>
      </c>
      <c r="B61" s="199" t="s">
        <v>585</v>
      </c>
      <c r="C61" s="212"/>
      <c r="D61" s="212"/>
      <c r="E61" s="848"/>
      <c r="F61" s="801"/>
    </row>
    <row r="62" spans="1:6" s="217" customFormat="1" ht="12" customHeight="1" thickBot="1" x14ac:dyDescent="0.3">
      <c r="A62" s="174" t="s">
        <v>586</v>
      </c>
      <c r="B62" s="200" t="s">
        <v>587</v>
      </c>
      <c r="C62" s="212"/>
      <c r="D62" s="212"/>
      <c r="E62" s="848"/>
      <c r="F62" s="856"/>
    </row>
    <row r="63" spans="1:6" s="217" customFormat="1" ht="12" customHeight="1" thickBot="1" x14ac:dyDescent="0.3">
      <c r="A63" s="178" t="s">
        <v>314</v>
      </c>
      <c r="B63" s="179" t="s">
        <v>588</v>
      </c>
      <c r="C63" s="214">
        <f>C58+C53+C35+C28+C21+C15+C6</f>
        <v>10000</v>
      </c>
      <c r="D63" s="214">
        <f>D58+D53+D35+D28+D21+D15+D6+D47</f>
        <v>1133608</v>
      </c>
      <c r="E63" s="289">
        <f>E58+E53+E35+E28+E21+E15+E6+E47</f>
        <v>1120640</v>
      </c>
      <c r="F63" s="285">
        <f>E63/D63</f>
        <v>0.98856041947480966</v>
      </c>
    </row>
    <row r="64" spans="1:6" s="217" customFormat="1" ht="12" customHeight="1" thickBot="1" x14ac:dyDescent="0.3">
      <c r="A64" s="227" t="s">
        <v>589</v>
      </c>
      <c r="B64" s="198" t="s">
        <v>590</v>
      </c>
      <c r="C64" s="208"/>
      <c r="D64" s="208">
        <v>0</v>
      </c>
      <c r="E64" s="845">
        <v>0</v>
      </c>
      <c r="F64" s="285"/>
    </row>
    <row r="65" spans="1:6" s="217" customFormat="1" ht="12" customHeight="1" x14ac:dyDescent="0.25">
      <c r="A65" s="173" t="s">
        <v>591</v>
      </c>
      <c r="B65" s="409" t="s">
        <v>592</v>
      </c>
      <c r="C65" s="212">
        <v>0</v>
      </c>
      <c r="D65" s="212">
        <v>0</v>
      </c>
      <c r="E65" s="848">
        <v>0</v>
      </c>
      <c r="F65" s="855"/>
    </row>
    <row r="66" spans="1:6" s="217" customFormat="1" ht="12" customHeight="1" x14ac:dyDescent="0.25">
      <c r="A66" s="172" t="s">
        <v>593</v>
      </c>
      <c r="B66" s="199" t="s">
        <v>594</v>
      </c>
      <c r="C66" s="212">
        <v>0</v>
      </c>
      <c r="D66" s="212">
        <v>0</v>
      </c>
      <c r="E66" s="848">
        <v>0</v>
      </c>
      <c r="F66" s="801"/>
    </row>
    <row r="67" spans="1:6" s="217" customFormat="1" ht="12" customHeight="1" thickBot="1" x14ac:dyDescent="0.3">
      <c r="A67" s="174" t="s">
        <v>595</v>
      </c>
      <c r="B67" s="200" t="s">
        <v>639</v>
      </c>
      <c r="C67" s="212"/>
      <c r="D67" s="212">
        <v>0</v>
      </c>
      <c r="E67" s="848">
        <v>0</v>
      </c>
      <c r="F67" s="856"/>
    </row>
    <row r="68" spans="1:6" s="217" customFormat="1" ht="13.5" customHeight="1" thickBot="1" x14ac:dyDescent="0.3">
      <c r="A68" s="227" t="s">
        <v>596</v>
      </c>
      <c r="B68" s="198" t="s">
        <v>597</v>
      </c>
      <c r="C68" s="208">
        <v>0</v>
      </c>
      <c r="D68" s="208">
        <v>0</v>
      </c>
      <c r="E68" s="845">
        <v>0</v>
      </c>
      <c r="F68" s="285"/>
    </row>
    <row r="69" spans="1:6" s="217" customFormat="1" ht="12" customHeight="1" x14ac:dyDescent="0.25">
      <c r="A69" s="173" t="s">
        <v>401</v>
      </c>
      <c r="B69" s="409" t="s">
        <v>598</v>
      </c>
      <c r="C69" s="212">
        <v>0</v>
      </c>
      <c r="D69" s="212">
        <v>0</v>
      </c>
      <c r="E69" s="848">
        <v>0</v>
      </c>
      <c r="F69" s="855"/>
    </row>
    <row r="70" spans="1:6" s="217" customFormat="1" ht="12" customHeight="1" x14ac:dyDescent="0.25">
      <c r="A70" s="172" t="s">
        <v>402</v>
      </c>
      <c r="B70" s="199" t="s">
        <v>599</v>
      </c>
      <c r="C70" s="212">
        <v>0</v>
      </c>
      <c r="D70" s="212">
        <v>0</v>
      </c>
      <c r="E70" s="848">
        <v>0</v>
      </c>
      <c r="F70" s="801"/>
    </row>
    <row r="71" spans="1:6" s="217" customFormat="1" ht="12" customHeight="1" x14ac:dyDescent="0.25">
      <c r="A71" s="172" t="s">
        <v>600</v>
      </c>
      <c r="B71" s="199" t="s">
        <v>601</v>
      </c>
      <c r="C71" s="212">
        <v>0</v>
      </c>
      <c r="D71" s="212">
        <v>0</v>
      </c>
      <c r="E71" s="848">
        <v>0</v>
      </c>
      <c r="F71" s="801"/>
    </row>
    <row r="72" spans="1:6" s="217" customFormat="1" ht="12" customHeight="1" thickBot="1" x14ac:dyDescent="0.3">
      <c r="A72" s="174" t="s">
        <v>602</v>
      </c>
      <c r="B72" s="200" t="s">
        <v>603</v>
      </c>
      <c r="C72" s="212">
        <v>0</v>
      </c>
      <c r="D72" s="212">
        <v>0</v>
      </c>
      <c r="E72" s="848">
        <v>0</v>
      </c>
      <c r="F72" s="856"/>
    </row>
    <row r="73" spans="1:6" s="217" customFormat="1" ht="12" customHeight="1" thickBot="1" x14ac:dyDescent="0.3">
      <c r="A73" s="227" t="s">
        <v>604</v>
      </c>
      <c r="B73" s="198" t="s">
        <v>605</v>
      </c>
      <c r="C73" s="208">
        <f>C74+C75</f>
        <v>2471</v>
      </c>
      <c r="D73" s="208">
        <f>D74+D75</f>
        <v>2471</v>
      </c>
      <c r="E73" s="286">
        <f>E74+E75</f>
        <v>2471</v>
      </c>
      <c r="F73" s="285">
        <f>E73/D73</f>
        <v>1</v>
      </c>
    </row>
    <row r="74" spans="1:6" s="217" customFormat="1" ht="12" customHeight="1" x14ac:dyDescent="0.25">
      <c r="A74" s="173" t="s">
        <v>606</v>
      </c>
      <c r="B74" s="409" t="s">
        <v>607</v>
      </c>
      <c r="C74" s="212">
        <v>2471</v>
      </c>
      <c r="D74" s="212">
        <v>2471</v>
      </c>
      <c r="E74" s="848">
        <v>2471</v>
      </c>
      <c r="F74" s="855">
        <f>E74/D74</f>
        <v>1</v>
      </c>
    </row>
    <row r="75" spans="1:6" s="217" customFormat="1" ht="12" customHeight="1" thickBot="1" x14ac:dyDescent="0.3">
      <c r="A75" s="174" t="s">
        <v>608</v>
      </c>
      <c r="B75" s="200" t="s">
        <v>609</v>
      </c>
      <c r="C75" s="212">
        <v>0</v>
      </c>
      <c r="D75" s="212">
        <v>0</v>
      </c>
      <c r="E75" s="848">
        <v>0</v>
      </c>
      <c r="F75" s="856"/>
    </row>
    <row r="76" spans="1:6" s="217" customFormat="1" ht="12" customHeight="1" thickBot="1" x14ac:dyDescent="0.3">
      <c r="A76" s="227" t="s">
        <v>610</v>
      </c>
      <c r="B76" s="198" t="s">
        <v>611</v>
      </c>
      <c r="C76" s="208">
        <f>C77+C78+C79</f>
        <v>31457830</v>
      </c>
      <c r="D76" s="208">
        <f>D77+D78+D79</f>
        <v>33333677</v>
      </c>
      <c r="E76" s="286">
        <f>E77+E78+E79</f>
        <v>32429898</v>
      </c>
      <c r="F76" s="285">
        <f>E76/D76</f>
        <v>0.97288690953596269</v>
      </c>
    </row>
    <row r="77" spans="1:6" s="217" customFormat="1" ht="12" customHeight="1" x14ac:dyDescent="0.25">
      <c r="A77" s="173" t="s">
        <v>612</v>
      </c>
      <c r="B77" s="409" t="s">
        <v>613</v>
      </c>
      <c r="C77" s="212"/>
      <c r="D77" s="212"/>
      <c r="E77" s="848"/>
      <c r="F77" s="855"/>
    </row>
    <row r="78" spans="1:6" s="217" customFormat="1" ht="12" customHeight="1" x14ac:dyDescent="0.25">
      <c r="A78" s="172" t="s">
        <v>614</v>
      </c>
      <c r="B78" s="199" t="s">
        <v>1032</v>
      </c>
      <c r="C78" s="212">
        <v>31457830</v>
      </c>
      <c r="D78" s="212">
        <v>33333677</v>
      </c>
      <c r="E78" s="848">
        <v>32429898</v>
      </c>
      <c r="F78" s="801">
        <f>E78/D78</f>
        <v>0.97288690953596269</v>
      </c>
    </row>
    <row r="79" spans="1:6" s="217" customFormat="1" ht="12" customHeight="1" thickBot="1" x14ac:dyDescent="0.3">
      <c r="A79" s="174" t="s">
        <v>616</v>
      </c>
      <c r="B79" s="200" t="s">
        <v>617</v>
      </c>
      <c r="C79" s="212"/>
      <c r="D79" s="212"/>
      <c r="E79" s="848"/>
      <c r="F79" s="856"/>
    </row>
    <row r="80" spans="1:6" s="217" customFormat="1" ht="12" customHeight="1" thickBot="1" x14ac:dyDescent="0.3">
      <c r="A80" s="227" t="s">
        <v>618</v>
      </c>
      <c r="B80" s="198" t="s">
        <v>619</v>
      </c>
      <c r="C80" s="208">
        <v>0</v>
      </c>
      <c r="D80" s="208">
        <v>0</v>
      </c>
      <c r="E80" s="845">
        <v>0</v>
      </c>
      <c r="F80" s="285"/>
    </row>
    <row r="81" spans="1:6" s="217" customFormat="1" ht="12" customHeight="1" x14ac:dyDescent="0.25">
      <c r="A81" s="218" t="s">
        <v>620</v>
      </c>
      <c r="B81" s="409" t="s">
        <v>621</v>
      </c>
      <c r="C81" s="212">
        <v>0</v>
      </c>
      <c r="D81" s="212">
        <v>0</v>
      </c>
      <c r="E81" s="848">
        <v>0</v>
      </c>
      <c r="F81" s="855"/>
    </row>
    <row r="82" spans="1:6" s="217" customFormat="1" ht="12" customHeight="1" x14ac:dyDescent="0.25">
      <c r="A82" s="219" t="s">
        <v>622</v>
      </c>
      <c r="B82" s="199" t="s">
        <v>623</v>
      </c>
      <c r="C82" s="212">
        <v>0</v>
      </c>
      <c r="D82" s="212">
        <v>0</v>
      </c>
      <c r="E82" s="848">
        <v>0</v>
      </c>
      <c r="F82" s="801"/>
    </row>
    <row r="83" spans="1:6" s="217" customFormat="1" ht="12" customHeight="1" x14ac:dyDescent="0.25">
      <c r="A83" s="219" t="s">
        <v>624</v>
      </c>
      <c r="B83" s="199" t="s">
        <v>625</v>
      </c>
      <c r="C83" s="212">
        <v>0</v>
      </c>
      <c r="D83" s="212">
        <v>0</v>
      </c>
      <c r="E83" s="848">
        <v>0</v>
      </c>
      <c r="F83" s="801"/>
    </row>
    <row r="84" spans="1:6" s="217" customFormat="1" ht="12" customHeight="1" thickBot="1" x14ac:dyDescent="0.3">
      <c r="A84" s="228" t="s">
        <v>626</v>
      </c>
      <c r="B84" s="200" t="s">
        <v>627</v>
      </c>
      <c r="C84" s="212">
        <v>0</v>
      </c>
      <c r="D84" s="212">
        <v>0</v>
      </c>
      <c r="E84" s="848">
        <v>0</v>
      </c>
      <c r="F84" s="801"/>
    </row>
    <row r="85" spans="1:6" s="217" customFormat="1" ht="13.8" thickBot="1" x14ac:dyDescent="0.3">
      <c r="A85" s="227" t="s">
        <v>628</v>
      </c>
      <c r="B85" s="410" t="s">
        <v>629</v>
      </c>
      <c r="C85" s="230">
        <v>0</v>
      </c>
      <c r="D85" s="230">
        <v>0</v>
      </c>
      <c r="E85" s="850">
        <v>0</v>
      </c>
      <c r="F85" s="856"/>
    </row>
    <row r="86" spans="1:6" s="217" customFormat="1" ht="13.8" thickBot="1" x14ac:dyDescent="0.3">
      <c r="A86" s="227" t="s">
        <v>630</v>
      </c>
      <c r="B86" s="198" t="s">
        <v>631</v>
      </c>
      <c r="C86" s="214">
        <f>C64+C68+C73+C76+C80+C85</f>
        <v>31460301</v>
      </c>
      <c r="D86" s="214">
        <f>D64+D68+D73+D76+D80+D85</f>
        <v>33336148</v>
      </c>
      <c r="E86" s="289">
        <f>E64+E68+E73+E76+E80+E85</f>
        <v>32432369</v>
      </c>
      <c r="F86" s="285">
        <f>E86/D86</f>
        <v>0.9728889192596577</v>
      </c>
    </row>
    <row r="87" spans="1:6" s="217" customFormat="1" ht="12" customHeight="1" thickBot="1" x14ac:dyDescent="0.3">
      <c r="A87" s="229" t="s">
        <v>632</v>
      </c>
      <c r="B87" s="445" t="s">
        <v>633</v>
      </c>
      <c r="C87" s="214">
        <f>C86+C63</f>
        <v>31470301</v>
      </c>
      <c r="D87" s="214">
        <f>D86+D63</f>
        <v>34469756</v>
      </c>
      <c r="E87" s="289">
        <f>E86+E63</f>
        <v>33553009</v>
      </c>
      <c r="F87" s="285">
        <f>E87/D87</f>
        <v>0.97340430840299541</v>
      </c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825" t="s">
        <v>404</v>
      </c>
      <c r="B90" s="825"/>
      <c r="C90" s="827"/>
      <c r="D90" s="827"/>
      <c r="E90" s="828" t="s">
        <v>1023</v>
      </c>
      <c r="F90" s="828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4"/>
      <c r="F91" s="85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478" t="s">
        <v>467</v>
      </c>
      <c r="F92" s="19" t="s">
        <v>816</v>
      </c>
    </row>
    <row r="93" spans="1:6" ht="12" customHeight="1" thickBot="1" x14ac:dyDescent="0.35">
      <c r="A93" s="182" t="s">
        <v>634</v>
      </c>
      <c r="B93" s="401" t="s">
        <v>635</v>
      </c>
      <c r="C93" s="183" t="s">
        <v>636</v>
      </c>
      <c r="D93" s="183" t="s">
        <v>637</v>
      </c>
      <c r="E93" s="479" t="s">
        <v>638</v>
      </c>
      <c r="F93" s="184" t="s">
        <v>638</v>
      </c>
    </row>
    <row r="94" spans="1:6" ht="12" customHeight="1" thickBot="1" x14ac:dyDescent="0.35">
      <c r="A94" s="178" t="s">
        <v>306</v>
      </c>
      <c r="B94" s="572" t="s">
        <v>640</v>
      </c>
      <c r="C94" s="208">
        <f>C95+C96+C97+C98+C99</f>
        <v>28930582</v>
      </c>
      <c r="D94" s="208">
        <f>D95+D96+D97+D98+D99</f>
        <v>31531342</v>
      </c>
      <c r="E94" s="286">
        <f>E95+E96+E97+E98+E99</f>
        <v>30611688</v>
      </c>
      <c r="F94" s="858">
        <f>E94/D94</f>
        <v>0.97083365497098095</v>
      </c>
    </row>
    <row r="95" spans="1:6" ht="12" customHeight="1" x14ac:dyDescent="0.3">
      <c r="A95" s="173" t="s">
        <v>364</v>
      </c>
      <c r="B95" s="575" t="s">
        <v>336</v>
      </c>
      <c r="C95" s="210">
        <v>22230816</v>
      </c>
      <c r="D95" s="210">
        <v>22778226</v>
      </c>
      <c r="E95" s="843">
        <v>22778226</v>
      </c>
      <c r="F95" s="800">
        <f>E95/D95</f>
        <v>1</v>
      </c>
    </row>
    <row r="96" spans="1:6" ht="12" customHeight="1" x14ac:dyDescent="0.3">
      <c r="A96" s="172" t="s">
        <v>365</v>
      </c>
      <c r="B96" s="565" t="s">
        <v>424</v>
      </c>
      <c r="C96" s="209">
        <v>3890393</v>
      </c>
      <c r="D96" s="209">
        <v>3772440</v>
      </c>
      <c r="E96" s="839">
        <v>3772440</v>
      </c>
      <c r="F96" s="801">
        <f>E96/D96</f>
        <v>1</v>
      </c>
    </row>
    <row r="97" spans="1:6" ht="12" customHeight="1" x14ac:dyDescent="0.3">
      <c r="A97" s="172" t="s">
        <v>366</v>
      </c>
      <c r="B97" s="565" t="s">
        <v>393</v>
      </c>
      <c r="C97" s="211">
        <v>2809373</v>
      </c>
      <c r="D97" s="211">
        <v>4980676</v>
      </c>
      <c r="E97" s="840">
        <v>4061022</v>
      </c>
      <c r="F97" s="801">
        <f>E97/D97</f>
        <v>0.81535558626981564</v>
      </c>
    </row>
    <row r="98" spans="1:6" ht="12" customHeight="1" x14ac:dyDescent="0.3">
      <c r="A98" s="172" t="s">
        <v>367</v>
      </c>
      <c r="B98" s="566" t="s">
        <v>425</v>
      </c>
      <c r="C98" s="211"/>
      <c r="D98" s="211"/>
      <c r="E98" s="840"/>
      <c r="F98" s="801"/>
    </row>
    <row r="99" spans="1:6" ht="12" customHeight="1" x14ac:dyDescent="0.3">
      <c r="A99" s="172" t="s">
        <v>376</v>
      </c>
      <c r="B99" s="567" t="s">
        <v>426</v>
      </c>
      <c r="C99" s="211"/>
      <c r="D99" s="211"/>
      <c r="E99" s="841"/>
      <c r="F99" s="801"/>
    </row>
    <row r="100" spans="1:6" ht="12" customHeight="1" x14ac:dyDescent="0.3">
      <c r="A100" s="172" t="s">
        <v>368</v>
      </c>
      <c r="B100" s="565" t="s">
        <v>641</v>
      </c>
      <c r="C100" s="211"/>
      <c r="D100" s="211"/>
      <c r="E100" s="840"/>
      <c r="F100" s="801"/>
    </row>
    <row r="101" spans="1:6" ht="12" customHeight="1" x14ac:dyDescent="0.3">
      <c r="A101" s="172" t="s">
        <v>369</v>
      </c>
      <c r="B101" s="568" t="s">
        <v>642</v>
      </c>
      <c r="C101" s="211"/>
      <c r="D101" s="211"/>
      <c r="E101" s="840"/>
      <c r="F101" s="801"/>
    </row>
    <row r="102" spans="1:6" ht="12" customHeight="1" x14ac:dyDescent="0.3">
      <c r="A102" s="172" t="s">
        <v>377</v>
      </c>
      <c r="B102" s="569" t="s">
        <v>643</v>
      </c>
      <c r="C102" s="211"/>
      <c r="D102" s="211"/>
      <c r="E102" s="840"/>
      <c r="F102" s="801"/>
    </row>
    <row r="103" spans="1:6" ht="12" customHeight="1" x14ac:dyDescent="0.3">
      <c r="A103" s="172" t="s">
        <v>378</v>
      </c>
      <c r="B103" s="569" t="s">
        <v>644</v>
      </c>
      <c r="C103" s="211"/>
      <c r="D103" s="211"/>
      <c r="E103" s="840"/>
      <c r="F103" s="801"/>
    </row>
    <row r="104" spans="1:6" ht="12" customHeight="1" x14ac:dyDescent="0.3">
      <c r="A104" s="172" t="s">
        <v>379</v>
      </c>
      <c r="B104" s="568" t="s">
        <v>645</v>
      </c>
      <c r="C104" s="211"/>
      <c r="D104" s="211"/>
      <c r="E104" s="840"/>
      <c r="F104" s="801"/>
    </row>
    <row r="105" spans="1:6" ht="12" customHeight="1" x14ac:dyDescent="0.3">
      <c r="A105" s="172" t="s">
        <v>380</v>
      </c>
      <c r="B105" s="568" t="s">
        <v>646</v>
      </c>
      <c r="C105" s="211"/>
      <c r="D105" s="211"/>
      <c r="E105" s="840"/>
      <c r="F105" s="801"/>
    </row>
    <row r="106" spans="1:6" ht="12" customHeight="1" x14ac:dyDescent="0.3">
      <c r="A106" s="172" t="s">
        <v>382</v>
      </c>
      <c r="B106" s="569" t="s">
        <v>647</v>
      </c>
      <c r="C106" s="211"/>
      <c r="D106" s="211"/>
      <c r="E106" s="840"/>
      <c r="F106" s="801"/>
    </row>
    <row r="107" spans="1:6" ht="12" customHeight="1" x14ac:dyDescent="0.3">
      <c r="A107" s="171" t="s">
        <v>427</v>
      </c>
      <c r="B107" s="570" t="s">
        <v>648</v>
      </c>
      <c r="C107" s="211"/>
      <c r="D107" s="211"/>
      <c r="E107" s="840"/>
      <c r="F107" s="801"/>
    </row>
    <row r="108" spans="1:6" ht="12" customHeight="1" x14ac:dyDescent="0.3">
      <c r="A108" s="172" t="s">
        <v>649</v>
      </c>
      <c r="B108" s="570" t="s">
        <v>650</v>
      </c>
      <c r="C108" s="211"/>
      <c r="D108" s="211"/>
      <c r="E108" s="840"/>
      <c r="F108" s="801"/>
    </row>
    <row r="109" spans="1:6" ht="12" customHeight="1" thickBot="1" x14ac:dyDescent="0.35">
      <c r="A109" s="176" t="s">
        <v>651</v>
      </c>
      <c r="B109" s="571" t="s">
        <v>652</v>
      </c>
      <c r="C109" s="24"/>
      <c r="D109" s="24"/>
      <c r="E109" s="842"/>
      <c r="F109" s="802"/>
    </row>
    <row r="110" spans="1:6" ht="12" customHeight="1" thickBot="1" x14ac:dyDescent="0.35">
      <c r="A110" s="178" t="s">
        <v>307</v>
      </c>
      <c r="B110" s="572" t="s">
        <v>653</v>
      </c>
      <c r="C110" s="208">
        <f>C111+C113+C115</f>
        <v>2539719</v>
      </c>
      <c r="D110" s="208">
        <v>2938414</v>
      </c>
      <c r="E110" s="286">
        <f>E113+E115+E111</f>
        <v>2937738</v>
      </c>
      <c r="F110" s="285">
        <f>E110/D110</f>
        <v>0.99976994392212937</v>
      </c>
    </row>
    <row r="111" spans="1:6" ht="12" customHeight="1" x14ac:dyDescent="0.3">
      <c r="A111" s="173" t="s">
        <v>370</v>
      </c>
      <c r="B111" s="565" t="s">
        <v>439</v>
      </c>
      <c r="C111" s="210">
        <v>2539719</v>
      </c>
      <c r="D111" s="210">
        <v>2338414</v>
      </c>
      <c r="E111" s="843">
        <v>2337738</v>
      </c>
      <c r="F111" s="800">
        <f>E111/D111</f>
        <v>0.99971091517584143</v>
      </c>
    </row>
    <row r="112" spans="1:6" x14ac:dyDescent="0.3">
      <c r="A112" s="173" t="s">
        <v>371</v>
      </c>
      <c r="B112" s="570" t="s">
        <v>654</v>
      </c>
      <c r="C112" s="210"/>
      <c r="D112" s="210"/>
      <c r="E112" s="843"/>
      <c r="F112" s="801"/>
    </row>
    <row r="113" spans="1:6" ht="12" customHeight="1" x14ac:dyDescent="0.3">
      <c r="A113" s="173" t="s">
        <v>372</v>
      </c>
      <c r="B113" s="570" t="s">
        <v>428</v>
      </c>
      <c r="C113" s="209"/>
      <c r="D113" s="209">
        <v>600000</v>
      </c>
      <c r="E113" s="839">
        <v>600000</v>
      </c>
      <c r="F113" s="801"/>
    </row>
    <row r="114" spans="1:6" ht="12" customHeight="1" x14ac:dyDescent="0.3">
      <c r="A114" s="173" t="s">
        <v>373</v>
      </c>
      <c r="B114" s="570" t="s">
        <v>655</v>
      </c>
      <c r="C114" s="209"/>
      <c r="D114" s="209"/>
      <c r="E114" s="839"/>
      <c r="F114" s="801"/>
    </row>
    <row r="115" spans="1:6" ht="21.75" customHeight="1" x14ac:dyDescent="0.3">
      <c r="A115" s="173" t="s">
        <v>374</v>
      </c>
      <c r="B115" s="573" t="s">
        <v>441</v>
      </c>
      <c r="C115" s="209"/>
      <c r="D115" s="209"/>
      <c r="E115" s="844"/>
      <c r="F115" s="801"/>
    </row>
    <row r="116" spans="1:6" ht="24" customHeight="1" x14ac:dyDescent="0.3">
      <c r="A116" s="173" t="s">
        <v>381</v>
      </c>
      <c r="B116" s="574" t="s">
        <v>656</v>
      </c>
      <c r="C116" s="209"/>
      <c r="D116" s="209"/>
      <c r="E116" s="839"/>
      <c r="F116" s="801"/>
    </row>
    <row r="117" spans="1:6" ht="22.5" customHeight="1" x14ac:dyDescent="0.3">
      <c r="A117" s="173" t="s">
        <v>383</v>
      </c>
      <c r="B117" s="575" t="s">
        <v>657</v>
      </c>
      <c r="C117" s="209"/>
      <c r="D117" s="209"/>
      <c r="E117" s="839"/>
      <c r="F117" s="801"/>
    </row>
    <row r="118" spans="1:6" ht="12" customHeight="1" x14ac:dyDescent="0.3">
      <c r="A118" s="173" t="s">
        <v>429</v>
      </c>
      <c r="B118" s="565" t="s">
        <v>644</v>
      </c>
      <c r="C118" s="209"/>
      <c r="D118" s="209"/>
      <c r="E118" s="839"/>
      <c r="F118" s="801"/>
    </row>
    <row r="119" spans="1:6" ht="12" customHeight="1" x14ac:dyDescent="0.3">
      <c r="A119" s="173" t="s">
        <v>430</v>
      </c>
      <c r="B119" s="565" t="s">
        <v>658</v>
      </c>
      <c r="C119" s="209"/>
      <c r="D119" s="209"/>
      <c r="E119" s="839"/>
      <c r="F119" s="801"/>
    </row>
    <row r="120" spans="1:6" s="232" customFormat="1" ht="12" customHeight="1" x14ac:dyDescent="0.25">
      <c r="A120" s="173" t="s">
        <v>431</v>
      </c>
      <c r="B120" s="565" t="s">
        <v>659</v>
      </c>
      <c r="C120" s="209"/>
      <c r="D120" s="209"/>
      <c r="E120" s="839"/>
      <c r="F120" s="801"/>
    </row>
    <row r="121" spans="1:6" ht="12" customHeight="1" x14ac:dyDescent="0.3">
      <c r="A121" s="173" t="s">
        <v>660</v>
      </c>
      <c r="B121" s="569" t="s">
        <v>647</v>
      </c>
      <c r="C121" s="209"/>
      <c r="D121" s="209"/>
      <c r="E121" s="839"/>
      <c r="F121" s="801"/>
    </row>
    <row r="122" spans="1:6" ht="12" customHeight="1" x14ac:dyDescent="0.3">
      <c r="A122" s="173" t="s">
        <v>661</v>
      </c>
      <c r="B122" s="565" t="s">
        <v>662</v>
      </c>
      <c r="C122" s="209"/>
      <c r="D122" s="209"/>
      <c r="E122" s="839"/>
      <c r="F122" s="801"/>
    </row>
    <row r="123" spans="1:6" ht="12" customHeight="1" thickBot="1" x14ac:dyDescent="0.35">
      <c r="A123" s="171" t="s">
        <v>663</v>
      </c>
      <c r="B123" s="569" t="s">
        <v>664</v>
      </c>
      <c r="C123" s="211"/>
      <c r="D123" s="211"/>
      <c r="E123" s="840"/>
      <c r="F123" s="802"/>
    </row>
    <row r="124" spans="1:6" ht="12" customHeight="1" thickBot="1" x14ac:dyDescent="0.35">
      <c r="A124" s="178" t="s">
        <v>308</v>
      </c>
      <c r="B124" s="576" t="s">
        <v>665</v>
      </c>
      <c r="C124" s="208">
        <f>C125+C126</f>
        <v>0</v>
      </c>
      <c r="D124" s="208">
        <v>0</v>
      </c>
      <c r="E124" s="286">
        <f>E125+E126</f>
        <v>0</v>
      </c>
      <c r="F124" s="285"/>
    </row>
    <row r="125" spans="1:6" ht="12" customHeight="1" x14ac:dyDescent="0.3">
      <c r="A125" s="173" t="s">
        <v>353</v>
      </c>
      <c r="B125" s="575" t="s">
        <v>342</v>
      </c>
      <c r="C125" s="210"/>
      <c r="D125" s="210"/>
      <c r="E125" s="843"/>
      <c r="F125" s="800"/>
    </row>
    <row r="126" spans="1:6" ht="12" customHeight="1" thickBot="1" x14ac:dyDescent="0.35">
      <c r="A126" s="174" t="s">
        <v>354</v>
      </c>
      <c r="B126" s="570" t="s">
        <v>343</v>
      </c>
      <c r="C126" s="211"/>
      <c r="D126" s="211"/>
      <c r="E126" s="840"/>
      <c r="F126" s="802"/>
    </row>
    <row r="127" spans="1:6" ht="12" customHeight="1" thickBot="1" x14ac:dyDescent="0.35">
      <c r="A127" s="178" t="s">
        <v>309</v>
      </c>
      <c r="B127" s="576" t="s">
        <v>666</v>
      </c>
      <c r="C127" s="208">
        <f>C124+C110+C94</f>
        <v>31470301</v>
      </c>
      <c r="D127" s="208">
        <v>34469756</v>
      </c>
      <c r="E127" s="286">
        <f>E124+E110+E94</f>
        <v>33549426</v>
      </c>
      <c r="F127" s="285">
        <f>E127/D127</f>
        <v>0.9733003622073797</v>
      </c>
    </row>
    <row r="128" spans="1:6" ht="12" customHeight="1" thickBot="1" x14ac:dyDescent="0.35">
      <c r="A128" s="178" t="s">
        <v>310</v>
      </c>
      <c r="B128" s="576" t="s">
        <v>667</v>
      </c>
      <c r="C128" s="208">
        <v>0</v>
      </c>
      <c r="D128" s="208">
        <v>0</v>
      </c>
      <c r="E128" s="845">
        <v>0</v>
      </c>
      <c r="F128" s="285"/>
    </row>
    <row r="129" spans="1:9" ht="12" customHeight="1" x14ac:dyDescent="0.3">
      <c r="A129" s="173" t="s">
        <v>357</v>
      </c>
      <c r="B129" s="575" t="s">
        <v>668</v>
      </c>
      <c r="C129" s="209">
        <v>0</v>
      </c>
      <c r="D129" s="209">
        <v>0</v>
      </c>
      <c r="E129" s="839">
        <v>0</v>
      </c>
      <c r="F129" s="800"/>
    </row>
    <row r="130" spans="1:9" ht="12" customHeight="1" x14ac:dyDescent="0.3">
      <c r="A130" s="173" t="s">
        <v>358</v>
      </c>
      <c r="B130" s="575" t="s">
        <v>669</v>
      </c>
      <c r="C130" s="209">
        <v>0</v>
      </c>
      <c r="D130" s="209">
        <v>0</v>
      </c>
      <c r="E130" s="839">
        <v>0</v>
      </c>
      <c r="F130" s="801"/>
    </row>
    <row r="131" spans="1:9" ht="12" customHeight="1" thickBot="1" x14ac:dyDescent="0.35">
      <c r="A131" s="171" t="s">
        <v>359</v>
      </c>
      <c r="B131" s="577" t="s">
        <v>670</v>
      </c>
      <c r="C131" s="209">
        <v>0</v>
      </c>
      <c r="D131" s="209">
        <v>0</v>
      </c>
      <c r="E131" s="839">
        <v>0</v>
      </c>
      <c r="F131" s="802"/>
    </row>
    <row r="132" spans="1:9" ht="12" customHeight="1" thickBot="1" x14ac:dyDescent="0.35">
      <c r="A132" s="178" t="s">
        <v>311</v>
      </c>
      <c r="B132" s="576" t="s">
        <v>671</v>
      </c>
      <c r="C132" s="208">
        <v>0</v>
      </c>
      <c r="D132" s="208"/>
      <c r="E132" s="845"/>
      <c r="F132" s="481"/>
    </row>
    <row r="133" spans="1:9" ht="12" customHeight="1" x14ac:dyDescent="0.3">
      <c r="A133" s="173" t="s">
        <v>360</v>
      </c>
      <c r="B133" s="575" t="s">
        <v>672</v>
      </c>
      <c r="C133" s="209">
        <v>0</v>
      </c>
      <c r="D133" s="209"/>
      <c r="E133" s="839"/>
      <c r="F133" s="800"/>
    </row>
    <row r="134" spans="1:9" ht="12" customHeight="1" x14ac:dyDescent="0.3">
      <c r="A134" s="173" t="s">
        <v>361</v>
      </c>
      <c r="B134" s="575" t="s">
        <v>673</v>
      </c>
      <c r="C134" s="209">
        <v>0</v>
      </c>
      <c r="D134" s="209">
        <v>0</v>
      </c>
      <c r="E134" s="839">
        <v>0</v>
      </c>
      <c r="F134" s="801"/>
    </row>
    <row r="135" spans="1:9" ht="12" customHeight="1" x14ac:dyDescent="0.3">
      <c r="A135" s="173" t="s">
        <v>569</v>
      </c>
      <c r="B135" s="575" t="s">
        <v>674</v>
      </c>
      <c r="C135" s="209">
        <v>0</v>
      </c>
      <c r="D135" s="209">
        <v>0</v>
      </c>
      <c r="E135" s="839">
        <v>0</v>
      </c>
      <c r="F135" s="801"/>
    </row>
    <row r="136" spans="1:9" ht="12" customHeight="1" thickBot="1" x14ac:dyDescent="0.35">
      <c r="A136" s="171" t="s">
        <v>571</v>
      </c>
      <c r="B136" s="577" t="s">
        <v>675</v>
      </c>
      <c r="C136" s="209">
        <v>0</v>
      </c>
      <c r="D136" s="209">
        <v>0</v>
      </c>
      <c r="E136" s="839">
        <v>0</v>
      </c>
      <c r="F136" s="802"/>
    </row>
    <row r="137" spans="1:9" ht="12" customHeight="1" thickBot="1" x14ac:dyDescent="0.35">
      <c r="A137" s="178" t="s">
        <v>312</v>
      </c>
      <c r="B137" s="576" t="s">
        <v>676</v>
      </c>
      <c r="C137" s="214">
        <f>SUM(C138:C142)</f>
        <v>0</v>
      </c>
      <c r="D137" s="214">
        <v>0</v>
      </c>
      <c r="E137" s="289">
        <f>SUM(E138:E142)</f>
        <v>0</v>
      </c>
      <c r="F137" s="285"/>
    </row>
    <row r="138" spans="1:9" ht="12" customHeight="1" x14ac:dyDescent="0.3">
      <c r="A138" s="173" t="s">
        <v>362</v>
      </c>
      <c r="B138" s="575" t="s">
        <v>677</v>
      </c>
      <c r="C138" s="209"/>
      <c r="D138" s="209"/>
      <c r="E138" s="839"/>
      <c r="F138" s="800"/>
    </row>
    <row r="139" spans="1:9" ht="12" customHeight="1" x14ac:dyDescent="0.3">
      <c r="A139" s="173" t="s">
        <v>363</v>
      </c>
      <c r="B139" s="575" t="s">
        <v>678</v>
      </c>
      <c r="C139" s="209"/>
      <c r="D139" s="209"/>
      <c r="E139" s="839"/>
      <c r="F139" s="801"/>
    </row>
    <row r="140" spans="1:9" ht="12" customHeight="1" x14ac:dyDescent="0.3">
      <c r="A140" s="173" t="s">
        <v>578</v>
      </c>
      <c r="B140" s="575" t="s">
        <v>679</v>
      </c>
      <c r="C140" s="209"/>
      <c r="D140" s="209"/>
      <c r="E140" s="839"/>
      <c r="F140" s="801"/>
    </row>
    <row r="141" spans="1:9" ht="12" customHeight="1" x14ac:dyDescent="0.3">
      <c r="A141" s="173" t="s">
        <v>580</v>
      </c>
      <c r="B141" s="577" t="s">
        <v>858</v>
      </c>
      <c r="C141" s="209"/>
      <c r="D141" s="209"/>
      <c r="E141" s="839"/>
      <c r="F141" s="801"/>
    </row>
    <row r="142" spans="1:9" ht="15" customHeight="1" thickBot="1" x14ac:dyDescent="0.35">
      <c r="A142" s="173" t="s">
        <v>857</v>
      </c>
      <c r="B142" s="577" t="s">
        <v>680</v>
      </c>
      <c r="C142" s="209"/>
      <c r="D142" s="209"/>
      <c r="E142" s="839"/>
      <c r="F142" s="802"/>
      <c r="H142" s="221"/>
      <c r="I142" s="221"/>
    </row>
    <row r="143" spans="1:9" s="217" customFormat="1" ht="12.9" customHeight="1" thickBot="1" x14ac:dyDescent="0.3">
      <c r="A143" s="178" t="s">
        <v>313</v>
      </c>
      <c r="B143" s="576" t="s">
        <v>681</v>
      </c>
      <c r="C143" s="25">
        <v>0</v>
      </c>
      <c r="D143" s="25">
        <v>0</v>
      </c>
      <c r="E143" s="846">
        <v>0</v>
      </c>
      <c r="F143" s="285"/>
    </row>
    <row r="144" spans="1:9" ht="12.75" customHeight="1" x14ac:dyDescent="0.3">
      <c r="A144" s="173" t="s">
        <v>422</v>
      </c>
      <c r="B144" s="575" t="s">
        <v>682</v>
      </c>
      <c r="C144" s="209">
        <v>0</v>
      </c>
      <c r="D144" s="209">
        <v>0</v>
      </c>
      <c r="E144" s="839">
        <v>0</v>
      </c>
      <c r="F144" s="800"/>
    </row>
    <row r="145" spans="1:6" ht="12.75" customHeight="1" x14ac:dyDescent="0.3">
      <c r="A145" s="173" t="s">
        <v>423</v>
      </c>
      <c r="B145" s="575" t="s">
        <v>683</v>
      </c>
      <c r="C145" s="209">
        <v>0</v>
      </c>
      <c r="D145" s="209">
        <v>0</v>
      </c>
      <c r="E145" s="839">
        <v>0</v>
      </c>
      <c r="F145" s="801"/>
    </row>
    <row r="146" spans="1:6" ht="12.75" customHeight="1" x14ac:dyDescent="0.3">
      <c r="A146" s="173" t="s">
        <v>440</v>
      </c>
      <c r="B146" s="575" t="s">
        <v>684</v>
      </c>
      <c r="C146" s="209">
        <v>0</v>
      </c>
      <c r="D146" s="209">
        <v>0</v>
      </c>
      <c r="E146" s="839">
        <v>0</v>
      </c>
      <c r="F146" s="801"/>
    </row>
    <row r="147" spans="1:6" ht="16.2" thickBot="1" x14ac:dyDescent="0.35">
      <c r="A147" s="173" t="s">
        <v>586</v>
      </c>
      <c r="B147" s="575" t="s">
        <v>685</v>
      </c>
      <c r="C147" s="209">
        <v>0</v>
      </c>
      <c r="D147" s="209">
        <v>0</v>
      </c>
      <c r="E147" s="839">
        <v>0</v>
      </c>
      <c r="F147" s="802"/>
    </row>
    <row r="148" spans="1:6" ht="16.2" thickBot="1" x14ac:dyDescent="0.35">
      <c r="A148" s="178" t="s">
        <v>314</v>
      </c>
      <c r="B148" s="404" t="s">
        <v>686</v>
      </c>
      <c r="C148" s="162">
        <f>C128+C132+C137+C143</f>
        <v>0</v>
      </c>
      <c r="D148" s="162">
        <v>0</v>
      </c>
      <c r="E148" s="284">
        <f>E128+E132+E137+E143</f>
        <v>0</v>
      </c>
      <c r="F148" s="285"/>
    </row>
    <row r="149" spans="1:6" ht="16.2" thickBot="1" x14ac:dyDescent="0.35">
      <c r="A149" s="201" t="s">
        <v>315</v>
      </c>
      <c r="B149" s="405" t="s">
        <v>687</v>
      </c>
      <c r="C149" s="162">
        <f>C127+C148</f>
        <v>31470301</v>
      </c>
      <c r="D149" s="162">
        <v>34469756</v>
      </c>
      <c r="E149" s="284">
        <f>E127+E148</f>
        <v>33549426</v>
      </c>
      <c r="F149" s="285">
        <f>E149/D149</f>
        <v>0.9733003622073797</v>
      </c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-31460301</v>
      </c>
      <c r="D153" s="202">
        <f>+D63-D127</f>
        <v>-33336148</v>
      </c>
      <c r="E153" s="202">
        <f>+E63-E127</f>
        <v>-32428786</v>
      </c>
      <c r="F153" s="202">
        <f>+F63-F127</f>
        <v>1.5260057267429961E-2</v>
      </c>
    </row>
    <row r="154" spans="1:6" ht="7.5" customHeight="1" thickBot="1" x14ac:dyDescent="0.35">
      <c r="A154" s="178" t="s">
        <v>307</v>
      </c>
      <c r="B154" s="403" t="s">
        <v>690</v>
      </c>
      <c r="C154" s="202">
        <f>+C86-C148</f>
        <v>31460301</v>
      </c>
      <c r="D154" s="202">
        <f>+D86-D148</f>
        <v>33336148</v>
      </c>
      <c r="E154" s="202">
        <f>+E86-E148</f>
        <v>32432369</v>
      </c>
      <c r="F154" s="202">
        <f>+F86-F148</f>
        <v>0.9728889192596577</v>
      </c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Jászboldogházai Mesevár Óvoda 
2020. ÉVI ZÁRSZÁMADÁSÁNAK KÖTELEZŐ FELADATAINAK PÉNZÜGYI MÉRLEGE&amp;R&amp;"Times New Roman CE,Félkövér dőlt"&amp;11 1.B. melléklet a  7/2021. (05.29.) önkormányzati rendelethez</oddHeader>
  </headerFooter>
  <rowBreaks count="1" manualBreakCount="1">
    <brk id="87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34A2"/>
  </sheetPr>
  <dimension ref="A1:I163"/>
  <sheetViews>
    <sheetView view="pageLayout" zoomScaleNormal="130" zoomScaleSheetLayoutView="100" workbookViewId="0">
      <selection activeCell="E16" sqref="E16"/>
    </sheetView>
  </sheetViews>
  <sheetFormatPr defaultColWidth="9.33203125" defaultRowHeight="15.6" x14ac:dyDescent="0.3"/>
  <cols>
    <col min="1" max="1" width="7.109375" style="205" customWidth="1"/>
    <col min="2" max="2" width="56.77734375" style="205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828"/>
    </row>
    <row r="3" spans="1:6" ht="15.9" customHeight="1" thickBot="1" x14ac:dyDescent="0.35">
      <c r="A3" s="869" t="s">
        <v>352</v>
      </c>
      <c r="B3" s="871" t="s">
        <v>305</v>
      </c>
      <c r="C3" s="873" t="s">
        <v>1168</v>
      </c>
      <c r="D3" s="873"/>
      <c r="E3" s="874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478" t="s">
        <v>467</v>
      </c>
      <c r="F4" s="859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755" t="s">
        <v>638</v>
      </c>
      <c r="F5" s="480" t="s">
        <v>715</v>
      </c>
    </row>
    <row r="6" spans="1:6" s="217" customFormat="1" ht="12" customHeight="1" thickBot="1" x14ac:dyDescent="0.3">
      <c r="A6" s="178" t="s">
        <v>306</v>
      </c>
      <c r="B6" s="179" t="s">
        <v>518</v>
      </c>
      <c r="C6" s="208"/>
      <c r="D6" s="208"/>
      <c r="E6" s="286"/>
      <c r="F6" s="285"/>
    </row>
    <row r="7" spans="1:6" s="217" customFormat="1" ht="12" customHeight="1" x14ac:dyDescent="0.25">
      <c r="A7" s="173" t="s">
        <v>364</v>
      </c>
      <c r="B7" s="409" t="s">
        <v>519</v>
      </c>
      <c r="C7" s="210"/>
      <c r="D7" s="210"/>
      <c r="E7" s="843"/>
      <c r="F7" s="855"/>
    </row>
    <row r="8" spans="1:6" s="217" customFormat="1" ht="12" customHeight="1" x14ac:dyDescent="0.25">
      <c r="A8" s="172" t="s">
        <v>365</v>
      </c>
      <c r="B8" s="199" t="s">
        <v>520</v>
      </c>
      <c r="C8" s="209"/>
      <c r="D8" s="209"/>
      <c r="E8" s="839"/>
      <c r="F8" s="801"/>
    </row>
    <row r="9" spans="1:6" s="217" customFormat="1" ht="12" customHeight="1" x14ac:dyDescent="0.25">
      <c r="A9" s="172" t="s">
        <v>366</v>
      </c>
      <c r="B9" s="199" t="s">
        <v>521</v>
      </c>
      <c r="C9" s="209"/>
      <c r="D9" s="209"/>
      <c r="E9" s="839"/>
      <c r="F9" s="801"/>
    </row>
    <row r="10" spans="1:6" s="217" customFormat="1" ht="12" customHeight="1" x14ac:dyDescent="0.25">
      <c r="A10" s="172" t="s">
        <v>367</v>
      </c>
      <c r="B10" s="199" t="s">
        <v>1189</v>
      </c>
      <c r="C10" s="209"/>
      <c r="D10" s="209"/>
      <c r="E10" s="839"/>
      <c r="F10" s="801"/>
    </row>
    <row r="11" spans="1:6" s="217" customFormat="1" ht="12" customHeight="1" x14ac:dyDescent="0.25">
      <c r="A11" s="172" t="s">
        <v>400</v>
      </c>
      <c r="B11" s="199" t="s">
        <v>522</v>
      </c>
      <c r="C11" s="209"/>
      <c r="D11" s="209"/>
      <c r="E11" s="839"/>
      <c r="F11" s="801"/>
    </row>
    <row r="12" spans="1:6" s="217" customFormat="1" ht="12" customHeight="1" x14ac:dyDescent="0.25">
      <c r="A12" s="172" t="s">
        <v>368</v>
      </c>
      <c r="B12" s="199" t="s">
        <v>523</v>
      </c>
      <c r="C12" s="209"/>
      <c r="D12" s="209"/>
      <c r="E12" s="839"/>
      <c r="F12" s="801"/>
    </row>
    <row r="13" spans="1:6" s="217" customFormat="1" ht="12" customHeight="1" x14ac:dyDescent="0.25">
      <c r="A13" s="174" t="s">
        <v>369</v>
      </c>
      <c r="B13" s="200" t="s">
        <v>524</v>
      </c>
      <c r="C13" s="211"/>
      <c r="D13" s="211"/>
      <c r="E13" s="840"/>
      <c r="F13" s="801"/>
    </row>
    <row r="14" spans="1:6" s="217" customFormat="1" ht="12" customHeight="1" thickBot="1" x14ac:dyDescent="0.3">
      <c r="A14" s="173" t="s">
        <v>377</v>
      </c>
      <c r="B14" s="409" t="s">
        <v>526</v>
      </c>
      <c r="C14" s="210"/>
      <c r="D14" s="210"/>
      <c r="E14" s="843"/>
      <c r="F14" s="856"/>
    </row>
    <row r="15" spans="1:6" s="217" customFormat="1" ht="12" customHeight="1" thickBot="1" x14ac:dyDescent="0.3">
      <c r="A15" s="178" t="s">
        <v>307</v>
      </c>
      <c r="B15" s="198" t="s">
        <v>525</v>
      </c>
      <c r="C15" s="208"/>
      <c r="D15" s="208"/>
      <c r="E15" s="286"/>
      <c r="F15" s="285"/>
    </row>
    <row r="16" spans="1:6" s="217" customFormat="1" ht="12" customHeight="1" x14ac:dyDescent="0.25">
      <c r="A16" s="172" t="s">
        <v>371</v>
      </c>
      <c r="B16" s="199" t="s">
        <v>527</v>
      </c>
      <c r="C16" s="209"/>
      <c r="D16" s="209"/>
      <c r="E16" s="839"/>
      <c r="F16" s="855"/>
    </row>
    <row r="17" spans="1:6" s="217" customFormat="1" ht="12" customHeight="1" x14ac:dyDescent="0.25">
      <c r="A17" s="172" t="s">
        <v>372</v>
      </c>
      <c r="B17" s="199" t="s">
        <v>528</v>
      </c>
      <c r="C17" s="209"/>
      <c r="D17" s="209"/>
      <c r="E17" s="839"/>
      <c r="F17" s="801"/>
    </row>
    <row r="18" spans="1:6" s="217" customFormat="1" ht="12" customHeight="1" x14ac:dyDescent="0.25">
      <c r="A18" s="172" t="s">
        <v>373</v>
      </c>
      <c r="B18" s="199" t="s">
        <v>530</v>
      </c>
      <c r="C18" s="209"/>
      <c r="D18" s="209"/>
      <c r="E18" s="839"/>
      <c r="F18" s="801"/>
    </row>
    <row r="19" spans="1:6" s="217" customFormat="1" ht="12" customHeight="1" x14ac:dyDescent="0.25">
      <c r="A19" s="172" t="s">
        <v>374</v>
      </c>
      <c r="B19" s="199" t="s">
        <v>531</v>
      </c>
      <c r="C19" s="209"/>
      <c r="D19" s="209"/>
      <c r="E19" s="839"/>
      <c r="F19" s="801"/>
    </row>
    <row r="20" spans="1:6" s="217" customFormat="1" ht="12" customHeight="1" thickBot="1" x14ac:dyDescent="0.3">
      <c r="A20" s="174" t="s">
        <v>381</v>
      </c>
      <c r="B20" s="200" t="s">
        <v>532</v>
      </c>
      <c r="C20" s="211"/>
      <c r="D20" s="211"/>
      <c r="E20" s="840"/>
      <c r="F20" s="856"/>
    </row>
    <row r="21" spans="1:6" s="217" customFormat="1" ht="13.8" thickBot="1" x14ac:dyDescent="0.3">
      <c r="A21" s="178" t="s">
        <v>308</v>
      </c>
      <c r="B21" s="179" t="s">
        <v>533</v>
      </c>
      <c r="C21" s="208"/>
      <c r="D21" s="208"/>
      <c r="E21" s="286"/>
      <c r="F21" s="285"/>
    </row>
    <row r="22" spans="1:6" s="217" customFormat="1" ht="12" customHeight="1" x14ac:dyDescent="0.25">
      <c r="A22" s="173" t="s">
        <v>353</v>
      </c>
      <c r="B22" s="409" t="s">
        <v>534</v>
      </c>
      <c r="C22" s="210"/>
      <c r="D22" s="210"/>
      <c r="E22" s="843"/>
      <c r="F22" s="855"/>
    </row>
    <row r="23" spans="1:6" s="217" customFormat="1" ht="12" customHeight="1" x14ac:dyDescent="0.25">
      <c r="A23" s="172" t="s">
        <v>354</v>
      </c>
      <c r="B23" s="199" t="s">
        <v>535</v>
      </c>
      <c r="C23" s="209"/>
      <c r="D23" s="209"/>
      <c r="E23" s="839"/>
      <c r="F23" s="801"/>
    </row>
    <row r="24" spans="1:6" s="217" customFormat="1" ht="12" customHeight="1" x14ac:dyDescent="0.25">
      <c r="A24" s="172" t="s">
        <v>355</v>
      </c>
      <c r="B24" s="199" t="s">
        <v>536</v>
      </c>
      <c r="C24" s="209"/>
      <c r="D24" s="209"/>
      <c r="E24" s="839"/>
      <c r="F24" s="801"/>
    </row>
    <row r="25" spans="1:6" s="217" customFormat="1" ht="12" customHeight="1" x14ac:dyDescent="0.25">
      <c r="A25" s="172" t="s">
        <v>356</v>
      </c>
      <c r="B25" s="199" t="s">
        <v>537</v>
      </c>
      <c r="C25" s="209"/>
      <c r="D25" s="209"/>
      <c r="E25" s="839"/>
      <c r="F25" s="801"/>
    </row>
    <row r="26" spans="1:6" s="217" customFormat="1" ht="12" customHeight="1" x14ac:dyDescent="0.25">
      <c r="A26" s="172" t="s">
        <v>412</v>
      </c>
      <c r="B26" s="199" t="s">
        <v>538</v>
      </c>
      <c r="C26" s="209"/>
      <c r="D26" s="209"/>
      <c r="E26" s="839"/>
      <c r="F26" s="801"/>
    </row>
    <row r="27" spans="1:6" s="217" customFormat="1" ht="12" customHeight="1" thickBot="1" x14ac:dyDescent="0.3">
      <c r="A27" s="174" t="s">
        <v>413</v>
      </c>
      <c r="B27" s="200" t="s">
        <v>539</v>
      </c>
      <c r="C27" s="211"/>
      <c r="D27" s="211"/>
      <c r="E27" s="840"/>
      <c r="F27" s="856"/>
    </row>
    <row r="28" spans="1:6" s="217" customFormat="1" ht="12" customHeight="1" thickBot="1" x14ac:dyDescent="0.3">
      <c r="A28" s="178" t="s">
        <v>414</v>
      </c>
      <c r="B28" s="179" t="s">
        <v>540</v>
      </c>
      <c r="C28" s="214"/>
      <c r="D28" s="214"/>
      <c r="E28" s="289"/>
      <c r="F28" s="285"/>
    </row>
    <row r="29" spans="1:6" s="217" customFormat="1" ht="12" customHeight="1" x14ac:dyDescent="0.25">
      <c r="A29" s="173" t="s">
        <v>541</v>
      </c>
      <c r="B29" s="409" t="s">
        <v>542</v>
      </c>
      <c r="C29" s="224"/>
      <c r="D29" s="224"/>
      <c r="E29" s="290"/>
      <c r="F29" s="855"/>
    </row>
    <row r="30" spans="1:6" s="217" customFormat="1" ht="12" customHeight="1" x14ac:dyDescent="0.25">
      <c r="A30" s="172" t="s">
        <v>543</v>
      </c>
      <c r="B30" s="199" t="s">
        <v>544</v>
      </c>
      <c r="C30" s="209"/>
      <c r="D30" s="209"/>
      <c r="E30" s="839"/>
      <c r="F30" s="801"/>
    </row>
    <row r="31" spans="1:6" s="217" customFormat="1" ht="12" customHeight="1" x14ac:dyDescent="0.25">
      <c r="A31" s="172" t="s">
        <v>545</v>
      </c>
      <c r="B31" s="199" t="s">
        <v>546</v>
      </c>
      <c r="C31" s="209"/>
      <c r="D31" s="209"/>
      <c r="E31" s="839"/>
      <c r="F31" s="801"/>
    </row>
    <row r="32" spans="1:6" s="217" customFormat="1" ht="12" customHeight="1" x14ac:dyDescent="0.25">
      <c r="A32" s="172" t="s">
        <v>547</v>
      </c>
      <c r="B32" s="199" t="s">
        <v>548</v>
      </c>
      <c r="C32" s="209"/>
      <c r="D32" s="209"/>
      <c r="E32" s="839"/>
      <c r="F32" s="801"/>
    </row>
    <row r="33" spans="1:6" s="217" customFormat="1" ht="12" customHeight="1" x14ac:dyDescent="0.25">
      <c r="A33" s="172" t="s">
        <v>549</v>
      </c>
      <c r="B33" s="199" t="s">
        <v>550</v>
      </c>
      <c r="C33" s="209"/>
      <c r="D33" s="209"/>
      <c r="E33" s="839"/>
      <c r="F33" s="801"/>
    </row>
    <row r="34" spans="1:6" s="217" customFormat="1" ht="12" customHeight="1" thickBot="1" x14ac:dyDescent="0.3">
      <c r="A34" s="174" t="s">
        <v>551</v>
      </c>
      <c r="B34" s="200" t="s">
        <v>552</v>
      </c>
      <c r="C34" s="211"/>
      <c r="D34" s="211"/>
      <c r="E34" s="840"/>
      <c r="F34" s="856"/>
    </row>
    <row r="35" spans="1:6" s="217" customFormat="1" ht="12" customHeight="1" thickBot="1" x14ac:dyDescent="0.3">
      <c r="A35" s="178" t="s">
        <v>310</v>
      </c>
      <c r="B35" s="179" t="s">
        <v>553</v>
      </c>
      <c r="C35" s="208"/>
      <c r="D35" s="208"/>
      <c r="E35" s="286"/>
      <c r="F35" s="285"/>
    </row>
    <row r="36" spans="1:6" s="217" customFormat="1" ht="12" customHeight="1" x14ac:dyDescent="0.25">
      <c r="A36" s="173" t="s">
        <v>357</v>
      </c>
      <c r="B36" s="409" t="s">
        <v>554</v>
      </c>
      <c r="C36" s="210"/>
      <c r="D36" s="210"/>
      <c r="E36" s="843"/>
      <c r="F36" s="855"/>
    </row>
    <row r="37" spans="1:6" s="217" customFormat="1" ht="12" customHeight="1" x14ac:dyDescent="0.25">
      <c r="A37" s="172" t="s">
        <v>358</v>
      </c>
      <c r="B37" s="199" t="s">
        <v>555</v>
      </c>
      <c r="C37" s="209"/>
      <c r="D37" s="209"/>
      <c r="E37" s="839"/>
      <c r="F37" s="801"/>
    </row>
    <row r="38" spans="1:6" s="217" customFormat="1" ht="12" customHeight="1" x14ac:dyDescent="0.25">
      <c r="A38" s="172" t="s">
        <v>359</v>
      </c>
      <c r="B38" s="199" t="s">
        <v>556</v>
      </c>
      <c r="C38" s="209"/>
      <c r="D38" s="209"/>
      <c r="E38" s="839"/>
      <c r="F38" s="801"/>
    </row>
    <row r="39" spans="1:6" s="217" customFormat="1" ht="12" customHeight="1" x14ac:dyDescent="0.25">
      <c r="A39" s="172" t="s">
        <v>416</v>
      </c>
      <c r="B39" s="199" t="s">
        <v>557</v>
      </c>
      <c r="C39" s="209"/>
      <c r="D39" s="209"/>
      <c r="E39" s="839"/>
      <c r="F39" s="801"/>
    </row>
    <row r="40" spans="1:6" s="217" customFormat="1" ht="12" customHeight="1" x14ac:dyDescent="0.25">
      <c r="A40" s="172" t="s">
        <v>417</v>
      </c>
      <c r="B40" s="199" t="s">
        <v>558</v>
      </c>
      <c r="C40" s="209"/>
      <c r="D40" s="209"/>
      <c r="E40" s="839"/>
      <c r="F40" s="801"/>
    </row>
    <row r="41" spans="1:6" s="217" customFormat="1" ht="12" customHeight="1" x14ac:dyDescent="0.25">
      <c r="A41" s="172" t="s">
        <v>418</v>
      </c>
      <c r="B41" s="199" t="s">
        <v>559</v>
      </c>
      <c r="C41" s="209"/>
      <c r="D41" s="209"/>
      <c r="E41" s="839"/>
      <c r="F41" s="801"/>
    </row>
    <row r="42" spans="1:6" s="217" customFormat="1" ht="12" customHeight="1" x14ac:dyDescent="0.25">
      <c r="A42" s="172" t="s">
        <v>419</v>
      </c>
      <c r="B42" s="199" t="s">
        <v>560</v>
      </c>
      <c r="C42" s="209"/>
      <c r="D42" s="209"/>
      <c r="E42" s="839"/>
      <c r="F42" s="801"/>
    </row>
    <row r="43" spans="1:6" s="217" customFormat="1" ht="12" customHeight="1" x14ac:dyDescent="0.25">
      <c r="A43" s="172" t="s">
        <v>420</v>
      </c>
      <c r="B43" s="199" t="s">
        <v>561</v>
      </c>
      <c r="C43" s="209"/>
      <c r="D43" s="209"/>
      <c r="E43" s="839"/>
      <c r="F43" s="801"/>
    </row>
    <row r="44" spans="1:6" s="217" customFormat="1" ht="12" customHeight="1" x14ac:dyDescent="0.25">
      <c r="A44" s="172" t="s">
        <v>562</v>
      </c>
      <c r="B44" s="199" t="s">
        <v>563</v>
      </c>
      <c r="C44" s="212"/>
      <c r="D44" s="212"/>
      <c r="E44" s="848"/>
      <c r="F44" s="801"/>
    </row>
    <row r="45" spans="1:6" s="217" customFormat="1" ht="12" customHeight="1" x14ac:dyDescent="0.25">
      <c r="A45" s="172" t="s">
        <v>564</v>
      </c>
      <c r="B45" s="200" t="s">
        <v>1028</v>
      </c>
      <c r="C45" s="213"/>
      <c r="D45" s="213"/>
      <c r="E45" s="849"/>
      <c r="F45" s="801"/>
    </row>
    <row r="46" spans="1:6" s="217" customFormat="1" ht="12" customHeight="1" thickBot="1" x14ac:dyDescent="0.3">
      <c r="A46" s="172" t="s">
        <v>1027</v>
      </c>
      <c r="B46" s="200" t="s">
        <v>565</v>
      </c>
      <c r="C46" s="213"/>
      <c r="D46" s="213"/>
      <c r="E46" s="849"/>
      <c r="F46" s="856"/>
    </row>
    <row r="47" spans="1:6" s="217" customFormat="1" ht="12" customHeight="1" thickBot="1" x14ac:dyDescent="0.3">
      <c r="A47" s="178" t="s">
        <v>311</v>
      </c>
      <c r="B47" s="179" t="s">
        <v>566</v>
      </c>
      <c r="C47" s="208"/>
      <c r="D47" s="208"/>
      <c r="E47" s="286"/>
      <c r="F47" s="285"/>
    </row>
    <row r="48" spans="1:6" s="217" customFormat="1" ht="12" customHeight="1" x14ac:dyDescent="0.25">
      <c r="A48" s="173" t="s">
        <v>360</v>
      </c>
      <c r="B48" s="409" t="s">
        <v>567</v>
      </c>
      <c r="C48" s="226"/>
      <c r="D48" s="212"/>
      <c r="E48" s="848"/>
      <c r="F48" s="855"/>
    </row>
    <row r="49" spans="1:6" s="217" customFormat="1" ht="12" customHeight="1" x14ac:dyDescent="0.25">
      <c r="A49" s="172" t="s">
        <v>361</v>
      </c>
      <c r="B49" s="199" t="s">
        <v>568</v>
      </c>
      <c r="C49" s="212"/>
      <c r="D49" s="212"/>
      <c r="E49" s="848"/>
      <c r="F49" s="801"/>
    </row>
    <row r="50" spans="1:6" s="217" customFormat="1" ht="12" customHeight="1" x14ac:dyDescent="0.25">
      <c r="A50" s="172" t="s">
        <v>569</v>
      </c>
      <c r="B50" s="199" t="s">
        <v>570</v>
      </c>
      <c r="C50" s="212"/>
      <c r="D50" s="212"/>
      <c r="E50" s="848"/>
      <c r="F50" s="801"/>
    </row>
    <row r="51" spans="1:6" s="217" customFormat="1" ht="12" customHeight="1" x14ac:dyDescent="0.25">
      <c r="A51" s="172" t="s">
        <v>571</v>
      </c>
      <c r="B51" s="199" t="s">
        <v>572</v>
      </c>
      <c r="C51" s="212"/>
      <c r="D51" s="212"/>
      <c r="E51" s="848"/>
      <c r="F51" s="801"/>
    </row>
    <row r="52" spans="1:6" s="217" customFormat="1" ht="17.25" customHeight="1" thickBot="1" x14ac:dyDescent="0.3">
      <c r="A52" s="174" t="s">
        <v>573</v>
      </c>
      <c r="B52" s="200" t="s">
        <v>574</v>
      </c>
      <c r="C52" s="213"/>
      <c r="D52" s="213"/>
      <c r="E52" s="849"/>
      <c r="F52" s="856"/>
    </row>
    <row r="53" spans="1:6" s="217" customFormat="1" ht="12" customHeight="1" thickBot="1" x14ac:dyDescent="0.3">
      <c r="A53" s="178" t="s">
        <v>421</v>
      </c>
      <c r="B53" s="179" t="s">
        <v>575</v>
      </c>
      <c r="C53" s="208"/>
      <c r="D53" s="208"/>
      <c r="E53" s="286"/>
      <c r="F53" s="285"/>
    </row>
    <row r="54" spans="1:6" s="217" customFormat="1" ht="23.25" customHeight="1" x14ac:dyDescent="0.25">
      <c r="A54" s="173" t="s">
        <v>362</v>
      </c>
      <c r="B54" s="409" t="s">
        <v>576</v>
      </c>
      <c r="C54" s="210"/>
      <c r="D54" s="210"/>
      <c r="E54" s="843"/>
      <c r="F54" s="855"/>
    </row>
    <row r="55" spans="1:6" s="217" customFormat="1" ht="12" customHeight="1" x14ac:dyDescent="0.25">
      <c r="A55" s="172" t="s">
        <v>363</v>
      </c>
      <c r="B55" s="199" t="s">
        <v>577</v>
      </c>
      <c r="C55" s="209"/>
      <c r="D55" s="209"/>
      <c r="E55" s="839"/>
      <c r="F55" s="801"/>
    </row>
    <row r="56" spans="1:6" s="217" customFormat="1" ht="12" customHeight="1" x14ac:dyDescent="0.25">
      <c r="A56" s="172" t="s">
        <v>578</v>
      </c>
      <c r="B56" s="199" t="s">
        <v>579</v>
      </c>
      <c r="C56" s="209"/>
      <c r="D56" s="209"/>
      <c r="E56" s="839"/>
      <c r="F56" s="801"/>
    </row>
    <row r="57" spans="1:6" s="217" customFormat="1" ht="12" customHeight="1" thickBot="1" x14ac:dyDescent="0.3">
      <c r="A57" s="174" t="s">
        <v>580</v>
      </c>
      <c r="B57" s="200" t="s">
        <v>581</v>
      </c>
      <c r="C57" s="211"/>
      <c r="D57" s="211"/>
      <c r="E57" s="840"/>
      <c r="F57" s="856"/>
    </row>
    <row r="58" spans="1:6" s="217" customFormat="1" ht="12" customHeight="1" thickBot="1" x14ac:dyDescent="0.3">
      <c r="A58" s="178" t="s">
        <v>313</v>
      </c>
      <c r="B58" s="198" t="s">
        <v>582</v>
      </c>
      <c r="C58" s="208"/>
      <c r="D58" s="208"/>
      <c r="E58" s="286"/>
      <c r="F58" s="285"/>
    </row>
    <row r="59" spans="1:6" s="217" customFormat="1" ht="24.75" customHeight="1" x14ac:dyDescent="0.25">
      <c r="A59" s="173" t="s">
        <v>422</v>
      </c>
      <c r="B59" s="409" t="s">
        <v>583</v>
      </c>
      <c r="C59" s="212"/>
      <c r="D59" s="212"/>
      <c r="E59" s="848"/>
      <c r="F59" s="855"/>
    </row>
    <row r="60" spans="1:6" s="217" customFormat="1" ht="12" customHeight="1" x14ac:dyDescent="0.25">
      <c r="A60" s="172" t="s">
        <v>423</v>
      </c>
      <c r="B60" s="199" t="s">
        <v>584</v>
      </c>
      <c r="C60" s="212"/>
      <c r="D60" s="212"/>
      <c r="E60" s="848"/>
      <c r="F60" s="801"/>
    </row>
    <row r="61" spans="1:6" s="217" customFormat="1" ht="12" customHeight="1" x14ac:dyDescent="0.25">
      <c r="A61" s="172" t="s">
        <v>440</v>
      </c>
      <c r="B61" s="199" t="s">
        <v>585</v>
      </c>
      <c r="C61" s="212"/>
      <c r="D61" s="212"/>
      <c r="E61" s="848"/>
      <c r="F61" s="801"/>
    </row>
    <row r="62" spans="1:6" s="217" customFormat="1" ht="12" customHeight="1" thickBot="1" x14ac:dyDescent="0.3">
      <c r="A62" s="174" t="s">
        <v>586</v>
      </c>
      <c r="B62" s="200" t="s">
        <v>587</v>
      </c>
      <c r="C62" s="212"/>
      <c r="D62" s="212"/>
      <c r="E62" s="848"/>
      <c r="F62" s="856"/>
    </row>
    <row r="63" spans="1:6" s="217" customFormat="1" ht="12" customHeight="1" thickBot="1" x14ac:dyDescent="0.3">
      <c r="A63" s="178" t="s">
        <v>314</v>
      </c>
      <c r="B63" s="179" t="s">
        <v>588</v>
      </c>
      <c r="C63" s="214"/>
      <c r="D63" s="214"/>
      <c r="E63" s="289"/>
      <c r="F63" s="285"/>
    </row>
    <row r="64" spans="1:6" s="217" customFormat="1" ht="12" customHeight="1" thickBot="1" x14ac:dyDescent="0.3">
      <c r="A64" s="227" t="s">
        <v>589</v>
      </c>
      <c r="B64" s="198" t="s">
        <v>590</v>
      </c>
      <c r="C64" s="208"/>
      <c r="D64" s="208"/>
      <c r="E64" s="845"/>
      <c r="F64" s="285"/>
    </row>
    <row r="65" spans="1:6" s="217" customFormat="1" ht="12" customHeight="1" x14ac:dyDescent="0.25">
      <c r="A65" s="173" t="s">
        <v>591</v>
      </c>
      <c r="B65" s="409" t="s">
        <v>592</v>
      </c>
      <c r="C65" s="212"/>
      <c r="D65" s="212"/>
      <c r="E65" s="848"/>
      <c r="F65" s="855"/>
    </row>
    <row r="66" spans="1:6" s="217" customFormat="1" ht="12" customHeight="1" x14ac:dyDescent="0.25">
      <c r="A66" s="172" t="s">
        <v>593</v>
      </c>
      <c r="B66" s="199" t="s">
        <v>594</v>
      </c>
      <c r="C66" s="212"/>
      <c r="D66" s="212"/>
      <c r="E66" s="848"/>
      <c r="F66" s="801"/>
    </row>
    <row r="67" spans="1:6" s="217" customFormat="1" ht="12" customHeight="1" thickBot="1" x14ac:dyDescent="0.3">
      <c r="A67" s="174" t="s">
        <v>595</v>
      </c>
      <c r="B67" s="200" t="s">
        <v>639</v>
      </c>
      <c r="C67" s="212"/>
      <c r="D67" s="212"/>
      <c r="E67" s="848"/>
      <c r="F67" s="856"/>
    </row>
    <row r="68" spans="1:6" s="217" customFormat="1" ht="13.5" customHeight="1" thickBot="1" x14ac:dyDescent="0.3">
      <c r="A68" s="227" t="s">
        <v>596</v>
      </c>
      <c r="B68" s="198" t="s">
        <v>597</v>
      </c>
      <c r="C68" s="208"/>
      <c r="D68" s="208"/>
      <c r="E68" s="845"/>
      <c r="F68" s="285"/>
    </row>
    <row r="69" spans="1:6" s="217" customFormat="1" ht="12" customHeight="1" x14ac:dyDescent="0.25">
      <c r="A69" s="173" t="s">
        <v>401</v>
      </c>
      <c r="B69" s="409" t="s">
        <v>598</v>
      </c>
      <c r="C69" s="212"/>
      <c r="D69" s="212"/>
      <c r="E69" s="848"/>
      <c r="F69" s="855"/>
    </row>
    <row r="70" spans="1:6" s="217" customFormat="1" ht="12" customHeight="1" x14ac:dyDescent="0.25">
      <c r="A70" s="172" t="s">
        <v>402</v>
      </c>
      <c r="B70" s="199" t="s">
        <v>599</v>
      </c>
      <c r="C70" s="212"/>
      <c r="D70" s="212"/>
      <c r="E70" s="848"/>
      <c r="F70" s="801"/>
    </row>
    <row r="71" spans="1:6" s="217" customFormat="1" ht="12" customHeight="1" x14ac:dyDescent="0.25">
      <c r="A71" s="172" t="s">
        <v>600</v>
      </c>
      <c r="B71" s="199" t="s">
        <v>601</v>
      </c>
      <c r="C71" s="212"/>
      <c r="D71" s="212"/>
      <c r="E71" s="848"/>
      <c r="F71" s="801"/>
    </row>
    <row r="72" spans="1:6" s="217" customFormat="1" ht="12" customHeight="1" thickBot="1" x14ac:dyDescent="0.3">
      <c r="A72" s="174" t="s">
        <v>602</v>
      </c>
      <c r="B72" s="200" t="s">
        <v>603</v>
      </c>
      <c r="C72" s="212"/>
      <c r="D72" s="212"/>
      <c r="E72" s="848"/>
      <c r="F72" s="856"/>
    </row>
    <row r="73" spans="1:6" s="217" customFormat="1" ht="12" customHeight="1" thickBot="1" x14ac:dyDescent="0.3">
      <c r="A73" s="227" t="s">
        <v>604</v>
      </c>
      <c r="B73" s="198" t="s">
        <v>605</v>
      </c>
      <c r="C73" s="208"/>
      <c r="D73" s="208"/>
      <c r="E73" s="286"/>
      <c r="F73" s="285"/>
    </row>
    <row r="74" spans="1:6" s="217" customFormat="1" ht="12" customHeight="1" x14ac:dyDescent="0.25">
      <c r="A74" s="173" t="s">
        <v>606</v>
      </c>
      <c r="B74" s="409" t="s">
        <v>607</v>
      </c>
      <c r="C74" s="212"/>
      <c r="D74" s="212"/>
      <c r="E74" s="848"/>
      <c r="F74" s="855"/>
    </row>
    <row r="75" spans="1:6" s="217" customFormat="1" ht="12" customHeight="1" thickBot="1" x14ac:dyDescent="0.3">
      <c r="A75" s="174" t="s">
        <v>608</v>
      </c>
      <c r="B75" s="200" t="s">
        <v>609</v>
      </c>
      <c r="C75" s="212"/>
      <c r="D75" s="212"/>
      <c r="E75" s="848"/>
      <c r="F75" s="856"/>
    </row>
    <row r="76" spans="1:6" s="217" customFormat="1" ht="12" customHeight="1" thickBot="1" x14ac:dyDescent="0.3">
      <c r="A76" s="227" t="s">
        <v>610</v>
      </c>
      <c r="B76" s="198" t="s">
        <v>611</v>
      </c>
      <c r="C76" s="208"/>
      <c r="D76" s="208"/>
      <c r="E76" s="286"/>
      <c r="F76" s="285"/>
    </row>
    <row r="77" spans="1:6" s="217" customFormat="1" ht="12" customHeight="1" x14ac:dyDescent="0.25">
      <c r="A77" s="173" t="s">
        <v>612</v>
      </c>
      <c r="B77" s="409" t="s">
        <v>613</v>
      </c>
      <c r="C77" s="212"/>
      <c r="D77" s="212"/>
      <c r="E77" s="848"/>
      <c r="F77" s="855"/>
    </row>
    <row r="78" spans="1:6" s="217" customFormat="1" ht="12" customHeight="1" x14ac:dyDescent="0.25">
      <c r="A78" s="172" t="s">
        <v>614</v>
      </c>
      <c r="B78" s="199" t="s">
        <v>1032</v>
      </c>
      <c r="C78" s="212"/>
      <c r="D78" s="212"/>
      <c r="E78" s="848"/>
      <c r="F78" s="801"/>
    </row>
    <row r="79" spans="1:6" s="217" customFormat="1" ht="12" customHeight="1" thickBot="1" x14ac:dyDescent="0.3">
      <c r="A79" s="174" t="s">
        <v>616</v>
      </c>
      <c r="B79" s="200" t="s">
        <v>617</v>
      </c>
      <c r="C79" s="212"/>
      <c r="D79" s="212"/>
      <c r="E79" s="848"/>
      <c r="F79" s="856"/>
    </row>
    <row r="80" spans="1:6" s="217" customFormat="1" ht="12" customHeight="1" thickBot="1" x14ac:dyDescent="0.3">
      <c r="A80" s="227" t="s">
        <v>618</v>
      </c>
      <c r="B80" s="198" t="s">
        <v>619</v>
      </c>
      <c r="C80" s="208"/>
      <c r="D80" s="208"/>
      <c r="E80" s="845"/>
      <c r="F80" s="285"/>
    </row>
    <row r="81" spans="1:6" s="217" customFormat="1" ht="12" customHeight="1" x14ac:dyDescent="0.25">
      <c r="A81" s="218" t="s">
        <v>620</v>
      </c>
      <c r="B81" s="409" t="s">
        <v>621</v>
      </c>
      <c r="C81" s="212"/>
      <c r="D81" s="212"/>
      <c r="E81" s="848"/>
      <c r="F81" s="855"/>
    </row>
    <row r="82" spans="1:6" s="217" customFormat="1" ht="12" customHeight="1" x14ac:dyDescent="0.25">
      <c r="A82" s="219" t="s">
        <v>622</v>
      </c>
      <c r="B82" s="199" t="s">
        <v>623</v>
      </c>
      <c r="C82" s="212"/>
      <c r="D82" s="212"/>
      <c r="E82" s="848"/>
      <c r="F82" s="801"/>
    </row>
    <row r="83" spans="1:6" s="217" customFormat="1" ht="12" customHeight="1" x14ac:dyDescent="0.25">
      <c r="A83" s="219" t="s">
        <v>624</v>
      </c>
      <c r="B83" s="199" t="s">
        <v>625</v>
      </c>
      <c r="C83" s="212"/>
      <c r="D83" s="212"/>
      <c r="E83" s="848"/>
      <c r="F83" s="801"/>
    </row>
    <row r="84" spans="1:6" s="217" customFormat="1" ht="12" customHeight="1" thickBot="1" x14ac:dyDescent="0.3">
      <c r="A84" s="228" t="s">
        <v>626</v>
      </c>
      <c r="B84" s="200" t="s">
        <v>627</v>
      </c>
      <c r="C84" s="212"/>
      <c r="D84" s="212"/>
      <c r="E84" s="848"/>
      <c r="F84" s="856"/>
    </row>
    <row r="85" spans="1:6" s="217" customFormat="1" ht="13.8" thickBot="1" x14ac:dyDescent="0.3">
      <c r="A85" s="227" t="s">
        <v>628</v>
      </c>
      <c r="B85" s="410" t="s">
        <v>629</v>
      </c>
      <c r="C85" s="230"/>
      <c r="D85" s="230"/>
      <c r="E85" s="850"/>
      <c r="F85" s="285"/>
    </row>
    <row r="86" spans="1:6" s="217" customFormat="1" ht="13.8" thickBot="1" x14ac:dyDescent="0.3">
      <c r="A86" s="227" t="s">
        <v>630</v>
      </c>
      <c r="B86" s="198" t="s">
        <v>631</v>
      </c>
      <c r="C86" s="214"/>
      <c r="D86" s="214"/>
      <c r="E86" s="289"/>
      <c r="F86" s="676"/>
    </row>
    <row r="87" spans="1:6" s="217" customFormat="1" ht="12" customHeight="1" thickBot="1" x14ac:dyDescent="0.3">
      <c r="A87" s="229" t="s">
        <v>632</v>
      </c>
      <c r="B87" s="445" t="s">
        <v>633</v>
      </c>
      <c r="C87" s="214"/>
      <c r="D87" s="214"/>
      <c r="E87" s="289"/>
      <c r="F87" s="285"/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828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2019.év</v>
      </c>
      <c r="D91" s="873"/>
      <c r="E91" s="874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478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401" t="s">
        <v>635</v>
      </c>
      <c r="C93" s="183" t="s">
        <v>636</v>
      </c>
      <c r="D93" s="183" t="s">
        <v>637</v>
      </c>
      <c r="E93" s="479" t="s">
        <v>638</v>
      </c>
      <c r="F93" s="854" t="s">
        <v>638</v>
      </c>
    </row>
    <row r="94" spans="1:6" ht="12" customHeight="1" thickBot="1" x14ac:dyDescent="0.35">
      <c r="A94" s="180" t="s">
        <v>306</v>
      </c>
      <c r="B94" s="563" t="s">
        <v>640</v>
      </c>
      <c r="C94" s="207"/>
      <c r="D94" s="207"/>
      <c r="E94" s="291"/>
      <c r="F94" s="285"/>
    </row>
    <row r="95" spans="1:6" ht="12" customHeight="1" x14ac:dyDescent="0.3">
      <c r="A95" s="175" t="s">
        <v>364</v>
      </c>
      <c r="B95" s="564" t="s">
        <v>336</v>
      </c>
      <c r="C95" s="23"/>
      <c r="D95" s="23"/>
      <c r="E95" s="838"/>
      <c r="F95" s="855"/>
    </row>
    <row r="96" spans="1:6" ht="12" customHeight="1" x14ac:dyDescent="0.3">
      <c r="A96" s="172" t="s">
        <v>365</v>
      </c>
      <c r="B96" s="565" t="s">
        <v>424</v>
      </c>
      <c r="C96" s="209"/>
      <c r="D96" s="209"/>
      <c r="E96" s="839"/>
      <c r="F96" s="801"/>
    </row>
    <row r="97" spans="1:6" ht="12" customHeight="1" x14ac:dyDescent="0.3">
      <c r="A97" s="172" t="s">
        <v>366</v>
      </c>
      <c r="B97" s="565" t="s">
        <v>393</v>
      </c>
      <c r="C97" s="211"/>
      <c r="D97" s="211"/>
      <c r="E97" s="840"/>
      <c r="F97" s="801"/>
    </row>
    <row r="98" spans="1:6" ht="12" customHeight="1" x14ac:dyDescent="0.3">
      <c r="A98" s="172" t="s">
        <v>367</v>
      </c>
      <c r="B98" s="566" t="s">
        <v>425</v>
      </c>
      <c r="C98" s="211"/>
      <c r="D98" s="211"/>
      <c r="E98" s="840"/>
      <c r="F98" s="801"/>
    </row>
    <row r="99" spans="1:6" ht="12" customHeight="1" x14ac:dyDescent="0.3">
      <c r="A99" s="172" t="s">
        <v>376</v>
      </c>
      <c r="B99" s="567" t="s">
        <v>426</v>
      </c>
      <c r="C99" s="211"/>
      <c r="D99" s="211"/>
      <c r="E99" s="841"/>
      <c r="F99" s="801"/>
    </row>
    <row r="100" spans="1:6" ht="12" customHeight="1" x14ac:dyDescent="0.3">
      <c r="A100" s="172" t="s">
        <v>368</v>
      </c>
      <c r="B100" s="565" t="s">
        <v>641</v>
      </c>
      <c r="C100" s="211"/>
      <c r="D100" s="211"/>
      <c r="E100" s="840"/>
      <c r="F100" s="801"/>
    </row>
    <row r="101" spans="1:6" ht="12" customHeight="1" x14ac:dyDescent="0.3">
      <c r="A101" s="172" t="s">
        <v>369</v>
      </c>
      <c r="B101" s="568" t="s">
        <v>642</v>
      </c>
      <c r="C101" s="211"/>
      <c r="D101" s="211"/>
      <c r="E101" s="840"/>
      <c r="F101" s="801"/>
    </row>
    <row r="102" spans="1:6" ht="12" customHeight="1" x14ac:dyDescent="0.3">
      <c r="A102" s="172" t="s">
        <v>377</v>
      </c>
      <c r="B102" s="569" t="s">
        <v>643</v>
      </c>
      <c r="C102" s="211"/>
      <c r="D102" s="211"/>
      <c r="E102" s="840"/>
      <c r="F102" s="801"/>
    </row>
    <row r="103" spans="1:6" ht="12" customHeight="1" x14ac:dyDescent="0.3">
      <c r="A103" s="172" t="s">
        <v>378</v>
      </c>
      <c r="B103" s="569" t="s">
        <v>644</v>
      </c>
      <c r="C103" s="211"/>
      <c r="D103" s="211"/>
      <c r="E103" s="840"/>
      <c r="F103" s="801"/>
    </row>
    <row r="104" spans="1:6" ht="12" customHeight="1" x14ac:dyDescent="0.3">
      <c r="A104" s="172" t="s">
        <v>379</v>
      </c>
      <c r="B104" s="568" t="s">
        <v>645</v>
      </c>
      <c r="C104" s="211"/>
      <c r="D104" s="211"/>
      <c r="E104" s="840"/>
      <c r="F104" s="801"/>
    </row>
    <row r="105" spans="1:6" ht="12" customHeight="1" x14ac:dyDescent="0.3">
      <c r="A105" s="172" t="s">
        <v>380</v>
      </c>
      <c r="B105" s="568" t="s">
        <v>646</v>
      </c>
      <c r="C105" s="211"/>
      <c r="D105" s="211"/>
      <c r="E105" s="840"/>
      <c r="F105" s="801"/>
    </row>
    <row r="106" spans="1:6" ht="12" customHeight="1" x14ac:dyDescent="0.3">
      <c r="A106" s="172" t="s">
        <v>382</v>
      </c>
      <c r="B106" s="569" t="s">
        <v>647</v>
      </c>
      <c r="C106" s="211"/>
      <c r="D106" s="211"/>
      <c r="E106" s="840"/>
      <c r="F106" s="801"/>
    </row>
    <row r="107" spans="1:6" ht="12" customHeight="1" x14ac:dyDescent="0.3">
      <c r="A107" s="171" t="s">
        <v>427</v>
      </c>
      <c r="B107" s="570" t="s">
        <v>648</v>
      </c>
      <c r="C107" s="211"/>
      <c r="D107" s="211"/>
      <c r="E107" s="840"/>
      <c r="F107" s="801"/>
    </row>
    <row r="108" spans="1:6" ht="12" customHeight="1" x14ac:dyDescent="0.3">
      <c r="A108" s="172" t="s">
        <v>649</v>
      </c>
      <c r="B108" s="570" t="s">
        <v>650</v>
      </c>
      <c r="C108" s="211"/>
      <c r="D108" s="211"/>
      <c r="E108" s="840"/>
      <c r="F108" s="801"/>
    </row>
    <row r="109" spans="1:6" ht="12" customHeight="1" thickBot="1" x14ac:dyDescent="0.35">
      <c r="A109" s="176" t="s">
        <v>651</v>
      </c>
      <c r="B109" s="571" t="s">
        <v>652</v>
      </c>
      <c r="C109" s="24"/>
      <c r="D109" s="24"/>
      <c r="E109" s="842"/>
      <c r="F109" s="856"/>
    </row>
    <row r="110" spans="1:6" ht="12" customHeight="1" thickBot="1" x14ac:dyDescent="0.35">
      <c r="A110" s="178" t="s">
        <v>307</v>
      </c>
      <c r="B110" s="572" t="s">
        <v>653</v>
      </c>
      <c r="C110" s="208"/>
      <c r="D110" s="208"/>
      <c r="E110" s="286"/>
      <c r="F110" s="285"/>
    </row>
    <row r="111" spans="1:6" ht="12" customHeight="1" x14ac:dyDescent="0.3">
      <c r="A111" s="173" t="s">
        <v>370</v>
      </c>
      <c r="B111" s="565" t="s">
        <v>439</v>
      </c>
      <c r="C111" s="210"/>
      <c r="D111" s="210"/>
      <c r="E111" s="843"/>
      <c r="F111" s="855"/>
    </row>
    <row r="112" spans="1:6" x14ac:dyDescent="0.3">
      <c r="A112" s="173" t="s">
        <v>371</v>
      </c>
      <c r="B112" s="570" t="s">
        <v>654</v>
      </c>
      <c r="C112" s="210"/>
      <c r="D112" s="210"/>
      <c r="E112" s="843"/>
      <c r="F112" s="801"/>
    </row>
    <row r="113" spans="1:6" ht="12" customHeight="1" x14ac:dyDescent="0.3">
      <c r="A113" s="173" t="s">
        <v>372</v>
      </c>
      <c r="B113" s="570" t="s">
        <v>428</v>
      </c>
      <c r="C113" s="209"/>
      <c r="D113" s="209"/>
      <c r="E113" s="839"/>
      <c r="F113" s="801"/>
    </row>
    <row r="114" spans="1:6" ht="12" customHeight="1" x14ac:dyDescent="0.3">
      <c r="A114" s="173" t="s">
        <v>373</v>
      </c>
      <c r="B114" s="570" t="s">
        <v>655</v>
      </c>
      <c r="C114" s="209"/>
      <c r="D114" s="209"/>
      <c r="E114" s="839"/>
      <c r="F114" s="801"/>
    </row>
    <row r="115" spans="1:6" ht="21.75" customHeight="1" x14ac:dyDescent="0.3">
      <c r="A115" s="173" t="s">
        <v>374</v>
      </c>
      <c r="B115" s="573" t="s">
        <v>441</v>
      </c>
      <c r="C115" s="209"/>
      <c r="D115" s="209"/>
      <c r="E115" s="844"/>
      <c r="F115" s="801"/>
    </row>
    <row r="116" spans="1:6" ht="24" customHeight="1" x14ac:dyDescent="0.3">
      <c r="A116" s="173" t="s">
        <v>381</v>
      </c>
      <c r="B116" s="574" t="s">
        <v>656</v>
      </c>
      <c r="C116" s="209"/>
      <c r="D116" s="209"/>
      <c r="E116" s="839"/>
      <c r="F116" s="801"/>
    </row>
    <row r="117" spans="1:6" ht="22.5" customHeight="1" x14ac:dyDescent="0.3">
      <c r="A117" s="173" t="s">
        <v>383</v>
      </c>
      <c r="B117" s="575" t="s">
        <v>657</v>
      </c>
      <c r="C117" s="209"/>
      <c r="D117" s="209"/>
      <c r="E117" s="839"/>
      <c r="F117" s="801"/>
    </row>
    <row r="118" spans="1:6" ht="12" customHeight="1" x14ac:dyDescent="0.3">
      <c r="A118" s="173" t="s">
        <v>429</v>
      </c>
      <c r="B118" s="565" t="s">
        <v>644</v>
      </c>
      <c r="C118" s="209"/>
      <c r="D118" s="209"/>
      <c r="E118" s="839"/>
      <c r="F118" s="801"/>
    </row>
    <row r="119" spans="1:6" ht="12" customHeight="1" x14ac:dyDescent="0.3">
      <c r="A119" s="173" t="s">
        <v>430</v>
      </c>
      <c r="B119" s="565" t="s">
        <v>658</v>
      </c>
      <c r="C119" s="209"/>
      <c r="D119" s="209"/>
      <c r="E119" s="839"/>
      <c r="F119" s="801"/>
    </row>
    <row r="120" spans="1:6" s="232" customFormat="1" ht="12" customHeight="1" x14ac:dyDescent="0.25">
      <c r="A120" s="173" t="s">
        <v>431</v>
      </c>
      <c r="B120" s="565" t="s">
        <v>659</v>
      </c>
      <c r="C120" s="209"/>
      <c r="D120" s="209"/>
      <c r="E120" s="839"/>
      <c r="F120" s="801"/>
    </row>
    <row r="121" spans="1:6" ht="12" customHeight="1" x14ac:dyDescent="0.3">
      <c r="A121" s="173" t="s">
        <v>660</v>
      </c>
      <c r="B121" s="569" t="s">
        <v>647</v>
      </c>
      <c r="C121" s="209"/>
      <c r="D121" s="209"/>
      <c r="E121" s="839"/>
      <c r="F121" s="801"/>
    </row>
    <row r="122" spans="1:6" ht="12" customHeight="1" x14ac:dyDescent="0.3">
      <c r="A122" s="173" t="s">
        <v>661</v>
      </c>
      <c r="B122" s="565" t="s">
        <v>662</v>
      </c>
      <c r="C122" s="209"/>
      <c r="D122" s="209"/>
      <c r="E122" s="839"/>
      <c r="F122" s="801"/>
    </row>
    <row r="123" spans="1:6" ht="12" customHeight="1" thickBot="1" x14ac:dyDescent="0.35">
      <c r="A123" s="171" t="s">
        <v>663</v>
      </c>
      <c r="B123" s="569" t="s">
        <v>664</v>
      </c>
      <c r="C123" s="211"/>
      <c r="D123" s="211"/>
      <c r="E123" s="840"/>
      <c r="F123" s="856"/>
    </row>
    <row r="124" spans="1:6" ht="12" customHeight="1" thickBot="1" x14ac:dyDescent="0.35">
      <c r="A124" s="178" t="s">
        <v>308</v>
      </c>
      <c r="B124" s="576" t="s">
        <v>665</v>
      </c>
      <c r="C124" s="208"/>
      <c r="D124" s="208"/>
      <c r="E124" s="286"/>
      <c r="F124" s="285"/>
    </row>
    <row r="125" spans="1:6" ht="12" customHeight="1" x14ac:dyDescent="0.3">
      <c r="A125" s="173" t="s">
        <v>353</v>
      </c>
      <c r="B125" s="575" t="s">
        <v>342</v>
      </c>
      <c r="C125" s="210"/>
      <c r="D125" s="210"/>
      <c r="E125" s="843"/>
      <c r="F125" s="855"/>
    </row>
    <row r="126" spans="1:6" ht="12" customHeight="1" thickBot="1" x14ac:dyDescent="0.35">
      <c r="A126" s="174" t="s">
        <v>354</v>
      </c>
      <c r="B126" s="570" t="s">
        <v>343</v>
      </c>
      <c r="C126" s="211"/>
      <c r="D126" s="211"/>
      <c r="E126" s="840"/>
      <c r="F126" s="856"/>
    </row>
    <row r="127" spans="1:6" ht="12" customHeight="1" thickBot="1" x14ac:dyDescent="0.35">
      <c r="A127" s="178" t="s">
        <v>309</v>
      </c>
      <c r="B127" s="576" t="s">
        <v>666</v>
      </c>
      <c r="C127" s="208"/>
      <c r="D127" s="208"/>
      <c r="E127" s="286"/>
      <c r="F127" s="285"/>
    </row>
    <row r="128" spans="1:6" ht="12" customHeight="1" thickBot="1" x14ac:dyDescent="0.35">
      <c r="A128" s="178" t="s">
        <v>310</v>
      </c>
      <c r="B128" s="576" t="s">
        <v>667</v>
      </c>
      <c r="C128" s="208"/>
      <c r="D128" s="208"/>
      <c r="E128" s="845"/>
      <c r="F128" s="285"/>
    </row>
    <row r="129" spans="1:9" ht="12" customHeight="1" x14ac:dyDescent="0.3">
      <c r="A129" s="173" t="s">
        <v>357</v>
      </c>
      <c r="B129" s="575" t="s">
        <v>668</v>
      </c>
      <c r="C129" s="209"/>
      <c r="D129" s="209"/>
      <c r="E129" s="839"/>
      <c r="F129" s="855"/>
    </row>
    <row r="130" spans="1:9" ht="12" customHeight="1" x14ac:dyDescent="0.3">
      <c r="A130" s="173" t="s">
        <v>358</v>
      </c>
      <c r="B130" s="575" t="s">
        <v>669</v>
      </c>
      <c r="C130" s="209"/>
      <c r="D130" s="209"/>
      <c r="E130" s="839"/>
      <c r="F130" s="801"/>
    </row>
    <row r="131" spans="1:9" ht="12" customHeight="1" thickBot="1" x14ac:dyDescent="0.35">
      <c r="A131" s="171" t="s">
        <v>359</v>
      </c>
      <c r="B131" s="577" t="s">
        <v>670</v>
      </c>
      <c r="C131" s="209"/>
      <c r="D131" s="209"/>
      <c r="E131" s="839"/>
      <c r="F131" s="856"/>
    </row>
    <row r="132" spans="1:9" ht="12" customHeight="1" thickBot="1" x14ac:dyDescent="0.35">
      <c r="A132" s="178" t="s">
        <v>311</v>
      </c>
      <c r="B132" s="576" t="s">
        <v>671</v>
      </c>
      <c r="C132" s="208"/>
      <c r="D132" s="208"/>
      <c r="E132" s="845"/>
      <c r="F132" s="285"/>
    </row>
    <row r="133" spans="1:9" ht="12" customHeight="1" x14ac:dyDescent="0.3">
      <c r="A133" s="173" t="s">
        <v>360</v>
      </c>
      <c r="B133" s="575" t="s">
        <v>672</v>
      </c>
      <c r="C133" s="209"/>
      <c r="D133" s="209"/>
      <c r="E133" s="839"/>
      <c r="F133" s="855"/>
    </row>
    <row r="134" spans="1:9" ht="12" customHeight="1" x14ac:dyDescent="0.3">
      <c r="A134" s="173" t="s">
        <v>361</v>
      </c>
      <c r="B134" s="575" t="s">
        <v>673</v>
      </c>
      <c r="C134" s="209"/>
      <c r="D134" s="209"/>
      <c r="E134" s="839"/>
      <c r="F134" s="801"/>
    </row>
    <row r="135" spans="1:9" ht="12" customHeight="1" x14ac:dyDescent="0.3">
      <c r="A135" s="173" t="s">
        <v>569</v>
      </c>
      <c r="B135" s="575" t="s">
        <v>674</v>
      </c>
      <c r="C135" s="209"/>
      <c r="D135" s="209"/>
      <c r="E135" s="839"/>
      <c r="F135" s="801"/>
    </row>
    <row r="136" spans="1:9" ht="12" customHeight="1" thickBot="1" x14ac:dyDescent="0.35">
      <c r="A136" s="171" t="s">
        <v>571</v>
      </c>
      <c r="B136" s="577" t="s">
        <v>675</v>
      </c>
      <c r="C136" s="209"/>
      <c r="D136" s="209"/>
      <c r="E136" s="839"/>
      <c r="F136" s="856"/>
    </row>
    <row r="137" spans="1:9" ht="12" customHeight="1" thickBot="1" x14ac:dyDescent="0.35">
      <c r="A137" s="178" t="s">
        <v>312</v>
      </c>
      <c r="B137" s="576" t="s">
        <v>676</v>
      </c>
      <c r="C137" s="214"/>
      <c r="D137" s="214"/>
      <c r="E137" s="289"/>
      <c r="F137" s="285"/>
    </row>
    <row r="138" spans="1:9" ht="12" customHeight="1" x14ac:dyDescent="0.3">
      <c r="A138" s="173" t="s">
        <v>362</v>
      </c>
      <c r="B138" s="575" t="s">
        <v>677</v>
      </c>
      <c r="C138" s="209"/>
      <c r="D138" s="209"/>
      <c r="E138" s="839"/>
      <c r="F138" s="855"/>
    </row>
    <row r="139" spans="1:9" ht="12" customHeight="1" x14ac:dyDescent="0.3">
      <c r="A139" s="173" t="s">
        <v>363</v>
      </c>
      <c r="B139" s="575" t="s">
        <v>678</v>
      </c>
      <c r="C139" s="209"/>
      <c r="D139" s="209"/>
      <c r="E139" s="839"/>
      <c r="F139" s="801"/>
    </row>
    <row r="140" spans="1:9" ht="12" customHeight="1" x14ac:dyDescent="0.3">
      <c r="A140" s="173" t="s">
        <v>578</v>
      </c>
      <c r="B140" s="575" t="s">
        <v>679</v>
      </c>
      <c r="C140" s="209"/>
      <c r="D140" s="209"/>
      <c r="E140" s="839"/>
      <c r="F140" s="801"/>
    </row>
    <row r="141" spans="1:9" ht="12" customHeight="1" x14ac:dyDescent="0.3">
      <c r="A141" s="173" t="s">
        <v>580</v>
      </c>
      <c r="B141" s="577" t="s">
        <v>858</v>
      </c>
      <c r="C141" s="209"/>
      <c r="D141" s="209"/>
      <c r="E141" s="839"/>
      <c r="F141" s="801"/>
    </row>
    <row r="142" spans="1:9" ht="15" customHeight="1" thickBot="1" x14ac:dyDescent="0.35">
      <c r="A142" s="173" t="s">
        <v>857</v>
      </c>
      <c r="B142" s="577" t="s">
        <v>680</v>
      </c>
      <c r="C142" s="209"/>
      <c r="D142" s="209"/>
      <c r="E142" s="839"/>
      <c r="F142" s="856"/>
      <c r="H142" s="221"/>
      <c r="I142" s="221"/>
    </row>
    <row r="143" spans="1:9" s="217" customFormat="1" ht="12.9" customHeight="1" thickBot="1" x14ac:dyDescent="0.3">
      <c r="A143" s="178" t="s">
        <v>313</v>
      </c>
      <c r="B143" s="576" t="s">
        <v>681</v>
      </c>
      <c r="C143" s="25"/>
      <c r="D143" s="25"/>
      <c r="E143" s="846"/>
      <c r="F143" s="285"/>
    </row>
    <row r="144" spans="1:9" ht="12.75" customHeight="1" x14ac:dyDescent="0.3">
      <c r="A144" s="173" t="s">
        <v>422</v>
      </c>
      <c r="B144" s="575" t="s">
        <v>682</v>
      </c>
      <c r="C144" s="209"/>
      <c r="D144" s="209"/>
      <c r="E144" s="839"/>
      <c r="F144" s="855"/>
    </row>
    <row r="145" spans="1:6" ht="12.75" customHeight="1" x14ac:dyDescent="0.3">
      <c r="A145" s="173" t="s">
        <v>423</v>
      </c>
      <c r="B145" s="575" t="s">
        <v>683</v>
      </c>
      <c r="C145" s="209"/>
      <c r="D145" s="209"/>
      <c r="E145" s="839"/>
      <c r="F145" s="801"/>
    </row>
    <row r="146" spans="1:6" ht="12.75" customHeight="1" x14ac:dyDescent="0.3">
      <c r="A146" s="173" t="s">
        <v>440</v>
      </c>
      <c r="B146" s="575" t="s">
        <v>684</v>
      </c>
      <c r="C146" s="209"/>
      <c r="D146" s="209"/>
      <c r="E146" s="839"/>
      <c r="F146" s="801"/>
    </row>
    <row r="147" spans="1:6" ht="16.2" thickBot="1" x14ac:dyDescent="0.35">
      <c r="A147" s="173" t="s">
        <v>586</v>
      </c>
      <c r="B147" s="575" t="s">
        <v>685</v>
      </c>
      <c r="C147" s="209"/>
      <c r="D147" s="209"/>
      <c r="E147" s="839"/>
      <c r="F147" s="856"/>
    </row>
    <row r="148" spans="1:6" ht="16.2" thickBot="1" x14ac:dyDescent="0.35">
      <c r="A148" s="178" t="s">
        <v>314</v>
      </c>
      <c r="B148" s="404" t="s">
        <v>686</v>
      </c>
      <c r="C148" s="162"/>
      <c r="D148" s="162"/>
      <c r="E148" s="284"/>
      <c r="F148" s="285"/>
    </row>
    <row r="149" spans="1:6" ht="16.2" thickBot="1" x14ac:dyDescent="0.35">
      <c r="A149" s="201" t="s">
        <v>315</v>
      </c>
      <c r="B149" s="405" t="s">
        <v>687</v>
      </c>
      <c r="C149" s="162"/>
      <c r="D149" s="162"/>
      <c r="E149" s="284"/>
      <c r="F149" s="285"/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0</v>
      </c>
      <c r="D153" s="202">
        <f>+D63-D127</f>
        <v>0</v>
      </c>
      <c r="E153" s="202">
        <f>+E63-E127</f>
        <v>0</v>
      </c>
      <c r="F153" s="202">
        <f>+F63-F127</f>
        <v>0</v>
      </c>
    </row>
    <row r="154" spans="1:6" ht="7.5" customHeight="1" thickBot="1" x14ac:dyDescent="0.35">
      <c r="A154" s="178" t="s">
        <v>307</v>
      </c>
      <c r="B154" s="403" t="s">
        <v>690</v>
      </c>
      <c r="C154" s="202">
        <f>+C86-C148</f>
        <v>0</v>
      </c>
      <c r="D154" s="202">
        <f>+D86-D148</f>
        <v>0</v>
      </c>
      <c r="E154" s="202">
        <f>+E86-E148</f>
        <v>0</v>
      </c>
      <c r="F154" s="202">
        <f>+F86-F148</f>
        <v>0</v>
      </c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Jászboldogházai Mesevár Óvoda
2020. ÉVI ZÁRSZÁMADÁSÁNAK ÖNKÉNT VÁLLALT FELADATAINAK PÉNZÜGYI MÉRLEGE&amp;R&amp;"Times New Roman CE,Félkövér dőlt"&amp;11 1.B. melléklet a  7/2021. (05.29.) önkormányzati rendelethez</oddHeader>
  </headerFooter>
  <rowBreaks count="1" manualBreakCount="1">
    <brk id="87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34A2"/>
  </sheetPr>
  <dimension ref="A1:I163"/>
  <sheetViews>
    <sheetView view="pageLayout" zoomScaleNormal="130" zoomScaleSheetLayoutView="100" workbookViewId="0">
      <selection activeCell="E29" sqref="E29"/>
    </sheetView>
  </sheetViews>
  <sheetFormatPr defaultColWidth="9.33203125" defaultRowHeight="15.6" x14ac:dyDescent="0.3"/>
  <cols>
    <col min="1" max="1" width="7.109375" style="205" customWidth="1"/>
    <col min="2" max="2" width="56.77734375" style="205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203"/>
    </row>
    <row r="3" spans="1:6" ht="15.9" customHeight="1" x14ac:dyDescent="0.3">
      <c r="A3" s="869" t="s">
        <v>352</v>
      </c>
      <c r="B3" s="871" t="s">
        <v>305</v>
      </c>
      <c r="C3" s="873" t="s">
        <v>1168</v>
      </c>
      <c r="D3" s="873"/>
      <c r="E3" s="876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19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225" t="s">
        <v>638</v>
      </c>
      <c r="F5" s="225" t="s">
        <v>715</v>
      </c>
    </row>
    <row r="6" spans="1:6" s="217" customFormat="1" ht="12" customHeight="1" thickBot="1" x14ac:dyDescent="0.3">
      <c r="A6" s="178" t="s">
        <v>306</v>
      </c>
      <c r="B6" s="179" t="s">
        <v>518</v>
      </c>
      <c r="C6" s="208"/>
      <c r="D6" s="208"/>
      <c r="E6" s="208"/>
      <c r="F6" s="285"/>
    </row>
    <row r="7" spans="1:6" s="217" customFormat="1" ht="12" customHeight="1" thickBot="1" x14ac:dyDescent="0.3">
      <c r="A7" s="173" t="s">
        <v>364</v>
      </c>
      <c r="B7" s="409" t="s">
        <v>519</v>
      </c>
      <c r="C7" s="210"/>
      <c r="D7" s="210"/>
      <c r="E7" s="193"/>
      <c r="F7" s="281"/>
    </row>
    <row r="8" spans="1:6" s="217" customFormat="1" ht="12" customHeight="1" thickBot="1" x14ac:dyDescent="0.3">
      <c r="A8" s="172" t="s">
        <v>365</v>
      </c>
      <c r="B8" s="199" t="s">
        <v>520</v>
      </c>
      <c r="C8" s="209"/>
      <c r="D8" s="209"/>
      <c r="E8" s="192"/>
      <c r="F8" s="281"/>
    </row>
    <row r="9" spans="1:6" s="217" customFormat="1" ht="12" customHeight="1" thickBot="1" x14ac:dyDescent="0.3">
      <c r="A9" s="172" t="s">
        <v>366</v>
      </c>
      <c r="B9" s="199" t="s">
        <v>521</v>
      </c>
      <c r="C9" s="209"/>
      <c r="D9" s="209"/>
      <c r="E9" s="192"/>
      <c r="F9" s="281"/>
    </row>
    <row r="10" spans="1:6" s="217" customFormat="1" ht="12" customHeight="1" thickBot="1" x14ac:dyDescent="0.3">
      <c r="A10" s="172" t="s">
        <v>367</v>
      </c>
      <c r="B10" s="199" t="s">
        <v>1189</v>
      </c>
      <c r="C10" s="209"/>
      <c r="D10" s="209"/>
      <c r="E10" s="192"/>
      <c r="F10" s="281"/>
    </row>
    <row r="11" spans="1:6" s="217" customFormat="1" ht="12" customHeight="1" thickBot="1" x14ac:dyDescent="0.3">
      <c r="A11" s="172" t="s">
        <v>400</v>
      </c>
      <c r="B11" s="199" t="s">
        <v>522</v>
      </c>
      <c r="C11" s="209"/>
      <c r="D11" s="209"/>
      <c r="E11" s="192"/>
      <c r="F11" s="281"/>
    </row>
    <row r="12" spans="1:6" s="217" customFormat="1" ht="12" customHeight="1" thickBot="1" x14ac:dyDescent="0.3">
      <c r="A12" s="172" t="s">
        <v>368</v>
      </c>
      <c r="B12" s="199" t="s">
        <v>523</v>
      </c>
      <c r="C12" s="209"/>
      <c r="D12" s="209"/>
      <c r="E12" s="192"/>
      <c r="F12" s="281"/>
    </row>
    <row r="13" spans="1:6" s="217" customFormat="1" ht="12" customHeight="1" thickBot="1" x14ac:dyDescent="0.3">
      <c r="A13" s="174" t="s">
        <v>369</v>
      </c>
      <c r="B13" s="200" t="s">
        <v>524</v>
      </c>
      <c r="C13" s="211"/>
      <c r="D13" s="211"/>
      <c r="E13" s="194"/>
      <c r="F13" s="281"/>
    </row>
    <row r="14" spans="1:6" s="217" customFormat="1" ht="12" customHeight="1" thickBot="1" x14ac:dyDescent="0.3">
      <c r="A14" s="173" t="s">
        <v>377</v>
      </c>
      <c r="B14" s="409" t="s">
        <v>526</v>
      </c>
      <c r="C14" s="210"/>
      <c r="D14" s="210"/>
      <c r="E14" s="193"/>
      <c r="F14" s="285"/>
    </row>
    <row r="15" spans="1:6" s="217" customFormat="1" ht="12" customHeight="1" thickBot="1" x14ac:dyDescent="0.3">
      <c r="A15" s="178" t="s">
        <v>307</v>
      </c>
      <c r="B15" s="198" t="s">
        <v>525</v>
      </c>
      <c r="C15" s="208"/>
      <c r="D15" s="208"/>
      <c r="E15" s="208"/>
      <c r="F15" s="285"/>
    </row>
    <row r="16" spans="1:6" s="217" customFormat="1" ht="12" customHeight="1" thickBot="1" x14ac:dyDescent="0.3">
      <c r="A16" s="172" t="s">
        <v>371</v>
      </c>
      <c r="B16" s="199" t="s">
        <v>527</v>
      </c>
      <c r="C16" s="209"/>
      <c r="D16" s="209"/>
      <c r="E16" s="192"/>
      <c r="F16" s="285"/>
    </row>
    <row r="17" spans="1:6" s="217" customFormat="1" ht="12" customHeight="1" thickBot="1" x14ac:dyDescent="0.3">
      <c r="A17" s="172" t="s">
        <v>372</v>
      </c>
      <c r="B17" s="199" t="s">
        <v>528</v>
      </c>
      <c r="C17" s="209"/>
      <c r="D17" s="209"/>
      <c r="E17" s="192"/>
      <c r="F17" s="285"/>
    </row>
    <row r="18" spans="1:6" s="217" customFormat="1" ht="12" customHeight="1" thickBot="1" x14ac:dyDescent="0.3">
      <c r="A18" s="172" t="s">
        <v>373</v>
      </c>
      <c r="B18" s="199" t="s">
        <v>530</v>
      </c>
      <c r="C18" s="209"/>
      <c r="D18" s="209"/>
      <c r="E18" s="192"/>
      <c r="F18" s="285"/>
    </row>
    <row r="19" spans="1:6" s="217" customFormat="1" ht="12" customHeight="1" thickBot="1" x14ac:dyDescent="0.3">
      <c r="A19" s="172" t="s">
        <v>374</v>
      </c>
      <c r="B19" s="199" t="s">
        <v>531</v>
      </c>
      <c r="C19" s="209"/>
      <c r="D19" s="209"/>
      <c r="E19" s="192"/>
      <c r="F19" s="281"/>
    </row>
    <row r="20" spans="1:6" s="217" customFormat="1" ht="12" customHeight="1" thickBot="1" x14ac:dyDescent="0.3">
      <c r="A20" s="174" t="s">
        <v>381</v>
      </c>
      <c r="B20" s="200" t="s">
        <v>532</v>
      </c>
      <c r="C20" s="211"/>
      <c r="D20" s="211"/>
      <c r="E20" s="194"/>
      <c r="F20" s="281"/>
    </row>
    <row r="21" spans="1:6" s="217" customFormat="1" ht="13.8" thickBot="1" x14ac:dyDescent="0.3">
      <c r="A21" s="178" t="s">
        <v>308</v>
      </c>
      <c r="B21" s="179" t="s">
        <v>533</v>
      </c>
      <c r="C21" s="208"/>
      <c r="D21" s="208"/>
      <c r="E21" s="286"/>
      <c r="F21" s="281"/>
    </row>
    <row r="22" spans="1:6" s="217" customFormat="1" ht="12" customHeight="1" thickBot="1" x14ac:dyDescent="0.3">
      <c r="A22" s="173" t="s">
        <v>353</v>
      </c>
      <c r="B22" s="409" t="s">
        <v>534</v>
      </c>
      <c r="C22" s="210"/>
      <c r="D22" s="210"/>
      <c r="E22" s="193"/>
      <c r="F22" s="281"/>
    </row>
    <row r="23" spans="1:6" s="217" customFormat="1" ht="12" customHeight="1" thickBot="1" x14ac:dyDescent="0.3">
      <c r="A23" s="172" t="s">
        <v>354</v>
      </c>
      <c r="B23" s="199" t="s">
        <v>535</v>
      </c>
      <c r="C23" s="209"/>
      <c r="D23" s="209"/>
      <c r="E23" s="192"/>
      <c r="F23" s="281"/>
    </row>
    <row r="24" spans="1:6" s="217" customFormat="1" ht="12" customHeight="1" thickBot="1" x14ac:dyDescent="0.3">
      <c r="A24" s="172" t="s">
        <v>355</v>
      </c>
      <c r="B24" s="199" t="s">
        <v>536</v>
      </c>
      <c r="C24" s="209"/>
      <c r="D24" s="209"/>
      <c r="E24" s="192"/>
      <c r="F24" s="281"/>
    </row>
    <row r="25" spans="1:6" s="217" customFormat="1" ht="12" customHeight="1" thickBot="1" x14ac:dyDescent="0.3">
      <c r="A25" s="172" t="s">
        <v>356</v>
      </c>
      <c r="B25" s="199" t="s">
        <v>537</v>
      </c>
      <c r="C25" s="209"/>
      <c r="D25" s="209"/>
      <c r="E25" s="192"/>
      <c r="F25" s="281"/>
    </row>
    <row r="26" spans="1:6" s="217" customFormat="1" ht="12" customHeight="1" thickBot="1" x14ac:dyDescent="0.3">
      <c r="A26" s="172" t="s">
        <v>412</v>
      </c>
      <c r="B26" s="199" t="s">
        <v>538</v>
      </c>
      <c r="C26" s="209"/>
      <c r="D26" s="209"/>
      <c r="E26" s="192"/>
      <c r="F26" s="281"/>
    </row>
    <row r="27" spans="1:6" s="217" customFormat="1" ht="12" customHeight="1" thickBot="1" x14ac:dyDescent="0.3">
      <c r="A27" s="174" t="s">
        <v>413</v>
      </c>
      <c r="B27" s="200" t="s">
        <v>539</v>
      </c>
      <c r="C27" s="211"/>
      <c r="D27" s="211"/>
      <c r="E27" s="194"/>
      <c r="F27" s="281"/>
    </row>
    <row r="28" spans="1:6" s="217" customFormat="1" ht="12" customHeight="1" thickBot="1" x14ac:dyDescent="0.3">
      <c r="A28" s="178" t="s">
        <v>414</v>
      </c>
      <c r="B28" s="179" t="s">
        <v>540</v>
      </c>
      <c r="C28" s="214"/>
      <c r="D28" s="214"/>
      <c r="E28" s="289"/>
      <c r="F28" s="281"/>
    </row>
    <row r="29" spans="1:6" s="217" customFormat="1" ht="12" customHeight="1" thickBot="1" x14ac:dyDescent="0.3">
      <c r="A29" s="173" t="s">
        <v>541</v>
      </c>
      <c r="B29" s="409" t="s">
        <v>542</v>
      </c>
      <c r="C29" s="224"/>
      <c r="D29" s="224"/>
      <c r="E29" s="290"/>
      <c r="F29" s="281"/>
    </row>
    <row r="30" spans="1:6" s="217" customFormat="1" ht="12" customHeight="1" thickBot="1" x14ac:dyDescent="0.3">
      <c r="A30" s="172" t="s">
        <v>543</v>
      </c>
      <c r="B30" s="199" t="s">
        <v>544</v>
      </c>
      <c r="C30" s="209"/>
      <c r="D30" s="209"/>
      <c r="E30" s="192"/>
      <c r="F30" s="281"/>
    </row>
    <row r="31" spans="1:6" s="217" customFormat="1" ht="12" customHeight="1" thickBot="1" x14ac:dyDescent="0.3">
      <c r="A31" s="172" t="s">
        <v>545</v>
      </c>
      <c r="B31" s="199" t="s">
        <v>546</v>
      </c>
      <c r="C31" s="209"/>
      <c r="D31" s="209"/>
      <c r="E31" s="192"/>
      <c r="F31" s="281"/>
    </row>
    <row r="32" spans="1:6" s="217" customFormat="1" ht="12" customHeight="1" thickBot="1" x14ac:dyDescent="0.3">
      <c r="A32" s="172" t="s">
        <v>547</v>
      </c>
      <c r="B32" s="199" t="s">
        <v>548</v>
      </c>
      <c r="C32" s="209"/>
      <c r="D32" s="209"/>
      <c r="E32" s="192"/>
      <c r="F32" s="281"/>
    </row>
    <row r="33" spans="1:6" s="217" customFormat="1" ht="12" customHeight="1" thickBot="1" x14ac:dyDescent="0.3">
      <c r="A33" s="172" t="s">
        <v>549</v>
      </c>
      <c r="B33" s="199" t="s">
        <v>550</v>
      </c>
      <c r="C33" s="209"/>
      <c r="D33" s="209"/>
      <c r="E33" s="192"/>
      <c r="F33" s="281"/>
    </row>
    <row r="34" spans="1:6" s="217" customFormat="1" ht="12" customHeight="1" thickBot="1" x14ac:dyDescent="0.3">
      <c r="A34" s="174" t="s">
        <v>551</v>
      </c>
      <c r="B34" s="200" t="s">
        <v>552</v>
      </c>
      <c r="C34" s="211"/>
      <c r="D34" s="211"/>
      <c r="E34" s="194"/>
      <c r="F34" s="281"/>
    </row>
    <row r="35" spans="1:6" s="217" customFormat="1" ht="12" customHeight="1" thickBot="1" x14ac:dyDescent="0.3">
      <c r="A35" s="178" t="s">
        <v>310</v>
      </c>
      <c r="B35" s="179" t="s">
        <v>553</v>
      </c>
      <c r="C35" s="208"/>
      <c r="D35" s="208"/>
      <c r="E35" s="286"/>
      <c r="F35" s="281"/>
    </row>
    <row r="36" spans="1:6" s="217" customFormat="1" ht="12" customHeight="1" thickBot="1" x14ac:dyDescent="0.3">
      <c r="A36" s="173" t="s">
        <v>357</v>
      </c>
      <c r="B36" s="409" t="s">
        <v>554</v>
      </c>
      <c r="C36" s="210"/>
      <c r="D36" s="210"/>
      <c r="E36" s="193"/>
      <c r="F36" s="281"/>
    </row>
    <row r="37" spans="1:6" s="217" customFormat="1" ht="12" customHeight="1" thickBot="1" x14ac:dyDescent="0.3">
      <c r="A37" s="172" t="s">
        <v>358</v>
      </c>
      <c r="B37" s="199" t="s">
        <v>555</v>
      </c>
      <c r="C37" s="209"/>
      <c r="D37" s="209"/>
      <c r="E37" s="192"/>
      <c r="F37" s="281"/>
    </row>
    <row r="38" spans="1:6" s="217" customFormat="1" ht="12" customHeight="1" thickBot="1" x14ac:dyDescent="0.3">
      <c r="A38" s="172" t="s">
        <v>359</v>
      </c>
      <c r="B38" s="199" t="s">
        <v>556</v>
      </c>
      <c r="C38" s="209"/>
      <c r="D38" s="209"/>
      <c r="E38" s="192"/>
      <c r="F38" s="281"/>
    </row>
    <row r="39" spans="1:6" s="217" customFormat="1" ht="12" customHeight="1" thickBot="1" x14ac:dyDescent="0.3">
      <c r="A39" s="172" t="s">
        <v>416</v>
      </c>
      <c r="B39" s="199" t="s">
        <v>557</v>
      </c>
      <c r="C39" s="209"/>
      <c r="D39" s="209"/>
      <c r="E39" s="192"/>
      <c r="F39" s="281"/>
    </row>
    <row r="40" spans="1:6" s="217" customFormat="1" ht="12" customHeight="1" thickBot="1" x14ac:dyDescent="0.3">
      <c r="A40" s="172" t="s">
        <v>417</v>
      </c>
      <c r="B40" s="199" t="s">
        <v>558</v>
      </c>
      <c r="C40" s="209"/>
      <c r="D40" s="209"/>
      <c r="E40" s="192"/>
      <c r="F40" s="281"/>
    </row>
    <row r="41" spans="1:6" s="217" customFormat="1" ht="12" customHeight="1" thickBot="1" x14ac:dyDescent="0.3">
      <c r="A41" s="172" t="s">
        <v>418</v>
      </c>
      <c r="B41" s="199" t="s">
        <v>559</v>
      </c>
      <c r="C41" s="209"/>
      <c r="D41" s="209"/>
      <c r="E41" s="192"/>
      <c r="F41" s="281"/>
    </row>
    <row r="42" spans="1:6" s="217" customFormat="1" ht="12" customHeight="1" thickBot="1" x14ac:dyDescent="0.3">
      <c r="A42" s="172" t="s">
        <v>419</v>
      </c>
      <c r="B42" s="199" t="s">
        <v>560</v>
      </c>
      <c r="C42" s="209"/>
      <c r="D42" s="209"/>
      <c r="E42" s="192"/>
      <c r="F42" s="281"/>
    </row>
    <row r="43" spans="1:6" s="217" customFormat="1" ht="12" customHeight="1" thickBot="1" x14ac:dyDescent="0.3">
      <c r="A43" s="172" t="s">
        <v>420</v>
      </c>
      <c r="B43" s="199" t="s">
        <v>561</v>
      </c>
      <c r="C43" s="209"/>
      <c r="D43" s="209"/>
      <c r="E43" s="192"/>
      <c r="F43" s="281"/>
    </row>
    <row r="44" spans="1:6" s="217" customFormat="1" ht="12" customHeight="1" thickBot="1" x14ac:dyDescent="0.3">
      <c r="A44" s="172" t="s">
        <v>562</v>
      </c>
      <c r="B44" s="199" t="s">
        <v>563</v>
      </c>
      <c r="C44" s="212"/>
      <c r="D44" s="212"/>
      <c r="E44" s="195"/>
      <c r="F44" s="281"/>
    </row>
    <row r="45" spans="1:6" s="217" customFormat="1" ht="12" customHeight="1" thickBot="1" x14ac:dyDescent="0.3">
      <c r="A45" s="172" t="s">
        <v>564</v>
      </c>
      <c r="B45" s="200" t="s">
        <v>1028</v>
      </c>
      <c r="C45" s="213"/>
      <c r="D45" s="213"/>
      <c r="E45" s="196"/>
      <c r="F45" s="281"/>
    </row>
    <row r="46" spans="1:6" s="217" customFormat="1" ht="12" customHeight="1" thickBot="1" x14ac:dyDescent="0.3">
      <c r="A46" s="172" t="s">
        <v>1027</v>
      </c>
      <c r="B46" s="200" t="s">
        <v>565</v>
      </c>
      <c r="C46" s="213"/>
      <c r="D46" s="213"/>
      <c r="E46" s="196"/>
      <c r="F46" s="281"/>
    </row>
    <row r="47" spans="1:6" s="217" customFormat="1" ht="12" customHeight="1" thickBot="1" x14ac:dyDescent="0.3">
      <c r="A47" s="178" t="s">
        <v>311</v>
      </c>
      <c r="B47" s="179" t="s">
        <v>566</v>
      </c>
      <c r="C47" s="208"/>
      <c r="D47" s="208"/>
      <c r="E47" s="208"/>
      <c r="F47" s="281"/>
    </row>
    <row r="48" spans="1:6" s="217" customFormat="1" ht="12" customHeight="1" thickBot="1" x14ac:dyDescent="0.3">
      <c r="A48" s="173" t="s">
        <v>360</v>
      </c>
      <c r="B48" s="409" t="s">
        <v>567</v>
      </c>
      <c r="C48" s="226"/>
      <c r="D48" s="212"/>
      <c r="E48" s="195"/>
      <c r="F48" s="281"/>
    </row>
    <row r="49" spans="1:6" s="217" customFormat="1" ht="12" customHeight="1" thickBot="1" x14ac:dyDescent="0.3">
      <c r="A49" s="172" t="s">
        <v>361</v>
      </c>
      <c r="B49" s="199" t="s">
        <v>568</v>
      </c>
      <c r="C49" s="212"/>
      <c r="D49" s="212"/>
      <c r="E49" s="195"/>
      <c r="F49" s="281"/>
    </row>
    <row r="50" spans="1:6" s="217" customFormat="1" ht="12" customHeight="1" thickBot="1" x14ac:dyDescent="0.3">
      <c r="A50" s="172" t="s">
        <v>569</v>
      </c>
      <c r="B50" s="199" t="s">
        <v>570</v>
      </c>
      <c r="C50" s="212"/>
      <c r="D50" s="212"/>
      <c r="E50" s="195"/>
      <c r="F50" s="281"/>
    </row>
    <row r="51" spans="1:6" s="217" customFormat="1" ht="12" customHeight="1" thickBot="1" x14ac:dyDescent="0.3">
      <c r="A51" s="172" t="s">
        <v>571</v>
      </c>
      <c r="B51" s="199" t="s">
        <v>572</v>
      </c>
      <c r="C51" s="212"/>
      <c r="D51" s="212"/>
      <c r="E51" s="195"/>
      <c r="F51" s="281"/>
    </row>
    <row r="52" spans="1:6" s="217" customFormat="1" ht="17.25" customHeight="1" thickBot="1" x14ac:dyDescent="0.3">
      <c r="A52" s="174" t="s">
        <v>573</v>
      </c>
      <c r="B52" s="200" t="s">
        <v>574</v>
      </c>
      <c r="C52" s="213"/>
      <c r="D52" s="213"/>
      <c r="E52" s="196"/>
      <c r="F52" s="281"/>
    </row>
    <row r="53" spans="1:6" s="217" customFormat="1" ht="12" customHeight="1" thickBot="1" x14ac:dyDescent="0.3">
      <c r="A53" s="178" t="s">
        <v>421</v>
      </c>
      <c r="B53" s="179" t="s">
        <v>575</v>
      </c>
      <c r="C53" s="208"/>
      <c r="D53" s="208"/>
      <c r="E53" s="286"/>
      <c r="F53" s="281"/>
    </row>
    <row r="54" spans="1:6" s="217" customFormat="1" ht="23.25" customHeight="1" thickBot="1" x14ac:dyDescent="0.3">
      <c r="A54" s="173" t="s">
        <v>362</v>
      </c>
      <c r="B54" s="409" t="s">
        <v>576</v>
      </c>
      <c r="C54" s="210"/>
      <c r="D54" s="210"/>
      <c r="E54" s="193"/>
      <c r="F54" s="281"/>
    </row>
    <row r="55" spans="1:6" s="217" customFormat="1" ht="12" customHeight="1" thickBot="1" x14ac:dyDescent="0.3">
      <c r="A55" s="172" t="s">
        <v>363</v>
      </c>
      <c r="B55" s="199" t="s">
        <v>577</v>
      </c>
      <c r="C55" s="209"/>
      <c r="D55" s="209"/>
      <c r="E55" s="192"/>
      <c r="F55" s="281"/>
    </row>
    <row r="56" spans="1:6" s="217" customFormat="1" ht="12" customHeight="1" thickBot="1" x14ac:dyDescent="0.3">
      <c r="A56" s="172" t="s">
        <v>578</v>
      </c>
      <c r="B56" s="199" t="s">
        <v>579</v>
      </c>
      <c r="C56" s="209"/>
      <c r="D56" s="209"/>
      <c r="E56" s="192"/>
      <c r="F56" s="281"/>
    </row>
    <row r="57" spans="1:6" s="217" customFormat="1" ht="12" customHeight="1" thickBot="1" x14ac:dyDescent="0.3">
      <c r="A57" s="174" t="s">
        <v>580</v>
      </c>
      <c r="B57" s="200" t="s">
        <v>581</v>
      </c>
      <c r="C57" s="211"/>
      <c r="D57" s="211"/>
      <c r="E57" s="194"/>
      <c r="F57" s="281"/>
    </row>
    <row r="58" spans="1:6" s="217" customFormat="1" ht="12" customHeight="1" thickBot="1" x14ac:dyDescent="0.3">
      <c r="A58" s="178" t="s">
        <v>313</v>
      </c>
      <c r="B58" s="198" t="s">
        <v>582</v>
      </c>
      <c r="C58" s="208"/>
      <c r="D58" s="208"/>
      <c r="E58" s="286"/>
      <c r="F58" s="281"/>
    </row>
    <row r="59" spans="1:6" s="217" customFormat="1" ht="24.75" customHeight="1" thickBot="1" x14ac:dyDescent="0.3">
      <c r="A59" s="173" t="s">
        <v>422</v>
      </c>
      <c r="B59" s="409" t="s">
        <v>583</v>
      </c>
      <c r="C59" s="212"/>
      <c r="D59" s="212"/>
      <c r="E59" s="195"/>
      <c r="F59" s="281"/>
    </row>
    <row r="60" spans="1:6" s="217" customFormat="1" ht="12" customHeight="1" thickBot="1" x14ac:dyDescent="0.3">
      <c r="A60" s="172" t="s">
        <v>423</v>
      </c>
      <c r="B60" s="199" t="s">
        <v>584</v>
      </c>
      <c r="C60" s="212"/>
      <c r="D60" s="212"/>
      <c r="E60" s="195"/>
      <c r="F60" s="281"/>
    </row>
    <row r="61" spans="1:6" s="217" customFormat="1" ht="12" customHeight="1" thickBot="1" x14ac:dyDescent="0.3">
      <c r="A61" s="172" t="s">
        <v>440</v>
      </c>
      <c r="B61" s="199" t="s">
        <v>585</v>
      </c>
      <c r="C61" s="212"/>
      <c r="D61" s="212"/>
      <c r="E61" s="195"/>
      <c r="F61" s="281"/>
    </row>
    <row r="62" spans="1:6" s="217" customFormat="1" ht="12" customHeight="1" thickBot="1" x14ac:dyDescent="0.3">
      <c r="A62" s="174" t="s">
        <v>586</v>
      </c>
      <c r="B62" s="200" t="s">
        <v>587</v>
      </c>
      <c r="C62" s="212"/>
      <c r="D62" s="212"/>
      <c r="E62" s="195"/>
      <c r="F62" s="281"/>
    </row>
    <row r="63" spans="1:6" s="217" customFormat="1" ht="12" customHeight="1" thickBot="1" x14ac:dyDescent="0.3">
      <c r="A63" s="178" t="s">
        <v>314</v>
      </c>
      <c r="B63" s="179" t="s">
        <v>588</v>
      </c>
      <c r="C63" s="214"/>
      <c r="D63" s="214"/>
      <c r="E63" s="289"/>
      <c r="F63" s="285"/>
    </row>
    <row r="64" spans="1:6" s="217" customFormat="1" ht="12" customHeight="1" thickBot="1" x14ac:dyDescent="0.3">
      <c r="A64" s="227" t="s">
        <v>589</v>
      </c>
      <c r="B64" s="198" t="s">
        <v>590</v>
      </c>
      <c r="C64" s="208"/>
      <c r="D64" s="208"/>
      <c r="E64" s="191"/>
      <c r="F64" s="281"/>
    </row>
    <row r="65" spans="1:6" s="217" customFormat="1" ht="12" customHeight="1" thickBot="1" x14ac:dyDescent="0.3">
      <c r="A65" s="173" t="s">
        <v>591</v>
      </c>
      <c r="B65" s="409" t="s">
        <v>592</v>
      </c>
      <c r="C65" s="212"/>
      <c r="D65" s="212"/>
      <c r="E65" s="195"/>
      <c r="F65" s="281"/>
    </row>
    <row r="66" spans="1:6" s="217" customFormat="1" ht="12" customHeight="1" thickBot="1" x14ac:dyDescent="0.3">
      <c r="A66" s="172" t="s">
        <v>593</v>
      </c>
      <c r="B66" s="199" t="s">
        <v>594</v>
      </c>
      <c r="C66" s="212"/>
      <c r="D66" s="212"/>
      <c r="E66" s="195"/>
      <c r="F66" s="281"/>
    </row>
    <row r="67" spans="1:6" s="217" customFormat="1" ht="12" customHeight="1" thickBot="1" x14ac:dyDescent="0.3">
      <c r="A67" s="174" t="s">
        <v>595</v>
      </c>
      <c r="B67" s="200" t="s">
        <v>639</v>
      </c>
      <c r="C67" s="212"/>
      <c r="D67" s="212"/>
      <c r="E67" s="195"/>
      <c r="F67" s="281"/>
    </row>
    <row r="68" spans="1:6" s="217" customFormat="1" ht="13.5" customHeight="1" thickBot="1" x14ac:dyDescent="0.3">
      <c r="A68" s="227" t="s">
        <v>596</v>
      </c>
      <c r="B68" s="198" t="s">
        <v>597</v>
      </c>
      <c r="C68" s="208"/>
      <c r="D68" s="208"/>
      <c r="E68" s="191"/>
      <c r="F68" s="281"/>
    </row>
    <row r="69" spans="1:6" s="217" customFormat="1" ht="12" customHeight="1" thickBot="1" x14ac:dyDescent="0.3">
      <c r="A69" s="173" t="s">
        <v>401</v>
      </c>
      <c r="B69" s="409" t="s">
        <v>598</v>
      </c>
      <c r="C69" s="212"/>
      <c r="D69" s="212"/>
      <c r="E69" s="195"/>
      <c r="F69" s="281"/>
    </row>
    <row r="70" spans="1:6" s="217" customFormat="1" ht="12" customHeight="1" thickBot="1" x14ac:dyDescent="0.3">
      <c r="A70" s="172" t="s">
        <v>402</v>
      </c>
      <c r="B70" s="199" t="s">
        <v>599</v>
      </c>
      <c r="C70" s="212"/>
      <c r="D70" s="212"/>
      <c r="E70" s="195"/>
      <c r="F70" s="281"/>
    </row>
    <row r="71" spans="1:6" s="217" customFormat="1" ht="12" customHeight="1" thickBot="1" x14ac:dyDescent="0.3">
      <c r="A71" s="172" t="s">
        <v>600</v>
      </c>
      <c r="B71" s="199" t="s">
        <v>601</v>
      </c>
      <c r="C71" s="212"/>
      <c r="D71" s="212"/>
      <c r="E71" s="195"/>
      <c r="F71" s="281"/>
    </row>
    <row r="72" spans="1:6" s="217" customFormat="1" ht="12" customHeight="1" thickBot="1" x14ac:dyDescent="0.3">
      <c r="A72" s="174" t="s">
        <v>602</v>
      </c>
      <c r="B72" s="200" t="s">
        <v>603</v>
      </c>
      <c r="C72" s="212"/>
      <c r="D72" s="212"/>
      <c r="E72" s="195"/>
      <c r="F72" s="281"/>
    </row>
    <row r="73" spans="1:6" s="217" customFormat="1" ht="12" customHeight="1" thickBot="1" x14ac:dyDescent="0.3">
      <c r="A73" s="227" t="s">
        <v>604</v>
      </c>
      <c r="B73" s="198" t="s">
        <v>605</v>
      </c>
      <c r="C73" s="208"/>
      <c r="D73" s="208"/>
      <c r="E73" s="208"/>
      <c r="F73" s="281"/>
    </row>
    <row r="74" spans="1:6" s="217" customFormat="1" ht="12" customHeight="1" thickBot="1" x14ac:dyDescent="0.3">
      <c r="A74" s="173" t="s">
        <v>606</v>
      </c>
      <c r="B74" s="409" t="s">
        <v>607</v>
      </c>
      <c r="C74" s="212"/>
      <c r="D74" s="212"/>
      <c r="E74" s="195"/>
      <c r="F74" s="281"/>
    </row>
    <row r="75" spans="1:6" s="217" customFormat="1" ht="12" customHeight="1" thickBot="1" x14ac:dyDescent="0.3">
      <c r="A75" s="174" t="s">
        <v>608</v>
      </c>
      <c r="B75" s="200" t="s">
        <v>609</v>
      </c>
      <c r="C75" s="212"/>
      <c r="D75" s="212"/>
      <c r="E75" s="195"/>
      <c r="F75" s="281"/>
    </row>
    <row r="76" spans="1:6" s="217" customFormat="1" ht="12" customHeight="1" thickBot="1" x14ac:dyDescent="0.3">
      <c r="A76" s="227" t="s">
        <v>610</v>
      </c>
      <c r="B76" s="198" t="s">
        <v>611</v>
      </c>
      <c r="C76" s="208"/>
      <c r="D76" s="208"/>
      <c r="E76" s="208"/>
      <c r="F76" s="281"/>
    </row>
    <row r="77" spans="1:6" s="217" customFormat="1" ht="12" customHeight="1" thickBot="1" x14ac:dyDescent="0.3">
      <c r="A77" s="173" t="s">
        <v>612</v>
      </c>
      <c r="B77" s="409" t="s">
        <v>613</v>
      </c>
      <c r="C77" s="212"/>
      <c r="D77" s="212"/>
      <c r="E77" s="195"/>
      <c r="F77" s="281"/>
    </row>
    <row r="78" spans="1:6" s="217" customFormat="1" ht="12" customHeight="1" thickBot="1" x14ac:dyDescent="0.3">
      <c r="A78" s="172" t="s">
        <v>614</v>
      </c>
      <c r="B78" s="199" t="s">
        <v>1032</v>
      </c>
      <c r="C78" s="212"/>
      <c r="D78" s="212"/>
      <c r="E78" s="195"/>
      <c r="F78" s="281"/>
    </row>
    <row r="79" spans="1:6" s="217" customFormat="1" ht="12" customHeight="1" thickBot="1" x14ac:dyDescent="0.3">
      <c r="A79" s="174" t="s">
        <v>616</v>
      </c>
      <c r="B79" s="200" t="s">
        <v>617</v>
      </c>
      <c r="C79" s="212"/>
      <c r="D79" s="212"/>
      <c r="E79" s="195"/>
      <c r="F79" s="281"/>
    </row>
    <row r="80" spans="1:6" s="217" customFormat="1" ht="12" customHeight="1" thickBot="1" x14ac:dyDescent="0.3">
      <c r="A80" s="227" t="s">
        <v>618</v>
      </c>
      <c r="B80" s="198" t="s">
        <v>619</v>
      </c>
      <c r="C80" s="208"/>
      <c r="D80" s="208"/>
      <c r="E80" s="191"/>
      <c r="F80" s="281"/>
    </row>
    <row r="81" spans="1:6" s="217" customFormat="1" ht="12" customHeight="1" thickBot="1" x14ac:dyDescent="0.3">
      <c r="A81" s="218" t="s">
        <v>620</v>
      </c>
      <c r="B81" s="409" t="s">
        <v>621</v>
      </c>
      <c r="C81" s="212"/>
      <c r="D81" s="212"/>
      <c r="E81" s="195"/>
      <c r="F81" s="281"/>
    </row>
    <row r="82" spans="1:6" s="217" customFormat="1" ht="12" customHeight="1" thickBot="1" x14ac:dyDescent="0.3">
      <c r="A82" s="219" t="s">
        <v>622</v>
      </c>
      <c r="B82" s="199" t="s">
        <v>623</v>
      </c>
      <c r="C82" s="212"/>
      <c r="D82" s="212"/>
      <c r="E82" s="195"/>
      <c r="F82" s="281"/>
    </row>
    <row r="83" spans="1:6" s="217" customFormat="1" ht="12" customHeight="1" thickBot="1" x14ac:dyDescent="0.3">
      <c r="A83" s="219" t="s">
        <v>624</v>
      </c>
      <c r="B83" s="199" t="s">
        <v>625</v>
      </c>
      <c r="C83" s="212"/>
      <c r="D83" s="212"/>
      <c r="E83" s="195"/>
      <c r="F83" s="281"/>
    </row>
    <row r="84" spans="1:6" s="217" customFormat="1" ht="12" customHeight="1" thickBot="1" x14ac:dyDescent="0.3">
      <c r="A84" s="228" t="s">
        <v>626</v>
      </c>
      <c r="B84" s="200" t="s">
        <v>627</v>
      </c>
      <c r="C84" s="212"/>
      <c r="D84" s="212"/>
      <c r="E84" s="195"/>
      <c r="F84" s="281"/>
    </row>
    <row r="85" spans="1:6" s="217" customFormat="1" ht="13.8" thickBot="1" x14ac:dyDescent="0.3">
      <c r="A85" s="227" t="s">
        <v>628</v>
      </c>
      <c r="B85" s="410" t="s">
        <v>629</v>
      </c>
      <c r="C85" s="230"/>
      <c r="D85" s="230"/>
      <c r="E85" s="231"/>
      <c r="F85" s="281"/>
    </row>
    <row r="86" spans="1:6" s="217" customFormat="1" ht="13.8" thickBot="1" x14ac:dyDescent="0.3">
      <c r="A86" s="227" t="s">
        <v>630</v>
      </c>
      <c r="B86" s="198" t="s">
        <v>631</v>
      </c>
      <c r="C86" s="214"/>
      <c r="D86" s="214"/>
      <c r="E86" s="289"/>
      <c r="F86" s="285"/>
    </row>
    <row r="87" spans="1:6" s="217" customFormat="1" ht="12" customHeight="1" thickBot="1" x14ac:dyDescent="0.3">
      <c r="A87" s="229" t="s">
        <v>632</v>
      </c>
      <c r="B87" s="445" t="s">
        <v>633</v>
      </c>
      <c r="C87" s="214"/>
      <c r="D87" s="214"/>
      <c r="E87" s="289"/>
      <c r="F87" s="285"/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203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2019.év</v>
      </c>
      <c r="D91" s="873"/>
      <c r="E91" s="876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19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401" t="s">
        <v>635</v>
      </c>
      <c r="C93" s="183" t="s">
        <v>636</v>
      </c>
      <c r="D93" s="183" t="s">
        <v>637</v>
      </c>
      <c r="E93" s="184" t="s">
        <v>638</v>
      </c>
      <c r="F93" s="184" t="s">
        <v>638</v>
      </c>
    </row>
    <row r="94" spans="1:6" ht="12" customHeight="1" thickBot="1" x14ac:dyDescent="0.35">
      <c r="A94" s="180" t="s">
        <v>306</v>
      </c>
      <c r="B94" s="563" t="s">
        <v>640</v>
      </c>
      <c r="C94" s="207"/>
      <c r="D94" s="207"/>
      <c r="E94" s="291"/>
      <c r="F94" s="285"/>
    </row>
    <row r="95" spans="1:6" ht="12" customHeight="1" thickBot="1" x14ac:dyDescent="0.35">
      <c r="A95" s="175" t="s">
        <v>364</v>
      </c>
      <c r="B95" s="564" t="s">
        <v>336</v>
      </c>
      <c r="C95" s="23"/>
      <c r="D95" s="23"/>
      <c r="E95" s="164"/>
      <c r="F95" s="282"/>
    </row>
    <row r="96" spans="1:6" ht="12" customHeight="1" thickBot="1" x14ac:dyDescent="0.35">
      <c r="A96" s="172" t="s">
        <v>365</v>
      </c>
      <c r="B96" s="565" t="s">
        <v>424</v>
      </c>
      <c r="C96" s="209"/>
      <c r="D96" s="209"/>
      <c r="E96" s="192"/>
      <c r="F96" s="282"/>
    </row>
    <row r="97" spans="1:6" ht="12" customHeight="1" thickBot="1" x14ac:dyDescent="0.35">
      <c r="A97" s="172" t="s">
        <v>366</v>
      </c>
      <c r="B97" s="565" t="s">
        <v>393</v>
      </c>
      <c r="C97" s="211"/>
      <c r="D97" s="211"/>
      <c r="E97" s="194"/>
      <c r="F97" s="282"/>
    </row>
    <row r="98" spans="1:6" ht="12" customHeight="1" thickBot="1" x14ac:dyDescent="0.35">
      <c r="A98" s="172" t="s">
        <v>367</v>
      </c>
      <c r="B98" s="566" t="s">
        <v>425</v>
      </c>
      <c r="C98" s="211"/>
      <c r="D98" s="211"/>
      <c r="E98" s="194"/>
      <c r="F98" s="282"/>
    </row>
    <row r="99" spans="1:6" ht="12" customHeight="1" thickBot="1" x14ac:dyDescent="0.35">
      <c r="A99" s="172" t="s">
        <v>376</v>
      </c>
      <c r="B99" s="567" t="s">
        <v>426</v>
      </c>
      <c r="C99" s="211"/>
      <c r="D99" s="211"/>
      <c r="E99" s="211"/>
      <c r="F99" s="282"/>
    </row>
    <row r="100" spans="1:6" ht="12" customHeight="1" thickBot="1" x14ac:dyDescent="0.35">
      <c r="A100" s="172" t="s">
        <v>368</v>
      </c>
      <c r="B100" s="565" t="s">
        <v>641</v>
      </c>
      <c r="C100" s="211"/>
      <c r="D100" s="211"/>
      <c r="E100" s="194"/>
      <c r="F100" s="282"/>
    </row>
    <row r="101" spans="1:6" ht="12" customHeight="1" thickBot="1" x14ac:dyDescent="0.35">
      <c r="A101" s="172" t="s">
        <v>369</v>
      </c>
      <c r="B101" s="568" t="s">
        <v>642</v>
      </c>
      <c r="C101" s="211"/>
      <c r="D101" s="211"/>
      <c r="E101" s="194"/>
      <c r="F101" s="282"/>
    </row>
    <row r="102" spans="1:6" ht="12" customHeight="1" thickBot="1" x14ac:dyDescent="0.35">
      <c r="A102" s="172" t="s">
        <v>377</v>
      </c>
      <c r="B102" s="569" t="s">
        <v>643</v>
      </c>
      <c r="C102" s="211"/>
      <c r="D102" s="211"/>
      <c r="E102" s="194"/>
      <c r="F102" s="282"/>
    </row>
    <row r="103" spans="1:6" ht="12" customHeight="1" thickBot="1" x14ac:dyDescent="0.35">
      <c r="A103" s="172" t="s">
        <v>378</v>
      </c>
      <c r="B103" s="569" t="s">
        <v>644</v>
      </c>
      <c r="C103" s="211"/>
      <c r="D103" s="211"/>
      <c r="E103" s="194"/>
      <c r="F103" s="282"/>
    </row>
    <row r="104" spans="1:6" ht="12" customHeight="1" thickBot="1" x14ac:dyDescent="0.35">
      <c r="A104" s="172" t="s">
        <v>379</v>
      </c>
      <c r="B104" s="568" t="s">
        <v>645</v>
      </c>
      <c r="C104" s="211"/>
      <c r="D104" s="211"/>
      <c r="E104" s="194"/>
      <c r="F104" s="282"/>
    </row>
    <row r="105" spans="1:6" ht="12" customHeight="1" thickBot="1" x14ac:dyDescent="0.35">
      <c r="A105" s="172" t="s">
        <v>380</v>
      </c>
      <c r="B105" s="568" t="s">
        <v>646</v>
      </c>
      <c r="C105" s="211"/>
      <c r="D105" s="211"/>
      <c r="E105" s="194"/>
      <c r="F105" s="282"/>
    </row>
    <row r="106" spans="1:6" ht="12" customHeight="1" thickBot="1" x14ac:dyDescent="0.35">
      <c r="A106" s="172" t="s">
        <v>382</v>
      </c>
      <c r="B106" s="569" t="s">
        <v>647</v>
      </c>
      <c r="C106" s="211"/>
      <c r="D106" s="211"/>
      <c r="E106" s="194"/>
      <c r="F106" s="282"/>
    </row>
    <row r="107" spans="1:6" ht="12" customHeight="1" thickBot="1" x14ac:dyDescent="0.35">
      <c r="A107" s="171" t="s">
        <v>427</v>
      </c>
      <c r="B107" s="570" t="s">
        <v>648</v>
      </c>
      <c r="C107" s="211"/>
      <c r="D107" s="211"/>
      <c r="E107" s="194"/>
      <c r="F107" s="282"/>
    </row>
    <row r="108" spans="1:6" ht="12" customHeight="1" thickBot="1" x14ac:dyDescent="0.35">
      <c r="A108" s="172" t="s">
        <v>649</v>
      </c>
      <c r="B108" s="570" t="s">
        <v>650</v>
      </c>
      <c r="C108" s="211"/>
      <c r="D108" s="211"/>
      <c r="E108" s="194"/>
      <c r="F108" s="282"/>
    </row>
    <row r="109" spans="1:6" ht="12" customHeight="1" thickBot="1" x14ac:dyDescent="0.35">
      <c r="A109" s="176" t="s">
        <v>651</v>
      </c>
      <c r="B109" s="571" t="s">
        <v>652</v>
      </c>
      <c r="C109" s="24"/>
      <c r="D109" s="24"/>
      <c r="E109" s="160"/>
      <c r="F109" s="282"/>
    </row>
    <row r="110" spans="1:6" ht="12" customHeight="1" thickBot="1" x14ac:dyDescent="0.35">
      <c r="A110" s="178" t="s">
        <v>307</v>
      </c>
      <c r="B110" s="572" t="s">
        <v>653</v>
      </c>
      <c r="C110" s="208"/>
      <c r="D110" s="208"/>
      <c r="E110" s="208"/>
      <c r="F110" s="285"/>
    </row>
    <row r="111" spans="1:6" ht="12" customHeight="1" thickBot="1" x14ac:dyDescent="0.35">
      <c r="A111" s="173" t="s">
        <v>370</v>
      </c>
      <c r="B111" s="565" t="s">
        <v>439</v>
      </c>
      <c r="C111" s="210"/>
      <c r="D111" s="210"/>
      <c r="E111" s="193"/>
      <c r="F111" s="282"/>
    </row>
    <row r="112" spans="1:6" ht="16.2" thickBot="1" x14ac:dyDescent="0.35">
      <c r="A112" s="173" t="s">
        <v>371</v>
      </c>
      <c r="B112" s="570" t="s">
        <v>654</v>
      </c>
      <c r="C112" s="210"/>
      <c r="D112" s="210"/>
      <c r="E112" s="193"/>
      <c r="F112" s="282"/>
    </row>
    <row r="113" spans="1:6" ht="12" customHeight="1" thickBot="1" x14ac:dyDescent="0.35">
      <c r="A113" s="173" t="s">
        <v>372</v>
      </c>
      <c r="B113" s="570" t="s">
        <v>428</v>
      </c>
      <c r="C113" s="209"/>
      <c r="D113" s="209"/>
      <c r="E113" s="192"/>
      <c r="F113" s="282"/>
    </row>
    <row r="114" spans="1:6" ht="12" customHeight="1" thickBot="1" x14ac:dyDescent="0.35">
      <c r="A114" s="173" t="s">
        <v>373</v>
      </c>
      <c r="B114" s="570" t="s">
        <v>655</v>
      </c>
      <c r="C114" s="209"/>
      <c r="D114" s="209"/>
      <c r="E114" s="192"/>
      <c r="F114" s="282"/>
    </row>
    <row r="115" spans="1:6" ht="21.75" customHeight="1" thickBot="1" x14ac:dyDescent="0.35">
      <c r="A115" s="173" t="s">
        <v>374</v>
      </c>
      <c r="B115" s="573" t="s">
        <v>441</v>
      </c>
      <c r="C115" s="209"/>
      <c r="D115" s="209"/>
      <c r="E115" s="209"/>
      <c r="F115" s="282"/>
    </row>
    <row r="116" spans="1:6" ht="24" customHeight="1" thickBot="1" x14ac:dyDescent="0.35">
      <c r="A116" s="173" t="s">
        <v>381</v>
      </c>
      <c r="B116" s="574" t="s">
        <v>656</v>
      </c>
      <c r="C116" s="209"/>
      <c r="D116" s="209"/>
      <c r="E116" s="192"/>
      <c r="F116" s="282"/>
    </row>
    <row r="117" spans="1:6" ht="22.5" customHeight="1" thickBot="1" x14ac:dyDescent="0.35">
      <c r="A117" s="173" t="s">
        <v>383</v>
      </c>
      <c r="B117" s="575" t="s">
        <v>657</v>
      </c>
      <c r="C117" s="209"/>
      <c r="D117" s="209"/>
      <c r="E117" s="192"/>
      <c r="F117" s="282"/>
    </row>
    <row r="118" spans="1:6" ht="12" customHeight="1" thickBot="1" x14ac:dyDescent="0.35">
      <c r="A118" s="173" t="s">
        <v>429</v>
      </c>
      <c r="B118" s="565" t="s">
        <v>644</v>
      </c>
      <c r="C118" s="209"/>
      <c r="D118" s="209"/>
      <c r="E118" s="192"/>
      <c r="F118" s="282"/>
    </row>
    <row r="119" spans="1:6" ht="12" customHeight="1" thickBot="1" x14ac:dyDescent="0.35">
      <c r="A119" s="173" t="s">
        <v>430</v>
      </c>
      <c r="B119" s="565" t="s">
        <v>658</v>
      </c>
      <c r="C119" s="209"/>
      <c r="D119" s="209"/>
      <c r="E119" s="192"/>
      <c r="F119" s="282"/>
    </row>
    <row r="120" spans="1:6" s="232" customFormat="1" ht="12" customHeight="1" thickBot="1" x14ac:dyDescent="0.3">
      <c r="A120" s="173" t="s">
        <v>431</v>
      </c>
      <c r="B120" s="565" t="s">
        <v>659</v>
      </c>
      <c r="C120" s="209"/>
      <c r="D120" s="209"/>
      <c r="E120" s="192"/>
      <c r="F120" s="282"/>
    </row>
    <row r="121" spans="1:6" ht="12" customHeight="1" thickBot="1" x14ac:dyDescent="0.35">
      <c r="A121" s="173" t="s">
        <v>660</v>
      </c>
      <c r="B121" s="569" t="s">
        <v>647</v>
      </c>
      <c r="C121" s="209"/>
      <c r="D121" s="209"/>
      <c r="E121" s="192"/>
      <c r="F121" s="282"/>
    </row>
    <row r="122" spans="1:6" ht="12" customHeight="1" thickBot="1" x14ac:dyDescent="0.35">
      <c r="A122" s="173" t="s">
        <v>661</v>
      </c>
      <c r="B122" s="565" t="s">
        <v>662</v>
      </c>
      <c r="C122" s="209"/>
      <c r="D122" s="209"/>
      <c r="E122" s="192"/>
      <c r="F122" s="282"/>
    </row>
    <row r="123" spans="1:6" ht="12" customHeight="1" thickBot="1" x14ac:dyDescent="0.35">
      <c r="A123" s="171" t="s">
        <v>663</v>
      </c>
      <c r="B123" s="569" t="s">
        <v>664</v>
      </c>
      <c r="C123" s="211"/>
      <c r="D123" s="211"/>
      <c r="E123" s="194"/>
      <c r="F123" s="282"/>
    </row>
    <row r="124" spans="1:6" ht="12" customHeight="1" thickBot="1" x14ac:dyDescent="0.35">
      <c r="A124" s="178" t="s">
        <v>308</v>
      </c>
      <c r="B124" s="576" t="s">
        <v>665</v>
      </c>
      <c r="C124" s="208"/>
      <c r="D124" s="208"/>
      <c r="E124" s="208"/>
      <c r="F124" s="282"/>
    </row>
    <row r="125" spans="1:6" ht="12" customHeight="1" thickBot="1" x14ac:dyDescent="0.35">
      <c r="A125" s="173" t="s">
        <v>353</v>
      </c>
      <c r="B125" s="575" t="s">
        <v>342</v>
      </c>
      <c r="C125" s="210"/>
      <c r="D125" s="210"/>
      <c r="E125" s="193"/>
      <c r="F125" s="282"/>
    </row>
    <row r="126" spans="1:6" ht="12" customHeight="1" thickBot="1" x14ac:dyDescent="0.35">
      <c r="A126" s="174" t="s">
        <v>354</v>
      </c>
      <c r="B126" s="570" t="s">
        <v>343</v>
      </c>
      <c r="C126" s="211"/>
      <c r="D126" s="211"/>
      <c r="E126" s="194"/>
      <c r="F126" s="282"/>
    </row>
    <row r="127" spans="1:6" ht="12" customHeight="1" thickBot="1" x14ac:dyDescent="0.35">
      <c r="A127" s="178" t="s">
        <v>309</v>
      </c>
      <c r="B127" s="576" t="s">
        <v>666</v>
      </c>
      <c r="C127" s="208"/>
      <c r="D127" s="208"/>
      <c r="E127" s="286"/>
      <c r="F127" s="285"/>
    </row>
    <row r="128" spans="1:6" ht="12" customHeight="1" thickBot="1" x14ac:dyDescent="0.35">
      <c r="A128" s="178" t="s">
        <v>310</v>
      </c>
      <c r="B128" s="576" t="s">
        <v>667</v>
      </c>
      <c r="C128" s="208"/>
      <c r="D128" s="208"/>
      <c r="E128" s="191"/>
      <c r="F128" s="285"/>
    </row>
    <row r="129" spans="1:9" ht="12" customHeight="1" thickBot="1" x14ac:dyDescent="0.35">
      <c r="A129" s="173" t="s">
        <v>357</v>
      </c>
      <c r="B129" s="575" t="s">
        <v>668</v>
      </c>
      <c r="C129" s="209"/>
      <c r="D129" s="209"/>
      <c r="E129" s="192"/>
      <c r="F129" s="285"/>
    </row>
    <row r="130" spans="1:9" ht="12" customHeight="1" thickBot="1" x14ac:dyDescent="0.35">
      <c r="A130" s="173" t="s">
        <v>358</v>
      </c>
      <c r="B130" s="575" t="s">
        <v>669</v>
      </c>
      <c r="C130" s="209"/>
      <c r="D130" s="209"/>
      <c r="E130" s="192"/>
      <c r="F130" s="285"/>
    </row>
    <row r="131" spans="1:9" ht="12" customHeight="1" thickBot="1" x14ac:dyDescent="0.35">
      <c r="A131" s="171" t="s">
        <v>359</v>
      </c>
      <c r="B131" s="577" t="s">
        <v>670</v>
      </c>
      <c r="C131" s="209"/>
      <c r="D131" s="209"/>
      <c r="E131" s="192"/>
      <c r="F131" s="285"/>
    </row>
    <row r="132" spans="1:9" ht="12" customHeight="1" thickBot="1" x14ac:dyDescent="0.35">
      <c r="A132" s="178" t="s">
        <v>311</v>
      </c>
      <c r="B132" s="576" t="s">
        <v>671</v>
      </c>
      <c r="C132" s="208"/>
      <c r="D132" s="208"/>
      <c r="E132" s="191"/>
      <c r="F132" s="285"/>
    </row>
    <row r="133" spans="1:9" ht="12" customHeight="1" thickBot="1" x14ac:dyDescent="0.35">
      <c r="A133" s="173" t="s">
        <v>360</v>
      </c>
      <c r="B133" s="575" t="s">
        <v>672</v>
      </c>
      <c r="C133" s="209"/>
      <c r="D133" s="209"/>
      <c r="E133" s="192"/>
      <c r="F133" s="285"/>
    </row>
    <row r="134" spans="1:9" ht="12" customHeight="1" thickBot="1" x14ac:dyDescent="0.35">
      <c r="A134" s="173" t="s">
        <v>361</v>
      </c>
      <c r="B134" s="575" t="s">
        <v>673</v>
      </c>
      <c r="C134" s="209"/>
      <c r="D134" s="209"/>
      <c r="E134" s="192"/>
      <c r="F134" s="285"/>
    </row>
    <row r="135" spans="1:9" ht="12" customHeight="1" thickBot="1" x14ac:dyDescent="0.35">
      <c r="A135" s="173" t="s">
        <v>569</v>
      </c>
      <c r="B135" s="575" t="s">
        <v>674</v>
      </c>
      <c r="C135" s="209"/>
      <c r="D135" s="209"/>
      <c r="E135" s="192"/>
      <c r="F135" s="285"/>
    </row>
    <row r="136" spans="1:9" ht="12" customHeight="1" thickBot="1" x14ac:dyDescent="0.35">
      <c r="A136" s="171" t="s">
        <v>571</v>
      </c>
      <c r="B136" s="577" t="s">
        <v>675</v>
      </c>
      <c r="C136" s="209"/>
      <c r="D136" s="209"/>
      <c r="E136" s="192"/>
      <c r="F136" s="285"/>
    </row>
    <row r="137" spans="1:9" ht="12" customHeight="1" thickBot="1" x14ac:dyDescent="0.35">
      <c r="A137" s="178" t="s">
        <v>312</v>
      </c>
      <c r="B137" s="576" t="s">
        <v>676</v>
      </c>
      <c r="C137" s="214"/>
      <c r="D137" s="214"/>
      <c r="E137" s="214"/>
      <c r="F137" s="285"/>
    </row>
    <row r="138" spans="1:9" ht="12" customHeight="1" thickBot="1" x14ac:dyDescent="0.35">
      <c r="A138" s="173" t="s">
        <v>362</v>
      </c>
      <c r="B138" s="575" t="s">
        <v>677</v>
      </c>
      <c r="C138" s="209"/>
      <c r="D138" s="209"/>
      <c r="E138" s="192"/>
      <c r="F138" s="285"/>
    </row>
    <row r="139" spans="1:9" ht="12" customHeight="1" thickBot="1" x14ac:dyDescent="0.35">
      <c r="A139" s="173" t="s">
        <v>363</v>
      </c>
      <c r="B139" s="575" t="s">
        <v>678</v>
      </c>
      <c r="C139" s="209"/>
      <c r="D139" s="209"/>
      <c r="E139" s="192"/>
      <c r="F139" s="285"/>
    </row>
    <row r="140" spans="1:9" ht="12" customHeight="1" thickBot="1" x14ac:dyDescent="0.35">
      <c r="A140" s="173" t="s">
        <v>578</v>
      </c>
      <c r="B140" s="575" t="s">
        <v>679</v>
      </c>
      <c r="C140" s="209"/>
      <c r="D140" s="209"/>
      <c r="E140" s="192"/>
      <c r="F140" s="285"/>
    </row>
    <row r="141" spans="1:9" ht="12" customHeight="1" thickBot="1" x14ac:dyDescent="0.35">
      <c r="A141" s="173" t="s">
        <v>580</v>
      </c>
      <c r="B141" s="577" t="s">
        <v>858</v>
      </c>
      <c r="C141" s="209"/>
      <c r="D141" s="209"/>
      <c r="E141" s="192"/>
      <c r="F141" s="285"/>
    </row>
    <row r="142" spans="1:9" ht="15" customHeight="1" thickBot="1" x14ac:dyDescent="0.35">
      <c r="A142" s="173" t="s">
        <v>857</v>
      </c>
      <c r="B142" s="577" t="s">
        <v>680</v>
      </c>
      <c r="C142" s="209"/>
      <c r="D142" s="209"/>
      <c r="E142" s="192"/>
      <c r="F142" s="285"/>
      <c r="H142" s="221"/>
      <c r="I142" s="221"/>
    </row>
    <row r="143" spans="1:9" s="217" customFormat="1" ht="12.9" customHeight="1" thickBot="1" x14ac:dyDescent="0.3">
      <c r="A143" s="178" t="s">
        <v>313</v>
      </c>
      <c r="B143" s="576" t="s">
        <v>681</v>
      </c>
      <c r="C143" s="25"/>
      <c r="D143" s="25"/>
      <c r="E143" s="163"/>
      <c r="F143" s="285"/>
    </row>
    <row r="144" spans="1:9" ht="12.75" customHeight="1" thickBot="1" x14ac:dyDescent="0.35">
      <c r="A144" s="173" t="s">
        <v>422</v>
      </c>
      <c r="B144" s="575" t="s">
        <v>682</v>
      </c>
      <c r="C144" s="209"/>
      <c r="D144" s="209"/>
      <c r="E144" s="192"/>
      <c r="F144" s="285"/>
    </row>
    <row r="145" spans="1:6" ht="12.75" customHeight="1" thickBot="1" x14ac:dyDescent="0.35">
      <c r="A145" s="173" t="s">
        <v>423</v>
      </c>
      <c r="B145" s="575" t="s">
        <v>683</v>
      </c>
      <c r="C145" s="209"/>
      <c r="D145" s="209"/>
      <c r="E145" s="192"/>
      <c r="F145" s="285"/>
    </row>
    <row r="146" spans="1:6" ht="12.75" customHeight="1" thickBot="1" x14ac:dyDescent="0.35">
      <c r="A146" s="173" t="s">
        <v>440</v>
      </c>
      <c r="B146" s="575" t="s">
        <v>684</v>
      </c>
      <c r="C146" s="209"/>
      <c r="D146" s="209"/>
      <c r="E146" s="192"/>
      <c r="F146" s="285"/>
    </row>
    <row r="147" spans="1:6" ht="16.2" thickBot="1" x14ac:dyDescent="0.35">
      <c r="A147" s="173" t="s">
        <v>586</v>
      </c>
      <c r="B147" s="575" t="s">
        <v>685</v>
      </c>
      <c r="C147" s="209"/>
      <c r="D147" s="209"/>
      <c r="E147" s="192"/>
      <c r="F147" s="285"/>
    </row>
    <row r="148" spans="1:6" ht="16.2" thickBot="1" x14ac:dyDescent="0.35">
      <c r="A148" s="178" t="s">
        <v>314</v>
      </c>
      <c r="B148" s="404" t="s">
        <v>686</v>
      </c>
      <c r="C148" s="162"/>
      <c r="D148" s="162"/>
      <c r="E148" s="284"/>
      <c r="F148" s="285"/>
    </row>
    <row r="149" spans="1:6" ht="16.2" thickBot="1" x14ac:dyDescent="0.35">
      <c r="A149" s="201" t="s">
        <v>315</v>
      </c>
      <c r="B149" s="405" t="s">
        <v>687</v>
      </c>
      <c r="C149" s="162"/>
      <c r="D149" s="162"/>
      <c r="E149" s="284"/>
      <c r="F149" s="285"/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0</v>
      </c>
      <c r="D153" s="202">
        <f>+D63-D127</f>
        <v>0</v>
      </c>
      <c r="E153" s="202">
        <f>+E63-E127</f>
        <v>0</v>
      </c>
      <c r="F153" s="202">
        <f>+F63-F127</f>
        <v>0</v>
      </c>
    </row>
    <row r="154" spans="1:6" ht="7.5" customHeight="1" thickBot="1" x14ac:dyDescent="0.35">
      <c r="A154" s="178" t="s">
        <v>307</v>
      </c>
      <c r="B154" s="403" t="s">
        <v>690</v>
      </c>
      <c r="C154" s="202">
        <f>+C86-C148</f>
        <v>0</v>
      </c>
      <c r="D154" s="202">
        <f>+D86-D148</f>
        <v>0</v>
      </c>
      <c r="E154" s="202">
        <f>+E86-E148</f>
        <v>0</v>
      </c>
      <c r="F154" s="202">
        <f>+F86-F148</f>
        <v>0</v>
      </c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Jászboldogházai Mesevár Óvoda
2020. ÉVI ZÁRSZÁMADÁSÁNAK ÁLLAMI (államigazgatási) FELADATAINAK PÉNZÜGYI MÉRLEGE&amp;R&amp;"Times New Roman CE,Félkövér dőlt"&amp;11 1.B. melléklet a  7/2021. (05.29.) önkormányzati rendelethez</oddHeader>
  </headerFooter>
  <rowBreaks count="1" manualBreakCount="1">
    <brk id="87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I163"/>
  <sheetViews>
    <sheetView view="pageLayout" zoomScaleNormal="130" zoomScaleSheetLayoutView="100" workbookViewId="0">
      <selection activeCell="C10" sqref="C10"/>
    </sheetView>
  </sheetViews>
  <sheetFormatPr defaultColWidth="9.33203125" defaultRowHeight="15.6" x14ac:dyDescent="0.3"/>
  <cols>
    <col min="1" max="1" width="7.109375" style="205" customWidth="1"/>
    <col min="2" max="2" width="56.77734375" style="412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203"/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4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478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755" t="s">
        <v>638</v>
      </c>
      <c r="F5" s="480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'1.C.1szmell Konyha köt'!C6+'1.C.2sz.mell. Konyha önként'!C6</f>
        <v>0</v>
      </c>
      <c r="D6" s="207">
        <f>'1.C.1szmell Konyha köt'!D6+'1.C.2sz.mell. Konyha önként'!D6</f>
        <v>0</v>
      </c>
      <c r="E6" s="291">
        <f>'1.C.1szmell Konyha köt'!E6+'1.C.2sz.mell. Konyha önként'!E6</f>
        <v>0</v>
      </c>
      <c r="F6" s="481"/>
    </row>
    <row r="7" spans="1:6" s="217" customFormat="1" ht="12" customHeight="1" x14ac:dyDescent="0.25">
      <c r="A7" s="175" t="s">
        <v>364</v>
      </c>
      <c r="B7" s="679" t="s">
        <v>519</v>
      </c>
      <c r="C7" s="669">
        <f>'1.C.1szmell Konyha köt'!C7+'1.C.2sz.mell. Konyha önként'!C7</f>
        <v>0</v>
      </c>
      <c r="D7" s="669">
        <f>'1.C.1szmell Konyha köt'!D7+'1.C.2sz.mell. Konyha önként'!D7</f>
        <v>0</v>
      </c>
      <c r="E7" s="792">
        <f>'1.C.1szmell Konyha köt'!E7+'1.C.2sz.mell. Konyha önként'!E7</f>
        <v>0</v>
      </c>
      <c r="F7" s="800"/>
    </row>
    <row r="8" spans="1:6" s="217" customFormat="1" ht="12" customHeight="1" x14ac:dyDescent="0.25">
      <c r="A8" s="172" t="s">
        <v>365</v>
      </c>
      <c r="B8" s="199" t="s">
        <v>520</v>
      </c>
      <c r="C8" s="582">
        <f>'1.C.1szmell Konyha köt'!C8+'1.C.2sz.mell. Konyha önként'!C8</f>
        <v>0</v>
      </c>
      <c r="D8" s="582">
        <f>'1.C.1szmell Konyha köt'!D8+'1.C.2sz.mell. Konyha önként'!D8</f>
        <v>0</v>
      </c>
      <c r="E8" s="793">
        <f>'1.C.1szmell Konyha köt'!E8+'1.C.2sz.mell. Konyha önként'!E8</f>
        <v>0</v>
      </c>
      <c r="F8" s="801"/>
    </row>
    <row r="9" spans="1:6" s="217" customFormat="1" ht="12" customHeight="1" x14ac:dyDescent="0.25">
      <c r="A9" s="172" t="s">
        <v>366</v>
      </c>
      <c r="B9" s="199" t="s">
        <v>521</v>
      </c>
      <c r="C9" s="582">
        <f>'1.C.1szmell Konyha köt'!C9+'1.C.2sz.mell. Konyha önként'!C9</f>
        <v>0</v>
      </c>
      <c r="D9" s="582">
        <f>'1.C.1szmell Konyha köt'!D9+'1.C.2sz.mell. Konyha önként'!D9</f>
        <v>0</v>
      </c>
      <c r="E9" s="793">
        <f>'1.C.1szmell Konyha köt'!E9+'1.C.2sz.mell. Konyha önként'!E9</f>
        <v>0</v>
      </c>
      <c r="F9" s="801"/>
    </row>
    <row r="10" spans="1:6" s="217" customFormat="1" ht="12" customHeight="1" x14ac:dyDescent="0.25">
      <c r="A10" s="172" t="s">
        <v>367</v>
      </c>
      <c r="B10" s="199" t="s">
        <v>1189</v>
      </c>
      <c r="C10" s="582"/>
      <c r="D10" s="582"/>
      <c r="E10" s="793"/>
      <c r="F10" s="801"/>
    </row>
    <row r="11" spans="1:6" s="217" customFormat="1" ht="12" customHeight="1" x14ac:dyDescent="0.25">
      <c r="A11" s="172" t="s">
        <v>400</v>
      </c>
      <c r="B11" s="199" t="s">
        <v>522</v>
      </c>
      <c r="C11" s="582">
        <f>'1.C.1szmell Konyha köt'!C11+'1.C.2sz.mell. Konyha önként'!C11</f>
        <v>0</v>
      </c>
      <c r="D11" s="582">
        <f>'1.C.1szmell Konyha köt'!D11+'1.C.2sz.mell. Konyha önként'!D11</f>
        <v>0</v>
      </c>
      <c r="E11" s="793">
        <f>'1.C.1szmell Konyha köt'!E11+'1.C.2sz.mell. Konyha önként'!E11</f>
        <v>0</v>
      </c>
      <c r="F11" s="801"/>
    </row>
    <row r="12" spans="1:6" s="217" customFormat="1" ht="12" customHeight="1" x14ac:dyDescent="0.25">
      <c r="A12" s="172" t="s">
        <v>368</v>
      </c>
      <c r="B12" s="199" t="s">
        <v>523</v>
      </c>
      <c r="C12" s="582">
        <f>'1.C.1szmell Konyha köt'!C12+'1.C.2sz.mell. Konyha önként'!C12</f>
        <v>0</v>
      </c>
      <c r="D12" s="582">
        <f>'1.C.1szmell Konyha köt'!D12+'1.C.2sz.mell. Konyha önként'!D12</f>
        <v>0</v>
      </c>
      <c r="E12" s="793">
        <f>'1.C.1szmell Konyha köt'!E12+'1.C.2sz.mell. Konyha önként'!E12</f>
        <v>0</v>
      </c>
      <c r="F12" s="801"/>
    </row>
    <row r="13" spans="1:6" s="217" customFormat="1" ht="12" customHeight="1" x14ac:dyDescent="0.25">
      <c r="A13" s="172" t="s">
        <v>369</v>
      </c>
      <c r="B13" s="199" t="s">
        <v>524</v>
      </c>
      <c r="C13" s="582">
        <f>'1.C.1szmell Konyha köt'!C13+'1.C.2sz.mell. Konyha önként'!C13</f>
        <v>0</v>
      </c>
      <c r="D13" s="582">
        <f>'1.C.1szmell Konyha köt'!D13+'1.C.2sz.mell. Konyha önként'!D13</f>
        <v>0</v>
      </c>
      <c r="E13" s="793">
        <f>'1.C.1szmell Konyha köt'!E13+'1.C.2sz.mell. Konyha önként'!E13</f>
        <v>0</v>
      </c>
      <c r="F13" s="801"/>
    </row>
    <row r="14" spans="1:6" s="217" customFormat="1" ht="12" customHeight="1" thickBot="1" x14ac:dyDescent="0.3">
      <c r="A14" s="176" t="s">
        <v>377</v>
      </c>
      <c r="B14" s="680" t="s">
        <v>526</v>
      </c>
      <c r="C14" s="672">
        <f>'1.C.1szmell Konyha köt'!C14+'1.C.2sz.mell. Konyha önként'!C14</f>
        <v>0</v>
      </c>
      <c r="D14" s="672">
        <f>'1.C.1szmell Konyha köt'!D14+'1.C.2sz.mell. Konyha önként'!D14</f>
        <v>0</v>
      </c>
      <c r="E14" s="794">
        <f>'1.C.1szmell Konyha köt'!E14+'1.C.2sz.mell. Konyha önként'!E14</f>
        <v>0</v>
      </c>
      <c r="F14" s="802"/>
    </row>
    <row r="15" spans="1:6" s="217" customFormat="1" ht="12" customHeight="1" thickBot="1" x14ac:dyDescent="0.3">
      <c r="A15" s="678" t="s">
        <v>307</v>
      </c>
      <c r="B15" s="674" t="s">
        <v>525</v>
      </c>
      <c r="C15" s="675">
        <f>'1.C.1szmell Konyha köt'!C15+'1.C.2sz.mell. Konyha önként'!C15</f>
        <v>519656</v>
      </c>
      <c r="D15" s="675">
        <f>'1.C.1szmell Konyha köt'!D15+'1.C.2sz.mell. Konyha önként'!D15</f>
        <v>971214</v>
      </c>
      <c r="E15" s="795">
        <f>'1.C.1szmell Konyha köt'!E15+'1.C.2sz.mell. Konyha önként'!E15</f>
        <v>971214</v>
      </c>
      <c r="F15" s="676"/>
    </row>
    <row r="16" spans="1:6" s="217" customFormat="1" ht="12" customHeight="1" x14ac:dyDescent="0.25">
      <c r="A16" s="175" t="s">
        <v>371</v>
      </c>
      <c r="B16" s="679" t="s">
        <v>527</v>
      </c>
      <c r="C16" s="669">
        <f>'1.C.1szmell Konyha köt'!C16+'1.C.2sz.mell. Konyha önként'!C16</f>
        <v>0</v>
      </c>
      <c r="D16" s="669">
        <f>'1.C.1szmell Konyha köt'!D16+'1.C.2sz.mell. Konyha önként'!D16</f>
        <v>0</v>
      </c>
      <c r="E16" s="792">
        <f>'1.C.1szmell Konyha köt'!E16+'1.C.2sz.mell. Konyha önként'!E16</f>
        <v>0</v>
      </c>
      <c r="F16" s="800"/>
    </row>
    <row r="17" spans="1:6" s="217" customFormat="1" ht="12" customHeight="1" x14ac:dyDescent="0.25">
      <c r="A17" s="172" t="s">
        <v>372</v>
      </c>
      <c r="B17" s="199" t="s">
        <v>528</v>
      </c>
      <c r="C17" s="582">
        <f>'1.C.1szmell Konyha köt'!C17+'1.C.2sz.mell. Konyha önként'!C17</f>
        <v>0</v>
      </c>
      <c r="D17" s="582">
        <f>'1.C.1szmell Konyha köt'!D17+'1.C.2sz.mell. Konyha önként'!D17</f>
        <v>0</v>
      </c>
      <c r="E17" s="793">
        <f>'1.C.1szmell Konyha köt'!E17+'1.C.2sz.mell. Konyha önként'!E17</f>
        <v>0</v>
      </c>
      <c r="F17" s="801"/>
    </row>
    <row r="18" spans="1:6" s="217" customFormat="1" ht="12" customHeight="1" x14ac:dyDescent="0.25">
      <c r="A18" s="172" t="s">
        <v>373</v>
      </c>
      <c r="B18" s="199" t="s">
        <v>530</v>
      </c>
      <c r="C18" s="582">
        <f>'1.C.1szmell Konyha köt'!C18+'1.C.2sz.mell. Konyha önként'!C18</f>
        <v>0</v>
      </c>
      <c r="D18" s="582">
        <f>'1.C.1szmell Konyha köt'!D18+'1.C.2sz.mell. Konyha önként'!D18</f>
        <v>0</v>
      </c>
      <c r="E18" s="793">
        <f>'1.C.1szmell Konyha köt'!E18+'1.C.2sz.mell. Konyha önként'!E18</f>
        <v>0</v>
      </c>
      <c r="F18" s="801"/>
    </row>
    <row r="19" spans="1:6" s="217" customFormat="1" ht="12" customHeight="1" x14ac:dyDescent="0.25">
      <c r="A19" s="172" t="s">
        <v>374</v>
      </c>
      <c r="B19" s="199" t="s">
        <v>531</v>
      </c>
      <c r="C19" s="582">
        <v>519656</v>
      </c>
      <c r="D19" s="582">
        <v>971214</v>
      </c>
      <c r="E19" s="793">
        <v>971214</v>
      </c>
      <c r="F19" s="801"/>
    </row>
    <row r="20" spans="1:6" s="217" customFormat="1" ht="12" customHeight="1" thickBot="1" x14ac:dyDescent="0.3">
      <c r="A20" s="176" t="s">
        <v>381</v>
      </c>
      <c r="B20" s="680" t="s">
        <v>532</v>
      </c>
      <c r="C20" s="672">
        <f>'1.C.1szmell Konyha köt'!C20+'1.C.2sz.mell. Konyha önként'!C20</f>
        <v>0</v>
      </c>
      <c r="D20" s="672">
        <f>'1.C.1szmell Konyha köt'!D20+'1.C.2sz.mell. Konyha önként'!D20</f>
        <v>0</v>
      </c>
      <c r="E20" s="794">
        <f>'1.C.1szmell Konyha köt'!E20+'1.C.2sz.mell. Konyha önként'!E20</f>
        <v>0</v>
      </c>
      <c r="F20" s="802"/>
    </row>
    <row r="21" spans="1:6" s="217" customFormat="1" ht="13.8" thickBot="1" x14ac:dyDescent="0.3">
      <c r="A21" s="678" t="s">
        <v>308</v>
      </c>
      <c r="B21" s="681" t="s">
        <v>533</v>
      </c>
      <c r="C21" s="675">
        <f>'1.C.1szmell Konyha köt'!C21+'1.C.2sz.mell. Konyha önként'!C21</f>
        <v>0</v>
      </c>
      <c r="D21" s="675">
        <f>'1.C.1szmell Konyha köt'!D21+'1.C.2sz.mell. Konyha önként'!D21</f>
        <v>0</v>
      </c>
      <c r="E21" s="795">
        <f>'1.C.1szmell Konyha köt'!E21+'1.C.2sz.mell. Konyha önként'!E21</f>
        <v>0</v>
      </c>
      <c r="F21" s="676"/>
    </row>
    <row r="22" spans="1:6" s="217" customFormat="1" ht="12" customHeight="1" x14ac:dyDescent="0.25">
      <c r="A22" s="175" t="s">
        <v>353</v>
      </c>
      <c r="B22" s="679" t="s">
        <v>534</v>
      </c>
      <c r="C22" s="669">
        <f>'1.C.1szmell Konyha köt'!C22+'1.C.2sz.mell. Konyha önként'!C22</f>
        <v>0</v>
      </c>
      <c r="D22" s="669">
        <f>'1.C.1szmell Konyha köt'!D22+'1.C.2sz.mell. Konyha önként'!D22</f>
        <v>0</v>
      </c>
      <c r="E22" s="792">
        <f>'1.C.1szmell Konyha köt'!E22+'1.C.2sz.mell. Konyha önként'!E22</f>
        <v>0</v>
      </c>
      <c r="F22" s="800"/>
    </row>
    <row r="23" spans="1:6" s="217" customFormat="1" ht="12" customHeight="1" x14ac:dyDescent="0.25">
      <c r="A23" s="172" t="s">
        <v>354</v>
      </c>
      <c r="B23" s="199" t="s">
        <v>535</v>
      </c>
      <c r="C23" s="582">
        <f>'1.C.1szmell Konyha köt'!C23+'1.C.2sz.mell. Konyha önként'!C23</f>
        <v>0</v>
      </c>
      <c r="D23" s="582">
        <f>'1.C.1szmell Konyha köt'!D23+'1.C.2sz.mell. Konyha önként'!D23</f>
        <v>0</v>
      </c>
      <c r="E23" s="793">
        <f>'1.C.1szmell Konyha köt'!E23+'1.C.2sz.mell. Konyha önként'!E23</f>
        <v>0</v>
      </c>
      <c r="F23" s="801"/>
    </row>
    <row r="24" spans="1:6" s="217" customFormat="1" ht="12" customHeight="1" x14ac:dyDescent="0.25">
      <c r="A24" s="172" t="s">
        <v>355</v>
      </c>
      <c r="B24" s="199" t="s">
        <v>536</v>
      </c>
      <c r="C24" s="582">
        <f>'1.C.1szmell Konyha köt'!C24+'1.C.2sz.mell. Konyha önként'!C24</f>
        <v>0</v>
      </c>
      <c r="D24" s="582">
        <f>'1.C.1szmell Konyha köt'!D24+'1.C.2sz.mell. Konyha önként'!D24</f>
        <v>0</v>
      </c>
      <c r="E24" s="793">
        <f>'1.C.1szmell Konyha köt'!E24+'1.C.2sz.mell. Konyha önként'!E24</f>
        <v>0</v>
      </c>
      <c r="F24" s="801"/>
    </row>
    <row r="25" spans="1:6" s="217" customFormat="1" ht="12" customHeight="1" x14ac:dyDescent="0.25">
      <c r="A25" s="172" t="s">
        <v>356</v>
      </c>
      <c r="B25" s="199" t="s">
        <v>537</v>
      </c>
      <c r="C25" s="582">
        <f>'1.C.1szmell Konyha köt'!C25+'1.C.2sz.mell. Konyha önként'!C25</f>
        <v>0</v>
      </c>
      <c r="D25" s="582">
        <f>'1.C.1szmell Konyha köt'!D25+'1.C.2sz.mell. Konyha önként'!D25</f>
        <v>0</v>
      </c>
      <c r="E25" s="793">
        <f>'1.C.1szmell Konyha köt'!E25+'1.C.2sz.mell. Konyha önként'!E25</f>
        <v>0</v>
      </c>
      <c r="F25" s="801"/>
    </row>
    <row r="26" spans="1:6" s="217" customFormat="1" ht="12" customHeight="1" x14ac:dyDescent="0.25">
      <c r="A26" s="172" t="s">
        <v>412</v>
      </c>
      <c r="B26" s="199" t="s">
        <v>538</v>
      </c>
      <c r="C26" s="582">
        <f>'1.C.1szmell Konyha köt'!C26+'1.C.2sz.mell. Konyha önként'!C26</f>
        <v>0</v>
      </c>
      <c r="D26" s="582">
        <f>'1.C.1szmell Konyha köt'!D26+'1.C.2sz.mell. Konyha önként'!D26</f>
        <v>0</v>
      </c>
      <c r="E26" s="793">
        <f>'1.C.1szmell Konyha köt'!E26+'1.C.2sz.mell. Konyha önként'!E26</f>
        <v>0</v>
      </c>
      <c r="F26" s="801"/>
    </row>
    <row r="27" spans="1:6" s="217" customFormat="1" ht="12" customHeight="1" thickBot="1" x14ac:dyDescent="0.3">
      <c r="A27" s="176" t="s">
        <v>413</v>
      </c>
      <c r="B27" s="680" t="s">
        <v>539</v>
      </c>
      <c r="C27" s="672">
        <f>'1.C.1szmell Konyha köt'!C27+'1.C.2sz.mell. Konyha önként'!C27</f>
        <v>0</v>
      </c>
      <c r="D27" s="672">
        <f>'1.C.1szmell Konyha köt'!D27+'1.C.2sz.mell. Konyha önként'!D27</f>
        <v>0</v>
      </c>
      <c r="E27" s="794">
        <f>'1.C.1szmell Konyha köt'!E27+'1.C.2sz.mell. Konyha önként'!E27</f>
        <v>0</v>
      </c>
      <c r="F27" s="802"/>
    </row>
    <row r="28" spans="1:6" s="217" customFormat="1" ht="12" customHeight="1" thickBot="1" x14ac:dyDescent="0.3">
      <c r="A28" s="678" t="s">
        <v>414</v>
      </c>
      <c r="B28" s="681" t="s">
        <v>540</v>
      </c>
      <c r="C28" s="675">
        <f>'1.C.1szmell Konyha köt'!C28+'1.C.2sz.mell. Konyha önként'!C28</f>
        <v>0</v>
      </c>
      <c r="D28" s="675">
        <f>'1.C.1szmell Konyha köt'!D28+'1.C.2sz.mell. Konyha önként'!D28</f>
        <v>0</v>
      </c>
      <c r="E28" s="795">
        <f>'1.C.1szmell Konyha köt'!E28+'1.C.2sz.mell. Konyha önként'!E28</f>
        <v>0</v>
      </c>
      <c r="F28" s="676"/>
    </row>
    <row r="29" spans="1:6" s="217" customFormat="1" ht="12" customHeight="1" x14ac:dyDescent="0.25">
      <c r="A29" s="175" t="s">
        <v>541</v>
      </c>
      <c r="B29" s="679" t="s">
        <v>542</v>
      </c>
      <c r="C29" s="669">
        <f>'1.C.1szmell Konyha köt'!C29+'1.C.2sz.mell. Konyha önként'!C29</f>
        <v>0</v>
      </c>
      <c r="D29" s="669">
        <f>'1.C.1szmell Konyha köt'!D29+'1.C.2sz.mell. Konyha önként'!D29</f>
        <v>0</v>
      </c>
      <c r="E29" s="792">
        <f>'1.C.1szmell Konyha köt'!E29+'1.C.2sz.mell. Konyha önként'!E29</f>
        <v>0</v>
      </c>
      <c r="F29" s="800"/>
    </row>
    <row r="30" spans="1:6" s="217" customFormat="1" ht="12" customHeight="1" x14ac:dyDescent="0.25">
      <c r="A30" s="172" t="s">
        <v>543</v>
      </c>
      <c r="B30" s="199" t="s">
        <v>544</v>
      </c>
      <c r="C30" s="582">
        <f>'1.C.1szmell Konyha köt'!C30+'1.C.2sz.mell. Konyha önként'!C30</f>
        <v>0</v>
      </c>
      <c r="D30" s="582">
        <f>'1.C.1szmell Konyha köt'!D30+'1.C.2sz.mell. Konyha önként'!D30</f>
        <v>0</v>
      </c>
      <c r="E30" s="793">
        <f>'1.C.1szmell Konyha köt'!E30+'1.C.2sz.mell. Konyha önként'!E30</f>
        <v>0</v>
      </c>
      <c r="F30" s="801"/>
    </row>
    <row r="31" spans="1:6" s="217" customFormat="1" ht="12" customHeight="1" x14ac:dyDescent="0.25">
      <c r="A31" s="172" t="s">
        <v>545</v>
      </c>
      <c r="B31" s="199" t="s">
        <v>546</v>
      </c>
      <c r="C31" s="582">
        <f>'1.C.1szmell Konyha köt'!C31+'1.C.2sz.mell. Konyha önként'!C31</f>
        <v>0</v>
      </c>
      <c r="D31" s="582">
        <f>'1.C.1szmell Konyha köt'!D31+'1.C.2sz.mell. Konyha önként'!D31</f>
        <v>0</v>
      </c>
      <c r="E31" s="793">
        <f>'1.C.1szmell Konyha köt'!E31+'1.C.2sz.mell. Konyha önként'!E31</f>
        <v>0</v>
      </c>
      <c r="F31" s="801"/>
    </row>
    <row r="32" spans="1:6" s="217" customFormat="1" ht="12" customHeight="1" x14ac:dyDescent="0.25">
      <c r="A32" s="172" t="s">
        <v>547</v>
      </c>
      <c r="B32" s="199" t="s">
        <v>548</v>
      </c>
      <c r="C32" s="582">
        <f>'1.C.1szmell Konyha köt'!C32+'1.C.2sz.mell. Konyha önként'!C32</f>
        <v>0</v>
      </c>
      <c r="D32" s="582">
        <f>'1.C.1szmell Konyha köt'!D32+'1.C.2sz.mell. Konyha önként'!D32</f>
        <v>0</v>
      </c>
      <c r="E32" s="793">
        <f>'1.C.1szmell Konyha köt'!E32+'1.C.2sz.mell. Konyha önként'!E32</f>
        <v>0</v>
      </c>
      <c r="F32" s="801"/>
    </row>
    <row r="33" spans="1:6" s="217" customFormat="1" ht="12" customHeight="1" x14ac:dyDescent="0.25">
      <c r="A33" s="172" t="s">
        <v>549</v>
      </c>
      <c r="B33" s="199" t="s">
        <v>550</v>
      </c>
      <c r="C33" s="582">
        <f>'1.C.1szmell Konyha köt'!C33+'1.C.2sz.mell. Konyha önként'!C33</f>
        <v>0</v>
      </c>
      <c r="D33" s="582">
        <f>'1.C.1szmell Konyha köt'!D33+'1.C.2sz.mell. Konyha önként'!D33</f>
        <v>0</v>
      </c>
      <c r="E33" s="793">
        <f>'1.C.1szmell Konyha köt'!E33+'1.C.2sz.mell. Konyha önként'!E33</f>
        <v>0</v>
      </c>
      <c r="F33" s="801"/>
    </row>
    <row r="34" spans="1:6" s="217" customFormat="1" ht="12" customHeight="1" thickBot="1" x14ac:dyDescent="0.3">
      <c r="A34" s="176" t="s">
        <v>551</v>
      </c>
      <c r="B34" s="680" t="s">
        <v>552</v>
      </c>
      <c r="C34" s="672">
        <f>'1.C.1szmell Konyha köt'!C34+'1.C.2sz.mell. Konyha önként'!C34</f>
        <v>0</v>
      </c>
      <c r="D34" s="672">
        <f>'1.C.1szmell Konyha köt'!D34+'1.C.2sz.mell. Konyha önként'!D34</f>
        <v>0</v>
      </c>
      <c r="E34" s="794">
        <f>'1.C.1szmell Konyha köt'!E34+'1.C.2sz.mell. Konyha önként'!E34</f>
        <v>0</v>
      </c>
      <c r="F34" s="802"/>
    </row>
    <row r="35" spans="1:6" s="217" customFormat="1" ht="12" customHeight="1" thickBot="1" x14ac:dyDescent="0.3">
      <c r="A35" s="678" t="s">
        <v>310</v>
      </c>
      <c r="B35" s="681" t="s">
        <v>553</v>
      </c>
      <c r="C35" s="675">
        <f>'1.C.1szmell Konyha köt'!C35+'1.C.2sz.mell. Konyha önként'!C35</f>
        <v>14293032</v>
      </c>
      <c r="D35" s="675">
        <f>'1.C.1szmell Konyha köt'!D35+'1.C.2sz.mell. Konyha önként'!D35</f>
        <v>15441474</v>
      </c>
      <c r="E35" s="795">
        <f>'1.C.1szmell Konyha köt'!E35+'1.C.2sz.mell. Konyha önként'!E35</f>
        <v>13839234</v>
      </c>
      <c r="F35" s="676">
        <f>E35/D35</f>
        <v>0.89623788506200897</v>
      </c>
    </row>
    <row r="36" spans="1:6" s="217" customFormat="1" ht="12" customHeight="1" x14ac:dyDescent="0.25">
      <c r="A36" s="175" t="s">
        <v>357</v>
      </c>
      <c r="B36" s="679" t="s">
        <v>554</v>
      </c>
      <c r="C36" s="669">
        <f>'1.C.1szmell Konyha köt'!C36+'1.C.2sz.mell. Konyha önként'!C36</f>
        <v>0</v>
      </c>
      <c r="D36" s="669">
        <f>'1.C.1szmell Konyha köt'!D36+'1.C.2sz.mell. Konyha önként'!D36</f>
        <v>0</v>
      </c>
      <c r="E36" s="792">
        <f>'1.C.1szmell Konyha köt'!E36+'1.C.2sz.mell. Konyha önként'!E36</f>
        <v>0</v>
      </c>
      <c r="F36" s="800"/>
    </row>
    <row r="37" spans="1:6" s="217" customFormat="1" ht="12" customHeight="1" x14ac:dyDescent="0.25">
      <c r="A37" s="172" t="s">
        <v>358</v>
      </c>
      <c r="B37" s="199" t="s">
        <v>555</v>
      </c>
      <c r="C37" s="582">
        <v>5730903</v>
      </c>
      <c r="D37" s="582">
        <v>7382540</v>
      </c>
      <c r="E37" s="793">
        <v>7122782</v>
      </c>
      <c r="F37" s="801">
        <f>E37/D37</f>
        <v>0.96481454892218665</v>
      </c>
    </row>
    <row r="38" spans="1:6" s="217" customFormat="1" ht="12" customHeight="1" x14ac:dyDescent="0.25">
      <c r="A38" s="172" t="s">
        <v>359</v>
      </c>
      <c r="B38" s="199" t="s">
        <v>556</v>
      </c>
      <c r="C38" s="582">
        <f>'1.C.1szmell Konyha köt'!C38+'1.C.2sz.mell. Konyha önként'!C38</f>
        <v>750000</v>
      </c>
      <c r="D38" s="582"/>
      <c r="E38" s="793">
        <f>'1.C.1szmell Konyha köt'!E38+'1.C.2sz.mell. Konyha önként'!E38</f>
        <v>0</v>
      </c>
      <c r="F38" s="801"/>
    </row>
    <row r="39" spans="1:6" s="217" customFormat="1" ht="12" customHeight="1" x14ac:dyDescent="0.25">
      <c r="A39" s="172" t="s">
        <v>416</v>
      </c>
      <c r="B39" s="199" t="s">
        <v>557</v>
      </c>
      <c r="C39" s="582">
        <f>'1.C.1szmell Konyha köt'!C39+'1.C.2sz.mell. Konyha önként'!C39</f>
        <v>0</v>
      </c>
      <c r="D39" s="582">
        <f>'1.C.1szmell Konyha köt'!D39+'1.C.2sz.mell. Konyha önként'!D39</f>
        <v>0</v>
      </c>
      <c r="E39" s="793">
        <f>'1.C.1szmell Konyha köt'!E39+'1.C.2sz.mell. Konyha önként'!E39</f>
        <v>0</v>
      </c>
      <c r="F39" s="801"/>
    </row>
    <row r="40" spans="1:6" s="217" customFormat="1" ht="12" customHeight="1" x14ac:dyDescent="0.25">
      <c r="A40" s="172" t="s">
        <v>417</v>
      </c>
      <c r="B40" s="199" t="s">
        <v>558</v>
      </c>
      <c r="C40" s="582">
        <v>3985233</v>
      </c>
      <c r="D40" s="582">
        <v>3985233</v>
      </c>
      <c r="E40" s="793">
        <v>3770742</v>
      </c>
      <c r="F40" s="801">
        <f>E40/D40</f>
        <v>0.94617855467923706</v>
      </c>
    </row>
    <row r="41" spans="1:6" s="217" customFormat="1" ht="12" customHeight="1" x14ac:dyDescent="0.25">
      <c r="A41" s="172" t="s">
        <v>418</v>
      </c>
      <c r="B41" s="199" t="s">
        <v>559</v>
      </c>
      <c r="C41" s="582">
        <v>3816896</v>
      </c>
      <c r="D41" s="582">
        <v>4063701</v>
      </c>
      <c r="E41" s="793">
        <v>2941240</v>
      </c>
      <c r="F41" s="801">
        <f>E41/D41</f>
        <v>0.72378356576923353</v>
      </c>
    </row>
    <row r="42" spans="1:6" s="217" customFormat="1" ht="12" customHeight="1" x14ac:dyDescent="0.25">
      <c r="A42" s="172" t="s">
        <v>419</v>
      </c>
      <c r="B42" s="199" t="s">
        <v>560</v>
      </c>
      <c r="C42" s="582">
        <f>'1.C.1szmell Konyha köt'!C42+'1.C.2sz.mell. Konyha önként'!C42</f>
        <v>0</v>
      </c>
      <c r="D42" s="582">
        <f>'1.C.1szmell Konyha köt'!D42+'1.C.2sz.mell. Konyha önként'!D42</f>
        <v>0</v>
      </c>
      <c r="E42" s="793">
        <f>'1.C.1szmell Konyha köt'!E42+'1.C.2sz.mell. Konyha önként'!E42</f>
        <v>0</v>
      </c>
      <c r="F42" s="801">
        <v>1</v>
      </c>
    </row>
    <row r="43" spans="1:6" s="217" customFormat="1" ht="12" customHeight="1" x14ac:dyDescent="0.25">
      <c r="A43" s="172" t="s">
        <v>420</v>
      </c>
      <c r="B43" s="199" t="s">
        <v>561</v>
      </c>
      <c r="C43" s="582">
        <f>'1.C.1szmell Konyha köt'!C43+'1.C.2sz.mell. Konyha önként'!C43</f>
        <v>0</v>
      </c>
      <c r="D43" s="582">
        <f>'1.C.1szmell Konyha köt'!D43+'1.C.2sz.mell. Konyha önként'!D43</f>
        <v>0</v>
      </c>
      <c r="E43" s="793">
        <f>'1.C.1szmell Konyha köt'!E43+'1.C.2sz.mell. Konyha önként'!E43</f>
        <v>0</v>
      </c>
      <c r="F43" s="801"/>
    </row>
    <row r="44" spans="1:6" s="217" customFormat="1" ht="12" customHeight="1" x14ac:dyDescent="0.25">
      <c r="A44" s="172" t="s">
        <v>562</v>
      </c>
      <c r="B44" s="199" t="s">
        <v>563</v>
      </c>
      <c r="C44" s="582">
        <f>'1.C.1szmell Konyha köt'!C44+'1.C.2sz.mell. Konyha önként'!C44</f>
        <v>0</v>
      </c>
      <c r="D44" s="582">
        <f>'1.C.1szmell Konyha köt'!D44+'1.C.2sz.mell. Konyha önként'!D44</f>
        <v>0</v>
      </c>
      <c r="E44" s="793">
        <f>'1.C.1szmell Konyha köt'!E44+'1.C.2sz.mell. Konyha önként'!E44</f>
        <v>0</v>
      </c>
      <c r="F44" s="801">
        <v>1</v>
      </c>
    </row>
    <row r="45" spans="1:6" s="217" customFormat="1" ht="12" customHeight="1" x14ac:dyDescent="0.25">
      <c r="A45" s="172" t="s">
        <v>564</v>
      </c>
      <c r="B45" s="199" t="s">
        <v>1028</v>
      </c>
      <c r="C45" s="582">
        <f>'1.C.1szmell Konyha köt'!C45+'1.C.2sz.mell. Konyha önként'!C45</f>
        <v>0</v>
      </c>
      <c r="D45" s="582">
        <f>'1.C.1szmell Konyha köt'!D45+'1.C.2sz.mell. Konyha önként'!D45</f>
        <v>0</v>
      </c>
      <c r="E45" s="793">
        <f>'1.C.1szmell Konyha köt'!E45+'1.C.2sz.mell. Konyha önként'!E45</f>
        <v>0</v>
      </c>
      <c r="F45" s="801"/>
    </row>
    <row r="46" spans="1:6" s="217" customFormat="1" ht="12" customHeight="1" thickBot="1" x14ac:dyDescent="0.3">
      <c r="A46" s="176" t="s">
        <v>1027</v>
      </c>
      <c r="B46" s="680" t="s">
        <v>565</v>
      </c>
      <c r="C46" s="672">
        <v>10000</v>
      </c>
      <c r="D46" s="672">
        <v>10000</v>
      </c>
      <c r="E46" s="794">
        <v>4470</v>
      </c>
      <c r="F46" s="802">
        <f>E46/D46</f>
        <v>0.44700000000000001</v>
      </c>
    </row>
    <row r="47" spans="1:6" s="217" customFormat="1" ht="12" customHeight="1" thickBot="1" x14ac:dyDescent="0.3">
      <c r="A47" s="678" t="s">
        <v>311</v>
      </c>
      <c r="B47" s="681" t="s">
        <v>566</v>
      </c>
      <c r="C47" s="675">
        <f>'1.C.1szmell Konyha köt'!C47+'1.C.2sz.mell. Konyha önként'!C47</f>
        <v>0</v>
      </c>
      <c r="D47" s="675">
        <f>'1.C.1szmell Konyha köt'!D47+'1.C.2sz.mell. Konyha önként'!D47</f>
        <v>0</v>
      </c>
      <c r="E47" s="795">
        <f>'1.C.1szmell Konyha köt'!E47+'1.C.2sz.mell. Konyha önként'!E47</f>
        <v>0</v>
      </c>
      <c r="F47" s="676"/>
    </row>
    <row r="48" spans="1:6" s="217" customFormat="1" ht="12" customHeight="1" x14ac:dyDescent="0.25">
      <c r="A48" s="175" t="s">
        <v>360</v>
      </c>
      <c r="B48" s="679" t="s">
        <v>567</v>
      </c>
      <c r="C48" s="669">
        <f>'1.C.1szmell Konyha köt'!C48+'1.C.2sz.mell. Konyha önként'!C48</f>
        <v>0</v>
      </c>
      <c r="D48" s="669">
        <f>'1.C.1szmell Konyha köt'!D48+'1.C.2sz.mell. Konyha önként'!D48</f>
        <v>0</v>
      </c>
      <c r="E48" s="792">
        <f>'1.C.1szmell Konyha köt'!E48+'1.C.2sz.mell. Konyha önként'!E48</f>
        <v>0</v>
      </c>
      <c r="F48" s="800"/>
    </row>
    <row r="49" spans="1:6" s="217" customFormat="1" ht="12" customHeight="1" x14ac:dyDescent="0.25">
      <c r="A49" s="172" t="s">
        <v>361</v>
      </c>
      <c r="B49" s="199" t="s">
        <v>568</v>
      </c>
      <c r="C49" s="582">
        <f>'1.C.1szmell Konyha köt'!C49+'1.C.2sz.mell. Konyha önként'!C49</f>
        <v>0</v>
      </c>
      <c r="D49" s="582">
        <f>'1.C.1szmell Konyha köt'!D49+'1.C.2sz.mell. Konyha önként'!D49</f>
        <v>0</v>
      </c>
      <c r="E49" s="793">
        <f>'1.C.1szmell Konyha köt'!E49+'1.C.2sz.mell. Konyha önként'!E49</f>
        <v>0</v>
      </c>
      <c r="F49" s="801"/>
    </row>
    <row r="50" spans="1:6" s="217" customFormat="1" ht="12" customHeight="1" x14ac:dyDescent="0.25">
      <c r="A50" s="172" t="s">
        <v>569</v>
      </c>
      <c r="B50" s="199" t="s">
        <v>570</v>
      </c>
      <c r="C50" s="582">
        <f>'1.C.1szmell Konyha köt'!C50+'1.C.2sz.mell. Konyha önként'!C50</f>
        <v>0</v>
      </c>
      <c r="D50" s="582">
        <f>'1.C.1szmell Konyha köt'!D50+'1.C.2sz.mell. Konyha önként'!D50</f>
        <v>0</v>
      </c>
      <c r="E50" s="793">
        <f>'1.C.1szmell Konyha köt'!E50+'1.C.2sz.mell. Konyha önként'!E50</f>
        <v>0</v>
      </c>
      <c r="F50" s="801"/>
    </row>
    <row r="51" spans="1:6" s="217" customFormat="1" ht="12" customHeight="1" x14ac:dyDescent="0.25">
      <c r="A51" s="172" t="s">
        <v>571</v>
      </c>
      <c r="B51" s="199" t="s">
        <v>572</v>
      </c>
      <c r="C51" s="582">
        <f>'1.C.1szmell Konyha köt'!C51+'1.C.2sz.mell. Konyha önként'!C51</f>
        <v>0</v>
      </c>
      <c r="D51" s="582">
        <f>'1.C.1szmell Konyha köt'!D51+'1.C.2sz.mell. Konyha önként'!D51</f>
        <v>0</v>
      </c>
      <c r="E51" s="793">
        <f>'1.C.1szmell Konyha köt'!E51+'1.C.2sz.mell. Konyha önként'!E51</f>
        <v>0</v>
      </c>
      <c r="F51" s="801"/>
    </row>
    <row r="52" spans="1:6" s="217" customFormat="1" ht="17.25" customHeight="1" thickBot="1" x14ac:dyDescent="0.3">
      <c r="A52" s="176" t="s">
        <v>573</v>
      </c>
      <c r="B52" s="680" t="s">
        <v>574</v>
      </c>
      <c r="C52" s="672">
        <f>'1.C.1szmell Konyha köt'!C52+'1.C.2sz.mell. Konyha önként'!C52</f>
        <v>0</v>
      </c>
      <c r="D52" s="672">
        <f>'1.C.1szmell Konyha köt'!D52+'1.C.2sz.mell. Konyha önként'!D52</f>
        <v>0</v>
      </c>
      <c r="E52" s="794">
        <f>'1.C.1szmell Konyha köt'!E52+'1.C.2sz.mell. Konyha önként'!E52</f>
        <v>0</v>
      </c>
      <c r="F52" s="802"/>
    </row>
    <row r="53" spans="1:6" s="217" customFormat="1" ht="12" customHeight="1" thickBot="1" x14ac:dyDescent="0.3">
      <c r="A53" s="678" t="s">
        <v>421</v>
      </c>
      <c r="B53" s="681" t="s">
        <v>575</v>
      </c>
      <c r="C53" s="675">
        <f>'1.C.1szmell Konyha köt'!C53+'1.C.2sz.mell. Konyha önként'!C53</f>
        <v>0</v>
      </c>
      <c r="D53" s="675">
        <f>'1.C.1szmell Konyha köt'!D53+'1.C.2sz.mell. Konyha önként'!D53</f>
        <v>0</v>
      </c>
      <c r="E53" s="795">
        <f>'1.C.1szmell Konyha köt'!E53+'1.C.2sz.mell. Konyha önként'!E53</f>
        <v>0</v>
      </c>
      <c r="F53" s="676"/>
    </row>
    <row r="54" spans="1:6" s="217" customFormat="1" ht="23.25" customHeight="1" x14ac:dyDescent="0.25">
      <c r="A54" s="175" t="s">
        <v>362</v>
      </c>
      <c r="B54" s="679" t="s">
        <v>576</v>
      </c>
      <c r="C54" s="669">
        <f>'1.C.1szmell Konyha köt'!C54+'1.C.2sz.mell. Konyha önként'!C54</f>
        <v>0</v>
      </c>
      <c r="D54" s="669">
        <f>'1.C.1szmell Konyha köt'!D54+'1.C.2sz.mell. Konyha önként'!D54</f>
        <v>0</v>
      </c>
      <c r="E54" s="792">
        <f>'1.C.1szmell Konyha köt'!E54+'1.C.2sz.mell. Konyha önként'!E54</f>
        <v>0</v>
      </c>
      <c r="F54" s="800"/>
    </row>
    <row r="55" spans="1:6" s="217" customFormat="1" ht="12" customHeight="1" x14ac:dyDescent="0.25">
      <c r="A55" s="172" t="s">
        <v>363</v>
      </c>
      <c r="B55" s="199" t="s">
        <v>577</v>
      </c>
      <c r="C55" s="582">
        <f>'1.C.1szmell Konyha köt'!C55+'1.C.2sz.mell. Konyha önként'!C55</f>
        <v>0</v>
      </c>
      <c r="D55" s="582">
        <f>'1.C.1szmell Konyha köt'!D55+'1.C.2sz.mell. Konyha önként'!D55</f>
        <v>0</v>
      </c>
      <c r="E55" s="793">
        <f>'1.C.1szmell Konyha köt'!E55+'1.C.2sz.mell. Konyha önként'!E55</f>
        <v>0</v>
      </c>
      <c r="F55" s="801"/>
    </row>
    <row r="56" spans="1:6" s="217" customFormat="1" ht="12" customHeight="1" x14ac:dyDescent="0.25">
      <c r="A56" s="172" t="s">
        <v>578</v>
      </c>
      <c r="B56" s="199" t="s">
        <v>579</v>
      </c>
      <c r="C56" s="582">
        <f>'1.C.1szmell Konyha köt'!C56+'1.C.2sz.mell. Konyha önként'!C56</f>
        <v>0</v>
      </c>
      <c r="D56" s="582">
        <f>'1.C.1szmell Konyha köt'!D56+'1.C.2sz.mell. Konyha önként'!D56</f>
        <v>0</v>
      </c>
      <c r="E56" s="793">
        <f>'1.C.1szmell Konyha köt'!E56+'1.C.2sz.mell. Konyha önként'!E56</f>
        <v>0</v>
      </c>
      <c r="F56" s="801"/>
    </row>
    <row r="57" spans="1:6" s="217" customFormat="1" ht="12" customHeight="1" thickBot="1" x14ac:dyDescent="0.3">
      <c r="A57" s="176" t="s">
        <v>580</v>
      </c>
      <c r="B57" s="680" t="s">
        <v>581</v>
      </c>
      <c r="C57" s="672">
        <f>'1.C.1szmell Konyha köt'!C57+'1.C.2sz.mell. Konyha önként'!C57</f>
        <v>0</v>
      </c>
      <c r="D57" s="672">
        <f>'1.C.1szmell Konyha köt'!D57+'1.C.2sz.mell. Konyha önként'!D57</f>
        <v>0</v>
      </c>
      <c r="E57" s="794">
        <f>'1.C.1szmell Konyha köt'!E57+'1.C.2sz.mell. Konyha önként'!E57</f>
        <v>0</v>
      </c>
      <c r="F57" s="802"/>
    </row>
    <row r="58" spans="1:6" s="217" customFormat="1" ht="12" customHeight="1" thickBot="1" x14ac:dyDescent="0.3">
      <c r="A58" s="678" t="s">
        <v>313</v>
      </c>
      <c r="B58" s="674" t="s">
        <v>582</v>
      </c>
      <c r="C58" s="675">
        <f>'1.C.1szmell Konyha köt'!C58+'1.C.2sz.mell. Konyha önként'!C58</f>
        <v>0</v>
      </c>
      <c r="D58" s="675">
        <f>'1.C.1szmell Konyha köt'!D58+'1.C.2sz.mell. Konyha önként'!D58</f>
        <v>0</v>
      </c>
      <c r="E58" s="795">
        <f>'1.C.1szmell Konyha köt'!E58+'1.C.2sz.mell. Konyha önként'!E58</f>
        <v>0</v>
      </c>
      <c r="F58" s="676"/>
    </row>
    <row r="59" spans="1:6" s="217" customFormat="1" ht="24.75" customHeight="1" x14ac:dyDescent="0.25">
      <c r="A59" s="175" t="s">
        <v>422</v>
      </c>
      <c r="B59" s="679" t="s">
        <v>583</v>
      </c>
      <c r="C59" s="669">
        <f>'1.C.1szmell Konyha köt'!C59+'1.C.2sz.mell. Konyha önként'!C59</f>
        <v>0</v>
      </c>
      <c r="D59" s="669">
        <f>'1.C.1szmell Konyha köt'!D59+'1.C.2sz.mell. Konyha önként'!D59</f>
        <v>0</v>
      </c>
      <c r="E59" s="792">
        <f>'1.C.1szmell Konyha köt'!E59+'1.C.2sz.mell. Konyha önként'!E59</f>
        <v>0</v>
      </c>
      <c r="F59" s="800"/>
    </row>
    <row r="60" spans="1:6" s="217" customFormat="1" ht="12" customHeight="1" x14ac:dyDescent="0.25">
      <c r="A60" s="172" t="s">
        <v>423</v>
      </c>
      <c r="B60" s="199" t="s">
        <v>584</v>
      </c>
      <c r="C60" s="582">
        <f>'1.C.1szmell Konyha köt'!C60+'1.C.2sz.mell. Konyha önként'!C60</f>
        <v>0</v>
      </c>
      <c r="D60" s="582">
        <f>'1.C.1szmell Konyha köt'!D60+'1.C.2sz.mell. Konyha önként'!D60</f>
        <v>0</v>
      </c>
      <c r="E60" s="793">
        <f>'1.C.1szmell Konyha köt'!E60+'1.C.2sz.mell. Konyha önként'!E60</f>
        <v>0</v>
      </c>
      <c r="F60" s="801"/>
    </row>
    <row r="61" spans="1:6" s="217" customFormat="1" ht="12" customHeight="1" x14ac:dyDescent="0.25">
      <c r="A61" s="172" t="s">
        <v>440</v>
      </c>
      <c r="B61" s="199" t="s">
        <v>585</v>
      </c>
      <c r="C61" s="582">
        <f>'1.C.1szmell Konyha köt'!C61+'1.C.2sz.mell. Konyha önként'!C61</f>
        <v>0</v>
      </c>
      <c r="D61" s="582">
        <f>'1.C.1szmell Konyha köt'!D61+'1.C.2sz.mell. Konyha önként'!D61</f>
        <v>0</v>
      </c>
      <c r="E61" s="793">
        <f>'1.C.1szmell Konyha köt'!E61+'1.C.2sz.mell. Konyha önként'!E61</f>
        <v>0</v>
      </c>
      <c r="F61" s="801"/>
    </row>
    <row r="62" spans="1:6" s="217" customFormat="1" ht="12" customHeight="1" thickBot="1" x14ac:dyDescent="0.3">
      <c r="A62" s="176" t="s">
        <v>586</v>
      </c>
      <c r="B62" s="680" t="s">
        <v>587</v>
      </c>
      <c r="C62" s="672">
        <f>'1.C.1szmell Konyha köt'!C62+'1.C.2sz.mell. Konyha önként'!C62</f>
        <v>0</v>
      </c>
      <c r="D62" s="672">
        <f>'1.C.1szmell Konyha köt'!D62+'1.C.2sz.mell. Konyha önként'!D62</f>
        <v>0</v>
      </c>
      <c r="E62" s="794">
        <f>'1.C.1szmell Konyha köt'!E62+'1.C.2sz.mell. Konyha önként'!E62</f>
        <v>0</v>
      </c>
      <c r="F62" s="802"/>
    </row>
    <row r="63" spans="1:6" s="217" customFormat="1" ht="12" customHeight="1" thickBot="1" x14ac:dyDescent="0.3">
      <c r="A63" s="578" t="s">
        <v>314</v>
      </c>
      <c r="B63" s="584" t="s">
        <v>588</v>
      </c>
      <c r="C63" s="579">
        <f>'1.C.1szmell Konyha köt'!C63+'1.C.2sz.mell. Konyha önként'!C63</f>
        <v>14812688</v>
      </c>
      <c r="D63" s="579">
        <f>'1.C.1szmell Konyha köt'!D63+'1.C.2sz.mell. Konyha önként'!D63</f>
        <v>16412688</v>
      </c>
      <c r="E63" s="799">
        <f>'1.C.1szmell Konyha köt'!E63+'1.C.2sz.mell. Konyha önként'!E63</f>
        <v>14810448</v>
      </c>
      <c r="F63" s="580">
        <f>E63/D63</f>
        <v>0.90237796514501467</v>
      </c>
    </row>
    <row r="64" spans="1:6" s="217" customFormat="1" ht="12" customHeight="1" thickBot="1" x14ac:dyDescent="0.3">
      <c r="A64" s="743" t="s">
        <v>589</v>
      </c>
      <c r="B64" s="742" t="s">
        <v>590</v>
      </c>
      <c r="C64" s="207">
        <f>'1.C.1szmell Konyha köt'!C64+'1.C.2sz.mell. Konyha önként'!C64</f>
        <v>0</v>
      </c>
      <c r="D64" s="207">
        <f>'1.C.1szmell Konyha köt'!D64+'1.C.2sz.mell. Konyha önként'!D64</f>
        <v>0</v>
      </c>
      <c r="E64" s="291">
        <f>'1.C.1szmell Konyha köt'!E64+'1.C.2sz.mell. Konyha önként'!E64</f>
        <v>0</v>
      </c>
      <c r="F64" s="481"/>
    </row>
    <row r="65" spans="1:6" s="217" customFormat="1" ht="12" customHeight="1" x14ac:dyDescent="0.25">
      <c r="A65" s="175" t="s">
        <v>591</v>
      </c>
      <c r="B65" s="679" t="s">
        <v>592</v>
      </c>
      <c r="C65" s="669">
        <f>'1.C.1szmell Konyha köt'!C65+'1.C.2sz.mell. Konyha önként'!C65</f>
        <v>0</v>
      </c>
      <c r="D65" s="669">
        <f>'1.C.1szmell Konyha köt'!D65+'1.C.2sz.mell. Konyha önként'!D65</f>
        <v>0</v>
      </c>
      <c r="E65" s="792">
        <f>'1.C.1szmell Konyha köt'!E65+'1.C.2sz.mell. Konyha önként'!E65</f>
        <v>0</v>
      </c>
      <c r="F65" s="800"/>
    </row>
    <row r="66" spans="1:6" s="217" customFormat="1" ht="12" customHeight="1" x14ac:dyDescent="0.25">
      <c r="A66" s="172" t="s">
        <v>593</v>
      </c>
      <c r="B66" s="199" t="s">
        <v>594</v>
      </c>
      <c r="C66" s="582">
        <f>'1.C.1szmell Konyha köt'!C66+'1.C.2sz.mell. Konyha önként'!C66</f>
        <v>0</v>
      </c>
      <c r="D66" s="582">
        <f>'1.C.1szmell Konyha köt'!D66+'1.C.2sz.mell. Konyha önként'!D66</f>
        <v>0</v>
      </c>
      <c r="E66" s="793">
        <f>'1.C.1szmell Konyha köt'!E66+'1.C.2sz.mell. Konyha önként'!E66</f>
        <v>0</v>
      </c>
      <c r="F66" s="801"/>
    </row>
    <row r="67" spans="1:6" s="217" customFormat="1" ht="12" customHeight="1" thickBot="1" x14ac:dyDescent="0.3">
      <c r="A67" s="176" t="s">
        <v>595</v>
      </c>
      <c r="B67" s="680" t="s">
        <v>639</v>
      </c>
      <c r="C67" s="672">
        <f>'1.C.1szmell Konyha köt'!C67+'1.C.2sz.mell. Konyha önként'!C67</f>
        <v>0</v>
      </c>
      <c r="D67" s="672">
        <f>'1.C.1szmell Konyha köt'!D67+'1.C.2sz.mell. Konyha önként'!D67</f>
        <v>0</v>
      </c>
      <c r="E67" s="794">
        <f>'1.C.1szmell Konyha köt'!E67+'1.C.2sz.mell. Konyha önként'!E67</f>
        <v>0</v>
      </c>
      <c r="F67" s="802"/>
    </row>
    <row r="68" spans="1:6" s="217" customFormat="1" ht="13.5" customHeight="1" thickBot="1" x14ac:dyDescent="0.3">
      <c r="A68" s="745" t="s">
        <v>596</v>
      </c>
      <c r="B68" s="674" t="s">
        <v>597</v>
      </c>
      <c r="C68" s="675">
        <f>'1.C.1szmell Konyha köt'!C68+'1.C.2sz.mell. Konyha önként'!C68</f>
        <v>0</v>
      </c>
      <c r="D68" s="675">
        <f>'1.C.1szmell Konyha köt'!D68+'1.C.2sz.mell. Konyha önként'!D68</f>
        <v>0</v>
      </c>
      <c r="E68" s="795">
        <f>'1.C.1szmell Konyha köt'!E68+'1.C.2sz.mell. Konyha önként'!E68</f>
        <v>0</v>
      </c>
      <c r="F68" s="676"/>
    </row>
    <row r="69" spans="1:6" s="217" customFormat="1" ht="12" customHeight="1" x14ac:dyDescent="0.25">
      <c r="A69" s="175" t="s">
        <v>401</v>
      </c>
      <c r="B69" s="679" t="s">
        <v>598</v>
      </c>
      <c r="C69" s="669">
        <f>'1.C.1szmell Konyha köt'!C69+'1.C.2sz.mell. Konyha önként'!C69</f>
        <v>0</v>
      </c>
      <c r="D69" s="669">
        <f>'1.C.1szmell Konyha köt'!D69+'1.C.2sz.mell. Konyha önként'!D69</f>
        <v>0</v>
      </c>
      <c r="E69" s="792">
        <f>'1.C.1szmell Konyha köt'!E69+'1.C.2sz.mell. Konyha önként'!E69</f>
        <v>0</v>
      </c>
      <c r="F69" s="800"/>
    </row>
    <row r="70" spans="1:6" s="217" customFormat="1" ht="12" customHeight="1" x14ac:dyDescent="0.25">
      <c r="A70" s="172" t="s">
        <v>402</v>
      </c>
      <c r="B70" s="199" t="s">
        <v>599</v>
      </c>
      <c r="C70" s="582">
        <f>'1.C.1szmell Konyha köt'!C70+'1.C.2sz.mell. Konyha önként'!C70</f>
        <v>0</v>
      </c>
      <c r="D70" s="582">
        <f>'1.C.1szmell Konyha köt'!D70+'1.C.2sz.mell. Konyha önként'!D70</f>
        <v>0</v>
      </c>
      <c r="E70" s="793">
        <f>'1.C.1szmell Konyha köt'!E70+'1.C.2sz.mell. Konyha önként'!E70</f>
        <v>0</v>
      </c>
      <c r="F70" s="801"/>
    </row>
    <row r="71" spans="1:6" s="217" customFormat="1" ht="12" customHeight="1" x14ac:dyDescent="0.25">
      <c r="A71" s="172" t="s">
        <v>600</v>
      </c>
      <c r="B71" s="199" t="s">
        <v>601</v>
      </c>
      <c r="C71" s="582">
        <f>'1.C.1szmell Konyha köt'!C71+'1.C.2sz.mell. Konyha önként'!C71</f>
        <v>0</v>
      </c>
      <c r="D71" s="582">
        <f>'1.C.1szmell Konyha köt'!D71+'1.C.2sz.mell. Konyha önként'!D71</f>
        <v>0</v>
      </c>
      <c r="E71" s="793">
        <f>'1.C.1szmell Konyha köt'!E71+'1.C.2sz.mell. Konyha önként'!E71</f>
        <v>0</v>
      </c>
      <c r="F71" s="801"/>
    </row>
    <row r="72" spans="1:6" s="217" customFormat="1" ht="12" customHeight="1" thickBot="1" x14ac:dyDescent="0.3">
      <c r="A72" s="176" t="s">
        <v>602</v>
      </c>
      <c r="B72" s="680" t="s">
        <v>603</v>
      </c>
      <c r="C72" s="672">
        <f>'1.C.1szmell Konyha köt'!C72+'1.C.2sz.mell. Konyha önként'!C72</f>
        <v>0</v>
      </c>
      <c r="D72" s="672">
        <f>'1.C.1szmell Konyha köt'!D72+'1.C.2sz.mell. Konyha önként'!D72</f>
        <v>0</v>
      </c>
      <c r="E72" s="794">
        <f>'1.C.1szmell Konyha köt'!E72+'1.C.2sz.mell. Konyha önként'!E72</f>
        <v>0</v>
      </c>
      <c r="F72" s="802"/>
    </row>
    <row r="73" spans="1:6" s="217" customFormat="1" ht="12" customHeight="1" thickBot="1" x14ac:dyDescent="0.3">
      <c r="A73" s="745" t="s">
        <v>604</v>
      </c>
      <c r="B73" s="674" t="s">
        <v>605</v>
      </c>
      <c r="C73" s="675">
        <f>'1.C.1szmell Konyha köt'!C73+'1.C.2sz.mell. Konyha önként'!C73</f>
        <v>2735</v>
      </c>
      <c r="D73" s="675">
        <f>'1.C.1szmell Konyha köt'!D73+'1.C.2sz.mell. Konyha önként'!D73</f>
        <v>2735</v>
      </c>
      <c r="E73" s="795">
        <f>'1.C.1szmell Konyha köt'!E73+'1.C.2sz.mell. Konyha önként'!E73</f>
        <v>2735</v>
      </c>
      <c r="F73" s="676"/>
    </row>
    <row r="74" spans="1:6" s="217" customFormat="1" ht="12" customHeight="1" x14ac:dyDescent="0.25">
      <c r="A74" s="175" t="s">
        <v>606</v>
      </c>
      <c r="B74" s="679" t="s">
        <v>607</v>
      </c>
      <c r="C74" s="669">
        <v>2735</v>
      </c>
      <c r="D74" s="669">
        <v>2735</v>
      </c>
      <c r="E74" s="792">
        <v>2735</v>
      </c>
      <c r="F74" s="800"/>
    </row>
    <row r="75" spans="1:6" s="217" customFormat="1" ht="12" customHeight="1" thickBot="1" x14ac:dyDescent="0.3">
      <c r="A75" s="176" t="s">
        <v>608</v>
      </c>
      <c r="B75" s="680" t="s">
        <v>609</v>
      </c>
      <c r="C75" s="672">
        <f>'1.C.1szmell Konyha köt'!C75+'1.C.2sz.mell. Konyha önként'!C75</f>
        <v>0</v>
      </c>
      <c r="D75" s="672">
        <f>'1.C.1szmell Konyha köt'!D75+'1.C.2sz.mell. Konyha önként'!D75</f>
        <v>0</v>
      </c>
      <c r="E75" s="794">
        <f>'1.C.1szmell Konyha köt'!E75+'1.C.2sz.mell. Konyha önként'!E75</f>
        <v>0</v>
      </c>
      <c r="F75" s="802"/>
    </row>
    <row r="76" spans="1:6" s="217" customFormat="1" ht="12" customHeight="1" thickBot="1" x14ac:dyDescent="0.3">
      <c r="A76" s="745" t="s">
        <v>610</v>
      </c>
      <c r="B76" s="674" t="s">
        <v>611</v>
      </c>
      <c r="C76" s="675">
        <f>'1.C.1szmell Konyha köt'!C76+'1.C.2sz.mell. Konyha önként'!C76</f>
        <v>19860836</v>
      </c>
      <c r="D76" s="675">
        <f>'1.C.1szmell Konyha köt'!D76+'1.C.2sz.mell. Konyha önként'!D76</f>
        <v>19860836</v>
      </c>
      <c r="E76" s="795">
        <f>'1.C.1szmell Konyha köt'!E76+'1.C.2sz.mell. Konyha önként'!E76</f>
        <v>19594183</v>
      </c>
      <c r="F76" s="676">
        <f>E76/D76</f>
        <v>0.98657392871075522</v>
      </c>
    </row>
    <row r="77" spans="1:6" s="217" customFormat="1" ht="12" customHeight="1" x14ac:dyDescent="0.25">
      <c r="A77" s="175" t="s">
        <v>612</v>
      </c>
      <c r="B77" s="679" t="s">
        <v>613</v>
      </c>
      <c r="C77" s="669">
        <f>'1.C.1szmell Konyha köt'!C77+'1.C.2sz.mell. Konyha önként'!C77</f>
        <v>0</v>
      </c>
      <c r="D77" s="669">
        <f>'1.C.1szmell Konyha köt'!D77+'1.C.2sz.mell. Konyha önként'!D77</f>
        <v>0</v>
      </c>
      <c r="E77" s="792">
        <f>'1.C.1szmell Konyha köt'!E77+'1.C.2sz.mell. Konyha önként'!E77</f>
        <v>0</v>
      </c>
      <c r="F77" s="800"/>
    </row>
    <row r="78" spans="1:6" s="217" customFormat="1" ht="12" customHeight="1" x14ac:dyDescent="0.25">
      <c r="A78" s="172" t="s">
        <v>614</v>
      </c>
      <c r="B78" s="199" t="s">
        <v>1031</v>
      </c>
      <c r="C78" s="582">
        <v>19860836</v>
      </c>
      <c r="D78" s="582">
        <v>19860836</v>
      </c>
      <c r="E78" s="793">
        <v>19594183</v>
      </c>
      <c r="F78" s="801">
        <f>E78/D78</f>
        <v>0.98657392871075522</v>
      </c>
    </row>
    <row r="79" spans="1:6" s="217" customFormat="1" ht="12" customHeight="1" thickBot="1" x14ac:dyDescent="0.3">
      <c r="A79" s="176" t="s">
        <v>616</v>
      </c>
      <c r="B79" s="680" t="s">
        <v>617</v>
      </c>
      <c r="C79" s="672">
        <f>'1.C.1szmell Konyha köt'!C79+'1.C.2sz.mell. Konyha önként'!C79</f>
        <v>0</v>
      </c>
      <c r="D79" s="672">
        <f>'1.C.1szmell Konyha köt'!D79+'1.C.2sz.mell. Konyha önként'!D79</f>
        <v>0</v>
      </c>
      <c r="E79" s="794">
        <f>'1.C.1szmell Konyha köt'!E79+'1.C.2sz.mell. Konyha önként'!E79</f>
        <v>0</v>
      </c>
      <c r="F79" s="802"/>
    </row>
    <row r="80" spans="1:6" s="217" customFormat="1" ht="12" customHeight="1" thickBot="1" x14ac:dyDescent="0.3">
      <c r="A80" s="745" t="s">
        <v>618</v>
      </c>
      <c r="B80" s="674" t="s">
        <v>619</v>
      </c>
      <c r="C80" s="675">
        <f>'1.C.1szmell Konyha köt'!C80+'1.C.2sz.mell. Konyha önként'!C80</f>
        <v>0</v>
      </c>
      <c r="D80" s="675">
        <f>'1.C.1szmell Konyha köt'!D80+'1.C.2sz.mell. Konyha önként'!D80</f>
        <v>0</v>
      </c>
      <c r="E80" s="795">
        <f>'1.C.1szmell Konyha köt'!E80+'1.C.2sz.mell. Konyha önként'!E80</f>
        <v>0</v>
      </c>
      <c r="F80" s="676"/>
    </row>
    <row r="81" spans="1:6" s="217" customFormat="1" ht="12" customHeight="1" x14ac:dyDescent="0.25">
      <c r="A81" s="747" t="s">
        <v>620</v>
      </c>
      <c r="B81" s="679" t="s">
        <v>621</v>
      </c>
      <c r="C81" s="669">
        <f>'1.C.1szmell Konyha köt'!C81+'1.C.2sz.mell. Konyha önként'!C81</f>
        <v>0</v>
      </c>
      <c r="D81" s="669">
        <f>'1.C.1szmell Konyha köt'!D81+'1.C.2sz.mell. Konyha önként'!D81</f>
        <v>0</v>
      </c>
      <c r="E81" s="792">
        <f>'1.C.1szmell Konyha köt'!E81+'1.C.2sz.mell. Konyha önként'!E81</f>
        <v>0</v>
      </c>
      <c r="F81" s="800"/>
    </row>
    <row r="82" spans="1:6" s="217" customFormat="1" ht="12" customHeight="1" x14ac:dyDescent="0.25">
      <c r="A82" s="219" t="s">
        <v>622</v>
      </c>
      <c r="B82" s="199" t="s">
        <v>623</v>
      </c>
      <c r="C82" s="582">
        <f>'1.C.1szmell Konyha köt'!C82+'1.C.2sz.mell. Konyha önként'!C82</f>
        <v>0</v>
      </c>
      <c r="D82" s="582">
        <f>'1.C.1szmell Konyha köt'!D82+'1.C.2sz.mell. Konyha önként'!D82</f>
        <v>0</v>
      </c>
      <c r="E82" s="793">
        <f>'1.C.1szmell Konyha köt'!E82+'1.C.2sz.mell. Konyha önként'!E82</f>
        <v>0</v>
      </c>
      <c r="F82" s="801"/>
    </row>
    <row r="83" spans="1:6" s="217" customFormat="1" ht="12" customHeight="1" x14ac:dyDescent="0.25">
      <c r="A83" s="219" t="s">
        <v>624</v>
      </c>
      <c r="B83" s="199" t="s">
        <v>625</v>
      </c>
      <c r="C83" s="582">
        <f>'1.C.1szmell Konyha köt'!C83+'1.C.2sz.mell. Konyha önként'!C83</f>
        <v>0</v>
      </c>
      <c r="D83" s="582">
        <f>'1.C.1szmell Konyha köt'!D83+'1.C.2sz.mell. Konyha önként'!D83</f>
        <v>0</v>
      </c>
      <c r="E83" s="793">
        <f>'1.C.1szmell Konyha köt'!E83+'1.C.2sz.mell. Konyha önként'!E83</f>
        <v>0</v>
      </c>
      <c r="F83" s="801"/>
    </row>
    <row r="84" spans="1:6" s="217" customFormat="1" ht="12" customHeight="1" thickBot="1" x14ac:dyDescent="0.3">
      <c r="A84" s="748" t="s">
        <v>626</v>
      </c>
      <c r="B84" s="680" t="s">
        <v>627</v>
      </c>
      <c r="C84" s="672">
        <f>'1.C.1szmell Konyha köt'!C84+'1.C.2sz.mell. Konyha önként'!C84</f>
        <v>0</v>
      </c>
      <c r="D84" s="672">
        <f>'1.C.1szmell Konyha köt'!D84+'1.C.2sz.mell. Konyha önként'!D84</f>
        <v>0</v>
      </c>
      <c r="E84" s="794">
        <f>'1.C.1szmell Konyha köt'!E84+'1.C.2sz.mell. Konyha önként'!E84</f>
        <v>0</v>
      </c>
      <c r="F84" s="802"/>
    </row>
    <row r="85" spans="1:6" s="217" customFormat="1" ht="13.8" thickBot="1" x14ac:dyDescent="0.3">
      <c r="A85" s="229" t="s">
        <v>628</v>
      </c>
      <c r="B85" s="413" t="s">
        <v>629</v>
      </c>
      <c r="C85" s="579">
        <f>'1.C.1szmell Konyha köt'!C85+'1.C.2sz.mell. Konyha önként'!C85</f>
        <v>0</v>
      </c>
      <c r="D85" s="579">
        <f>'1.C.1szmell Konyha köt'!D85+'1.C.2sz.mell. Konyha önként'!D85</f>
        <v>0</v>
      </c>
      <c r="E85" s="799">
        <f>'1.C.1szmell Konyha köt'!E85+'1.C.2sz.mell. Konyha önként'!E85</f>
        <v>0</v>
      </c>
      <c r="F85" s="580"/>
    </row>
    <row r="86" spans="1:6" s="217" customFormat="1" ht="13.8" thickBot="1" x14ac:dyDescent="0.3">
      <c r="A86" s="227" t="s">
        <v>630</v>
      </c>
      <c r="B86" s="410" t="s">
        <v>631</v>
      </c>
      <c r="C86" s="208">
        <f>'1.C.1szmell Konyha köt'!C86+'1.C.2sz.mell. Konyha önként'!C86</f>
        <v>19863571</v>
      </c>
      <c r="D86" s="208">
        <f>'1.C.1szmell Konyha köt'!D86+'1.C.2sz.mell. Konyha önként'!D86</f>
        <v>19863571</v>
      </c>
      <c r="E86" s="286">
        <f>'1.C.1szmell Konyha köt'!E86+'1.C.2sz.mell. Konyha önként'!E86</f>
        <v>19596918</v>
      </c>
      <c r="F86" s="285">
        <f>E86/D86</f>
        <v>0.98657577733631074</v>
      </c>
    </row>
    <row r="87" spans="1:6" s="217" customFormat="1" ht="12" customHeight="1" thickBot="1" x14ac:dyDescent="0.3">
      <c r="A87" s="229" t="s">
        <v>632</v>
      </c>
      <c r="B87" s="413" t="s">
        <v>633</v>
      </c>
      <c r="C87" s="208">
        <f>'1.C.1szmell Konyha köt'!C87+'1.C.2sz.mell. Konyha önként'!C87</f>
        <v>34676259</v>
      </c>
      <c r="D87" s="208">
        <f>'1.C.1szmell Konyha köt'!D87+'1.C.2sz.mell. Konyha önként'!D87</f>
        <v>36276259</v>
      </c>
      <c r="E87" s="208">
        <f>'1.C.1szmell Konyha köt'!E87+'1.C.2sz.mell. Konyha önként'!E87</f>
        <v>34407366</v>
      </c>
      <c r="F87" s="285">
        <f>E87/D87</f>
        <v>0.94848165021646802</v>
      </c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203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4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478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183" t="s">
        <v>635</v>
      </c>
      <c r="C93" s="183" t="s">
        <v>636</v>
      </c>
      <c r="D93" s="183" t="s">
        <v>637</v>
      </c>
      <c r="E93" s="479" t="s">
        <v>638</v>
      </c>
      <c r="F93" s="480" t="s">
        <v>638</v>
      </c>
    </row>
    <row r="94" spans="1:6" ht="12" customHeight="1" thickBot="1" x14ac:dyDescent="0.35">
      <c r="A94" s="180" t="s">
        <v>306</v>
      </c>
      <c r="B94" s="443" t="s">
        <v>640</v>
      </c>
      <c r="C94" s="291">
        <f>'1.C.1szmell Konyha köt'!C94+'1.C.2sz.mell. Konyha önként'!C94</f>
        <v>34625459</v>
      </c>
      <c r="D94" s="291">
        <f>'1.C.1szmell Konyha köt'!D94+'1.C.2sz.mell. Konyha önként'!D94</f>
        <v>36175459</v>
      </c>
      <c r="E94" s="291">
        <f>'1.C.1szmell Konyha köt'!E94+'1.C.2sz.mell. Konyha önként'!E94</f>
        <v>34291239</v>
      </c>
      <c r="F94" s="481">
        <f>E94/D94</f>
        <v>0.94791441347019256</v>
      </c>
    </row>
    <row r="95" spans="1:6" ht="12" customHeight="1" x14ac:dyDescent="0.3">
      <c r="A95" s="175" t="s">
        <v>364</v>
      </c>
      <c r="B95" s="168" t="s">
        <v>336</v>
      </c>
      <c r="C95" s="669">
        <f>'1.C.1szmell Konyha köt'!C95+'1.C.2sz.mell. Konyha önként'!C95</f>
        <v>10531900</v>
      </c>
      <c r="D95" s="669">
        <v>10683647</v>
      </c>
      <c r="E95" s="792">
        <v>10672405</v>
      </c>
      <c r="F95" s="800">
        <f>E95/D95</f>
        <v>0.99894773760308631</v>
      </c>
    </row>
    <row r="96" spans="1:6" ht="12" customHeight="1" x14ac:dyDescent="0.3">
      <c r="A96" s="172" t="s">
        <v>365</v>
      </c>
      <c r="B96" s="166" t="s">
        <v>424</v>
      </c>
      <c r="C96" s="582">
        <f>'1.C.1szmell Konyha köt'!C96+'1.C.2sz.mell. Konyha önként'!C96</f>
        <v>1841823</v>
      </c>
      <c r="D96" s="582">
        <v>1841823</v>
      </c>
      <c r="E96" s="793">
        <v>1781427</v>
      </c>
      <c r="F96" s="801">
        <f>E96/D96</f>
        <v>0.96720857541685601</v>
      </c>
    </row>
    <row r="97" spans="1:6" ht="12" customHeight="1" x14ac:dyDescent="0.3">
      <c r="A97" s="172" t="s">
        <v>366</v>
      </c>
      <c r="B97" s="166" t="s">
        <v>393</v>
      </c>
      <c r="C97" s="582">
        <f>'1.C.1szmell Konyha köt'!C97+'1.C.2sz.mell. Konyha önként'!C97</f>
        <v>22251736</v>
      </c>
      <c r="D97" s="582">
        <v>23649989</v>
      </c>
      <c r="E97" s="793">
        <v>21837407</v>
      </c>
      <c r="F97" s="801">
        <f>E97/D97</f>
        <v>0.92335801932085471</v>
      </c>
    </row>
    <row r="98" spans="1:6" ht="12" customHeight="1" x14ac:dyDescent="0.3">
      <c r="A98" s="172" t="s">
        <v>367</v>
      </c>
      <c r="B98" s="166" t="s">
        <v>425</v>
      </c>
      <c r="C98" s="582">
        <f>'1.C.1szmell Konyha köt'!C98+'1.C.2sz.mell. Konyha önként'!C98</f>
        <v>0</v>
      </c>
      <c r="D98" s="582">
        <f>'1.C.1szmell Konyha köt'!D98+'1.C.2sz.mell. Konyha önként'!D98</f>
        <v>0</v>
      </c>
      <c r="E98" s="793">
        <f>'1.C.1szmell Konyha köt'!E98+'1.C.2sz.mell. Konyha önként'!E98</f>
        <v>0</v>
      </c>
      <c r="F98" s="801"/>
    </row>
    <row r="99" spans="1:6" ht="12" customHeight="1" x14ac:dyDescent="0.3">
      <c r="A99" s="172" t="s">
        <v>376</v>
      </c>
      <c r="B99" s="166" t="s">
        <v>426</v>
      </c>
      <c r="C99" s="582">
        <f>'1.C.1szmell Konyha köt'!C99+'1.C.2sz.mell. Konyha önként'!C99</f>
        <v>0</v>
      </c>
      <c r="D99" s="582">
        <f>'1.C.1szmell Konyha köt'!D99+'1.C.2sz.mell. Konyha önként'!D99</f>
        <v>0</v>
      </c>
      <c r="E99" s="793">
        <f>'1.C.1szmell Konyha köt'!E99+'1.C.2sz.mell. Konyha önként'!E99</f>
        <v>0</v>
      </c>
      <c r="F99" s="801"/>
    </row>
    <row r="100" spans="1:6" ht="12" customHeight="1" x14ac:dyDescent="0.3">
      <c r="A100" s="172" t="s">
        <v>368</v>
      </c>
      <c r="B100" s="166" t="s">
        <v>641</v>
      </c>
      <c r="C100" s="582">
        <f>'1.C.1szmell Konyha köt'!C100+'1.C.2sz.mell. Konyha önként'!C100</f>
        <v>0</v>
      </c>
      <c r="D100" s="582">
        <f>'1.C.1szmell Konyha köt'!D100+'1.C.2sz.mell. Konyha önként'!D100</f>
        <v>0</v>
      </c>
      <c r="E100" s="793">
        <f>'1.C.1szmell Konyha köt'!E100+'1.C.2sz.mell. Konyha önként'!E100</f>
        <v>0</v>
      </c>
      <c r="F100" s="801"/>
    </row>
    <row r="101" spans="1:6" ht="12" customHeight="1" x14ac:dyDescent="0.3">
      <c r="A101" s="172" t="s">
        <v>369</v>
      </c>
      <c r="B101" s="414" t="s">
        <v>642</v>
      </c>
      <c r="C101" s="582">
        <f>'1.C.1szmell Konyha köt'!C101+'1.C.2sz.mell. Konyha önként'!C101</f>
        <v>0</v>
      </c>
      <c r="D101" s="582">
        <f>'1.C.1szmell Konyha köt'!D101+'1.C.2sz.mell. Konyha önként'!D101</f>
        <v>0</v>
      </c>
      <c r="E101" s="793">
        <f>'1.C.1szmell Konyha köt'!E101+'1.C.2sz.mell. Konyha önként'!E101</f>
        <v>0</v>
      </c>
      <c r="F101" s="801"/>
    </row>
    <row r="102" spans="1:6" ht="12" customHeight="1" x14ac:dyDescent="0.3">
      <c r="A102" s="172" t="s">
        <v>377</v>
      </c>
      <c r="B102" s="444" t="s">
        <v>643</v>
      </c>
      <c r="C102" s="582">
        <f>'1.C.1szmell Konyha köt'!C102+'1.C.2sz.mell. Konyha önként'!C102</f>
        <v>0</v>
      </c>
      <c r="D102" s="582">
        <f>'1.C.1szmell Konyha köt'!D102+'1.C.2sz.mell. Konyha önként'!D102</f>
        <v>0</v>
      </c>
      <c r="E102" s="793">
        <f>'1.C.1szmell Konyha köt'!E102+'1.C.2sz.mell. Konyha önként'!E102</f>
        <v>0</v>
      </c>
      <c r="F102" s="801"/>
    </row>
    <row r="103" spans="1:6" ht="12" customHeight="1" x14ac:dyDescent="0.3">
      <c r="A103" s="172" t="s">
        <v>378</v>
      </c>
      <c r="B103" s="444" t="s">
        <v>644</v>
      </c>
      <c r="C103" s="582">
        <f>'1.C.1szmell Konyha köt'!C103+'1.C.2sz.mell. Konyha önként'!C103</f>
        <v>0</v>
      </c>
      <c r="D103" s="582">
        <f>'1.C.1szmell Konyha köt'!D103+'1.C.2sz.mell. Konyha önként'!D103</f>
        <v>0</v>
      </c>
      <c r="E103" s="793">
        <f>'1.C.1szmell Konyha köt'!E103+'1.C.2sz.mell. Konyha önként'!E103</f>
        <v>0</v>
      </c>
      <c r="F103" s="801"/>
    </row>
    <row r="104" spans="1:6" ht="12" customHeight="1" x14ac:dyDescent="0.3">
      <c r="A104" s="172" t="s">
        <v>379</v>
      </c>
      <c r="B104" s="414" t="s">
        <v>645</v>
      </c>
      <c r="C104" s="582">
        <f>'1.C.1szmell Konyha köt'!C104+'1.C.2sz.mell. Konyha önként'!C104</f>
        <v>0</v>
      </c>
      <c r="D104" s="582">
        <f>'1.C.1szmell Konyha köt'!D104+'1.C.2sz.mell. Konyha önként'!D104</f>
        <v>0</v>
      </c>
      <c r="E104" s="793">
        <f>'1.C.1szmell Konyha köt'!E104+'1.C.2sz.mell. Konyha önként'!E104</f>
        <v>0</v>
      </c>
      <c r="F104" s="801"/>
    </row>
    <row r="105" spans="1:6" ht="12" customHeight="1" x14ac:dyDescent="0.3">
      <c r="A105" s="172" t="s">
        <v>380</v>
      </c>
      <c r="B105" s="414" t="s">
        <v>646</v>
      </c>
      <c r="C105" s="582">
        <f>'1.C.1szmell Konyha köt'!C105+'1.C.2sz.mell. Konyha önként'!C105</f>
        <v>0</v>
      </c>
      <c r="D105" s="582">
        <f>'1.C.1szmell Konyha köt'!D105+'1.C.2sz.mell. Konyha önként'!D105</f>
        <v>0</v>
      </c>
      <c r="E105" s="793">
        <f>'1.C.1szmell Konyha köt'!E105+'1.C.2sz.mell. Konyha önként'!E105</f>
        <v>0</v>
      </c>
      <c r="F105" s="801"/>
    </row>
    <row r="106" spans="1:6" ht="12" customHeight="1" x14ac:dyDescent="0.3">
      <c r="A106" s="172" t="s">
        <v>382</v>
      </c>
      <c r="B106" s="444" t="s">
        <v>647</v>
      </c>
      <c r="C106" s="582">
        <f>'1.C.1szmell Konyha köt'!C106+'1.C.2sz.mell. Konyha önként'!C106</f>
        <v>0</v>
      </c>
      <c r="D106" s="582">
        <f>'1.C.1szmell Konyha köt'!D106+'1.C.2sz.mell. Konyha önként'!D106</f>
        <v>0</v>
      </c>
      <c r="E106" s="793">
        <f>'1.C.1szmell Konyha köt'!E106+'1.C.2sz.mell. Konyha önként'!E106</f>
        <v>0</v>
      </c>
      <c r="F106" s="801"/>
    </row>
    <row r="107" spans="1:6" ht="12" customHeight="1" x14ac:dyDescent="0.3">
      <c r="A107" s="172" t="s">
        <v>427</v>
      </c>
      <c r="B107" s="166" t="s">
        <v>648</v>
      </c>
      <c r="C107" s="582">
        <f>'1.C.1szmell Konyha köt'!C107+'1.C.2sz.mell. Konyha önként'!C107</f>
        <v>0</v>
      </c>
      <c r="D107" s="582">
        <f>'1.C.1szmell Konyha köt'!D107+'1.C.2sz.mell. Konyha önként'!D107</f>
        <v>0</v>
      </c>
      <c r="E107" s="793">
        <f>'1.C.1szmell Konyha köt'!E107+'1.C.2sz.mell. Konyha önként'!E107</f>
        <v>0</v>
      </c>
      <c r="F107" s="801"/>
    </row>
    <row r="108" spans="1:6" ht="12" customHeight="1" x14ac:dyDescent="0.3">
      <c r="A108" s="172" t="s">
        <v>649</v>
      </c>
      <c r="B108" s="166" t="s">
        <v>650</v>
      </c>
      <c r="C108" s="582">
        <f>'1.C.1szmell Konyha köt'!C108+'1.C.2sz.mell. Konyha önként'!C108</f>
        <v>0</v>
      </c>
      <c r="D108" s="582">
        <f>'1.C.1szmell Konyha köt'!D108+'1.C.2sz.mell. Konyha önként'!D108</f>
        <v>0</v>
      </c>
      <c r="E108" s="793">
        <f>'1.C.1szmell Konyha köt'!E108+'1.C.2sz.mell. Konyha önként'!E108</f>
        <v>0</v>
      </c>
      <c r="F108" s="801"/>
    </row>
    <row r="109" spans="1:6" ht="12" customHeight="1" thickBot="1" x14ac:dyDescent="0.35">
      <c r="A109" s="176" t="s">
        <v>651</v>
      </c>
      <c r="B109" s="415" t="s">
        <v>652</v>
      </c>
      <c r="C109" s="672">
        <f>'1.C.1szmell Konyha köt'!C109+'1.C.2sz.mell. Konyha önként'!C109</f>
        <v>0</v>
      </c>
      <c r="D109" s="672">
        <f>'1.C.1szmell Konyha köt'!D109+'1.C.2sz.mell. Konyha önként'!D109</f>
        <v>0</v>
      </c>
      <c r="E109" s="794">
        <f>'1.C.1szmell Konyha köt'!E109+'1.C.2sz.mell. Konyha önként'!E109</f>
        <v>0</v>
      </c>
      <c r="F109" s="802"/>
    </row>
    <row r="110" spans="1:6" ht="12" customHeight="1" thickBot="1" x14ac:dyDescent="0.35">
      <c r="A110" s="678" t="s">
        <v>307</v>
      </c>
      <c r="B110" s="681" t="s">
        <v>653</v>
      </c>
      <c r="C110" s="795">
        <f>'1.C.1szmell Konyha köt'!C110+'1.C.2sz.mell. Konyha önként'!C110</f>
        <v>50800</v>
      </c>
      <c r="D110" s="795">
        <v>100800</v>
      </c>
      <c r="E110" s="795">
        <v>96476</v>
      </c>
      <c r="F110" s="676">
        <f>E110/D110</f>
        <v>0.95710317460317462</v>
      </c>
    </row>
    <row r="111" spans="1:6" ht="12" customHeight="1" x14ac:dyDescent="0.3">
      <c r="A111" s="175" t="s">
        <v>370</v>
      </c>
      <c r="B111" s="168" t="s">
        <v>439</v>
      </c>
      <c r="C111" s="669">
        <f>'1.C.1szmell Konyha köt'!C111+'1.C.2sz.mell. Konyha önként'!C111</f>
        <v>50800</v>
      </c>
      <c r="D111" s="669">
        <v>100800</v>
      </c>
      <c r="E111" s="792">
        <v>96476</v>
      </c>
      <c r="F111" s="800">
        <f>E111/D111</f>
        <v>0.95710317460317462</v>
      </c>
    </row>
    <row r="112" spans="1:6" x14ac:dyDescent="0.3">
      <c r="A112" s="172" t="s">
        <v>371</v>
      </c>
      <c r="B112" s="166" t="s">
        <v>654</v>
      </c>
      <c r="C112" s="582">
        <f>'1.C.1szmell Konyha köt'!C112+'1.C.2sz.mell. Konyha önként'!C112</f>
        <v>0</v>
      </c>
      <c r="D112" s="582">
        <f>'1.C.1szmell Konyha köt'!D112+'1.C.2sz.mell. Konyha önként'!D112</f>
        <v>0</v>
      </c>
      <c r="E112" s="793">
        <f>'1.C.1szmell Konyha köt'!E112+'1.C.2sz.mell. Konyha önként'!E112</f>
        <v>0</v>
      </c>
      <c r="F112" s="801"/>
    </row>
    <row r="113" spans="1:6" ht="12" customHeight="1" x14ac:dyDescent="0.3">
      <c r="A113" s="172" t="s">
        <v>372</v>
      </c>
      <c r="B113" s="166" t="s">
        <v>428</v>
      </c>
      <c r="C113" s="582">
        <f>'1.C.1szmell Konyha köt'!C113+'1.C.2sz.mell. Konyha önként'!C113</f>
        <v>0</v>
      </c>
      <c r="D113" s="582">
        <f>'1.C.1szmell Konyha köt'!D113+'1.C.2sz.mell. Konyha önként'!D113</f>
        <v>0</v>
      </c>
      <c r="E113" s="793">
        <f>'1.C.1szmell Konyha köt'!E113+'1.C.2sz.mell. Konyha önként'!E113</f>
        <v>0</v>
      </c>
      <c r="F113" s="801"/>
    </row>
    <row r="114" spans="1:6" ht="12" customHeight="1" x14ac:dyDescent="0.3">
      <c r="A114" s="172" t="s">
        <v>373</v>
      </c>
      <c r="B114" s="166" t="s">
        <v>655</v>
      </c>
      <c r="C114" s="582">
        <f>'1.C.1szmell Konyha köt'!C114+'1.C.2sz.mell. Konyha önként'!C114</f>
        <v>0</v>
      </c>
      <c r="D114" s="582">
        <f>'1.C.1szmell Konyha köt'!D114+'1.C.2sz.mell. Konyha önként'!D114</f>
        <v>0</v>
      </c>
      <c r="E114" s="793">
        <f>'1.C.1szmell Konyha köt'!E114+'1.C.2sz.mell. Konyha önként'!E114</f>
        <v>0</v>
      </c>
      <c r="F114" s="801"/>
    </row>
    <row r="115" spans="1:6" ht="21.75" customHeight="1" x14ac:dyDescent="0.3">
      <c r="A115" s="172" t="s">
        <v>374</v>
      </c>
      <c r="B115" s="199" t="s">
        <v>441</v>
      </c>
      <c r="C115" s="582">
        <f>'1.C.1szmell Konyha köt'!C115+'1.C.2sz.mell. Konyha önként'!C115</f>
        <v>0</v>
      </c>
      <c r="D115" s="582">
        <f>'1.C.1szmell Konyha köt'!D115+'1.C.2sz.mell. Konyha önként'!D115</f>
        <v>0</v>
      </c>
      <c r="E115" s="793">
        <f>'1.C.1szmell Konyha köt'!E115+'1.C.2sz.mell. Konyha önként'!E115</f>
        <v>0</v>
      </c>
      <c r="F115" s="801"/>
    </row>
    <row r="116" spans="1:6" ht="24" customHeight="1" x14ac:dyDescent="0.3">
      <c r="A116" s="172" t="s">
        <v>381</v>
      </c>
      <c r="B116" s="199" t="s">
        <v>656</v>
      </c>
      <c r="C116" s="582">
        <f>'1.C.1szmell Konyha köt'!C116+'1.C.2sz.mell. Konyha önként'!C116</f>
        <v>0</v>
      </c>
      <c r="D116" s="582">
        <f>'1.C.1szmell Konyha köt'!D116+'1.C.2sz.mell. Konyha önként'!D116</f>
        <v>0</v>
      </c>
      <c r="E116" s="793">
        <f>'1.C.1szmell Konyha köt'!E116+'1.C.2sz.mell. Konyha önként'!E116</f>
        <v>0</v>
      </c>
      <c r="F116" s="801"/>
    </row>
    <row r="117" spans="1:6" ht="22.5" customHeight="1" x14ac:dyDescent="0.3">
      <c r="A117" s="172" t="s">
        <v>383</v>
      </c>
      <c r="B117" s="166" t="s">
        <v>657</v>
      </c>
      <c r="C117" s="582">
        <f>'1.C.1szmell Konyha köt'!C117+'1.C.2sz.mell. Konyha önként'!C117</f>
        <v>0</v>
      </c>
      <c r="D117" s="582">
        <f>'1.C.1szmell Konyha köt'!D117+'1.C.2sz.mell. Konyha önként'!D117</f>
        <v>0</v>
      </c>
      <c r="E117" s="793">
        <f>'1.C.1szmell Konyha köt'!E117+'1.C.2sz.mell. Konyha önként'!E117</f>
        <v>0</v>
      </c>
      <c r="F117" s="801"/>
    </row>
    <row r="118" spans="1:6" ht="12" customHeight="1" x14ac:dyDescent="0.3">
      <c r="A118" s="172" t="s">
        <v>429</v>
      </c>
      <c r="B118" s="166" t="s">
        <v>644</v>
      </c>
      <c r="C118" s="582">
        <f>'1.C.1szmell Konyha köt'!C118+'1.C.2sz.mell. Konyha önként'!C118</f>
        <v>0</v>
      </c>
      <c r="D118" s="582">
        <f>'1.C.1szmell Konyha köt'!D118+'1.C.2sz.mell. Konyha önként'!D118</f>
        <v>0</v>
      </c>
      <c r="E118" s="793">
        <f>'1.C.1szmell Konyha köt'!E118+'1.C.2sz.mell. Konyha önként'!E118</f>
        <v>0</v>
      </c>
      <c r="F118" s="801"/>
    </row>
    <row r="119" spans="1:6" ht="12" customHeight="1" x14ac:dyDescent="0.3">
      <c r="A119" s="172" t="s">
        <v>430</v>
      </c>
      <c r="B119" s="166" t="s">
        <v>658</v>
      </c>
      <c r="C119" s="582">
        <f>'1.C.1szmell Konyha köt'!C119+'1.C.2sz.mell. Konyha önként'!C119</f>
        <v>0</v>
      </c>
      <c r="D119" s="582">
        <f>'1.C.1szmell Konyha köt'!D119+'1.C.2sz.mell. Konyha önként'!D119</f>
        <v>0</v>
      </c>
      <c r="E119" s="793">
        <f>'1.C.1szmell Konyha köt'!E119+'1.C.2sz.mell. Konyha önként'!E119</f>
        <v>0</v>
      </c>
      <c r="F119" s="801"/>
    </row>
    <row r="120" spans="1:6" s="232" customFormat="1" ht="12" customHeight="1" x14ac:dyDescent="0.25">
      <c r="A120" s="172" t="s">
        <v>431</v>
      </c>
      <c r="B120" s="166" t="s">
        <v>659</v>
      </c>
      <c r="C120" s="582">
        <f>'1.C.1szmell Konyha köt'!C120+'1.C.2sz.mell. Konyha önként'!C120</f>
        <v>0</v>
      </c>
      <c r="D120" s="582">
        <f>'1.C.1szmell Konyha köt'!D120+'1.C.2sz.mell. Konyha önként'!D120</f>
        <v>0</v>
      </c>
      <c r="E120" s="793">
        <f>'1.C.1szmell Konyha köt'!E120+'1.C.2sz.mell. Konyha önként'!E120</f>
        <v>0</v>
      </c>
      <c r="F120" s="801"/>
    </row>
    <row r="121" spans="1:6" ht="12" customHeight="1" x14ac:dyDescent="0.3">
      <c r="A121" s="172" t="s">
        <v>660</v>
      </c>
      <c r="B121" s="444" t="s">
        <v>647</v>
      </c>
      <c r="C121" s="582">
        <f>'1.C.1szmell Konyha köt'!C121+'1.C.2sz.mell. Konyha önként'!C121</f>
        <v>0</v>
      </c>
      <c r="D121" s="582">
        <f>'1.C.1szmell Konyha köt'!D121+'1.C.2sz.mell. Konyha önként'!D121</f>
        <v>0</v>
      </c>
      <c r="E121" s="793">
        <f>'1.C.1szmell Konyha köt'!E121+'1.C.2sz.mell. Konyha önként'!E121</f>
        <v>0</v>
      </c>
      <c r="F121" s="801"/>
    </row>
    <row r="122" spans="1:6" ht="12" customHeight="1" x14ac:dyDescent="0.3">
      <c r="A122" s="172" t="s">
        <v>661</v>
      </c>
      <c r="B122" s="166" t="s">
        <v>662</v>
      </c>
      <c r="C122" s="582">
        <f>'1.C.1szmell Konyha köt'!C122+'1.C.2sz.mell. Konyha önként'!C122</f>
        <v>0</v>
      </c>
      <c r="D122" s="582">
        <f>'1.C.1szmell Konyha köt'!D122+'1.C.2sz.mell. Konyha önként'!D122</f>
        <v>0</v>
      </c>
      <c r="E122" s="793">
        <f>'1.C.1szmell Konyha köt'!E122+'1.C.2sz.mell. Konyha önként'!E122</f>
        <v>0</v>
      </c>
      <c r="F122" s="801"/>
    </row>
    <row r="123" spans="1:6" ht="12" customHeight="1" thickBot="1" x14ac:dyDescent="0.35">
      <c r="A123" s="176" t="s">
        <v>663</v>
      </c>
      <c r="B123" s="752" t="s">
        <v>664</v>
      </c>
      <c r="C123" s="672">
        <f>'1.C.1szmell Konyha köt'!C123+'1.C.2sz.mell. Konyha önként'!C123</f>
        <v>0</v>
      </c>
      <c r="D123" s="672">
        <f>'1.C.1szmell Konyha köt'!D123+'1.C.2sz.mell. Konyha önként'!D123</f>
        <v>0</v>
      </c>
      <c r="E123" s="794">
        <f>'1.C.1szmell Konyha köt'!E123+'1.C.2sz.mell. Konyha önként'!E123</f>
        <v>0</v>
      </c>
      <c r="F123" s="802"/>
    </row>
    <row r="124" spans="1:6" ht="12" customHeight="1" thickBot="1" x14ac:dyDescent="0.35">
      <c r="A124" s="678" t="s">
        <v>308</v>
      </c>
      <c r="B124" s="750" t="s">
        <v>665</v>
      </c>
      <c r="C124" s="795">
        <f>'1.C.1szmell Konyha köt'!C124+'1.C.2sz.mell. Konyha önként'!C124</f>
        <v>0</v>
      </c>
      <c r="D124" s="795">
        <f>'1.C.1szmell Konyha köt'!D124+'1.C.2sz.mell. Konyha önként'!D124</f>
        <v>0</v>
      </c>
      <c r="E124" s="795">
        <f>'1.C.1szmell Konyha köt'!E124+'1.C.2sz.mell. Konyha önként'!E124</f>
        <v>0</v>
      </c>
      <c r="F124" s="676"/>
    </row>
    <row r="125" spans="1:6" ht="12" customHeight="1" x14ac:dyDescent="0.3">
      <c r="A125" s="175" t="s">
        <v>353</v>
      </c>
      <c r="B125" s="168" t="s">
        <v>342</v>
      </c>
      <c r="C125" s="669">
        <f>'1.C.1szmell Konyha köt'!C125+'1.C.2sz.mell. Konyha önként'!C125</f>
        <v>0</v>
      </c>
      <c r="D125" s="669">
        <f>'1.C.1szmell Konyha köt'!D125+'1.C.2sz.mell. Konyha önként'!D125</f>
        <v>0</v>
      </c>
      <c r="E125" s="792">
        <f>'1.C.1szmell Konyha köt'!E125+'1.C.2sz.mell. Konyha önként'!E125</f>
        <v>0</v>
      </c>
      <c r="F125" s="800"/>
    </row>
    <row r="126" spans="1:6" ht="12" customHeight="1" thickBot="1" x14ac:dyDescent="0.35">
      <c r="A126" s="176" t="s">
        <v>354</v>
      </c>
      <c r="B126" s="415" t="s">
        <v>343</v>
      </c>
      <c r="C126" s="672">
        <f>'1.C.1szmell Konyha köt'!C126+'1.C.2sz.mell. Konyha önként'!C126</f>
        <v>0</v>
      </c>
      <c r="D126" s="672">
        <f>'1.C.1szmell Konyha köt'!D126+'1.C.2sz.mell. Konyha önként'!D126</f>
        <v>0</v>
      </c>
      <c r="E126" s="794">
        <f>'1.C.1szmell Konyha köt'!E126+'1.C.2sz.mell. Konyha önként'!E126</f>
        <v>0</v>
      </c>
      <c r="F126" s="802"/>
    </row>
    <row r="127" spans="1:6" ht="12" customHeight="1" thickBot="1" x14ac:dyDescent="0.35">
      <c r="A127" s="578" t="s">
        <v>309</v>
      </c>
      <c r="B127" s="751" t="s">
        <v>666</v>
      </c>
      <c r="C127" s="795">
        <v>34676259</v>
      </c>
      <c r="D127" s="795">
        <v>36276259</v>
      </c>
      <c r="E127" s="795">
        <v>34387715</v>
      </c>
      <c r="F127" s="580">
        <f>E127/D127</f>
        <v>0.94793994606775744</v>
      </c>
    </row>
    <row r="128" spans="1:6" ht="12" customHeight="1" thickBot="1" x14ac:dyDescent="0.35">
      <c r="A128" s="180" t="s">
        <v>310</v>
      </c>
      <c r="B128" s="749" t="s">
        <v>667</v>
      </c>
      <c r="C128" s="291">
        <f>'1.C.1szmell Konyha köt'!C128+'1.C.2sz.mell. Konyha önként'!C128</f>
        <v>0</v>
      </c>
      <c r="D128" s="291">
        <f>'1.C.1szmell Konyha köt'!D128+'1.C.2sz.mell. Konyha önként'!D128</f>
        <v>0</v>
      </c>
      <c r="E128" s="291">
        <f>'1.C.1szmell Konyha köt'!E128+'1.C.2sz.mell. Konyha önként'!E128</f>
        <v>0</v>
      </c>
      <c r="F128" s="481"/>
    </row>
    <row r="129" spans="1:9" ht="12" customHeight="1" x14ac:dyDescent="0.3">
      <c r="A129" s="175" t="s">
        <v>357</v>
      </c>
      <c r="B129" s="168" t="s">
        <v>668</v>
      </c>
      <c r="C129" s="669">
        <f>'1.C.1szmell Konyha köt'!C129+'1.C.2sz.mell. Konyha önként'!C129</f>
        <v>0</v>
      </c>
      <c r="D129" s="669">
        <f>'1.C.1szmell Konyha köt'!D129+'1.C.2sz.mell. Konyha önként'!D129</f>
        <v>0</v>
      </c>
      <c r="E129" s="792">
        <f>'1.C.1szmell Konyha köt'!E129+'1.C.2sz.mell. Konyha önként'!E129</f>
        <v>0</v>
      </c>
      <c r="F129" s="800"/>
    </row>
    <row r="130" spans="1:9" ht="12" customHeight="1" x14ac:dyDescent="0.3">
      <c r="A130" s="172" t="s">
        <v>358</v>
      </c>
      <c r="B130" s="166" t="s">
        <v>669</v>
      </c>
      <c r="C130" s="582">
        <f>'1.C.1szmell Konyha köt'!C130+'1.C.2sz.mell. Konyha önként'!C130</f>
        <v>0</v>
      </c>
      <c r="D130" s="582">
        <f>'1.C.1szmell Konyha köt'!D130+'1.C.2sz.mell. Konyha önként'!D130</f>
        <v>0</v>
      </c>
      <c r="E130" s="793">
        <f>'1.C.1szmell Konyha köt'!E130+'1.C.2sz.mell. Konyha önként'!E130</f>
        <v>0</v>
      </c>
      <c r="F130" s="801"/>
    </row>
    <row r="131" spans="1:9" ht="12" customHeight="1" thickBot="1" x14ac:dyDescent="0.35">
      <c r="A131" s="176" t="s">
        <v>359</v>
      </c>
      <c r="B131" s="415" t="s">
        <v>670</v>
      </c>
      <c r="C131" s="672">
        <f>'1.C.1szmell Konyha köt'!C131+'1.C.2sz.mell. Konyha önként'!C131</f>
        <v>0</v>
      </c>
      <c r="D131" s="672">
        <f>'1.C.1szmell Konyha köt'!D131+'1.C.2sz.mell. Konyha önként'!D131</f>
        <v>0</v>
      </c>
      <c r="E131" s="794">
        <f>'1.C.1szmell Konyha köt'!E131+'1.C.2sz.mell. Konyha önként'!E131</f>
        <v>0</v>
      </c>
      <c r="F131" s="802"/>
    </row>
    <row r="132" spans="1:9" ht="12" customHeight="1" thickBot="1" x14ac:dyDescent="0.35">
      <c r="A132" s="678" t="s">
        <v>311</v>
      </c>
      <c r="B132" s="750" t="s">
        <v>671</v>
      </c>
      <c r="C132" s="795">
        <f>'1.C.1szmell Konyha köt'!C132+'1.C.2sz.mell. Konyha önként'!C132</f>
        <v>0</v>
      </c>
      <c r="D132" s="795">
        <f>'1.C.1szmell Konyha köt'!D132+'1.C.2sz.mell. Konyha önként'!D132</f>
        <v>0</v>
      </c>
      <c r="E132" s="795">
        <f>'1.C.1szmell Konyha köt'!E132+'1.C.2sz.mell. Konyha önként'!E132</f>
        <v>0</v>
      </c>
      <c r="F132" s="676"/>
    </row>
    <row r="133" spans="1:9" ht="12" customHeight="1" x14ac:dyDescent="0.3">
      <c r="A133" s="175" t="s">
        <v>360</v>
      </c>
      <c r="B133" s="168" t="s">
        <v>672</v>
      </c>
      <c r="C133" s="669">
        <f>'1.C.1szmell Konyha köt'!C133+'1.C.2sz.mell. Konyha önként'!C133</f>
        <v>0</v>
      </c>
      <c r="D133" s="669">
        <f>'1.C.1szmell Konyha köt'!D133+'1.C.2sz.mell. Konyha önként'!D133</f>
        <v>0</v>
      </c>
      <c r="E133" s="792">
        <f>'1.C.1szmell Konyha köt'!E133+'1.C.2sz.mell. Konyha önként'!E133</f>
        <v>0</v>
      </c>
      <c r="F133" s="800"/>
    </row>
    <row r="134" spans="1:9" ht="12" customHeight="1" x14ac:dyDescent="0.3">
      <c r="A134" s="172" t="s">
        <v>361</v>
      </c>
      <c r="B134" s="166" t="s">
        <v>673</v>
      </c>
      <c r="C134" s="582">
        <f>'1.C.1szmell Konyha köt'!C134+'1.C.2sz.mell. Konyha önként'!C134</f>
        <v>0</v>
      </c>
      <c r="D134" s="582">
        <f>'1.C.1szmell Konyha köt'!D134+'1.C.2sz.mell. Konyha önként'!D134</f>
        <v>0</v>
      </c>
      <c r="E134" s="793">
        <f>'1.C.1szmell Konyha köt'!E134+'1.C.2sz.mell. Konyha önként'!E134</f>
        <v>0</v>
      </c>
      <c r="F134" s="801"/>
    </row>
    <row r="135" spans="1:9" ht="12" customHeight="1" x14ac:dyDescent="0.3">
      <c r="A135" s="172" t="s">
        <v>569</v>
      </c>
      <c r="B135" s="166" t="s">
        <v>674</v>
      </c>
      <c r="C135" s="582">
        <f>'1.C.1szmell Konyha köt'!C135+'1.C.2sz.mell. Konyha önként'!C135</f>
        <v>0</v>
      </c>
      <c r="D135" s="582">
        <f>'1.C.1szmell Konyha köt'!D135+'1.C.2sz.mell. Konyha önként'!D135</f>
        <v>0</v>
      </c>
      <c r="E135" s="793">
        <f>'1.C.1szmell Konyha köt'!E135+'1.C.2sz.mell. Konyha önként'!E135</f>
        <v>0</v>
      </c>
      <c r="F135" s="801"/>
    </row>
    <row r="136" spans="1:9" ht="12" customHeight="1" thickBot="1" x14ac:dyDescent="0.35">
      <c r="A136" s="176" t="s">
        <v>571</v>
      </c>
      <c r="B136" s="415" t="s">
        <v>675</v>
      </c>
      <c r="C136" s="672">
        <f>'1.C.1szmell Konyha köt'!C136+'1.C.2sz.mell. Konyha önként'!C136</f>
        <v>0</v>
      </c>
      <c r="D136" s="672">
        <f>'1.C.1szmell Konyha köt'!D136+'1.C.2sz.mell. Konyha önként'!D136</f>
        <v>0</v>
      </c>
      <c r="E136" s="794">
        <f>'1.C.1szmell Konyha köt'!E136+'1.C.2sz.mell. Konyha önként'!E136</f>
        <v>0</v>
      </c>
      <c r="F136" s="802"/>
    </row>
    <row r="137" spans="1:9" ht="12" customHeight="1" thickBot="1" x14ac:dyDescent="0.35">
      <c r="A137" s="678" t="s">
        <v>312</v>
      </c>
      <c r="B137" s="750" t="s">
        <v>676</v>
      </c>
      <c r="C137" s="795">
        <f>'1.C.1szmell Konyha köt'!C137+'1.C.2sz.mell. Konyha önként'!C137</f>
        <v>0</v>
      </c>
      <c r="D137" s="795">
        <f>'1.C.1szmell Konyha köt'!D137+'1.C.2sz.mell. Konyha önként'!D137</f>
        <v>0</v>
      </c>
      <c r="E137" s="795">
        <f>'1.C.1szmell Konyha köt'!E137+'1.C.2sz.mell. Konyha önként'!E137</f>
        <v>0</v>
      </c>
      <c r="F137" s="676"/>
    </row>
    <row r="138" spans="1:9" ht="12" customHeight="1" x14ac:dyDescent="0.3">
      <c r="A138" s="175" t="s">
        <v>362</v>
      </c>
      <c r="B138" s="168" t="s">
        <v>677</v>
      </c>
      <c r="C138" s="669">
        <f>'1.C.1szmell Konyha köt'!C138+'1.C.2sz.mell. Konyha önként'!C138</f>
        <v>0</v>
      </c>
      <c r="D138" s="669">
        <f>'1.C.1szmell Konyha köt'!D138+'1.C.2sz.mell. Konyha önként'!D138</f>
        <v>0</v>
      </c>
      <c r="E138" s="792">
        <f>'1.C.1szmell Konyha köt'!E138+'1.C.2sz.mell. Konyha önként'!E138</f>
        <v>0</v>
      </c>
      <c r="F138" s="800"/>
    </row>
    <row r="139" spans="1:9" ht="12" customHeight="1" x14ac:dyDescent="0.3">
      <c r="A139" s="172" t="s">
        <v>363</v>
      </c>
      <c r="B139" s="166" t="s">
        <v>678</v>
      </c>
      <c r="C139" s="582">
        <f>'1.C.1szmell Konyha köt'!C139+'1.C.2sz.mell. Konyha önként'!C139</f>
        <v>0</v>
      </c>
      <c r="D139" s="582">
        <f>'1.C.1szmell Konyha köt'!D139+'1.C.2sz.mell. Konyha önként'!D139</f>
        <v>0</v>
      </c>
      <c r="E139" s="793">
        <f>'1.C.1szmell Konyha köt'!E139+'1.C.2sz.mell. Konyha önként'!E139</f>
        <v>0</v>
      </c>
      <c r="F139" s="801"/>
    </row>
    <row r="140" spans="1:9" ht="12" customHeight="1" x14ac:dyDescent="0.3">
      <c r="A140" s="172" t="s">
        <v>578</v>
      </c>
      <c r="B140" s="166" t="s">
        <v>679</v>
      </c>
      <c r="C140" s="582">
        <f>'1.C.1szmell Konyha köt'!C140+'1.C.2sz.mell. Konyha önként'!C140</f>
        <v>0</v>
      </c>
      <c r="D140" s="582">
        <f>'1.C.1szmell Konyha köt'!D140+'1.C.2sz.mell. Konyha önként'!D140</f>
        <v>0</v>
      </c>
      <c r="E140" s="793">
        <f>'1.C.1szmell Konyha köt'!E140+'1.C.2sz.mell. Konyha önként'!E140</f>
        <v>0</v>
      </c>
      <c r="F140" s="801"/>
    </row>
    <row r="141" spans="1:9" ht="12" customHeight="1" x14ac:dyDescent="0.3">
      <c r="A141" s="172" t="s">
        <v>580</v>
      </c>
      <c r="B141" s="166" t="s">
        <v>858</v>
      </c>
      <c r="C141" s="582">
        <f>'1.C.1szmell Konyha köt'!C141+'1.C.2sz.mell. Konyha önként'!C141</f>
        <v>0</v>
      </c>
      <c r="D141" s="582">
        <f>'1.C.1szmell Konyha köt'!D141+'1.C.2sz.mell. Konyha önként'!D141</f>
        <v>0</v>
      </c>
      <c r="E141" s="793">
        <f>'1.C.1szmell Konyha köt'!E141+'1.C.2sz.mell. Konyha önként'!E141</f>
        <v>0</v>
      </c>
      <c r="F141" s="801"/>
    </row>
    <row r="142" spans="1:9" ht="15" customHeight="1" thickBot="1" x14ac:dyDescent="0.35">
      <c r="A142" s="176" t="s">
        <v>857</v>
      </c>
      <c r="B142" s="415" t="s">
        <v>680</v>
      </c>
      <c r="C142" s="672">
        <f>'1.C.1szmell Konyha köt'!C142+'1.C.2sz.mell. Konyha önként'!C142</f>
        <v>0</v>
      </c>
      <c r="D142" s="672">
        <f>'1.C.1szmell Konyha köt'!D142+'1.C.2sz.mell. Konyha önként'!D142</f>
        <v>0</v>
      </c>
      <c r="E142" s="794">
        <f>'1.C.1szmell Konyha köt'!E142+'1.C.2sz.mell. Konyha önként'!E142</f>
        <v>0</v>
      </c>
      <c r="F142" s="802"/>
      <c r="H142" s="221"/>
      <c r="I142" s="221"/>
    </row>
    <row r="143" spans="1:9" s="217" customFormat="1" ht="12.9" customHeight="1" thickBot="1" x14ac:dyDescent="0.3">
      <c r="A143" s="678" t="s">
        <v>313</v>
      </c>
      <c r="B143" s="750" t="s">
        <v>681</v>
      </c>
      <c r="C143" s="795">
        <f>'1.C.1szmell Konyha köt'!C143+'1.C.2sz.mell. Konyha önként'!C143</f>
        <v>0</v>
      </c>
      <c r="D143" s="795">
        <f>'1.C.1szmell Konyha köt'!D143+'1.C.2sz.mell. Konyha önként'!D143</f>
        <v>0</v>
      </c>
      <c r="E143" s="795">
        <f>'1.C.1szmell Konyha köt'!E143+'1.C.2sz.mell. Konyha önként'!E143</f>
        <v>0</v>
      </c>
      <c r="F143" s="676"/>
    </row>
    <row r="144" spans="1:9" ht="12.75" customHeight="1" x14ac:dyDescent="0.3">
      <c r="A144" s="175" t="s">
        <v>422</v>
      </c>
      <c r="B144" s="168" t="s">
        <v>682</v>
      </c>
      <c r="C144" s="669">
        <f>'1.C.1szmell Konyha köt'!C144+'1.C.2sz.mell. Konyha önként'!C144</f>
        <v>0</v>
      </c>
      <c r="D144" s="669">
        <f>'1.C.1szmell Konyha köt'!D144+'1.C.2sz.mell. Konyha önként'!D144</f>
        <v>0</v>
      </c>
      <c r="E144" s="792">
        <f>'1.C.1szmell Konyha köt'!E144+'1.C.2sz.mell. Konyha önként'!E144</f>
        <v>0</v>
      </c>
      <c r="F144" s="800"/>
    </row>
    <row r="145" spans="1:6" ht="12.75" customHeight="1" x14ac:dyDescent="0.3">
      <c r="A145" s="172" t="s">
        <v>423</v>
      </c>
      <c r="B145" s="166" t="s">
        <v>683</v>
      </c>
      <c r="C145" s="582">
        <f>'1.C.1szmell Konyha köt'!C145+'1.C.2sz.mell. Konyha önként'!C145</f>
        <v>0</v>
      </c>
      <c r="D145" s="582">
        <f>'1.C.1szmell Konyha köt'!D145+'1.C.2sz.mell. Konyha önként'!D145</f>
        <v>0</v>
      </c>
      <c r="E145" s="793">
        <f>'1.C.1szmell Konyha köt'!E145+'1.C.2sz.mell. Konyha önként'!E145</f>
        <v>0</v>
      </c>
      <c r="F145" s="801"/>
    </row>
    <row r="146" spans="1:6" ht="12.75" customHeight="1" x14ac:dyDescent="0.3">
      <c r="A146" s="172" t="s">
        <v>440</v>
      </c>
      <c r="B146" s="166" t="s">
        <v>684</v>
      </c>
      <c r="C146" s="582">
        <f>'1.C.1szmell Konyha köt'!C146+'1.C.2sz.mell. Konyha önként'!C146</f>
        <v>0</v>
      </c>
      <c r="D146" s="582">
        <f>'1.C.1szmell Konyha köt'!D146+'1.C.2sz.mell. Konyha önként'!D146</f>
        <v>0</v>
      </c>
      <c r="E146" s="793">
        <f>'1.C.1szmell Konyha köt'!E146+'1.C.2sz.mell. Konyha önként'!E146</f>
        <v>0</v>
      </c>
      <c r="F146" s="801"/>
    </row>
    <row r="147" spans="1:6" ht="16.2" thickBot="1" x14ac:dyDescent="0.35">
      <c r="A147" s="176" t="s">
        <v>586</v>
      </c>
      <c r="B147" s="415" t="s">
        <v>685</v>
      </c>
      <c r="C147" s="672">
        <f>'1.C.1szmell Konyha köt'!C147+'1.C.2sz.mell. Konyha önként'!C147</f>
        <v>0</v>
      </c>
      <c r="D147" s="672">
        <f>'1.C.1szmell Konyha köt'!D147+'1.C.2sz.mell. Konyha önként'!D147</f>
        <v>0</v>
      </c>
      <c r="E147" s="794">
        <f>'1.C.1szmell Konyha köt'!E147+'1.C.2sz.mell. Konyha önként'!E147</f>
        <v>0</v>
      </c>
      <c r="F147" s="802"/>
    </row>
    <row r="148" spans="1:6" ht="16.2" thickBot="1" x14ac:dyDescent="0.35">
      <c r="A148" s="578" t="s">
        <v>314</v>
      </c>
      <c r="B148" s="751" t="s">
        <v>686</v>
      </c>
      <c r="C148" s="795"/>
      <c r="D148" s="795">
        <f>'1.C.1szmell Konyha köt'!D148+'1.C.2sz.mell. Konyha önként'!D148</f>
        <v>0</v>
      </c>
      <c r="E148" s="795">
        <f>'1.C.1szmell Konyha köt'!E148+'1.C.2sz.mell. Konyha önként'!E148</f>
        <v>0</v>
      </c>
      <c r="F148" s="580"/>
    </row>
    <row r="149" spans="1:6" ht="16.2" thickBot="1" x14ac:dyDescent="0.35">
      <c r="A149" s="342" t="s">
        <v>315</v>
      </c>
      <c r="B149" s="296" t="s">
        <v>687</v>
      </c>
      <c r="C149" s="286">
        <v>34676259</v>
      </c>
      <c r="D149" s="286">
        <v>36276259</v>
      </c>
      <c r="E149" s="286">
        <v>34387715</v>
      </c>
      <c r="F149" s="285">
        <f>E149/D149</f>
        <v>0.94793994606775744</v>
      </c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-19863571</v>
      </c>
      <c r="D153" s="202">
        <f>+D63-D127</f>
        <v>-19863571</v>
      </c>
      <c r="E153" s="202">
        <f>+E63-E127</f>
        <v>-19577267</v>
      </c>
      <c r="F153" s="202">
        <f>+F63-F127</f>
        <v>-4.5561980922742773E-2</v>
      </c>
    </row>
    <row r="154" spans="1:6" ht="22.2" thickBot="1" x14ac:dyDescent="0.35">
      <c r="A154" s="178" t="s">
        <v>307</v>
      </c>
      <c r="B154" s="403" t="s">
        <v>690</v>
      </c>
      <c r="C154" s="202">
        <f>+C86-C148</f>
        <v>19863571</v>
      </c>
      <c r="D154" s="202">
        <f>+D86-D148</f>
        <v>19863571</v>
      </c>
      <c r="E154" s="202">
        <f>+E86-E148</f>
        <v>19596918</v>
      </c>
      <c r="F154" s="202"/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91:A92"/>
    <mergeCell ref="B91:B92"/>
    <mergeCell ref="C91:E91"/>
    <mergeCell ref="A151:E151"/>
    <mergeCell ref="A1:E1"/>
    <mergeCell ref="A3:A4"/>
    <mergeCell ref="B3:B4"/>
    <mergeCell ref="C3:E3"/>
    <mergeCell ref="A89:E89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 Konyha
2020. ÉVI ZÁRSZÁMADÁSÁNAK PÉNZÜGYI MÉRLEGE&amp;R&amp;"Times New Roman CE,Félkövér dőlt"&amp;11 1.C. melléklet  7/2021. (05.29.) önkormányzati rendelethez</oddHeader>
  </headerFooter>
  <rowBreaks count="1" manualBreakCount="1">
    <brk id="87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I163"/>
  <sheetViews>
    <sheetView view="pageLayout" zoomScaleNormal="130" zoomScaleSheetLayoutView="100" workbookViewId="0">
      <selection activeCell="G10" sqref="G10"/>
    </sheetView>
  </sheetViews>
  <sheetFormatPr defaultColWidth="9.33203125" defaultRowHeight="15.6" x14ac:dyDescent="0.3"/>
  <cols>
    <col min="1" max="1" width="7.109375" style="205" customWidth="1"/>
    <col min="2" max="2" width="56.77734375" style="412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203"/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4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478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755" t="s">
        <v>638</v>
      </c>
      <c r="F5" s="480" t="s">
        <v>715</v>
      </c>
    </row>
    <row r="6" spans="1:6" s="217" customFormat="1" ht="12" customHeight="1" thickBot="1" x14ac:dyDescent="0.3">
      <c r="A6" s="178" t="s">
        <v>306</v>
      </c>
      <c r="B6" s="179" t="s">
        <v>518</v>
      </c>
      <c r="C6" s="208">
        <f>C7+C8+C9+C11+C12+C13+C14</f>
        <v>0</v>
      </c>
      <c r="D6" s="208">
        <f>D7+D8+D9+D11+D12+D13+D14</f>
        <v>0</v>
      </c>
      <c r="E6" s="286">
        <f>E7+E8+E9+E11+E12+E13+E14</f>
        <v>0</v>
      </c>
      <c r="F6" s="285"/>
    </row>
    <row r="7" spans="1:6" s="217" customFormat="1" ht="12" customHeight="1" thickBot="1" x14ac:dyDescent="0.3">
      <c r="A7" s="173" t="s">
        <v>364</v>
      </c>
      <c r="B7" s="409" t="s">
        <v>519</v>
      </c>
      <c r="C7" s="210"/>
      <c r="D7" s="210"/>
      <c r="E7" s="843"/>
      <c r="F7" s="285"/>
    </row>
    <row r="8" spans="1:6" s="217" customFormat="1" ht="12" customHeight="1" thickBot="1" x14ac:dyDescent="0.3">
      <c r="A8" s="172" t="s">
        <v>365</v>
      </c>
      <c r="B8" s="199" t="s">
        <v>520</v>
      </c>
      <c r="C8" s="209"/>
      <c r="D8" s="209"/>
      <c r="E8" s="839"/>
      <c r="F8" s="285"/>
    </row>
    <row r="9" spans="1:6" s="217" customFormat="1" ht="12" customHeight="1" thickBot="1" x14ac:dyDescent="0.3">
      <c r="A9" s="172" t="s">
        <v>366</v>
      </c>
      <c r="B9" s="199" t="s">
        <v>521</v>
      </c>
      <c r="C9" s="209"/>
      <c r="D9" s="209"/>
      <c r="E9" s="839"/>
      <c r="F9" s="285"/>
    </row>
    <row r="10" spans="1:6" s="217" customFormat="1" ht="12" customHeight="1" thickBot="1" x14ac:dyDescent="0.3">
      <c r="A10" s="172" t="s">
        <v>367</v>
      </c>
      <c r="B10" s="199" t="s">
        <v>1189</v>
      </c>
      <c r="C10" s="209"/>
      <c r="D10" s="209"/>
      <c r="E10" s="839"/>
      <c r="F10" s="285"/>
    </row>
    <row r="11" spans="1:6" s="217" customFormat="1" ht="12" customHeight="1" thickBot="1" x14ac:dyDescent="0.3">
      <c r="A11" s="172" t="s">
        <v>400</v>
      </c>
      <c r="B11" s="199" t="s">
        <v>522</v>
      </c>
      <c r="C11" s="209"/>
      <c r="D11" s="209"/>
      <c r="E11" s="839"/>
      <c r="F11" s="285"/>
    </row>
    <row r="12" spans="1:6" s="217" customFormat="1" ht="12" customHeight="1" thickBot="1" x14ac:dyDescent="0.3">
      <c r="A12" s="172" t="s">
        <v>368</v>
      </c>
      <c r="B12" s="199" t="s">
        <v>523</v>
      </c>
      <c r="C12" s="209"/>
      <c r="D12" s="209"/>
      <c r="E12" s="839"/>
      <c r="F12" s="285"/>
    </row>
    <row r="13" spans="1:6" s="217" customFormat="1" ht="12" customHeight="1" thickBot="1" x14ac:dyDescent="0.3">
      <c r="A13" s="174" t="s">
        <v>369</v>
      </c>
      <c r="B13" s="200" t="s">
        <v>524</v>
      </c>
      <c r="C13" s="211"/>
      <c r="D13" s="211"/>
      <c r="E13" s="840"/>
      <c r="F13" s="285"/>
    </row>
    <row r="14" spans="1:6" s="217" customFormat="1" ht="12" customHeight="1" thickBot="1" x14ac:dyDescent="0.3">
      <c r="A14" s="173" t="s">
        <v>377</v>
      </c>
      <c r="B14" s="409" t="s">
        <v>526</v>
      </c>
      <c r="C14" s="210"/>
      <c r="D14" s="210"/>
      <c r="E14" s="843"/>
      <c r="F14" s="285"/>
    </row>
    <row r="15" spans="1:6" s="217" customFormat="1" ht="12" customHeight="1" thickBot="1" x14ac:dyDescent="0.3">
      <c r="A15" s="178" t="s">
        <v>307</v>
      </c>
      <c r="B15" s="198" t="s">
        <v>525</v>
      </c>
      <c r="C15" s="208">
        <f>C16+C17+C18+C19+C20</f>
        <v>519656</v>
      </c>
      <c r="D15" s="208">
        <f>D16+D17+D18+D19+D20</f>
        <v>971214</v>
      </c>
      <c r="E15" s="286">
        <f>E16+E17+E18+E19+E20</f>
        <v>971214</v>
      </c>
      <c r="F15" s="285"/>
    </row>
    <row r="16" spans="1:6" s="217" customFormat="1" ht="12" customHeight="1" thickBot="1" x14ac:dyDescent="0.3">
      <c r="A16" s="172" t="s">
        <v>371</v>
      </c>
      <c r="B16" s="199" t="s">
        <v>527</v>
      </c>
      <c r="C16" s="209"/>
      <c r="D16" s="209"/>
      <c r="E16" s="839"/>
      <c r="F16" s="285"/>
    </row>
    <row r="17" spans="1:6" s="217" customFormat="1" ht="12" customHeight="1" thickBot="1" x14ac:dyDescent="0.3">
      <c r="A17" s="172" t="s">
        <v>372</v>
      </c>
      <c r="B17" s="199" t="s">
        <v>528</v>
      </c>
      <c r="C17" s="209"/>
      <c r="D17" s="209"/>
      <c r="E17" s="839"/>
      <c r="F17" s="285"/>
    </row>
    <row r="18" spans="1:6" s="217" customFormat="1" ht="12" customHeight="1" thickBot="1" x14ac:dyDescent="0.3">
      <c r="A18" s="172" t="s">
        <v>373</v>
      </c>
      <c r="B18" s="199" t="s">
        <v>530</v>
      </c>
      <c r="C18" s="209"/>
      <c r="D18" s="209"/>
      <c r="E18" s="839"/>
      <c r="F18" s="285"/>
    </row>
    <row r="19" spans="1:6" s="217" customFormat="1" ht="12" customHeight="1" thickBot="1" x14ac:dyDescent="0.3">
      <c r="A19" s="172" t="s">
        <v>374</v>
      </c>
      <c r="B19" s="199" t="s">
        <v>531</v>
      </c>
      <c r="C19" s="209">
        <f>'1.C Konyha'!C19-'1.C.2sz.mell. Konyha önként'!C19</f>
        <v>519656</v>
      </c>
      <c r="D19" s="209">
        <f>'1.C Konyha'!D19-'1.C.2sz.mell. Konyha önként'!D19</f>
        <v>971214</v>
      </c>
      <c r="E19" s="844">
        <f>'1.C Konyha'!E19-'1.C.2sz.mell. Konyha önként'!E19</f>
        <v>971214</v>
      </c>
      <c r="F19" s="285"/>
    </row>
    <row r="20" spans="1:6" s="217" customFormat="1" ht="12" customHeight="1" thickBot="1" x14ac:dyDescent="0.3">
      <c r="A20" s="174" t="s">
        <v>381</v>
      </c>
      <c r="B20" s="200" t="s">
        <v>532</v>
      </c>
      <c r="C20" s="211"/>
      <c r="D20" s="211"/>
      <c r="E20" s="840"/>
      <c r="F20" s="285"/>
    </row>
    <row r="21" spans="1:6" s="217" customFormat="1" ht="13.8" thickBot="1" x14ac:dyDescent="0.3">
      <c r="A21" s="178" t="s">
        <v>308</v>
      </c>
      <c r="B21" s="179" t="s">
        <v>533</v>
      </c>
      <c r="C21" s="208">
        <f>C22+C23+C24+C25+C26+C27</f>
        <v>0</v>
      </c>
      <c r="D21" s="208">
        <f>D22+D23+D24+D25+D26+D27</f>
        <v>0</v>
      </c>
      <c r="E21" s="286">
        <f>E22+E23+E24+E25+E26</f>
        <v>0</v>
      </c>
      <c r="F21" s="285"/>
    </row>
    <row r="22" spans="1:6" s="217" customFormat="1" ht="12" customHeight="1" thickBot="1" x14ac:dyDescent="0.3">
      <c r="A22" s="173" t="s">
        <v>353</v>
      </c>
      <c r="B22" s="409" t="s">
        <v>534</v>
      </c>
      <c r="C22" s="210"/>
      <c r="D22" s="210"/>
      <c r="E22" s="843"/>
      <c r="F22" s="285"/>
    </row>
    <row r="23" spans="1:6" s="217" customFormat="1" ht="12" customHeight="1" thickBot="1" x14ac:dyDescent="0.3">
      <c r="A23" s="172" t="s">
        <v>354</v>
      </c>
      <c r="B23" s="199" t="s">
        <v>535</v>
      </c>
      <c r="C23" s="209"/>
      <c r="D23" s="209"/>
      <c r="E23" s="839"/>
      <c r="F23" s="285"/>
    </row>
    <row r="24" spans="1:6" s="217" customFormat="1" ht="12" customHeight="1" thickBot="1" x14ac:dyDescent="0.3">
      <c r="A24" s="172" t="s">
        <v>355</v>
      </c>
      <c r="B24" s="199" t="s">
        <v>536</v>
      </c>
      <c r="C24" s="209"/>
      <c r="D24" s="209"/>
      <c r="E24" s="839"/>
      <c r="F24" s="285"/>
    </row>
    <row r="25" spans="1:6" s="217" customFormat="1" ht="12" customHeight="1" thickBot="1" x14ac:dyDescent="0.3">
      <c r="A25" s="172" t="s">
        <v>356</v>
      </c>
      <c r="B25" s="199" t="s">
        <v>537</v>
      </c>
      <c r="C25" s="209"/>
      <c r="D25" s="209"/>
      <c r="E25" s="839"/>
      <c r="F25" s="285"/>
    </row>
    <row r="26" spans="1:6" s="217" customFormat="1" ht="12" customHeight="1" thickBot="1" x14ac:dyDescent="0.3">
      <c r="A26" s="172" t="s">
        <v>412</v>
      </c>
      <c r="B26" s="199" t="s">
        <v>538</v>
      </c>
      <c r="C26" s="209"/>
      <c r="D26" s="209"/>
      <c r="E26" s="839"/>
      <c r="F26" s="285"/>
    </row>
    <row r="27" spans="1:6" s="217" customFormat="1" ht="12" customHeight="1" thickBot="1" x14ac:dyDescent="0.3">
      <c r="A27" s="174" t="s">
        <v>413</v>
      </c>
      <c r="B27" s="200" t="s">
        <v>539</v>
      </c>
      <c r="C27" s="211"/>
      <c r="D27" s="211"/>
      <c r="E27" s="840"/>
      <c r="F27" s="285"/>
    </row>
    <row r="28" spans="1:6" s="217" customFormat="1" ht="12" customHeight="1" thickBot="1" x14ac:dyDescent="0.3">
      <c r="A28" s="178" t="s">
        <v>414</v>
      </c>
      <c r="B28" s="179" t="s">
        <v>540</v>
      </c>
      <c r="C28" s="214">
        <f>C29+C33+C32+C34</f>
        <v>0</v>
      </c>
      <c r="D28" s="214">
        <f>D29+D33+D32+D34</f>
        <v>0</v>
      </c>
      <c r="E28" s="289">
        <f>E29+E33+E32+E34</f>
        <v>0</v>
      </c>
      <c r="F28" s="285"/>
    </row>
    <row r="29" spans="1:6" s="217" customFormat="1" ht="12" customHeight="1" thickBot="1" x14ac:dyDescent="0.3">
      <c r="A29" s="173" t="s">
        <v>541</v>
      </c>
      <c r="B29" s="409" t="s">
        <v>542</v>
      </c>
      <c r="C29" s="224"/>
      <c r="D29" s="224"/>
      <c r="E29" s="290"/>
      <c r="F29" s="285"/>
    </row>
    <row r="30" spans="1:6" s="217" customFormat="1" ht="12" customHeight="1" thickBot="1" x14ac:dyDescent="0.3">
      <c r="A30" s="172" t="s">
        <v>543</v>
      </c>
      <c r="B30" s="199" t="s">
        <v>544</v>
      </c>
      <c r="C30" s="209"/>
      <c r="D30" s="209"/>
      <c r="E30" s="839"/>
      <c r="F30" s="285"/>
    </row>
    <row r="31" spans="1:6" s="217" customFormat="1" ht="12" customHeight="1" thickBot="1" x14ac:dyDescent="0.3">
      <c r="A31" s="172" t="s">
        <v>545</v>
      </c>
      <c r="B31" s="199" t="s">
        <v>546</v>
      </c>
      <c r="C31" s="209"/>
      <c r="D31" s="209"/>
      <c r="E31" s="839"/>
      <c r="F31" s="285"/>
    </row>
    <row r="32" spans="1:6" s="217" customFormat="1" ht="12" customHeight="1" thickBot="1" x14ac:dyDescent="0.3">
      <c r="A32" s="172" t="s">
        <v>547</v>
      </c>
      <c r="B32" s="199" t="s">
        <v>548</v>
      </c>
      <c r="C32" s="209"/>
      <c r="D32" s="209"/>
      <c r="E32" s="839"/>
      <c r="F32" s="285"/>
    </row>
    <row r="33" spans="1:6" s="217" customFormat="1" ht="12" customHeight="1" thickBot="1" x14ac:dyDescent="0.3">
      <c r="A33" s="172" t="s">
        <v>549</v>
      </c>
      <c r="B33" s="199" t="s">
        <v>550</v>
      </c>
      <c r="C33" s="209"/>
      <c r="D33" s="209"/>
      <c r="E33" s="839"/>
      <c r="F33" s="285"/>
    </row>
    <row r="34" spans="1:6" s="217" customFormat="1" ht="12" customHeight="1" thickBot="1" x14ac:dyDescent="0.3">
      <c r="A34" s="174" t="s">
        <v>551</v>
      </c>
      <c r="B34" s="200" t="s">
        <v>552</v>
      </c>
      <c r="C34" s="211"/>
      <c r="D34" s="211"/>
      <c r="E34" s="840"/>
      <c r="F34" s="285"/>
    </row>
    <row r="35" spans="1:6" s="217" customFormat="1" ht="12" customHeight="1" thickBot="1" x14ac:dyDescent="0.3">
      <c r="A35" s="178" t="s">
        <v>310</v>
      </c>
      <c r="B35" s="179" t="s">
        <v>553</v>
      </c>
      <c r="C35" s="208">
        <f>C36+C37+C38+C39+C40+C41+C42+C43+C44+C46</f>
        <v>5532231</v>
      </c>
      <c r="D35" s="286">
        <f>D36+D37+D38+D39+D40+D41+D42+D43+D44+D46+D45</f>
        <v>7427497</v>
      </c>
      <c r="E35" s="286">
        <f>E36+E37+E38+E39+E40+E41+E42+E43+E44+E46+E45</f>
        <v>5689793</v>
      </c>
      <c r="F35" s="285">
        <f>E35/D35</f>
        <v>0.76604446962415473</v>
      </c>
    </row>
    <row r="36" spans="1:6" s="217" customFormat="1" ht="12" customHeight="1" thickBot="1" x14ac:dyDescent="0.3">
      <c r="A36" s="173" t="s">
        <v>357</v>
      </c>
      <c r="B36" s="409" t="s">
        <v>554</v>
      </c>
      <c r="C36" s="210"/>
      <c r="D36" s="210"/>
      <c r="E36" s="843"/>
      <c r="F36" s="285"/>
    </row>
    <row r="37" spans="1:6" s="217" customFormat="1" ht="12" customHeight="1" thickBot="1" x14ac:dyDescent="0.3">
      <c r="A37" s="172" t="s">
        <v>358</v>
      </c>
      <c r="B37" s="199" t="s">
        <v>555</v>
      </c>
      <c r="C37" s="209">
        <f>'1.C Konyha'!C37-'1.C.2sz.mell. Konyha önként'!C37</f>
        <v>363816</v>
      </c>
      <c r="D37" s="209">
        <f>'1.C Konyha'!D37-'1.C.2sz.mell. Konyha önként'!D37</f>
        <v>2015453</v>
      </c>
      <c r="E37" s="844">
        <f>'1.C Konyha'!E37-'1.C.2sz.mell. Konyha önként'!E37</f>
        <v>709229</v>
      </c>
      <c r="F37" s="285">
        <f>E37/D37</f>
        <v>0.35189557881032207</v>
      </c>
    </row>
    <row r="38" spans="1:6" s="217" customFormat="1" ht="12" customHeight="1" thickBot="1" x14ac:dyDescent="0.3">
      <c r="A38" s="172" t="s">
        <v>359</v>
      </c>
      <c r="B38" s="199" t="s">
        <v>556</v>
      </c>
      <c r="C38" s="209"/>
      <c r="D38" s="209"/>
      <c r="E38" s="839"/>
      <c r="F38" s="285"/>
    </row>
    <row r="39" spans="1:6" s="217" customFormat="1" ht="12" customHeight="1" thickBot="1" x14ac:dyDescent="0.3">
      <c r="A39" s="172" t="s">
        <v>416</v>
      </c>
      <c r="B39" s="199" t="s">
        <v>557</v>
      </c>
      <c r="C39" s="209"/>
      <c r="D39" s="209"/>
      <c r="E39" s="839"/>
      <c r="F39" s="285"/>
    </row>
    <row r="40" spans="1:6" s="217" customFormat="1" ht="12" customHeight="1" thickBot="1" x14ac:dyDescent="0.3">
      <c r="A40" s="172" t="s">
        <v>417</v>
      </c>
      <c r="B40" s="199" t="s">
        <v>558</v>
      </c>
      <c r="C40" s="209">
        <f>'1.C Konyha'!C40-'1.C.2sz.mell. Konyha önként'!C40</f>
        <v>3985233</v>
      </c>
      <c r="D40" s="209">
        <f>'1.C Konyha'!D40-'1.C.2sz.mell. Konyha önként'!D40</f>
        <v>3985233</v>
      </c>
      <c r="E40" s="844">
        <f>'1.C Konyha'!E40-'1.C.2sz.mell. Konyha önként'!E40</f>
        <v>3770742</v>
      </c>
      <c r="F40" s="285">
        <f>E40/D40</f>
        <v>0.94617855467923706</v>
      </c>
    </row>
    <row r="41" spans="1:6" s="217" customFormat="1" ht="12" customHeight="1" thickBot="1" x14ac:dyDescent="0.3">
      <c r="A41" s="172" t="s">
        <v>418</v>
      </c>
      <c r="B41" s="199" t="s">
        <v>559</v>
      </c>
      <c r="C41" s="209">
        <f>'1.C Konyha'!C41-'1.C.2sz.mell. Konyha önként'!C41</f>
        <v>1174243</v>
      </c>
      <c r="D41" s="209">
        <f>'1.C Konyha'!D41-'1.C.2sz.mell. Konyha önként'!D41</f>
        <v>1421048</v>
      </c>
      <c r="E41" s="844">
        <f>'1.C Konyha'!E41-'1.C.2sz.mell. Konyha önként'!E41</f>
        <v>1209589</v>
      </c>
      <c r="F41" s="285">
        <f>E41/D41</f>
        <v>0.85119503352455372</v>
      </c>
    </row>
    <row r="42" spans="1:6" s="217" customFormat="1" ht="12" customHeight="1" thickBot="1" x14ac:dyDescent="0.3">
      <c r="A42" s="172" t="s">
        <v>419</v>
      </c>
      <c r="B42" s="199" t="s">
        <v>560</v>
      </c>
      <c r="C42" s="209"/>
      <c r="D42" s="209"/>
      <c r="E42" s="839"/>
      <c r="F42" s="285">
        <v>1</v>
      </c>
    </row>
    <row r="43" spans="1:6" s="217" customFormat="1" ht="12" customHeight="1" thickBot="1" x14ac:dyDescent="0.3">
      <c r="A43" s="172" t="s">
        <v>420</v>
      </c>
      <c r="B43" s="199" t="s">
        <v>561</v>
      </c>
      <c r="C43" s="209"/>
      <c r="D43" s="209"/>
      <c r="E43" s="839"/>
      <c r="F43" s="285"/>
    </row>
    <row r="44" spans="1:6" s="217" customFormat="1" ht="12" customHeight="1" thickBot="1" x14ac:dyDescent="0.3">
      <c r="A44" s="172" t="s">
        <v>562</v>
      </c>
      <c r="B44" s="199" t="s">
        <v>563</v>
      </c>
      <c r="C44" s="209"/>
      <c r="D44" s="212"/>
      <c r="E44" s="848"/>
      <c r="F44" s="285">
        <v>1</v>
      </c>
    </row>
    <row r="45" spans="1:6" s="217" customFormat="1" ht="12" customHeight="1" thickBot="1" x14ac:dyDescent="0.3">
      <c r="A45" s="172" t="s">
        <v>564</v>
      </c>
      <c r="B45" s="200" t="s">
        <v>1028</v>
      </c>
      <c r="C45" s="209"/>
      <c r="D45" s="213"/>
      <c r="E45" s="849"/>
      <c r="F45" s="285"/>
    </row>
    <row r="46" spans="1:6" s="217" customFormat="1" ht="12" customHeight="1" thickBot="1" x14ac:dyDescent="0.3">
      <c r="A46" s="172" t="s">
        <v>1027</v>
      </c>
      <c r="B46" s="200" t="s">
        <v>565</v>
      </c>
      <c r="C46" s="209">
        <f>'1.C Konyha'!C46-'1.C.2sz.mell. Konyha önként'!C46</f>
        <v>8939</v>
      </c>
      <c r="D46" s="209">
        <f>'1.C Konyha'!D46-'1.C.2sz.mell. Konyha önként'!D46</f>
        <v>5763</v>
      </c>
      <c r="E46" s="844">
        <f>'1.C Konyha'!E46-'1.C.2sz.mell. Konyha önként'!E46</f>
        <v>233</v>
      </c>
      <c r="F46" s="285">
        <f>E46/D46</f>
        <v>4.043033142460524E-2</v>
      </c>
    </row>
    <row r="47" spans="1:6" s="217" customFormat="1" ht="12" customHeight="1" thickBot="1" x14ac:dyDescent="0.3">
      <c r="A47" s="178" t="s">
        <v>311</v>
      </c>
      <c r="B47" s="179" t="s">
        <v>566</v>
      </c>
      <c r="C47" s="208">
        <f>C48+C49+C50+C51+C52</f>
        <v>0</v>
      </c>
      <c r="D47" s="208">
        <f>D48+D49+D50+D51+D52</f>
        <v>0</v>
      </c>
      <c r="E47" s="286">
        <f>E48+E49+E50+E51+E52</f>
        <v>0</v>
      </c>
      <c r="F47" s="285"/>
    </row>
    <row r="48" spans="1:6" s="217" customFormat="1" ht="12" customHeight="1" thickBot="1" x14ac:dyDescent="0.3">
      <c r="A48" s="173" t="s">
        <v>360</v>
      </c>
      <c r="B48" s="409" t="s">
        <v>567</v>
      </c>
      <c r="C48" s="226">
        <v>0</v>
      </c>
      <c r="D48" s="212"/>
      <c r="E48" s="848"/>
      <c r="F48" s="285"/>
    </row>
    <row r="49" spans="1:6" s="217" customFormat="1" ht="12" customHeight="1" thickBot="1" x14ac:dyDescent="0.3">
      <c r="A49" s="172" t="s">
        <v>361</v>
      </c>
      <c r="B49" s="199" t="s">
        <v>568</v>
      </c>
      <c r="C49" s="212">
        <v>0</v>
      </c>
      <c r="D49" s="212"/>
      <c r="E49" s="848"/>
      <c r="F49" s="285"/>
    </row>
    <row r="50" spans="1:6" s="217" customFormat="1" ht="12" customHeight="1" thickBot="1" x14ac:dyDescent="0.3">
      <c r="A50" s="172" t="s">
        <v>569</v>
      </c>
      <c r="B50" s="199" t="s">
        <v>570</v>
      </c>
      <c r="C50" s="212">
        <v>0</v>
      </c>
      <c r="D50" s="212">
        <v>0</v>
      </c>
      <c r="E50" s="848">
        <v>0</v>
      </c>
      <c r="F50" s="285"/>
    </row>
    <row r="51" spans="1:6" s="217" customFormat="1" ht="12" customHeight="1" thickBot="1" x14ac:dyDescent="0.3">
      <c r="A51" s="172" t="s">
        <v>571</v>
      </c>
      <c r="B51" s="199" t="s">
        <v>572</v>
      </c>
      <c r="C51" s="212">
        <v>0</v>
      </c>
      <c r="D51" s="212">
        <v>0</v>
      </c>
      <c r="E51" s="848">
        <v>0</v>
      </c>
      <c r="F51" s="285"/>
    </row>
    <row r="52" spans="1:6" s="217" customFormat="1" ht="17.25" customHeight="1" thickBot="1" x14ac:dyDescent="0.3">
      <c r="A52" s="174" t="s">
        <v>573</v>
      </c>
      <c r="B52" s="200" t="s">
        <v>574</v>
      </c>
      <c r="C52" s="213">
        <v>0</v>
      </c>
      <c r="D52" s="213">
        <v>0</v>
      </c>
      <c r="E52" s="849">
        <v>0</v>
      </c>
      <c r="F52" s="285"/>
    </row>
    <row r="53" spans="1:6" s="217" customFormat="1" ht="12" customHeight="1" thickBot="1" x14ac:dyDescent="0.3">
      <c r="A53" s="178" t="s">
        <v>421</v>
      </c>
      <c r="B53" s="179" t="s">
        <v>575</v>
      </c>
      <c r="C53" s="208">
        <f>C54+C55+C56+C57</f>
        <v>0</v>
      </c>
      <c r="D53" s="208">
        <f>D54+D55+D56+D57</f>
        <v>0</v>
      </c>
      <c r="E53" s="286">
        <f>E54+E55+E56+E57</f>
        <v>0</v>
      </c>
      <c r="F53" s="285"/>
    </row>
    <row r="54" spans="1:6" s="217" customFormat="1" ht="23.25" customHeight="1" thickBot="1" x14ac:dyDescent="0.3">
      <c r="A54" s="173" t="s">
        <v>362</v>
      </c>
      <c r="B54" s="409" t="s">
        <v>576</v>
      </c>
      <c r="C54" s="210">
        <v>0</v>
      </c>
      <c r="D54" s="210">
        <v>0</v>
      </c>
      <c r="E54" s="843">
        <v>0</v>
      </c>
      <c r="F54" s="285"/>
    </row>
    <row r="55" spans="1:6" s="217" customFormat="1" ht="12" customHeight="1" thickBot="1" x14ac:dyDescent="0.3">
      <c r="A55" s="172" t="s">
        <v>363</v>
      </c>
      <c r="B55" s="199" t="s">
        <v>577</v>
      </c>
      <c r="C55" s="209"/>
      <c r="D55" s="209"/>
      <c r="E55" s="839"/>
      <c r="F55" s="285"/>
    </row>
    <row r="56" spans="1:6" s="217" customFormat="1" ht="12" customHeight="1" thickBot="1" x14ac:dyDescent="0.3">
      <c r="A56" s="172" t="s">
        <v>578</v>
      </c>
      <c r="B56" s="199" t="s">
        <v>579</v>
      </c>
      <c r="C56" s="209"/>
      <c r="D56" s="209"/>
      <c r="E56" s="839"/>
      <c r="F56" s="285"/>
    </row>
    <row r="57" spans="1:6" s="217" customFormat="1" ht="12" customHeight="1" thickBot="1" x14ac:dyDescent="0.3">
      <c r="A57" s="174" t="s">
        <v>580</v>
      </c>
      <c r="B57" s="200" t="s">
        <v>581</v>
      </c>
      <c r="C57" s="211">
        <v>0</v>
      </c>
      <c r="D57" s="211">
        <v>0</v>
      </c>
      <c r="E57" s="840">
        <v>0</v>
      </c>
      <c r="F57" s="285"/>
    </row>
    <row r="58" spans="1:6" s="217" customFormat="1" ht="12" customHeight="1" thickBot="1" x14ac:dyDescent="0.3">
      <c r="A58" s="178" t="s">
        <v>313</v>
      </c>
      <c r="B58" s="198" t="s">
        <v>582</v>
      </c>
      <c r="C58" s="208">
        <f>C59+C60+C61+C62</f>
        <v>0</v>
      </c>
      <c r="D58" s="208">
        <f>D59+D60+D61+D62</f>
        <v>0</v>
      </c>
      <c r="E58" s="286">
        <f>E59+E60+E61+E62</f>
        <v>0</v>
      </c>
      <c r="F58" s="285"/>
    </row>
    <row r="59" spans="1:6" s="217" customFormat="1" ht="24.75" customHeight="1" thickBot="1" x14ac:dyDescent="0.3">
      <c r="A59" s="173" t="s">
        <v>422</v>
      </c>
      <c r="B59" s="409" t="s">
        <v>583</v>
      </c>
      <c r="C59" s="212"/>
      <c r="D59" s="212"/>
      <c r="E59" s="848"/>
      <c r="F59" s="285"/>
    </row>
    <row r="60" spans="1:6" s="217" customFormat="1" ht="12" customHeight="1" thickBot="1" x14ac:dyDescent="0.3">
      <c r="A60" s="172" t="s">
        <v>423</v>
      </c>
      <c r="B60" s="199" t="s">
        <v>584</v>
      </c>
      <c r="C60" s="212"/>
      <c r="D60" s="212"/>
      <c r="E60" s="848"/>
      <c r="F60" s="285"/>
    </row>
    <row r="61" spans="1:6" s="217" customFormat="1" ht="12" customHeight="1" thickBot="1" x14ac:dyDescent="0.3">
      <c r="A61" s="172" t="s">
        <v>440</v>
      </c>
      <c r="B61" s="199" t="s">
        <v>585</v>
      </c>
      <c r="C61" s="212"/>
      <c r="D61" s="212"/>
      <c r="E61" s="848"/>
      <c r="F61" s="285"/>
    </row>
    <row r="62" spans="1:6" s="217" customFormat="1" ht="12" customHeight="1" thickBot="1" x14ac:dyDescent="0.3">
      <c r="A62" s="174" t="s">
        <v>586</v>
      </c>
      <c r="B62" s="200" t="s">
        <v>587</v>
      </c>
      <c r="C62" s="212">
        <v>0</v>
      </c>
      <c r="D62" s="212"/>
      <c r="E62" s="848"/>
      <c r="F62" s="285"/>
    </row>
    <row r="63" spans="1:6" s="217" customFormat="1" ht="12" customHeight="1" thickBot="1" x14ac:dyDescent="0.3">
      <c r="A63" s="178" t="s">
        <v>314</v>
      </c>
      <c r="B63" s="179" t="s">
        <v>588</v>
      </c>
      <c r="C63" s="214">
        <f>C58+C53+C35+C28+C21+C15+C6</f>
        <v>6051887</v>
      </c>
      <c r="D63" s="214">
        <f>D58+D53+D35+D28+D21+D15+D6+D47</f>
        <v>8398711</v>
      </c>
      <c r="E63" s="289">
        <f>E58+E53+E35+E28+E21+E15+E6+E47</f>
        <v>6661007</v>
      </c>
      <c r="F63" s="285">
        <f>E63/D63</f>
        <v>0.79309872669746584</v>
      </c>
    </row>
    <row r="64" spans="1:6" s="217" customFormat="1" ht="12" customHeight="1" thickBot="1" x14ac:dyDescent="0.3">
      <c r="A64" s="227" t="s">
        <v>589</v>
      </c>
      <c r="B64" s="198" t="s">
        <v>590</v>
      </c>
      <c r="C64" s="208"/>
      <c r="D64" s="208">
        <v>0</v>
      </c>
      <c r="E64" s="845">
        <v>0</v>
      </c>
      <c r="F64" s="285"/>
    </row>
    <row r="65" spans="1:6" s="217" customFormat="1" ht="12" customHeight="1" thickBot="1" x14ac:dyDescent="0.3">
      <c r="A65" s="173" t="s">
        <v>591</v>
      </c>
      <c r="B65" s="409" t="s">
        <v>592</v>
      </c>
      <c r="C65" s="212">
        <v>0</v>
      </c>
      <c r="D65" s="212">
        <v>0</v>
      </c>
      <c r="E65" s="848">
        <v>0</v>
      </c>
      <c r="F65" s="285"/>
    </row>
    <row r="66" spans="1:6" s="217" customFormat="1" ht="12" customHeight="1" thickBot="1" x14ac:dyDescent="0.3">
      <c r="A66" s="172" t="s">
        <v>593</v>
      </c>
      <c r="B66" s="199" t="s">
        <v>594</v>
      </c>
      <c r="C66" s="212">
        <v>0</v>
      </c>
      <c r="D66" s="212">
        <v>0</v>
      </c>
      <c r="E66" s="848">
        <v>0</v>
      </c>
      <c r="F66" s="285"/>
    </row>
    <row r="67" spans="1:6" s="217" customFormat="1" ht="12" customHeight="1" thickBot="1" x14ac:dyDescent="0.3">
      <c r="A67" s="174" t="s">
        <v>595</v>
      </c>
      <c r="B67" s="200" t="s">
        <v>639</v>
      </c>
      <c r="C67" s="212"/>
      <c r="D67" s="212">
        <v>0</v>
      </c>
      <c r="E67" s="848">
        <v>0</v>
      </c>
      <c r="F67" s="285"/>
    </row>
    <row r="68" spans="1:6" s="217" customFormat="1" ht="13.5" customHeight="1" thickBot="1" x14ac:dyDescent="0.3">
      <c r="A68" s="227" t="s">
        <v>596</v>
      </c>
      <c r="B68" s="198" t="s">
        <v>597</v>
      </c>
      <c r="C68" s="208">
        <v>0</v>
      </c>
      <c r="D68" s="208">
        <v>0</v>
      </c>
      <c r="E68" s="845">
        <v>0</v>
      </c>
      <c r="F68" s="285"/>
    </row>
    <row r="69" spans="1:6" s="217" customFormat="1" ht="12" customHeight="1" thickBot="1" x14ac:dyDescent="0.3">
      <c r="A69" s="173" t="s">
        <v>401</v>
      </c>
      <c r="B69" s="409" t="s">
        <v>598</v>
      </c>
      <c r="C69" s="212">
        <v>0</v>
      </c>
      <c r="D69" s="212">
        <v>0</v>
      </c>
      <c r="E69" s="848">
        <v>0</v>
      </c>
      <c r="F69" s="285"/>
    </row>
    <row r="70" spans="1:6" s="217" customFormat="1" ht="12" customHeight="1" thickBot="1" x14ac:dyDescent="0.3">
      <c r="A70" s="172" t="s">
        <v>402</v>
      </c>
      <c r="B70" s="199" t="s">
        <v>599</v>
      </c>
      <c r="C70" s="212">
        <v>0</v>
      </c>
      <c r="D70" s="212">
        <v>0</v>
      </c>
      <c r="E70" s="848">
        <v>0</v>
      </c>
      <c r="F70" s="285"/>
    </row>
    <row r="71" spans="1:6" s="217" customFormat="1" ht="12" customHeight="1" thickBot="1" x14ac:dyDescent="0.3">
      <c r="A71" s="172" t="s">
        <v>600</v>
      </c>
      <c r="B71" s="199" t="s">
        <v>601</v>
      </c>
      <c r="C71" s="212">
        <v>0</v>
      </c>
      <c r="D71" s="212">
        <v>0</v>
      </c>
      <c r="E71" s="848">
        <v>0</v>
      </c>
      <c r="F71" s="285"/>
    </row>
    <row r="72" spans="1:6" s="217" customFormat="1" ht="12" customHeight="1" thickBot="1" x14ac:dyDescent="0.3">
      <c r="A72" s="174" t="s">
        <v>602</v>
      </c>
      <c r="B72" s="200" t="s">
        <v>603</v>
      </c>
      <c r="C72" s="212">
        <v>0</v>
      </c>
      <c r="D72" s="212">
        <v>0</v>
      </c>
      <c r="E72" s="848">
        <v>0</v>
      </c>
      <c r="F72" s="285"/>
    </row>
    <row r="73" spans="1:6" s="217" customFormat="1" ht="12" customHeight="1" thickBot="1" x14ac:dyDescent="0.3">
      <c r="A73" s="227" t="s">
        <v>604</v>
      </c>
      <c r="B73" s="198" t="s">
        <v>605</v>
      </c>
      <c r="C73" s="208">
        <f>C74+C75</f>
        <v>2735</v>
      </c>
      <c r="D73" s="208">
        <f>D74+D75</f>
        <v>2735</v>
      </c>
      <c r="E73" s="286">
        <f>E74+E75</f>
        <v>2735</v>
      </c>
      <c r="F73" s="285"/>
    </row>
    <row r="74" spans="1:6" s="217" customFormat="1" ht="12" customHeight="1" thickBot="1" x14ac:dyDescent="0.3">
      <c r="A74" s="173" t="s">
        <v>606</v>
      </c>
      <c r="B74" s="409" t="s">
        <v>607</v>
      </c>
      <c r="C74" s="212">
        <v>2735</v>
      </c>
      <c r="D74" s="212">
        <v>2735</v>
      </c>
      <c r="E74" s="860">
        <v>2735</v>
      </c>
      <c r="F74" s="285"/>
    </row>
    <row r="75" spans="1:6" s="217" customFormat="1" ht="12" customHeight="1" thickBot="1" x14ac:dyDescent="0.3">
      <c r="A75" s="174" t="s">
        <v>608</v>
      </c>
      <c r="B75" s="200" t="s">
        <v>609</v>
      </c>
      <c r="C75" s="212">
        <v>0</v>
      </c>
      <c r="D75" s="212">
        <v>0</v>
      </c>
      <c r="E75" s="848">
        <v>0</v>
      </c>
      <c r="F75" s="285"/>
    </row>
    <row r="76" spans="1:6" s="217" customFormat="1" ht="12" customHeight="1" thickBot="1" x14ac:dyDescent="0.3">
      <c r="A76" s="227" t="s">
        <v>610</v>
      </c>
      <c r="B76" s="198" t="s">
        <v>611</v>
      </c>
      <c r="C76" s="208">
        <f>C77+C78+C79</f>
        <v>17927604</v>
      </c>
      <c r="D76" s="208">
        <f>D77+D78+D79</f>
        <v>17927604</v>
      </c>
      <c r="E76" s="286">
        <f>E77+E78+E79</f>
        <v>15909510</v>
      </c>
      <c r="F76" s="285">
        <f>E76/D76</f>
        <v>0.88743091380197825</v>
      </c>
    </row>
    <row r="77" spans="1:6" s="217" customFormat="1" ht="12" customHeight="1" thickBot="1" x14ac:dyDescent="0.3">
      <c r="A77" s="173" t="s">
        <v>612</v>
      </c>
      <c r="B77" s="409" t="s">
        <v>613</v>
      </c>
      <c r="C77" s="212"/>
      <c r="D77" s="212"/>
      <c r="E77" s="848"/>
      <c r="F77" s="285"/>
    </row>
    <row r="78" spans="1:6" s="217" customFormat="1" ht="12" customHeight="1" thickBot="1" x14ac:dyDescent="0.3">
      <c r="A78" s="172" t="s">
        <v>614</v>
      </c>
      <c r="B78" s="199" t="s">
        <v>1031</v>
      </c>
      <c r="C78" s="212">
        <f>'1.C Konyha'!C78-'1.C.2sz.mell. Konyha önként'!C78</f>
        <v>17927604</v>
      </c>
      <c r="D78" s="212">
        <f>'1.C Konyha'!D78-'1.C.2sz.mell. Konyha önként'!D78</f>
        <v>17927604</v>
      </c>
      <c r="E78" s="860">
        <f>'1.C Konyha'!E78-'1.C.2sz.mell. Konyha önként'!E78</f>
        <v>15909510</v>
      </c>
      <c r="F78" s="285">
        <f>E78/D78</f>
        <v>0.88743091380197825</v>
      </c>
    </row>
    <row r="79" spans="1:6" s="217" customFormat="1" ht="12" customHeight="1" thickBot="1" x14ac:dyDescent="0.3">
      <c r="A79" s="174" t="s">
        <v>616</v>
      </c>
      <c r="B79" s="200" t="s">
        <v>617</v>
      </c>
      <c r="C79" s="212"/>
      <c r="D79" s="212"/>
      <c r="E79" s="848"/>
      <c r="F79" s="285"/>
    </row>
    <row r="80" spans="1:6" s="217" customFormat="1" ht="12" customHeight="1" thickBot="1" x14ac:dyDescent="0.3">
      <c r="A80" s="227" t="s">
        <v>618</v>
      </c>
      <c r="B80" s="198" t="s">
        <v>619</v>
      </c>
      <c r="C80" s="208">
        <v>0</v>
      </c>
      <c r="D80" s="208">
        <v>0</v>
      </c>
      <c r="E80" s="845">
        <v>0</v>
      </c>
      <c r="F80" s="285"/>
    </row>
    <row r="81" spans="1:6" s="217" customFormat="1" ht="12" customHeight="1" thickBot="1" x14ac:dyDescent="0.3">
      <c r="A81" s="218" t="s">
        <v>620</v>
      </c>
      <c r="B81" s="409" t="s">
        <v>621</v>
      </c>
      <c r="C81" s="212">
        <v>0</v>
      </c>
      <c r="D81" s="212">
        <v>0</v>
      </c>
      <c r="E81" s="848">
        <v>0</v>
      </c>
      <c r="F81" s="285"/>
    </row>
    <row r="82" spans="1:6" s="217" customFormat="1" ht="12" customHeight="1" thickBot="1" x14ac:dyDescent="0.3">
      <c r="A82" s="219" t="s">
        <v>622</v>
      </c>
      <c r="B82" s="199" t="s">
        <v>623</v>
      </c>
      <c r="C82" s="212">
        <v>0</v>
      </c>
      <c r="D82" s="212">
        <v>0</v>
      </c>
      <c r="E82" s="848">
        <v>0</v>
      </c>
      <c r="F82" s="285"/>
    </row>
    <row r="83" spans="1:6" s="217" customFormat="1" ht="12" customHeight="1" thickBot="1" x14ac:dyDescent="0.3">
      <c r="A83" s="219" t="s">
        <v>624</v>
      </c>
      <c r="B83" s="199" t="s">
        <v>625</v>
      </c>
      <c r="C83" s="212">
        <v>0</v>
      </c>
      <c r="D83" s="212">
        <v>0</v>
      </c>
      <c r="E83" s="848">
        <v>0</v>
      </c>
      <c r="F83" s="285"/>
    </row>
    <row r="84" spans="1:6" s="217" customFormat="1" ht="12" customHeight="1" thickBot="1" x14ac:dyDescent="0.3">
      <c r="A84" s="228" t="s">
        <v>626</v>
      </c>
      <c r="B84" s="200" t="s">
        <v>627</v>
      </c>
      <c r="C84" s="212">
        <v>0</v>
      </c>
      <c r="D84" s="212">
        <v>0</v>
      </c>
      <c r="E84" s="848">
        <v>0</v>
      </c>
      <c r="F84" s="285"/>
    </row>
    <row r="85" spans="1:6" s="217" customFormat="1" ht="13.8" thickBot="1" x14ac:dyDescent="0.3">
      <c r="A85" s="227" t="s">
        <v>628</v>
      </c>
      <c r="B85" s="410" t="s">
        <v>629</v>
      </c>
      <c r="C85" s="230">
        <v>0</v>
      </c>
      <c r="D85" s="230">
        <v>0</v>
      </c>
      <c r="E85" s="850">
        <v>0</v>
      </c>
      <c r="F85" s="285"/>
    </row>
    <row r="86" spans="1:6" s="217" customFormat="1" ht="13.8" thickBot="1" x14ac:dyDescent="0.3">
      <c r="A86" s="227" t="s">
        <v>630</v>
      </c>
      <c r="B86" s="410" t="s">
        <v>631</v>
      </c>
      <c r="C86" s="214">
        <f>C64+C68+C73+C76+C80+C85</f>
        <v>17930339</v>
      </c>
      <c r="D86" s="214">
        <f>D64+D68+D73+D76+D80+D85</f>
        <v>17930339</v>
      </c>
      <c r="E86" s="289">
        <f>E64+E68+E73+E76+E80+E85</f>
        <v>15912245</v>
      </c>
      <c r="F86" s="285">
        <f>E86/D86</f>
        <v>0.88744808450080059</v>
      </c>
    </row>
    <row r="87" spans="1:6" s="217" customFormat="1" ht="12" customHeight="1" thickBot="1" x14ac:dyDescent="0.3">
      <c r="A87" s="229" t="s">
        <v>632</v>
      </c>
      <c r="B87" s="413" t="s">
        <v>633</v>
      </c>
      <c r="C87" s="214">
        <f>C86+C63</f>
        <v>23982226</v>
      </c>
      <c r="D87" s="214">
        <f>D86+D63</f>
        <v>26329050</v>
      </c>
      <c r="E87" s="289">
        <f>E86+E63</f>
        <v>22573252</v>
      </c>
      <c r="F87" s="285">
        <f>E87/D87</f>
        <v>0.85735155655065409</v>
      </c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203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4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478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183" t="s">
        <v>635</v>
      </c>
      <c r="C93" s="183" t="s">
        <v>636</v>
      </c>
      <c r="D93" s="183" t="s">
        <v>637</v>
      </c>
      <c r="E93" s="479" t="s">
        <v>638</v>
      </c>
      <c r="F93" s="480" t="s">
        <v>638</v>
      </c>
    </row>
    <row r="94" spans="1:6" ht="12" customHeight="1" thickBot="1" x14ac:dyDescent="0.35">
      <c r="A94" s="180" t="s">
        <v>306</v>
      </c>
      <c r="B94" s="443" t="s">
        <v>640</v>
      </c>
      <c r="C94" s="207">
        <v>23937486</v>
      </c>
      <c r="D94" s="291">
        <f>D95+D96+D97+D98+D99</f>
        <v>25487486</v>
      </c>
      <c r="E94" s="291">
        <f>E95+E96+E97+E98+E99</f>
        <v>22477625</v>
      </c>
      <c r="F94" s="285">
        <f>E94/D94</f>
        <v>0.88190828236256802</v>
      </c>
    </row>
    <row r="95" spans="1:6" ht="12" customHeight="1" thickBot="1" x14ac:dyDescent="0.35">
      <c r="A95" s="175" t="s">
        <v>364</v>
      </c>
      <c r="B95" s="168" t="s">
        <v>336</v>
      </c>
      <c r="C95" s="23">
        <v>7609174</v>
      </c>
      <c r="D95" s="23">
        <f>'1.C Konyha'!D95-'1.C.2sz.mell. Konyha önként'!D95</f>
        <v>7760921</v>
      </c>
      <c r="E95" s="861">
        <f>'1.C Konyha'!E95-'1.C.2sz.mell. Konyha önként'!E95</f>
        <v>6691804</v>
      </c>
      <c r="F95" s="285">
        <f>E95/D95</f>
        <v>0.86224354042516349</v>
      </c>
    </row>
    <row r="96" spans="1:6" ht="12" customHeight="1" thickBot="1" x14ac:dyDescent="0.35">
      <c r="A96" s="172" t="s">
        <v>365</v>
      </c>
      <c r="B96" s="166" t="s">
        <v>424</v>
      </c>
      <c r="C96" s="209">
        <v>1330718</v>
      </c>
      <c r="D96" s="23">
        <f>'1.C Konyha'!D96-'1.C.2sz.mell. Konyha önként'!D96</f>
        <v>1330718</v>
      </c>
      <c r="E96" s="861">
        <f>'1.C Konyha'!E96-'1.C.2sz.mell. Konyha önként'!E96</f>
        <v>1122519</v>
      </c>
      <c r="F96" s="481">
        <f>E96/D96</f>
        <v>0.84354386128390835</v>
      </c>
    </row>
    <row r="97" spans="1:6" ht="12" customHeight="1" thickBot="1" x14ac:dyDescent="0.35">
      <c r="A97" s="172" t="s">
        <v>366</v>
      </c>
      <c r="B97" s="166" t="s">
        <v>393</v>
      </c>
      <c r="C97" s="211">
        <v>14997594</v>
      </c>
      <c r="D97" s="23">
        <f>'1.C Konyha'!D97-'1.C.2sz.mell. Konyha önként'!D97</f>
        <v>16395847</v>
      </c>
      <c r="E97" s="861">
        <f>'1.C Konyha'!E97-'1.C.2sz.mell. Konyha önként'!E97</f>
        <v>14663302</v>
      </c>
      <c r="F97" s="481">
        <f>E97/D97</f>
        <v>0.89433025326474447</v>
      </c>
    </row>
    <row r="98" spans="1:6" ht="12" customHeight="1" thickBot="1" x14ac:dyDescent="0.35">
      <c r="A98" s="172" t="s">
        <v>367</v>
      </c>
      <c r="B98" s="169" t="s">
        <v>425</v>
      </c>
      <c r="C98" s="211"/>
      <c r="D98" s="211"/>
      <c r="E98" s="840"/>
      <c r="F98" s="481"/>
    </row>
    <row r="99" spans="1:6" ht="12" customHeight="1" thickBot="1" x14ac:dyDescent="0.35">
      <c r="A99" s="172" t="s">
        <v>376</v>
      </c>
      <c r="B99" s="177" t="s">
        <v>426</v>
      </c>
      <c r="C99" s="211"/>
      <c r="D99" s="211"/>
      <c r="E99" s="841"/>
      <c r="F99" s="481"/>
    </row>
    <row r="100" spans="1:6" ht="12" customHeight="1" thickBot="1" x14ac:dyDescent="0.35">
      <c r="A100" s="172" t="s">
        <v>368</v>
      </c>
      <c r="B100" s="166" t="s">
        <v>641</v>
      </c>
      <c r="C100" s="211"/>
      <c r="D100" s="211"/>
      <c r="E100" s="840"/>
      <c r="F100" s="481"/>
    </row>
    <row r="101" spans="1:6" ht="12" customHeight="1" thickBot="1" x14ac:dyDescent="0.35">
      <c r="A101" s="172" t="s">
        <v>369</v>
      </c>
      <c r="B101" s="414" t="s">
        <v>642</v>
      </c>
      <c r="C101" s="211"/>
      <c r="D101" s="211"/>
      <c r="E101" s="840"/>
      <c r="F101" s="481"/>
    </row>
    <row r="102" spans="1:6" ht="12" customHeight="1" thickBot="1" x14ac:dyDescent="0.35">
      <c r="A102" s="172" t="s">
        <v>377</v>
      </c>
      <c r="B102" s="444" t="s">
        <v>643</v>
      </c>
      <c r="C102" s="211"/>
      <c r="D102" s="211"/>
      <c r="E102" s="840"/>
      <c r="F102" s="481"/>
    </row>
    <row r="103" spans="1:6" ht="12" customHeight="1" thickBot="1" x14ac:dyDescent="0.35">
      <c r="A103" s="172" t="s">
        <v>378</v>
      </c>
      <c r="B103" s="444" t="s">
        <v>644</v>
      </c>
      <c r="C103" s="211"/>
      <c r="D103" s="211"/>
      <c r="E103" s="840"/>
      <c r="F103" s="481"/>
    </row>
    <row r="104" spans="1:6" ht="12" customHeight="1" thickBot="1" x14ac:dyDescent="0.35">
      <c r="A104" s="172" t="s">
        <v>379</v>
      </c>
      <c r="B104" s="414" t="s">
        <v>645</v>
      </c>
      <c r="C104" s="211"/>
      <c r="D104" s="211"/>
      <c r="E104" s="840"/>
      <c r="F104" s="481"/>
    </row>
    <row r="105" spans="1:6" ht="12" customHeight="1" thickBot="1" x14ac:dyDescent="0.35">
      <c r="A105" s="172" t="s">
        <v>380</v>
      </c>
      <c r="B105" s="414" t="s">
        <v>646</v>
      </c>
      <c r="C105" s="211"/>
      <c r="D105" s="211"/>
      <c r="E105" s="840"/>
      <c r="F105" s="481"/>
    </row>
    <row r="106" spans="1:6" ht="12" customHeight="1" thickBot="1" x14ac:dyDescent="0.35">
      <c r="A106" s="172" t="s">
        <v>382</v>
      </c>
      <c r="B106" s="444" t="s">
        <v>647</v>
      </c>
      <c r="C106" s="211"/>
      <c r="D106" s="211"/>
      <c r="E106" s="840"/>
      <c r="F106" s="481"/>
    </row>
    <row r="107" spans="1:6" ht="12" customHeight="1" thickBot="1" x14ac:dyDescent="0.35">
      <c r="A107" s="171" t="s">
        <v>427</v>
      </c>
      <c r="B107" s="170" t="s">
        <v>648</v>
      </c>
      <c r="C107" s="211"/>
      <c r="D107" s="211"/>
      <c r="E107" s="840"/>
      <c r="F107" s="481"/>
    </row>
    <row r="108" spans="1:6" ht="12" customHeight="1" thickBot="1" x14ac:dyDescent="0.35">
      <c r="A108" s="172" t="s">
        <v>649</v>
      </c>
      <c r="B108" s="170" t="s">
        <v>650</v>
      </c>
      <c r="C108" s="211"/>
      <c r="D108" s="211"/>
      <c r="E108" s="840"/>
      <c r="F108" s="481"/>
    </row>
    <row r="109" spans="1:6" ht="12" customHeight="1" thickBot="1" x14ac:dyDescent="0.35">
      <c r="A109" s="176" t="s">
        <v>651</v>
      </c>
      <c r="B109" s="415" t="s">
        <v>652</v>
      </c>
      <c r="C109" s="24"/>
      <c r="D109" s="24"/>
      <c r="E109" s="842"/>
      <c r="F109" s="481"/>
    </row>
    <row r="110" spans="1:6" ht="12" customHeight="1" thickBot="1" x14ac:dyDescent="0.35">
      <c r="A110" s="178" t="s">
        <v>307</v>
      </c>
      <c r="B110" s="179" t="s">
        <v>653</v>
      </c>
      <c r="C110" s="208">
        <v>35801</v>
      </c>
      <c r="D110" s="208">
        <f>D113+D115+D111</f>
        <v>85801</v>
      </c>
      <c r="E110" s="286">
        <f>E113+E115+E111</f>
        <v>75976</v>
      </c>
      <c r="F110" s="285">
        <f>E110/D110</f>
        <v>0.8854908450950455</v>
      </c>
    </row>
    <row r="111" spans="1:6" ht="12" customHeight="1" thickBot="1" x14ac:dyDescent="0.35">
      <c r="A111" s="173" t="s">
        <v>370</v>
      </c>
      <c r="B111" s="166" t="s">
        <v>439</v>
      </c>
      <c r="C111" s="210">
        <v>35801</v>
      </c>
      <c r="D111" s="210">
        <f>'1.C Konyha'!D111-'1.C.2sz.mell. Konyha önként'!D111</f>
        <v>85801</v>
      </c>
      <c r="E111" s="862">
        <f>'1.C Konyha'!E111-'1.C.2sz.mell. Konyha önként'!E111</f>
        <v>75976</v>
      </c>
      <c r="F111" s="481">
        <f>E111/D111</f>
        <v>0.8854908450950455</v>
      </c>
    </row>
    <row r="112" spans="1:6" ht="16.2" thickBot="1" x14ac:dyDescent="0.35">
      <c r="A112" s="173" t="s">
        <v>371</v>
      </c>
      <c r="B112" s="170" t="s">
        <v>654</v>
      </c>
      <c r="C112" s="210"/>
      <c r="D112" s="210"/>
      <c r="E112" s="843"/>
      <c r="F112" s="481"/>
    </row>
    <row r="113" spans="1:6" ht="12" customHeight="1" thickBot="1" x14ac:dyDescent="0.35">
      <c r="A113" s="173" t="s">
        <v>372</v>
      </c>
      <c r="B113" s="170" t="s">
        <v>428</v>
      </c>
      <c r="C113" s="209"/>
      <c r="D113" s="209"/>
      <c r="E113" s="839"/>
      <c r="F113" s="481"/>
    </row>
    <row r="114" spans="1:6" ht="12" customHeight="1" thickBot="1" x14ac:dyDescent="0.35">
      <c r="A114" s="173" t="s">
        <v>373</v>
      </c>
      <c r="B114" s="170" t="s">
        <v>655</v>
      </c>
      <c r="C114" s="209"/>
      <c r="D114" s="209"/>
      <c r="E114" s="839"/>
      <c r="F114" s="481"/>
    </row>
    <row r="115" spans="1:6" ht="21.75" customHeight="1" thickBot="1" x14ac:dyDescent="0.35">
      <c r="A115" s="173" t="s">
        <v>374</v>
      </c>
      <c r="B115" s="200" t="s">
        <v>441</v>
      </c>
      <c r="C115" s="209"/>
      <c r="D115" s="209"/>
      <c r="E115" s="844"/>
      <c r="F115" s="481"/>
    </row>
    <row r="116" spans="1:6" ht="24" customHeight="1" thickBot="1" x14ac:dyDescent="0.35">
      <c r="A116" s="173" t="s">
        <v>381</v>
      </c>
      <c r="B116" s="199" t="s">
        <v>656</v>
      </c>
      <c r="C116" s="209"/>
      <c r="D116" s="209">
        <v>0</v>
      </c>
      <c r="E116" s="839">
        <v>0</v>
      </c>
      <c r="F116" s="481"/>
    </row>
    <row r="117" spans="1:6" ht="22.5" customHeight="1" thickBot="1" x14ac:dyDescent="0.35">
      <c r="A117" s="173" t="s">
        <v>383</v>
      </c>
      <c r="B117" s="167" t="s">
        <v>657</v>
      </c>
      <c r="C117" s="209"/>
      <c r="D117" s="209">
        <v>0</v>
      </c>
      <c r="E117" s="839">
        <v>0</v>
      </c>
      <c r="F117" s="481"/>
    </row>
    <row r="118" spans="1:6" ht="12" customHeight="1" thickBot="1" x14ac:dyDescent="0.35">
      <c r="A118" s="173" t="s">
        <v>429</v>
      </c>
      <c r="B118" s="166" t="s">
        <v>644</v>
      </c>
      <c r="C118" s="209"/>
      <c r="D118" s="209">
        <v>0</v>
      </c>
      <c r="E118" s="839">
        <v>0</v>
      </c>
      <c r="F118" s="481"/>
    </row>
    <row r="119" spans="1:6" ht="12" customHeight="1" thickBot="1" x14ac:dyDescent="0.35">
      <c r="A119" s="173" t="s">
        <v>430</v>
      </c>
      <c r="B119" s="166" t="s">
        <v>658</v>
      </c>
      <c r="C119" s="209"/>
      <c r="D119" s="209">
        <v>0</v>
      </c>
      <c r="E119" s="839">
        <v>0</v>
      </c>
      <c r="F119" s="481"/>
    </row>
    <row r="120" spans="1:6" s="232" customFormat="1" ht="12" customHeight="1" thickBot="1" x14ac:dyDescent="0.3">
      <c r="A120" s="173" t="s">
        <v>431</v>
      </c>
      <c r="B120" s="166" t="s">
        <v>659</v>
      </c>
      <c r="C120" s="209"/>
      <c r="D120" s="209">
        <v>0</v>
      </c>
      <c r="E120" s="839">
        <v>0</v>
      </c>
      <c r="F120" s="481"/>
    </row>
    <row r="121" spans="1:6" ht="12" customHeight="1" thickBot="1" x14ac:dyDescent="0.35">
      <c r="A121" s="173" t="s">
        <v>660</v>
      </c>
      <c r="B121" s="444" t="s">
        <v>647</v>
      </c>
      <c r="C121" s="209"/>
      <c r="D121" s="209"/>
      <c r="E121" s="839"/>
      <c r="F121" s="481"/>
    </row>
    <row r="122" spans="1:6" ht="12" customHeight="1" thickBot="1" x14ac:dyDescent="0.35">
      <c r="A122" s="173" t="s">
        <v>661</v>
      </c>
      <c r="B122" s="166" t="s">
        <v>662</v>
      </c>
      <c r="C122" s="209"/>
      <c r="D122" s="209"/>
      <c r="E122" s="839"/>
      <c r="F122" s="481"/>
    </row>
    <row r="123" spans="1:6" ht="12" customHeight="1" thickBot="1" x14ac:dyDescent="0.35">
      <c r="A123" s="171" t="s">
        <v>663</v>
      </c>
      <c r="B123" s="444" t="s">
        <v>664</v>
      </c>
      <c r="C123" s="211"/>
      <c r="D123" s="211"/>
      <c r="E123" s="840"/>
      <c r="F123" s="481"/>
    </row>
    <row r="124" spans="1:6" ht="12" customHeight="1" thickBot="1" x14ac:dyDescent="0.35">
      <c r="A124" s="178" t="s">
        <v>308</v>
      </c>
      <c r="B124" s="185" t="s">
        <v>665</v>
      </c>
      <c r="C124" s="208">
        <v>0</v>
      </c>
      <c r="D124" s="208">
        <f>D125+D126</f>
        <v>0</v>
      </c>
      <c r="E124" s="286">
        <f>E125+E126</f>
        <v>0</v>
      </c>
      <c r="F124" s="481"/>
    </row>
    <row r="125" spans="1:6" ht="12" customHeight="1" thickBot="1" x14ac:dyDescent="0.35">
      <c r="A125" s="173" t="s">
        <v>353</v>
      </c>
      <c r="B125" s="167" t="s">
        <v>342</v>
      </c>
      <c r="C125" s="210"/>
      <c r="D125" s="210"/>
      <c r="E125" s="843">
        <v>0</v>
      </c>
      <c r="F125" s="481"/>
    </row>
    <row r="126" spans="1:6" ht="12" customHeight="1" thickBot="1" x14ac:dyDescent="0.35">
      <c r="A126" s="174" t="s">
        <v>354</v>
      </c>
      <c r="B126" s="170" t="s">
        <v>343</v>
      </c>
      <c r="C126" s="211"/>
      <c r="D126" s="211">
        <v>0</v>
      </c>
      <c r="E126" s="840">
        <v>0</v>
      </c>
      <c r="F126" s="481"/>
    </row>
    <row r="127" spans="1:6" ht="12" customHeight="1" thickBot="1" x14ac:dyDescent="0.35">
      <c r="A127" s="178" t="s">
        <v>309</v>
      </c>
      <c r="B127" s="185" t="s">
        <v>666</v>
      </c>
      <c r="C127" s="208">
        <v>23973287</v>
      </c>
      <c r="D127" s="208">
        <f>D124+D110+D94</f>
        <v>25573287</v>
      </c>
      <c r="E127" s="286">
        <f>E124+E110+E94</f>
        <v>22553601</v>
      </c>
      <c r="F127" s="285">
        <f>E127/D127</f>
        <v>0.88192030222786766</v>
      </c>
    </row>
    <row r="128" spans="1:6" ht="12" customHeight="1" thickBot="1" x14ac:dyDescent="0.35">
      <c r="A128" s="178" t="s">
        <v>310</v>
      </c>
      <c r="B128" s="185" t="s">
        <v>667</v>
      </c>
      <c r="C128" s="208">
        <v>0</v>
      </c>
      <c r="D128" s="208">
        <v>0</v>
      </c>
      <c r="E128" s="845">
        <v>0</v>
      </c>
      <c r="F128" s="285"/>
    </row>
    <row r="129" spans="1:9" ht="12" customHeight="1" thickBot="1" x14ac:dyDescent="0.35">
      <c r="A129" s="173" t="s">
        <v>357</v>
      </c>
      <c r="B129" s="167" t="s">
        <v>668</v>
      </c>
      <c r="C129" s="209"/>
      <c r="D129" s="209">
        <v>0</v>
      </c>
      <c r="E129" s="839">
        <v>0</v>
      </c>
      <c r="F129" s="285"/>
    </row>
    <row r="130" spans="1:9" ht="12" customHeight="1" thickBot="1" x14ac:dyDescent="0.35">
      <c r="A130" s="173" t="s">
        <v>358</v>
      </c>
      <c r="B130" s="167" t="s">
        <v>669</v>
      </c>
      <c r="C130" s="209"/>
      <c r="D130" s="209">
        <v>0</v>
      </c>
      <c r="E130" s="839">
        <v>0</v>
      </c>
      <c r="F130" s="285"/>
    </row>
    <row r="131" spans="1:9" ht="12" customHeight="1" thickBot="1" x14ac:dyDescent="0.35">
      <c r="A131" s="171" t="s">
        <v>359</v>
      </c>
      <c r="B131" s="165" t="s">
        <v>670</v>
      </c>
      <c r="C131" s="209"/>
      <c r="D131" s="209">
        <v>0</v>
      </c>
      <c r="E131" s="839">
        <v>0</v>
      </c>
      <c r="F131" s="285"/>
    </row>
    <row r="132" spans="1:9" ht="12" customHeight="1" thickBot="1" x14ac:dyDescent="0.35">
      <c r="A132" s="178" t="s">
        <v>311</v>
      </c>
      <c r="B132" s="185" t="s">
        <v>671</v>
      </c>
      <c r="C132" s="208">
        <v>0</v>
      </c>
      <c r="D132" s="208"/>
      <c r="E132" s="845"/>
      <c r="F132" s="285"/>
    </row>
    <row r="133" spans="1:9" ht="12" customHeight="1" thickBot="1" x14ac:dyDescent="0.35">
      <c r="A133" s="173" t="s">
        <v>360</v>
      </c>
      <c r="B133" s="167" t="s">
        <v>672</v>
      </c>
      <c r="C133" s="209"/>
      <c r="D133" s="209"/>
      <c r="E133" s="839"/>
      <c r="F133" s="285"/>
    </row>
    <row r="134" spans="1:9" ht="12" customHeight="1" thickBot="1" x14ac:dyDescent="0.35">
      <c r="A134" s="173" t="s">
        <v>361</v>
      </c>
      <c r="B134" s="167" t="s">
        <v>673</v>
      </c>
      <c r="C134" s="209"/>
      <c r="D134" s="209">
        <v>0</v>
      </c>
      <c r="E134" s="839">
        <v>0</v>
      </c>
      <c r="F134" s="285"/>
    </row>
    <row r="135" spans="1:9" ht="12" customHeight="1" thickBot="1" x14ac:dyDescent="0.35">
      <c r="A135" s="173" t="s">
        <v>569</v>
      </c>
      <c r="B135" s="167" t="s">
        <v>674</v>
      </c>
      <c r="C135" s="209"/>
      <c r="D135" s="209">
        <v>0</v>
      </c>
      <c r="E135" s="839">
        <v>0</v>
      </c>
      <c r="F135" s="285"/>
    </row>
    <row r="136" spans="1:9" ht="12" customHeight="1" thickBot="1" x14ac:dyDescent="0.35">
      <c r="A136" s="171" t="s">
        <v>571</v>
      </c>
      <c r="B136" s="165" t="s">
        <v>675</v>
      </c>
      <c r="C136" s="209"/>
      <c r="D136" s="209">
        <v>0</v>
      </c>
      <c r="E136" s="839">
        <v>0</v>
      </c>
      <c r="F136" s="285"/>
    </row>
    <row r="137" spans="1:9" ht="12" customHeight="1" thickBot="1" x14ac:dyDescent="0.35">
      <c r="A137" s="178" t="s">
        <v>312</v>
      </c>
      <c r="B137" s="185" t="s">
        <v>676</v>
      </c>
      <c r="C137" s="214">
        <v>0</v>
      </c>
      <c r="D137" s="214">
        <f>SUM(D138:D142)</f>
        <v>0</v>
      </c>
      <c r="E137" s="289">
        <f>SUM(E138:E142)</f>
        <v>0</v>
      </c>
      <c r="F137" s="285"/>
    </row>
    <row r="138" spans="1:9" ht="12" customHeight="1" thickBot="1" x14ac:dyDescent="0.35">
      <c r="A138" s="173" t="s">
        <v>362</v>
      </c>
      <c r="B138" s="167" t="s">
        <v>677</v>
      </c>
      <c r="C138" s="209"/>
      <c r="D138" s="209"/>
      <c r="E138" s="839"/>
      <c r="F138" s="285"/>
    </row>
    <row r="139" spans="1:9" ht="12" customHeight="1" thickBot="1" x14ac:dyDescent="0.35">
      <c r="A139" s="173" t="s">
        <v>363</v>
      </c>
      <c r="B139" s="167" t="s">
        <v>678</v>
      </c>
      <c r="C139" s="209"/>
      <c r="D139" s="209"/>
      <c r="E139" s="839"/>
      <c r="F139" s="285"/>
    </row>
    <row r="140" spans="1:9" ht="12" customHeight="1" thickBot="1" x14ac:dyDescent="0.35">
      <c r="A140" s="173" t="s">
        <v>578</v>
      </c>
      <c r="B140" s="167" t="s">
        <v>679</v>
      </c>
      <c r="C140" s="209"/>
      <c r="D140" s="209"/>
      <c r="E140" s="839"/>
      <c r="F140" s="285"/>
    </row>
    <row r="141" spans="1:9" ht="12" customHeight="1" thickBot="1" x14ac:dyDescent="0.35">
      <c r="A141" s="173" t="s">
        <v>580</v>
      </c>
      <c r="B141" s="165" t="s">
        <v>858</v>
      </c>
      <c r="C141" s="209"/>
      <c r="D141" s="209"/>
      <c r="E141" s="839"/>
      <c r="F141" s="285"/>
    </row>
    <row r="142" spans="1:9" ht="15" customHeight="1" thickBot="1" x14ac:dyDescent="0.35">
      <c r="A142" s="173" t="s">
        <v>857</v>
      </c>
      <c r="B142" s="165" t="s">
        <v>680</v>
      </c>
      <c r="C142" s="209">
        <v>0</v>
      </c>
      <c r="D142" s="209"/>
      <c r="E142" s="839"/>
      <c r="F142" s="285"/>
      <c r="H142" s="221"/>
      <c r="I142" s="221"/>
    </row>
    <row r="143" spans="1:9" s="217" customFormat="1" ht="12.9" customHeight="1" thickBot="1" x14ac:dyDescent="0.3">
      <c r="A143" s="178" t="s">
        <v>313</v>
      </c>
      <c r="B143" s="185" t="s">
        <v>681</v>
      </c>
      <c r="C143" s="25"/>
      <c r="D143" s="25">
        <v>0</v>
      </c>
      <c r="E143" s="846">
        <v>0</v>
      </c>
      <c r="F143" s="285"/>
    </row>
    <row r="144" spans="1:9" ht="12.75" customHeight="1" thickBot="1" x14ac:dyDescent="0.35">
      <c r="A144" s="173" t="s">
        <v>422</v>
      </c>
      <c r="B144" s="167" t="s">
        <v>682</v>
      </c>
      <c r="C144" s="209"/>
      <c r="D144" s="209">
        <v>0</v>
      </c>
      <c r="E144" s="839">
        <v>0</v>
      </c>
      <c r="F144" s="285"/>
    </row>
    <row r="145" spans="1:6" ht="12.75" customHeight="1" thickBot="1" x14ac:dyDescent="0.35">
      <c r="A145" s="173" t="s">
        <v>423</v>
      </c>
      <c r="B145" s="167" t="s">
        <v>683</v>
      </c>
      <c r="C145" s="209"/>
      <c r="D145" s="209">
        <v>0</v>
      </c>
      <c r="E145" s="839">
        <v>0</v>
      </c>
      <c r="F145" s="285"/>
    </row>
    <row r="146" spans="1:6" ht="12.75" customHeight="1" thickBot="1" x14ac:dyDescent="0.35">
      <c r="A146" s="173" t="s">
        <v>440</v>
      </c>
      <c r="B146" s="167" t="s">
        <v>684</v>
      </c>
      <c r="C146" s="209"/>
      <c r="D146" s="209">
        <v>0</v>
      </c>
      <c r="E146" s="839">
        <v>0</v>
      </c>
      <c r="F146" s="285"/>
    </row>
    <row r="147" spans="1:6" ht="16.2" thickBot="1" x14ac:dyDescent="0.35">
      <c r="A147" s="173" t="s">
        <v>586</v>
      </c>
      <c r="B147" s="167" t="s">
        <v>685</v>
      </c>
      <c r="C147" s="209">
        <v>0</v>
      </c>
      <c r="D147" s="209">
        <v>0</v>
      </c>
      <c r="E147" s="839">
        <v>0</v>
      </c>
      <c r="F147" s="285"/>
    </row>
    <row r="148" spans="1:6" ht="16.2" thickBot="1" x14ac:dyDescent="0.35">
      <c r="A148" s="178" t="s">
        <v>314</v>
      </c>
      <c r="B148" s="185" t="s">
        <v>686</v>
      </c>
      <c r="C148" s="162"/>
      <c r="D148" s="162">
        <f>D126+D147</f>
        <v>0</v>
      </c>
      <c r="E148" s="284">
        <f>E128+E132+E137+E143</f>
        <v>0</v>
      </c>
      <c r="F148" s="285"/>
    </row>
    <row r="149" spans="1:6" ht="16.2" thickBot="1" x14ac:dyDescent="0.35">
      <c r="A149" s="201" t="s">
        <v>315</v>
      </c>
      <c r="B149" s="204" t="s">
        <v>687</v>
      </c>
      <c r="C149" s="162">
        <f>C127+C148</f>
        <v>23973287</v>
      </c>
      <c r="D149" s="162">
        <f>D127+D148</f>
        <v>25573287</v>
      </c>
      <c r="E149" s="284">
        <f>E127+E148</f>
        <v>22553601</v>
      </c>
      <c r="F149" s="285">
        <f>E149/D149</f>
        <v>0.88192030222786766</v>
      </c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-17921400</v>
      </c>
      <c r="D153" s="202">
        <f>+D63-D127</f>
        <v>-17174576</v>
      </c>
      <c r="E153" s="202">
        <f>+E63-E127</f>
        <v>-15892594</v>
      </c>
      <c r="F153" s="202">
        <f>+F63-F127</f>
        <v>-8.882157553040182E-2</v>
      </c>
    </row>
    <row r="154" spans="1:6" ht="22.2" thickBot="1" x14ac:dyDescent="0.35">
      <c r="A154" s="178" t="s">
        <v>307</v>
      </c>
      <c r="B154" s="403" t="s">
        <v>690</v>
      </c>
      <c r="C154" s="202">
        <f>+C86-C148</f>
        <v>17930339</v>
      </c>
      <c r="D154" s="202">
        <f>+D86-D148</f>
        <v>17930339</v>
      </c>
      <c r="E154" s="202">
        <f>+E86-E148</f>
        <v>15912245</v>
      </c>
      <c r="F154" s="202"/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 Konyha
2020. ÉVI ZÁRSZÁMADÁSÁNAK KÖTELEZŐ FELADATAINAK PÉNZÜGYI MÉRLEGE&amp;R&amp;"Times New Roman CE,Félkövér dőlt"&amp;11 1.C. melléklet a 7/2021. (05.29.) önkormányzati rendelethez</oddHeader>
  </headerFooter>
  <rowBreaks count="1" manualBreakCount="1">
    <brk id="87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I163"/>
  <sheetViews>
    <sheetView view="pageLayout" zoomScaleNormal="130" zoomScaleSheetLayoutView="100" workbookViewId="0">
      <selection activeCell="F9" sqref="F9"/>
    </sheetView>
  </sheetViews>
  <sheetFormatPr defaultColWidth="9.33203125" defaultRowHeight="15.6" x14ac:dyDescent="0.3"/>
  <cols>
    <col min="1" max="1" width="7.109375" style="205" customWidth="1"/>
    <col min="2" max="2" width="56.77734375" style="412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F2" s="203" t="s">
        <v>1023</v>
      </c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6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19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225" t="s">
        <v>638</v>
      </c>
      <c r="F5" s="225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C7+C8+C9+C11+C12+C13+C14</f>
        <v>0</v>
      </c>
      <c r="D6" s="207">
        <f>D7+D8+D9+D11+D12+D13+D14</f>
        <v>0</v>
      </c>
      <c r="E6" s="207">
        <f>E7+E8+E9+E11+E12+E13+E14</f>
        <v>0</v>
      </c>
      <c r="F6" s="285"/>
    </row>
    <row r="7" spans="1:6" s="217" customFormat="1" ht="12" customHeight="1" thickBot="1" x14ac:dyDescent="0.3">
      <c r="A7" s="175" t="s">
        <v>364</v>
      </c>
      <c r="B7" s="679" t="s">
        <v>519</v>
      </c>
      <c r="C7" s="23"/>
      <c r="D7" s="23"/>
      <c r="E7" s="863"/>
      <c r="F7" s="281"/>
    </row>
    <row r="8" spans="1:6" s="217" customFormat="1" ht="12" customHeight="1" thickBot="1" x14ac:dyDescent="0.3">
      <c r="A8" s="172" t="s">
        <v>365</v>
      </c>
      <c r="B8" s="199" t="s">
        <v>520</v>
      </c>
      <c r="C8" s="209"/>
      <c r="D8" s="209"/>
      <c r="E8" s="864"/>
      <c r="F8" s="281"/>
    </row>
    <row r="9" spans="1:6" s="217" customFormat="1" ht="12" customHeight="1" thickBot="1" x14ac:dyDescent="0.3">
      <c r="A9" s="172" t="s">
        <v>366</v>
      </c>
      <c r="B9" s="199" t="s">
        <v>521</v>
      </c>
      <c r="C9" s="209"/>
      <c r="D9" s="209"/>
      <c r="E9" s="864"/>
      <c r="F9" s="281"/>
    </row>
    <row r="10" spans="1:6" s="217" customFormat="1" ht="12" customHeight="1" thickBot="1" x14ac:dyDescent="0.3">
      <c r="A10" s="172" t="s">
        <v>367</v>
      </c>
      <c r="B10" s="199" t="s">
        <v>1189</v>
      </c>
      <c r="C10" s="209"/>
      <c r="D10" s="209"/>
      <c r="E10" s="864"/>
      <c r="F10" s="281"/>
    </row>
    <row r="11" spans="1:6" s="217" customFormat="1" ht="12" customHeight="1" thickBot="1" x14ac:dyDescent="0.3">
      <c r="A11" s="172" t="s">
        <v>400</v>
      </c>
      <c r="B11" s="199" t="s">
        <v>522</v>
      </c>
      <c r="C11" s="209"/>
      <c r="D11" s="209"/>
      <c r="E11" s="864"/>
      <c r="F11" s="281"/>
    </row>
    <row r="12" spans="1:6" s="217" customFormat="1" ht="12" customHeight="1" thickBot="1" x14ac:dyDescent="0.3">
      <c r="A12" s="172" t="s">
        <v>368</v>
      </c>
      <c r="B12" s="199" t="s">
        <v>523</v>
      </c>
      <c r="C12" s="209"/>
      <c r="D12" s="209"/>
      <c r="E12" s="864"/>
      <c r="F12" s="281"/>
    </row>
    <row r="13" spans="1:6" s="217" customFormat="1" ht="12" customHeight="1" thickBot="1" x14ac:dyDescent="0.3">
      <c r="A13" s="172" t="s">
        <v>369</v>
      </c>
      <c r="B13" s="199" t="s">
        <v>524</v>
      </c>
      <c r="C13" s="209"/>
      <c r="D13" s="209"/>
      <c r="E13" s="864"/>
      <c r="F13" s="281"/>
    </row>
    <row r="14" spans="1:6" s="217" customFormat="1" ht="12" customHeight="1" thickBot="1" x14ac:dyDescent="0.3">
      <c r="A14" s="176" t="s">
        <v>377</v>
      </c>
      <c r="B14" s="680" t="s">
        <v>526</v>
      </c>
      <c r="C14" s="24"/>
      <c r="D14" s="24"/>
      <c r="E14" s="865"/>
      <c r="F14" s="281"/>
    </row>
    <row r="15" spans="1:6" s="217" customFormat="1" ht="12" customHeight="1" thickBot="1" x14ac:dyDescent="0.3">
      <c r="A15" s="578" t="s">
        <v>307</v>
      </c>
      <c r="B15" s="445" t="s">
        <v>525</v>
      </c>
      <c r="C15" s="579">
        <f>C16+C17+C18+C19+C20</f>
        <v>0</v>
      </c>
      <c r="D15" s="579">
        <f>D16+D17+D18+D19+D20</f>
        <v>0</v>
      </c>
      <c r="E15" s="579">
        <f>E16+E17+E18+E19+E20</f>
        <v>0</v>
      </c>
      <c r="F15" s="285"/>
    </row>
    <row r="16" spans="1:6" s="217" customFormat="1" ht="12" customHeight="1" thickBot="1" x14ac:dyDescent="0.3">
      <c r="A16" s="172" t="s">
        <v>371</v>
      </c>
      <c r="B16" s="199" t="s">
        <v>527</v>
      </c>
      <c r="C16" s="209"/>
      <c r="D16" s="209"/>
      <c r="E16" s="192"/>
      <c r="F16" s="285"/>
    </row>
    <row r="17" spans="1:6" s="217" customFormat="1" ht="12" customHeight="1" thickBot="1" x14ac:dyDescent="0.3">
      <c r="A17" s="172" t="s">
        <v>372</v>
      </c>
      <c r="B17" s="199" t="s">
        <v>528</v>
      </c>
      <c r="C17" s="209"/>
      <c r="D17" s="209"/>
      <c r="E17" s="192"/>
      <c r="F17" s="285"/>
    </row>
    <row r="18" spans="1:6" s="217" customFormat="1" ht="12" customHeight="1" thickBot="1" x14ac:dyDescent="0.3">
      <c r="A18" s="172" t="s">
        <v>373</v>
      </c>
      <c r="B18" s="199" t="s">
        <v>530</v>
      </c>
      <c r="C18" s="209"/>
      <c r="D18" s="209"/>
      <c r="E18" s="192"/>
      <c r="F18" s="285"/>
    </row>
    <row r="19" spans="1:6" s="217" customFormat="1" ht="12" customHeight="1" thickBot="1" x14ac:dyDescent="0.3">
      <c r="A19" s="172" t="s">
        <v>374</v>
      </c>
      <c r="B19" s="199" t="s">
        <v>531</v>
      </c>
      <c r="C19" s="209"/>
      <c r="D19" s="209"/>
      <c r="E19" s="192"/>
      <c r="F19" s="281"/>
    </row>
    <row r="20" spans="1:6" s="217" customFormat="1" ht="12" customHeight="1" thickBot="1" x14ac:dyDescent="0.3">
      <c r="A20" s="174" t="s">
        <v>381</v>
      </c>
      <c r="B20" s="200" t="s">
        <v>532</v>
      </c>
      <c r="C20" s="211"/>
      <c r="D20" s="211"/>
      <c r="E20" s="194"/>
      <c r="F20" s="281"/>
    </row>
    <row r="21" spans="1:6" s="217" customFormat="1" ht="13.8" thickBot="1" x14ac:dyDescent="0.3">
      <c r="A21" s="178" t="s">
        <v>308</v>
      </c>
      <c r="B21" s="179" t="s">
        <v>533</v>
      </c>
      <c r="C21" s="208">
        <f>C22+C23+C24+C25+C26+C27</f>
        <v>0</v>
      </c>
      <c r="D21" s="208">
        <f>D22+D23+D24+D25+D26+D27</f>
        <v>0</v>
      </c>
      <c r="E21" s="286">
        <f>E22+E23+E24+E25+E26</f>
        <v>0</v>
      </c>
      <c r="F21" s="285"/>
    </row>
    <row r="22" spans="1:6" s="217" customFormat="1" ht="12" customHeight="1" thickBot="1" x14ac:dyDescent="0.3">
      <c r="A22" s="173" t="s">
        <v>353</v>
      </c>
      <c r="B22" s="409" t="s">
        <v>534</v>
      </c>
      <c r="C22" s="210"/>
      <c r="D22" s="210"/>
      <c r="E22" s="193"/>
      <c r="F22" s="281"/>
    </row>
    <row r="23" spans="1:6" s="217" customFormat="1" ht="12" customHeight="1" thickBot="1" x14ac:dyDescent="0.3">
      <c r="A23" s="172" t="s">
        <v>354</v>
      </c>
      <c r="B23" s="199" t="s">
        <v>535</v>
      </c>
      <c r="C23" s="209"/>
      <c r="D23" s="209"/>
      <c r="E23" s="192"/>
      <c r="F23" s="281"/>
    </row>
    <row r="24" spans="1:6" s="217" customFormat="1" ht="12" customHeight="1" thickBot="1" x14ac:dyDescent="0.3">
      <c r="A24" s="172" t="s">
        <v>355</v>
      </c>
      <c r="B24" s="199" t="s">
        <v>536</v>
      </c>
      <c r="C24" s="209"/>
      <c r="D24" s="209"/>
      <c r="E24" s="192"/>
      <c r="F24" s="281"/>
    </row>
    <row r="25" spans="1:6" s="217" customFormat="1" ht="12" customHeight="1" thickBot="1" x14ac:dyDescent="0.3">
      <c r="A25" s="172" t="s">
        <v>356</v>
      </c>
      <c r="B25" s="199" t="s">
        <v>537</v>
      </c>
      <c r="C25" s="209"/>
      <c r="D25" s="209"/>
      <c r="E25" s="192"/>
      <c r="F25" s="281"/>
    </row>
    <row r="26" spans="1:6" s="217" customFormat="1" ht="12" customHeight="1" thickBot="1" x14ac:dyDescent="0.3">
      <c r="A26" s="172" t="s">
        <v>412</v>
      </c>
      <c r="B26" s="199" t="s">
        <v>538</v>
      </c>
      <c r="C26" s="209"/>
      <c r="D26" s="209"/>
      <c r="E26" s="192"/>
      <c r="F26" s="281"/>
    </row>
    <row r="27" spans="1:6" s="217" customFormat="1" ht="12" customHeight="1" thickBot="1" x14ac:dyDescent="0.3">
      <c r="A27" s="174" t="s">
        <v>413</v>
      </c>
      <c r="B27" s="200" t="s">
        <v>539</v>
      </c>
      <c r="C27" s="211"/>
      <c r="D27" s="211"/>
      <c r="E27" s="194"/>
      <c r="F27" s="281"/>
    </row>
    <row r="28" spans="1:6" s="217" customFormat="1" ht="12" customHeight="1" thickBot="1" x14ac:dyDescent="0.3">
      <c r="A28" s="178" t="s">
        <v>414</v>
      </c>
      <c r="B28" s="179" t="s">
        <v>540</v>
      </c>
      <c r="C28" s="214">
        <f>C29+C33+C32+C34</f>
        <v>0</v>
      </c>
      <c r="D28" s="214">
        <f>D29+D33+D32+D34</f>
        <v>0</v>
      </c>
      <c r="E28" s="289">
        <f>E29+E33+E32+E34</f>
        <v>0</v>
      </c>
      <c r="F28" s="285"/>
    </row>
    <row r="29" spans="1:6" s="217" customFormat="1" ht="12" customHeight="1" thickBot="1" x14ac:dyDescent="0.3">
      <c r="A29" s="173" t="s">
        <v>541</v>
      </c>
      <c r="B29" s="409" t="s">
        <v>542</v>
      </c>
      <c r="C29" s="224"/>
      <c r="D29" s="224"/>
      <c r="E29" s="290"/>
      <c r="F29" s="285"/>
    </row>
    <row r="30" spans="1:6" s="217" customFormat="1" ht="12" customHeight="1" thickBot="1" x14ac:dyDescent="0.3">
      <c r="A30" s="172" t="s">
        <v>543</v>
      </c>
      <c r="B30" s="199" t="s">
        <v>544</v>
      </c>
      <c r="C30" s="209"/>
      <c r="D30" s="209"/>
      <c r="E30" s="192"/>
      <c r="F30" s="281"/>
    </row>
    <row r="31" spans="1:6" s="217" customFormat="1" ht="12" customHeight="1" thickBot="1" x14ac:dyDescent="0.3">
      <c r="A31" s="172" t="s">
        <v>545</v>
      </c>
      <c r="B31" s="199" t="s">
        <v>546</v>
      </c>
      <c r="C31" s="209"/>
      <c r="D31" s="209"/>
      <c r="E31" s="192"/>
      <c r="F31" s="281"/>
    </row>
    <row r="32" spans="1:6" s="217" customFormat="1" ht="12" customHeight="1" thickBot="1" x14ac:dyDescent="0.3">
      <c r="A32" s="172" t="s">
        <v>547</v>
      </c>
      <c r="B32" s="199" t="s">
        <v>548</v>
      </c>
      <c r="C32" s="209"/>
      <c r="D32" s="209"/>
      <c r="E32" s="192"/>
      <c r="F32" s="281"/>
    </row>
    <row r="33" spans="1:6" s="217" customFormat="1" ht="12" customHeight="1" thickBot="1" x14ac:dyDescent="0.3">
      <c r="A33" s="172" t="s">
        <v>549</v>
      </c>
      <c r="B33" s="199" t="s">
        <v>550</v>
      </c>
      <c r="C33" s="209"/>
      <c r="D33" s="209"/>
      <c r="E33" s="192"/>
      <c r="F33" s="281"/>
    </row>
    <row r="34" spans="1:6" s="217" customFormat="1" ht="12" customHeight="1" thickBot="1" x14ac:dyDescent="0.3">
      <c r="A34" s="174" t="s">
        <v>551</v>
      </c>
      <c r="B34" s="200" t="s">
        <v>552</v>
      </c>
      <c r="C34" s="211"/>
      <c r="D34" s="211"/>
      <c r="E34" s="194"/>
      <c r="F34" s="281"/>
    </row>
    <row r="35" spans="1:6" s="217" customFormat="1" ht="12" customHeight="1" thickBot="1" x14ac:dyDescent="0.3">
      <c r="A35" s="180" t="s">
        <v>310</v>
      </c>
      <c r="B35" s="443" t="s">
        <v>553</v>
      </c>
      <c r="C35" s="207">
        <f>C36+C37+C38+C39+C40+C41+C42+C43+C44+C46</f>
        <v>8760801</v>
      </c>
      <c r="D35" s="207">
        <f>D36+D37+D38+D39+D40+D41+D43+D44+D46+D42+D45</f>
        <v>8013977</v>
      </c>
      <c r="E35" s="291">
        <f>E36+E37+E38+E39+E40+E41+E42+E43+E44+E46+E45</f>
        <v>8149441</v>
      </c>
      <c r="F35" s="481">
        <f>E35/D35</f>
        <v>1.0169034675292929</v>
      </c>
    </row>
    <row r="36" spans="1:6" s="217" customFormat="1" ht="12" customHeight="1" thickBot="1" x14ac:dyDescent="0.3">
      <c r="A36" s="175" t="s">
        <v>357</v>
      </c>
      <c r="B36" s="679" t="s">
        <v>554</v>
      </c>
      <c r="C36" s="23"/>
      <c r="D36" s="23"/>
      <c r="E36" s="861"/>
      <c r="F36" s="285"/>
    </row>
    <row r="37" spans="1:6" s="217" customFormat="1" ht="12" customHeight="1" thickBot="1" x14ac:dyDescent="0.3">
      <c r="A37" s="172" t="s">
        <v>358</v>
      </c>
      <c r="B37" s="199" t="s">
        <v>555</v>
      </c>
      <c r="C37" s="817">
        <v>5367087</v>
      </c>
      <c r="D37" s="817">
        <v>5367087</v>
      </c>
      <c r="E37" s="844">
        <v>6413553</v>
      </c>
      <c r="F37" s="285">
        <f>E37/D37</f>
        <v>1.1949783933072073</v>
      </c>
    </row>
    <row r="38" spans="1:6" s="217" customFormat="1" ht="12" customHeight="1" thickBot="1" x14ac:dyDescent="0.3">
      <c r="A38" s="172" t="s">
        <v>359</v>
      </c>
      <c r="B38" s="199" t="s">
        <v>556</v>
      </c>
      <c r="C38" s="209">
        <v>750000</v>
      </c>
      <c r="D38" s="209"/>
      <c r="E38" s="844"/>
      <c r="F38" s="481"/>
    </row>
    <row r="39" spans="1:6" s="217" customFormat="1" ht="12" customHeight="1" thickBot="1" x14ac:dyDescent="0.3">
      <c r="A39" s="172" t="s">
        <v>416</v>
      </c>
      <c r="B39" s="199" t="s">
        <v>557</v>
      </c>
      <c r="C39" s="209"/>
      <c r="D39" s="209"/>
      <c r="E39" s="844"/>
      <c r="F39" s="285"/>
    </row>
    <row r="40" spans="1:6" s="217" customFormat="1" ht="12" customHeight="1" thickBot="1" x14ac:dyDescent="0.3">
      <c r="A40" s="172" t="s">
        <v>417</v>
      </c>
      <c r="B40" s="199" t="s">
        <v>558</v>
      </c>
      <c r="C40" s="209"/>
      <c r="D40" s="209"/>
      <c r="E40" s="844"/>
      <c r="F40" s="285"/>
    </row>
    <row r="41" spans="1:6" s="217" customFormat="1" ht="12" customHeight="1" thickBot="1" x14ac:dyDescent="0.3">
      <c r="A41" s="172" t="s">
        <v>418</v>
      </c>
      <c r="B41" s="199" t="s">
        <v>559</v>
      </c>
      <c r="C41" s="209">
        <v>2642653</v>
      </c>
      <c r="D41" s="209">
        <v>2642653</v>
      </c>
      <c r="E41" s="844">
        <v>1731651</v>
      </c>
      <c r="F41" s="285">
        <f>E41/D41</f>
        <v>0.65526991247053623</v>
      </c>
    </row>
    <row r="42" spans="1:6" s="217" customFormat="1" ht="12" customHeight="1" thickBot="1" x14ac:dyDescent="0.3">
      <c r="A42" s="172" t="s">
        <v>419</v>
      </c>
      <c r="B42" s="199" t="s">
        <v>560</v>
      </c>
      <c r="C42" s="209"/>
      <c r="D42" s="209"/>
      <c r="E42" s="844"/>
      <c r="F42" s="285"/>
    </row>
    <row r="43" spans="1:6" s="217" customFormat="1" ht="12" customHeight="1" thickBot="1" x14ac:dyDescent="0.3">
      <c r="A43" s="172" t="s">
        <v>420</v>
      </c>
      <c r="B43" s="199" t="s">
        <v>561</v>
      </c>
      <c r="C43" s="209"/>
      <c r="D43" s="209"/>
      <c r="E43" s="844"/>
      <c r="F43" s="285"/>
    </row>
    <row r="44" spans="1:6" s="217" customFormat="1" ht="12" customHeight="1" thickBot="1" x14ac:dyDescent="0.3">
      <c r="A44" s="172" t="s">
        <v>562</v>
      </c>
      <c r="B44" s="199" t="s">
        <v>563</v>
      </c>
      <c r="C44" s="212"/>
      <c r="D44" s="212"/>
      <c r="E44" s="860"/>
      <c r="F44" s="285"/>
    </row>
    <row r="45" spans="1:6" s="217" customFormat="1" ht="12" customHeight="1" thickBot="1" x14ac:dyDescent="0.3">
      <c r="A45" s="172" t="s">
        <v>564</v>
      </c>
      <c r="B45" s="199" t="s">
        <v>1028</v>
      </c>
      <c r="C45" s="212"/>
      <c r="D45" s="212"/>
      <c r="E45" s="860"/>
      <c r="F45" s="285"/>
    </row>
    <row r="46" spans="1:6" s="217" customFormat="1" ht="12" customHeight="1" thickBot="1" x14ac:dyDescent="0.3">
      <c r="A46" s="176" t="s">
        <v>1027</v>
      </c>
      <c r="B46" s="680" t="s">
        <v>565</v>
      </c>
      <c r="C46" s="787">
        <v>1061</v>
      </c>
      <c r="D46" s="787">
        <v>4237</v>
      </c>
      <c r="E46" s="866">
        <v>4237</v>
      </c>
      <c r="F46" s="285">
        <f>E46/D46</f>
        <v>1</v>
      </c>
    </row>
    <row r="47" spans="1:6" s="217" customFormat="1" ht="12" customHeight="1" thickBot="1" x14ac:dyDescent="0.3">
      <c r="A47" s="578" t="s">
        <v>311</v>
      </c>
      <c r="B47" s="584" t="s">
        <v>566</v>
      </c>
      <c r="C47" s="579">
        <f>C48+C49+C50+C51+C52</f>
        <v>0</v>
      </c>
      <c r="D47" s="579">
        <f>D48+D49+D50+D51+D52</f>
        <v>0</v>
      </c>
      <c r="E47" s="579">
        <f>E48+E49+E50+E51+E52</f>
        <v>0</v>
      </c>
      <c r="F47" s="746"/>
    </row>
    <row r="48" spans="1:6" s="217" customFormat="1" ht="12" customHeight="1" thickBot="1" x14ac:dyDescent="0.3">
      <c r="A48" s="173" t="s">
        <v>360</v>
      </c>
      <c r="B48" s="409" t="s">
        <v>567</v>
      </c>
      <c r="C48" s="226">
        <v>0</v>
      </c>
      <c r="D48" s="212"/>
      <c r="E48" s="195"/>
      <c r="F48" s="281"/>
    </row>
    <row r="49" spans="1:6" s="217" customFormat="1" ht="12" customHeight="1" thickBot="1" x14ac:dyDescent="0.3">
      <c r="A49" s="172" t="s">
        <v>361</v>
      </c>
      <c r="B49" s="199" t="s">
        <v>568</v>
      </c>
      <c r="C49" s="212">
        <v>0</v>
      </c>
      <c r="D49" s="212"/>
      <c r="E49" s="195"/>
      <c r="F49" s="281"/>
    </row>
    <row r="50" spans="1:6" s="217" customFormat="1" ht="12" customHeight="1" thickBot="1" x14ac:dyDescent="0.3">
      <c r="A50" s="172" t="s">
        <v>569</v>
      </c>
      <c r="B50" s="199" t="s">
        <v>570</v>
      </c>
      <c r="C50" s="212">
        <v>0</v>
      </c>
      <c r="D50" s="212">
        <v>0</v>
      </c>
      <c r="E50" s="195">
        <v>0</v>
      </c>
      <c r="F50" s="281"/>
    </row>
    <row r="51" spans="1:6" s="217" customFormat="1" ht="12" customHeight="1" thickBot="1" x14ac:dyDescent="0.3">
      <c r="A51" s="172" t="s">
        <v>571</v>
      </c>
      <c r="B51" s="199" t="s">
        <v>572</v>
      </c>
      <c r="C51" s="212">
        <v>0</v>
      </c>
      <c r="D51" s="212">
        <v>0</v>
      </c>
      <c r="E51" s="195">
        <v>0</v>
      </c>
      <c r="F51" s="281"/>
    </row>
    <row r="52" spans="1:6" s="217" customFormat="1" ht="17.25" customHeight="1" thickBot="1" x14ac:dyDescent="0.3">
      <c r="A52" s="174" t="s">
        <v>573</v>
      </c>
      <c r="B52" s="200" t="s">
        <v>574</v>
      </c>
      <c r="C52" s="213">
        <v>0</v>
      </c>
      <c r="D52" s="213">
        <v>0</v>
      </c>
      <c r="E52" s="196">
        <v>0</v>
      </c>
      <c r="F52" s="281"/>
    </row>
    <row r="53" spans="1:6" s="217" customFormat="1" ht="12" customHeight="1" thickBot="1" x14ac:dyDescent="0.3">
      <c r="A53" s="178" t="s">
        <v>421</v>
      </c>
      <c r="B53" s="179" t="s">
        <v>575</v>
      </c>
      <c r="C53" s="208">
        <f>C54+C55+C56+C57</f>
        <v>0</v>
      </c>
      <c r="D53" s="208">
        <f>D54+D55+D56+D57</f>
        <v>0</v>
      </c>
      <c r="E53" s="286">
        <f>E54+E55+E56+E57</f>
        <v>0</v>
      </c>
      <c r="F53" s="285"/>
    </row>
    <row r="54" spans="1:6" s="217" customFormat="1" ht="23.25" customHeight="1" thickBot="1" x14ac:dyDescent="0.3">
      <c r="A54" s="173" t="s">
        <v>362</v>
      </c>
      <c r="B54" s="409" t="s">
        <v>576</v>
      </c>
      <c r="C54" s="210">
        <v>0</v>
      </c>
      <c r="D54" s="210">
        <v>0</v>
      </c>
      <c r="E54" s="193">
        <v>0</v>
      </c>
      <c r="F54" s="281"/>
    </row>
    <row r="55" spans="1:6" s="217" customFormat="1" ht="12" customHeight="1" thickBot="1" x14ac:dyDescent="0.3">
      <c r="A55" s="172" t="s">
        <v>363</v>
      </c>
      <c r="B55" s="199" t="s">
        <v>577</v>
      </c>
      <c r="C55" s="209"/>
      <c r="D55" s="209"/>
      <c r="E55" s="192"/>
      <c r="F55" s="281"/>
    </row>
    <row r="56" spans="1:6" s="217" customFormat="1" ht="12" customHeight="1" thickBot="1" x14ac:dyDescent="0.3">
      <c r="A56" s="172" t="s">
        <v>578</v>
      </c>
      <c r="B56" s="199" t="s">
        <v>579</v>
      </c>
      <c r="C56" s="209"/>
      <c r="D56" s="209"/>
      <c r="E56" s="192"/>
      <c r="F56" s="281"/>
    </row>
    <row r="57" spans="1:6" s="217" customFormat="1" ht="12" customHeight="1" thickBot="1" x14ac:dyDescent="0.3">
      <c r="A57" s="174" t="s">
        <v>580</v>
      </c>
      <c r="B57" s="200" t="s">
        <v>581</v>
      </c>
      <c r="C57" s="211">
        <v>0</v>
      </c>
      <c r="D57" s="211">
        <v>0</v>
      </c>
      <c r="E57" s="194">
        <v>0</v>
      </c>
      <c r="F57" s="282"/>
    </row>
    <row r="58" spans="1:6" s="217" customFormat="1" ht="12" customHeight="1" thickBot="1" x14ac:dyDescent="0.3">
      <c r="A58" s="178" t="s">
        <v>313</v>
      </c>
      <c r="B58" s="198" t="s">
        <v>582</v>
      </c>
      <c r="C58" s="208">
        <f>C59+C60+C61+C62</f>
        <v>0</v>
      </c>
      <c r="D58" s="208">
        <f>D59+D60+D61+D62</f>
        <v>0</v>
      </c>
      <c r="E58" s="286">
        <f>E59+E60+E61+E62</f>
        <v>0</v>
      </c>
      <c r="F58" s="285"/>
    </row>
    <row r="59" spans="1:6" s="217" customFormat="1" ht="24.75" customHeight="1" thickBot="1" x14ac:dyDescent="0.3">
      <c r="A59" s="173" t="s">
        <v>422</v>
      </c>
      <c r="B59" s="409" t="s">
        <v>583</v>
      </c>
      <c r="C59" s="212"/>
      <c r="D59" s="212"/>
      <c r="E59" s="195"/>
      <c r="F59" s="580"/>
    </row>
    <row r="60" spans="1:6" s="217" customFormat="1" ht="12" customHeight="1" thickBot="1" x14ac:dyDescent="0.3">
      <c r="A60" s="172" t="s">
        <v>423</v>
      </c>
      <c r="B60" s="199" t="s">
        <v>584</v>
      </c>
      <c r="C60" s="212"/>
      <c r="D60" s="212"/>
      <c r="E60" s="195"/>
      <c r="F60" s="285"/>
    </row>
    <row r="61" spans="1:6" s="217" customFormat="1" ht="12" customHeight="1" thickBot="1" x14ac:dyDescent="0.3">
      <c r="A61" s="172" t="s">
        <v>440</v>
      </c>
      <c r="B61" s="199" t="s">
        <v>585</v>
      </c>
      <c r="C61" s="212"/>
      <c r="D61" s="212"/>
      <c r="E61" s="195"/>
      <c r="F61" s="281"/>
    </row>
    <row r="62" spans="1:6" s="217" customFormat="1" ht="12" customHeight="1" thickBot="1" x14ac:dyDescent="0.3">
      <c r="A62" s="174" t="s">
        <v>586</v>
      </c>
      <c r="B62" s="200" t="s">
        <v>587</v>
      </c>
      <c r="C62" s="212">
        <v>0</v>
      </c>
      <c r="D62" s="212"/>
      <c r="E62" s="195"/>
      <c r="F62" s="281"/>
    </row>
    <row r="63" spans="1:6" s="217" customFormat="1" ht="12" customHeight="1" thickBot="1" x14ac:dyDescent="0.3">
      <c r="A63" s="178" t="s">
        <v>314</v>
      </c>
      <c r="B63" s="179" t="s">
        <v>588</v>
      </c>
      <c r="C63" s="214">
        <f>C58+C53+C35+C28+C21+C15+C6</f>
        <v>8760801</v>
      </c>
      <c r="D63" s="214">
        <f>D58+D53+D35+D28+D21+D15+D6+D47</f>
        <v>8013977</v>
      </c>
      <c r="E63" s="289">
        <f>E58+E53+E35+E28+E21+E15+E6+E47</f>
        <v>8149441</v>
      </c>
      <c r="F63" s="285">
        <f>E63/D63</f>
        <v>1.0169034675292929</v>
      </c>
    </row>
    <row r="64" spans="1:6" s="217" customFormat="1" ht="12" customHeight="1" thickBot="1" x14ac:dyDescent="0.3">
      <c r="A64" s="227" t="s">
        <v>589</v>
      </c>
      <c r="B64" s="198" t="s">
        <v>590</v>
      </c>
      <c r="C64" s="208"/>
      <c r="D64" s="208">
        <v>0</v>
      </c>
      <c r="E64" s="191">
        <v>0</v>
      </c>
      <c r="F64" s="285"/>
    </row>
    <row r="65" spans="1:6" s="217" customFormat="1" ht="12" customHeight="1" thickBot="1" x14ac:dyDescent="0.3">
      <c r="A65" s="173" t="s">
        <v>591</v>
      </c>
      <c r="B65" s="409" t="s">
        <v>592</v>
      </c>
      <c r="C65" s="212">
        <v>0</v>
      </c>
      <c r="D65" s="212">
        <v>0</v>
      </c>
      <c r="E65" s="195">
        <v>0</v>
      </c>
      <c r="F65" s="285"/>
    </row>
    <row r="66" spans="1:6" s="217" customFormat="1" ht="12" customHeight="1" thickBot="1" x14ac:dyDescent="0.3">
      <c r="A66" s="172" t="s">
        <v>593</v>
      </c>
      <c r="B66" s="199" t="s">
        <v>594</v>
      </c>
      <c r="C66" s="212">
        <v>0</v>
      </c>
      <c r="D66" s="212">
        <v>0</v>
      </c>
      <c r="E66" s="195">
        <v>0</v>
      </c>
      <c r="F66" s="285"/>
    </row>
    <row r="67" spans="1:6" s="217" customFormat="1" ht="12" customHeight="1" thickBot="1" x14ac:dyDescent="0.3">
      <c r="A67" s="174" t="s">
        <v>595</v>
      </c>
      <c r="B67" s="200" t="s">
        <v>639</v>
      </c>
      <c r="C67" s="212"/>
      <c r="D67" s="212">
        <v>0</v>
      </c>
      <c r="E67" s="195">
        <v>0</v>
      </c>
      <c r="F67" s="285"/>
    </row>
    <row r="68" spans="1:6" s="217" customFormat="1" ht="13.5" customHeight="1" thickBot="1" x14ac:dyDescent="0.3">
      <c r="A68" s="227" t="s">
        <v>596</v>
      </c>
      <c r="B68" s="198" t="s">
        <v>597</v>
      </c>
      <c r="C68" s="208">
        <v>0</v>
      </c>
      <c r="D68" s="208">
        <v>0</v>
      </c>
      <c r="E68" s="191">
        <v>0</v>
      </c>
      <c r="F68" s="285"/>
    </row>
    <row r="69" spans="1:6" s="217" customFormat="1" ht="12" customHeight="1" thickBot="1" x14ac:dyDescent="0.3">
      <c r="A69" s="173" t="s">
        <v>401</v>
      </c>
      <c r="B69" s="409" t="s">
        <v>598</v>
      </c>
      <c r="C69" s="212">
        <v>0</v>
      </c>
      <c r="D69" s="212">
        <v>0</v>
      </c>
      <c r="E69" s="195">
        <v>0</v>
      </c>
      <c r="F69" s="285"/>
    </row>
    <row r="70" spans="1:6" s="217" customFormat="1" ht="12" customHeight="1" thickBot="1" x14ac:dyDescent="0.3">
      <c r="A70" s="172" t="s">
        <v>402</v>
      </c>
      <c r="B70" s="199" t="s">
        <v>599</v>
      </c>
      <c r="C70" s="212">
        <v>0</v>
      </c>
      <c r="D70" s="212">
        <v>0</v>
      </c>
      <c r="E70" s="195">
        <v>0</v>
      </c>
      <c r="F70" s="285"/>
    </row>
    <row r="71" spans="1:6" s="217" customFormat="1" ht="12" customHeight="1" thickBot="1" x14ac:dyDescent="0.3">
      <c r="A71" s="172" t="s">
        <v>600</v>
      </c>
      <c r="B71" s="199" t="s">
        <v>601</v>
      </c>
      <c r="C71" s="212">
        <v>0</v>
      </c>
      <c r="D71" s="212">
        <v>0</v>
      </c>
      <c r="E71" s="195">
        <v>0</v>
      </c>
      <c r="F71" s="285"/>
    </row>
    <row r="72" spans="1:6" s="217" customFormat="1" ht="12" customHeight="1" thickBot="1" x14ac:dyDescent="0.3">
      <c r="A72" s="174" t="s">
        <v>602</v>
      </c>
      <c r="B72" s="200" t="s">
        <v>603</v>
      </c>
      <c r="C72" s="212">
        <v>0</v>
      </c>
      <c r="D72" s="212">
        <v>0</v>
      </c>
      <c r="E72" s="195">
        <v>0</v>
      </c>
      <c r="F72" s="285"/>
    </row>
    <row r="73" spans="1:6" s="217" customFormat="1" ht="12" customHeight="1" thickBot="1" x14ac:dyDescent="0.3">
      <c r="A73" s="227" t="s">
        <v>604</v>
      </c>
      <c r="B73" s="198" t="s">
        <v>605</v>
      </c>
      <c r="C73" s="208">
        <f>C74+C75</f>
        <v>0</v>
      </c>
      <c r="D73" s="208">
        <f>D74+D75</f>
        <v>0</v>
      </c>
      <c r="E73" s="208">
        <f>E74+E75</f>
        <v>0</v>
      </c>
      <c r="F73" s="285"/>
    </row>
    <row r="74" spans="1:6" s="217" customFormat="1" ht="12" customHeight="1" thickBot="1" x14ac:dyDescent="0.3">
      <c r="A74" s="173" t="s">
        <v>606</v>
      </c>
      <c r="B74" s="409" t="s">
        <v>607</v>
      </c>
      <c r="C74" s="212"/>
      <c r="D74" s="212"/>
      <c r="E74" s="195"/>
      <c r="F74" s="285"/>
    </row>
    <row r="75" spans="1:6" s="217" customFormat="1" ht="12" customHeight="1" thickBot="1" x14ac:dyDescent="0.3">
      <c r="A75" s="174" t="s">
        <v>608</v>
      </c>
      <c r="B75" s="200" t="s">
        <v>609</v>
      </c>
      <c r="C75" s="212">
        <v>0</v>
      </c>
      <c r="D75" s="212">
        <v>0</v>
      </c>
      <c r="E75" s="195">
        <v>0</v>
      </c>
      <c r="F75" s="285"/>
    </row>
    <row r="76" spans="1:6" s="217" customFormat="1" ht="12" customHeight="1" thickBot="1" x14ac:dyDescent="0.3">
      <c r="A76" s="227" t="s">
        <v>610</v>
      </c>
      <c r="B76" s="198" t="s">
        <v>611</v>
      </c>
      <c r="C76" s="208">
        <f>C77+C78+C79</f>
        <v>1933232</v>
      </c>
      <c r="D76" s="208">
        <f>D77+D78+D79</f>
        <v>1933232</v>
      </c>
      <c r="E76" s="208">
        <f>E77+E78+E79</f>
        <v>3684673</v>
      </c>
      <c r="F76" s="285"/>
    </row>
    <row r="77" spans="1:6" s="217" customFormat="1" ht="12" customHeight="1" thickBot="1" x14ac:dyDescent="0.3">
      <c r="A77" s="173" t="s">
        <v>612</v>
      </c>
      <c r="B77" s="409" t="s">
        <v>613</v>
      </c>
      <c r="C77" s="212"/>
      <c r="D77" s="212"/>
      <c r="E77" s="195"/>
      <c r="F77" s="285"/>
    </row>
    <row r="78" spans="1:6" s="217" customFormat="1" ht="12" customHeight="1" thickBot="1" x14ac:dyDescent="0.3">
      <c r="A78" s="172" t="s">
        <v>614</v>
      </c>
      <c r="B78" s="199" t="s">
        <v>1031</v>
      </c>
      <c r="C78" s="594">
        <v>1933232</v>
      </c>
      <c r="D78" s="594">
        <v>1933232</v>
      </c>
      <c r="E78" s="195">
        <v>3684673</v>
      </c>
      <c r="F78" s="285"/>
    </row>
    <row r="79" spans="1:6" s="217" customFormat="1" ht="12" customHeight="1" thickBot="1" x14ac:dyDescent="0.3">
      <c r="A79" s="174" t="s">
        <v>616</v>
      </c>
      <c r="B79" s="200" t="s">
        <v>617</v>
      </c>
      <c r="C79" s="212"/>
      <c r="D79" s="212"/>
      <c r="E79" s="195"/>
      <c r="F79" s="285"/>
    </row>
    <row r="80" spans="1:6" s="217" customFormat="1" ht="12" customHeight="1" thickBot="1" x14ac:dyDescent="0.3">
      <c r="A80" s="227" t="s">
        <v>618</v>
      </c>
      <c r="B80" s="198" t="s">
        <v>619</v>
      </c>
      <c r="C80" s="208">
        <v>0</v>
      </c>
      <c r="D80" s="208">
        <v>0</v>
      </c>
      <c r="E80" s="191">
        <v>0</v>
      </c>
      <c r="F80" s="285"/>
    </row>
    <row r="81" spans="1:6" s="217" customFormat="1" ht="12" customHeight="1" thickBot="1" x14ac:dyDescent="0.3">
      <c r="A81" s="218" t="s">
        <v>620</v>
      </c>
      <c r="B81" s="409" t="s">
        <v>621</v>
      </c>
      <c r="C81" s="212">
        <v>0</v>
      </c>
      <c r="D81" s="212">
        <v>0</v>
      </c>
      <c r="E81" s="195">
        <v>0</v>
      </c>
      <c r="F81" s="285"/>
    </row>
    <row r="82" spans="1:6" s="217" customFormat="1" ht="12" customHeight="1" thickBot="1" x14ac:dyDescent="0.3">
      <c r="A82" s="219" t="s">
        <v>622</v>
      </c>
      <c r="B82" s="199" t="s">
        <v>623</v>
      </c>
      <c r="C82" s="212">
        <v>0</v>
      </c>
      <c r="D82" s="212">
        <v>0</v>
      </c>
      <c r="E82" s="195">
        <v>0</v>
      </c>
      <c r="F82" s="285"/>
    </row>
    <row r="83" spans="1:6" s="217" customFormat="1" ht="12" customHeight="1" thickBot="1" x14ac:dyDescent="0.3">
      <c r="A83" s="219" t="s">
        <v>624</v>
      </c>
      <c r="B83" s="199" t="s">
        <v>625</v>
      </c>
      <c r="C83" s="212">
        <v>0</v>
      </c>
      <c r="D83" s="212">
        <v>0</v>
      </c>
      <c r="E83" s="195">
        <v>0</v>
      </c>
      <c r="F83" s="285"/>
    </row>
    <row r="84" spans="1:6" s="217" customFormat="1" ht="12" customHeight="1" thickBot="1" x14ac:dyDescent="0.3">
      <c r="A84" s="228" t="s">
        <v>626</v>
      </c>
      <c r="B84" s="200" t="s">
        <v>627</v>
      </c>
      <c r="C84" s="212">
        <v>0</v>
      </c>
      <c r="D84" s="212">
        <v>0</v>
      </c>
      <c r="E84" s="195">
        <v>0</v>
      </c>
      <c r="F84" s="285"/>
    </row>
    <row r="85" spans="1:6" s="217" customFormat="1" ht="13.8" thickBot="1" x14ac:dyDescent="0.3">
      <c r="A85" s="227" t="s">
        <v>628</v>
      </c>
      <c r="B85" s="410" t="s">
        <v>629</v>
      </c>
      <c r="C85" s="230">
        <v>0</v>
      </c>
      <c r="D85" s="230">
        <v>0</v>
      </c>
      <c r="E85" s="231">
        <v>0</v>
      </c>
      <c r="F85" s="285"/>
    </row>
    <row r="86" spans="1:6" s="217" customFormat="1" ht="13.8" thickBot="1" x14ac:dyDescent="0.3">
      <c r="A86" s="227" t="s">
        <v>630</v>
      </c>
      <c r="B86" s="410" t="s">
        <v>631</v>
      </c>
      <c r="C86" s="214">
        <f>C64+C68+C73+C76+C80+C85</f>
        <v>1933232</v>
      </c>
      <c r="D86" s="214">
        <f>D64+D68+D73+D76+D80+D85</f>
        <v>1933232</v>
      </c>
      <c r="E86" s="289">
        <f>E64+E68+E73+E76+E80+E85</f>
        <v>3684673</v>
      </c>
      <c r="F86" s="285">
        <f>E86/D86</f>
        <v>1.9059652436955317</v>
      </c>
    </row>
    <row r="87" spans="1:6" s="217" customFormat="1" ht="12" customHeight="1" thickBot="1" x14ac:dyDescent="0.3">
      <c r="A87" s="229" t="s">
        <v>632</v>
      </c>
      <c r="B87" s="413" t="s">
        <v>633</v>
      </c>
      <c r="C87" s="214">
        <f>C86+C63</f>
        <v>10694033</v>
      </c>
      <c r="D87" s="214">
        <f>D86+D63</f>
        <v>9947209</v>
      </c>
      <c r="E87" s="289">
        <f>E86+E63</f>
        <v>11834114</v>
      </c>
      <c r="F87" s="285">
        <f>E87/D87</f>
        <v>1.1896919025226071</v>
      </c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/>
      <c r="F90" s="203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6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19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183" t="s">
        <v>635</v>
      </c>
      <c r="C93" s="183" t="s">
        <v>636</v>
      </c>
      <c r="D93" s="183" t="s">
        <v>637</v>
      </c>
      <c r="E93" s="184" t="s">
        <v>638</v>
      </c>
      <c r="F93" s="184" t="s">
        <v>638</v>
      </c>
    </row>
    <row r="94" spans="1:6" ht="12" customHeight="1" thickBot="1" x14ac:dyDescent="0.35">
      <c r="A94" s="180" t="s">
        <v>306</v>
      </c>
      <c r="B94" s="443" t="s">
        <v>640</v>
      </c>
      <c r="C94" s="207">
        <v>10687973</v>
      </c>
      <c r="D94" s="207">
        <f>D95+D96+D97+D98+D99</f>
        <v>10687973</v>
      </c>
      <c r="E94" s="291">
        <f>E95+E96+E97+E98+E99</f>
        <v>11813614</v>
      </c>
      <c r="F94" s="285">
        <f>E94/D94</f>
        <v>1.1053184733906045</v>
      </c>
    </row>
    <row r="95" spans="1:6" ht="12" customHeight="1" thickBot="1" x14ac:dyDescent="0.35">
      <c r="A95" s="175" t="s">
        <v>364</v>
      </c>
      <c r="B95" s="168" t="s">
        <v>336</v>
      </c>
      <c r="C95" s="23">
        <v>2922726</v>
      </c>
      <c r="D95" s="23">
        <v>2922726</v>
      </c>
      <c r="E95" s="164">
        <v>3980601</v>
      </c>
      <c r="F95" s="282">
        <f>E95/D95</f>
        <v>1.3619480580800254</v>
      </c>
    </row>
    <row r="96" spans="1:6" ht="12" customHeight="1" thickBot="1" x14ac:dyDescent="0.35">
      <c r="A96" s="172" t="s">
        <v>365</v>
      </c>
      <c r="B96" s="166" t="s">
        <v>424</v>
      </c>
      <c r="C96" s="209">
        <v>511105</v>
      </c>
      <c r="D96" s="209">
        <v>511105</v>
      </c>
      <c r="E96" s="192">
        <v>658908</v>
      </c>
      <c r="F96" s="282">
        <f>E96/D96</f>
        <v>1.2891832402343941</v>
      </c>
    </row>
    <row r="97" spans="1:6" ht="12" customHeight="1" thickBot="1" x14ac:dyDescent="0.35">
      <c r="A97" s="172" t="s">
        <v>366</v>
      </c>
      <c r="B97" s="166" t="s">
        <v>393</v>
      </c>
      <c r="C97" s="211">
        <v>7254142</v>
      </c>
      <c r="D97" s="211">
        <v>7254142</v>
      </c>
      <c r="E97" s="194">
        <v>7174105</v>
      </c>
      <c r="F97" s="282">
        <f>E97/D97</f>
        <v>0.98896671722169205</v>
      </c>
    </row>
    <row r="98" spans="1:6" ht="12" customHeight="1" thickBot="1" x14ac:dyDescent="0.35">
      <c r="A98" s="172" t="s">
        <v>367</v>
      </c>
      <c r="B98" s="169" t="s">
        <v>425</v>
      </c>
      <c r="C98" s="211"/>
      <c r="D98" s="211"/>
      <c r="E98" s="194"/>
      <c r="F98" s="282"/>
    </row>
    <row r="99" spans="1:6" ht="12" customHeight="1" thickBot="1" x14ac:dyDescent="0.35">
      <c r="A99" s="172" t="s">
        <v>376</v>
      </c>
      <c r="B99" s="177" t="s">
        <v>426</v>
      </c>
      <c r="C99" s="211"/>
      <c r="D99" s="211"/>
      <c r="E99" s="211"/>
      <c r="F99" s="282"/>
    </row>
    <row r="100" spans="1:6" ht="12" customHeight="1" thickBot="1" x14ac:dyDescent="0.35">
      <c r="A100" s="172" t="s">
        <v>368</v>
      </c>
      <c r="B100" s="166" t="s">
        <v>641</v>
      </c>
      <c r="C100" s="211"/>
      <c r="D100" s="211"/>
      <c r="E100" s="194"/>
      <c r="F100" s="282"/>
    </row>
    <row r="101" spans="1:6" ht="12" customHeight="1" thickBot="1" x14ac:dyDescent="0.35">
      <c r="A101" s="172" t="s">
        <v>369</v>
      </c>
      <c r="B101" s="414" t="s">
        <v>642</v>
      </c>
      <c r="C101" s="211"/>
      <c r="D101" s="211"/>
      <c r="E101" s="194"/>
      <c r="F101" s="282"/>
    </row>
    <row r="102" spans="1:6" ht="12" customHeight="1" thickBot="1" x14ac:dyDescent="0.35">
      <c r="A102" s="172" t="s">
        <v>377</v>
      </c>
      <c r="B102" s="444" t="s">
        <v>643</v>
      </c>
      <c r="C102" s="211"/>
      <c r="D102" s="211"/>
      <c r="E102" s="194"/>
      <c r="F102" s="282"/>
    </row>
    <row r="103" spans="1:6" ht="12" customHeight="1" thickBot="1" x14ac:dyDescent="0.35">
      <c r="A103" s="172" t="s">
        <v>378</v>
      </c>
      <c r="B103" s="444" t="s">
        <v>644</v>
      </c>
      <c r="C103" s="211"/>
      <c r="D103" s="211"/>
      <c r="E103" s="194"/>
      <c r="F103" s="282"/>
    </row>
    <row r="104" spans="1:6" ht="12" customHeight="1" thickBot="1" x14ac:dyDescent="0.35">
      <c r="A104" s="172" t="s">
        <v>379</v>
      </c>
      <c r="B104" s="414" t="s">
        <v>645</v>
      </c>
      <c r="C104" s="211"/>
      <c r="D104" s="211"/>
      <c r="E104" s="194"/>
      <c r="F104" s="282"/>
    </row>
    <row r="105" spans="1:6" ht="12" customHeight="1" thickBot="1" x14ac:dyDescent="0.35">
      <c r="A105" s="172" t="s">
        <v>380</v>
      </c>
      <c r="B105" s="414" t="s">
        <v>646</v>
      </c>
      <c r="C105" s="211"/>
      <c r="D105" s="211"/>
      <c r="E105" s="194"/>
      <c r="F105" s="282"/>
    </row>
    <row r="106" spans="1:6" ht="12" customHeight="1" thickBot="1" x14ac:dyDescent="0.35">
      <c r="A106" s="172" t="s">
        <v>382</v>
      </c>
      <c r="B106" s="444" t="s">
        <v>647</v>
      </c>
      <c r="C106" s="211"/>
      <c r="D106" s="211"/>
      <c r="E106" s="194"/>
      <c r="F106" s="282"/>
    </row>
    <row r="107" spans="1:6" ht="12" customHeight="1" thickBot="1" x14ac:dyDescent="0.35">
      <c r="A107" s="171" t="s">
        <v>427</v>
      </c>
      <c r="B107" s="170" t="s">
        <v>648</v>
      </c>
      <c r="C107" s="211"/>
      <c r="D107" s="211"/>
      <c r="E107" s="194"/>
      <c r="F107" s="282"/>
    </row>
    <row r="108" spans="1:6" ht="12" customHeight="1" thickBot="1" x14ac:dyDescent="0.35">
      <c r="A108" s="172" t="s">
        <v>649</v>
      </c>
      <c r="B108" s="170" t="s">
        <v>650</v>
      </c>
      <c r="C108" s="211"/>
      <c r="D108" s="211"/>
      <c r="E108" s="194"/>
      <c r="F108" s="282"/>
    </row>
    <row r="109" spans="1:6" ht="12" customHeight="1" thickBot="1" x14ac:dyDescent="0.35">
      <c r="A109" s="176" t="s">
        <v>651</v>
      </c>
      <c r="B109" s="415" t="s">
        <v>652</v>
      </c>
      <c r="C109" s="24"/>
      <c r="D109" s="24"/>
      <c r="E109" s="160"/>
      <c r="F109" s="282"/>
    </row>
    <row r="110" spans="1:6" ht="12" customHeight="1" thickBot="1" x14ac:dyDescent="0.35">
      <c r="A110" s="178" t="s">
        <v>307</v>
      </c>
      <c r="B110" s="179" t="s">
        <v>653</v>
      </c>
      <c r="C110" s="208">
        <v>14999</v>
      </c>
      <c r="D110" s="208">
        <f>D113+D115+D111</f>
        <v>14999</v>
      </c>
      <c r="E110" s="208">
        <f>E113+E115+E111</f>
        <v>20500</v>
      </c>
      <c r="F110" s="285">
        <f>E110/D110</f>
        <v>1.3667577838522569</v>
      </c>
    </row>
    <row r="111" spans="1:6" ht="12" customHeight="1" thickBot="1" x14ac:dyDescent="0.35">
      <c r="A111" s="173" t="s">
        <v>370</v>
      </c>
      <c r="B111" s="166" t="s">
        <v>439</v>
      </c>
      <c r="C111" s="210">
        <v>14999</v>
      </c>
      <c r="D111" s="210">
        <v>14999</v>
      </c>
      <c r="E111" s="193">
        <v>20500</v>
      </c>
      <c r="F111" s="282">
        <f>E111/D111</f>
        <v>1.3667577838522569</v>
      </c>
    </row>
    <row r="112" spans="1:6" ht="16.2" thickBot="1" x14ac:dyDescent="0.35">
      <c r="A112" s="173" t="s">
        <v>371</v>
      </c>
      <c r="B112" s="170" t="s">
        <v>654</v>
      </c>
      <c r="C112" s="210"/>
      <c r="D112" s="210"/>
      <c r="E112" s="193"/>
      <c r="F112" s="282"/>
    </row>
    <row r="113" spans="1:6" ht="12" customHeight="1" thickBot="1" x14ac:dyDescent="0.35">
      <c r="A113" s="173" t="s">
        <v>372</v>
      </c>
      <c r="B113" s="170" t="s">
        <v>428</v>
      </c>
      <c r="C113" s="209"/>
      <c r="D113" s="209"/>
      <c r="E113" s="192"/>
      <c r="F113" s="282"/>
    </row>
    <row r="114" spans="1:6" ht="12" customHeight="1" thickBot="1" x14ac:dyDescent="0.35">
      <c r="A114" s="173" t="s">
        <v>373</v>
      </c>
      <c r="B114" s="170" t="s">
        <v>655</v>
      </c>
      <c r="C114" s="209"/>
      <c r="D114" s="209"/>
      <c r="E114" s="192"/>
      <c r="F114" s="282"/>
    </row>
    <row r="115" spans="1:6" ht="21.75" customHeight="1" thickBot="1" x14ac:dyDescent="0.35">
      <c r="A115" s="173" t="s">
        <v>374</v>
      </c>
      <c r="B115" s="200" t="s">
        <v>441</v>
      </c>
      <c r="C115" s="209"/>
      <c r="D115" s="209"/>
      <c r="E115" s="844"/>
      <c r="F115" s="285"/>
    </row>
    <row r="116" spans="1:6" ht="24" customHeight="1" thickBot="1" x14ac:dyDescent="0.35">
      <c r="A116" s="173" t="s">
        <v>381</v>
      </c>
      <c r="B116" s="199" t="s">
        <v>656</v>
      </c>
      <c r="C116" s="209"/>
      <c r="D116" s="209">
        <v>0</v>
      </c>
      <c r="E116" s="192">
        <v>0</v>
      </c>
      <c r="F116" s="282"/>
    </row>
    <row r="117" spans="1:6" ht="22.5" customHeight="1" thickBot="1" x14ac:dyDescent="0.35">
      <c r="A117" s="173" t="s">
        <v>383</v>
      </c>
      <c r="B117" s="167" t="s">
        <v>657</v>
      </c>
      <c r="C117" s="209"/>
      <c r="D117" s="209">
        <v>0</v>
      </c>
      <c r="E117" s="192">
        <v>0</v>
      </c>
      <c r="F117" s="282"/>
    </row>
    <row r="118" spans="1:6" ht="12" customHeight="1" thickBot="1" x14ac:dyDescent="0.35">
      <c r="A118" s="173" t="s">
        <v>429</v>
      </c>
      <c r="B118" s="166" t="s">
        <v>644</v>
      </c>
      <c r="C118" s="209"/>
      <c r="D118" s="209">
        <v>0</v>
      </c>
      <c r="E118" s="192">
        <v>0</v>
      </c>
      <c r="F118" s="282"/>
    </row>
    <row r="119" spans="1:6" ht="12" customHeight="1" thickBot="1" x14ac:dyDescent="0.35">
      <c r="A119" s="173" t="s">
        <v>430</v>
      </c>
      <c r="B119" s="166" t="s">
        <v>658</v>
      </c>
      <c r="C119" s="209"/>
      <c r="D119" s="209">
        <v>0</v>
      </c>
      <c r="E119" s="192">
        <v>0</v>
      </c>
      <c r="F119" s="282"/>
    </row>
    <row r="120" spans="1:6" s="232" customFormat="1" ht="12" customHeight="1" thickBot="1" x14ac:dyDescent="0.3">
      <c r="A120" s="173" t="s">
        <v>431</v>
      </c>
      <c r="B120" s="166" t="s">
        <v>659</v>
      </c>
      <c r="C120" s="209"/>
      <c r="D120" s="209">
        <v>0</v>
      </c>
      <c r="E120" s="192">
        <v>0</v>
      </c>
      <c r="F120" s="282"/>
    </row>
    <row r="121" spans="1:6" ht="12" customHeight="1" thickBot="1" x14ac:dyDescent="0.35">
      <c r="A121" s="173" t="s">
        <v>660</v>
      </c>
      <c r="B121" s="444" t="s">
        <v>647</v>
      </c>
      <c r="C121" s="209"/>
      <c r="D121" s="209"/>
      <c r="E121" s="192"/>
      <c r="F121" s="282"/>
    </row>
    <row r="122" spans="1:6" ht="12" customHeight="1" thickBot="1" x14ac:dyDescent="0.35">
      <c r="A122" s="173" t="s">
        <v>661</v>
      </c>
      <c r="B122" s="166" t="s">
        <v>662</v>
      </c>
      <c r="C122" s="209"/>
      <c r="D122" s="209"/>
      <c r="E122" s="192"/>
      <c r="F122" s="282"/>
    </row>
    <row r="123" spans="1:6" ht="12" customHeight="1" thickBot="1" x14ac:dyDescent="0.35">
      <c r="A123" s="171" t="s">
        <v>663</v>
      </c>
      <c r="B123" s="444" t="s">
        <v>664</v>
      </c>
      <c r="C123" s="211"/>
      <c r="D123" s="211"/>
      <c r="E123" s="194"/>
      <c r="F123" s="282"/>
    </row>
    <row r="124" spans="1:6" ht="12" customHeight="1" thickBot="1" x14ac:dyDescent="0.35">
      <c r="A124" s="178" t="s">
        <v>308</v>
      </c>
      <c r="B124" s="185" t="s">
        <v>665</v>
      </c>
      <c r="C124" s="208">
        <v>0</v>
      </c>
      <c r="D124" s="208">
        <f>D125+D126</f>
        <v>0</v>
      </c>
      <c r="E124" s="286">
        <f>E125+E126</f>
        <v>0</v>
      </c>
      <c r="F124" s="285"/>
    </row>
    <row r="125" spans="1:6" ht="12" customHeight="1" thickBot="1" x14ac:dyDescent="0.35">
      <c r="A125" s="173" t="s">
        <v>353</v>
      </c>
      <c r="B125" s="167" t="s">
        <v>342</v>
      </c>
      <c r="C125" s="210"/>
      <c r="D125" s="210"/>
      <c r="E125" s="193">
        <v>0</v>
      </c>
      <c r="F125" s="282"/>
    </row>
    <row r="126" spans="1:6" ht="12" customHeight="1" thickBot="1" x14ac:dyDescent="0.35">
      <c r="A126" s="174" t="s">
        <v>354</v>
      </c>
      <c r="B126" s="170" t="s">
        <v>343</v>
      </c>
      <c r="C126" s="211"/>
      <c r="D126" s="211">
        <v>0</v>
      </c>
      <c r="E126" s="194">
        <v>0</v>
      </c>
      <c r="F126" s="282"/>
    </row>
    <row r="127" spans="1:6" ht="12" customHeight="1" thickBot="1" x14ac:dyDescent="0.35">
      <c r="A127" s="178" t="s">
        <v>309</v>
      </c>
      <c r="B127" s="185" t="s">
        <v>666</v>
      </c>
      <c r="C127" s="208">
        <v>10702972</v>
      </c>
      <c r="D127" s="208">
        <f>D124+D110+D94</f>
        <v>10702972</v>
      </c>
      <c r="E127" s="286">
        <f>E124+E110+E94</f>
        <v>11834114</v>
      </c>
      <c r="F127" s="285">
        <f>E127/D127</f>
        <v>1.1056848508993578</v>
      </c>
    </row>
    <row r="128" spans="1:6" ht="12" customHeight="1" thickBot="1" x14ac:dyDescent="0.35">
      <c r="A128" s="178" t="s">
        <v>310</v>
      </c>
      <c r="B128" s="185" t="s">
        <v>667</v>
      </c>
      <c r="C128" s="208">
        <v>0</v>
      </c>
      <c r="D128" s="208">
        <v>0</v>
      </c>
      <c r="E128" s="191">
        <v>0</v>
      </c>
      <c r="F128" s="285"/>
    </row>
    <row r="129" spans="1:9" ht="12" customHeight="1" thickBot="1" x14ac:dyDescent="0.35">
      <c r="A129" s="173" t="s">
        <v>357</v>
      </c>
      <c r="B129" s="167" t="s">
        <v>668</v>
      </c>
      <c r="C129" s="209"/>
      <c r="D129" s="209">
        <v>0</v>
      </c>
      <c r="E129" s="192">
        <v>0</v>
      </c>
      <c r="F129" s="285"/>
    </row>
    <row r="130" spans="1:9" ht="12" customHeight="1" thickBot="1" x14ac:dyDescent="0.35">
      <c r="A130" s="173" t="s">
        <v>358</v>
      </c>
      <c r="B130" s="167" t="s">
        <v>669</v>
      </c>
      <c r="C130" s="209"/>
      <c r="D130" s="209">
        <v>0</v>
      </c>
      <c r="E130" s="192">
        <v>0</v>
      </c>
      <c r="F130" s="285"/>
    </row>
    <row r="131" spans="1:9" ht="12" customHeight="1" thickBot="1" x14ac:dyDescent="0.35">
      <c r="A131" s="171" t="s">
        <v>359</v>
      </c>
      <c r="B131" s="165" t="s">
        <v>670</v>
      </c>
      <c r="C131" s="209"/>
      <c r="D131" s="209">
        <v>0</v>
      </c>
      <c r="E131" s="192">
        <v>0</v>
      </c>
      <c r="F131" s="285"/>
    </row>
    <row r="132" spans="1:9" ht="12" customHeight="1" thickBot="1" x14ac:dyDescent="0.35">
      <c r="A132" s="178" t="s">
        <v>311</v>
      </c>
      <c r="B132" s="185" t="s">
        <v>671</v>
      </c>
      <c r="C132" s="208">
        <v>0</v>
      </c>
      <c r="D132" s="208"/>
      <c r="E132" s="191"/>
      <c r="F132" s="285"/>
    </row>
    <row r="133" spans="1:9" ht="12" customHeight="1" thickBot="1" x14ac:dyDescent="0.35">
      <c r="A133" s="173" t="s">
        <v>360</v>
      </c>
      <c r="B133" s="167" t="s">
        <v>672</v>
      </c>
      <c r="C133" s="209"/>
      <c r="D133" s="209"/>
      <c r="E133" s="192"/>
      <c r="F133" s="285"/>
    </row>
    <row r="134" spans="1:9" ht="12" customHeight="1" thickBot="1" x14ac:dyDescent="0.35">
      <c r="A134" s="173" t="s">
        <v>361</v>
      </c>
      <c r="B134" s="167" t="s">
        <v>673</v>
      </c>
      <c r="C134" s="209"/>
      <c r="D134" s="209">
        <v>0</v>
      </c>
      <c r="E134" s="192">
        <v>0</v>
      </c>
      <c r="F134" s="285"/>
    </row>
    <row r="135" spans="1:9" ht="12" customHeight="1" thickBot="1" x14ac:dyDescent="0.35">
      <c r="A135" s="173" t="s">
        <v>569</v>
      </c>
      <c r="B135" s="167" t="s">
        <v>674</v>
      </c>
      <c r="C135" s="209"/>
      <c r="D135" s="209">
        <v>0</v>
      </c>
      <c r="E135" s="192">
        <v>0</v>
      </c>
      <c r="F135" s="285"/>
    </row>
    <row r="136" spans="1:9" ht="12" customHeight="1" thickBot="1" x14ac:dyDescent="0.35">
      <c r="A136" s="171" t="s">
        <v>571</v>
      </c>
      <c r="B136" s="165" t="s">
        <v>675</v>
      </c>
      <c r="C136" s="209"/>
      <c r="D136" s="209">
        <v>0</v>
      </c>
      <c r="E136" s="192">
        <v>0</v>
      </c>
      <c r="F136" s="285"/>
    </row>
    <row r="137" spans="1:9" ht="12" customHeight="1" thickBot="1" x14ac:dyDescent="0.35">
      <c r="A137" s="178" t="s">
        <v>312</v>
      </c>
      <c r="B137" s="185" t="s">
        <v>676</v>
      </c>
      <c r="C137" s="214">
        <v>0</v>
      </c>
      <c r="D137" s="214">
        <f>SUM(D138:D142)</f>
        <v>0</v>
      </c>
      <c r="E137" s="214">
        <f>SUM(E138:E142)</f>
        <v>0</v>
      </c>
      <c r="F137" s="285"/>
    </row>
    <row r="138" spans="1:9" ht="12" customHeight="1" thickBot="1" x14ac:dyDescent="0.35">
      <c r="A138" s="173" t="s">
        <v>362</v>
      </c>
      <c r="B138" s="167" t="s">
        <v>677</v>
      </c>
      <c r="C138" s="209"/>
      <c r="D138" s="209"/>
      <c r="E138" s="192"/>
      <c r="F138" s="285"/>
    </row>
    <row r="139" spans="1:9" ht="12" customHeight="1" thickBot="1" x14ac:dyDescent="0.35">
      <c r="A139" s="173" t="s">
        <v>363</v>
      </c>
      <c r="B139" s="167" t="s">
        <v>678</v>
      </c>
      <c r="C139" s="209"/>
      <c r="D139" s="209"/>
      <c r="E139" s="192"/>
      <c r="F139" s="285"/>
    </row>
    <row r="140" spans="1:9" ht="12" customHeight="1" thickBot="1" x14ac:dyDescent="0.35">
      <c r="A140" s="173" t="s">
        <v>578</v>
      </c>
      <c r="B140" s="167" t="s">
        <v>679</v>
      </c>
      <c r="C140" s="209"/>
      <c r="D140" s="209"/>
      <c r="E140" s="192"/>
      <c r="F140" s="285"/>
    </row>
    <row r="141" spans="1:9" ht="12" customHeight="1" thickBot="1" x14ac:dyDescent="0.35">
      <c r="A141" s="173" t="s">
        <v>580</v>
      </c>
      <c r="B141" s="165" t="s">
        <v>858</v>
      </c>
      <c r="C141" s="209"/>
      <c r="D141" s="209"/>
      <c r="E141" s="192"/>
      <c r="F141" s="285"/>
    </row>
    <row r="142" spans="1:9" ht="15" customHeight="1" thickBot="1" x14ac:dyDescent="0.35">
      <c r="A142" s="173" t="s">
        <v>857</v>
      </c>
      <c r="B142" s="165" t="s">
        <v>680</v>
      </c>
      <c r="C142" s="209">
        <v>0</v>
      </c>
      <c r="D142" s="209"/>
      <c r="E142" s="192"/>
      <c r="F142" s="285"/>
      <c r="H142" s="221"/>
      <c r="I142" s="221"/>
    </row>
    <row r="143" spans="1:9" s="217" customFormat="1" ht="12.9" customHeight="1" thickBot="1" x14ac:dyDescent="0.3">
      <c r="A143" s="178" t="s">
        <v>313</v>
      </c>
      <c r="B143" s="185" t="s">
        <v>681</v>
      </c>
      <c r="C143" s="25"/>
      <c r="D143" s="25">
        <v>0</v>
      </c>
      <c r="E143" s="163">
        <v>0</v>
      </c>
      <c r="F143" s="285"/>
    </row>
    <row r="144" spans="1:9" ht="12.75" customHeight="1" thickBot="1" x14ac:dyDescent="0.35">
      <c r="A144" s="173" t="s">
        <v>422</v>
      </c>
      <c r="B144" s="167" t="s">
        <v>682</v>
      </c>
      <c r="C144" s="209"/>
      <c r="D144" s="209">
        <v>0</v>
      </c>
      <c r="E144" s="192">
        <v>0</v>
      </c>
      <c r="F144" s="285"/>
    </row>
    <row r="145" spans="1:6" ht="12.75" customHeight="1" thickBot="1" x14ac:dyDescent="0.35">
      <c r="A145" s="173" t="s">
        <v>423</v>
      </c>
      <c r="B145" s="167" t="s">
        <v>683</v>
      </c>
      <c r="C145" s="209"/>
      <c r="D145" s="209">
        <v>0</v>
      </c>
      <c r="E145" s="192">
        <v>0</v>
      </c>
      <c r="F145" s="285"/>
    </row>
    <row r="146" spans="1:6" ht="12.75" customHeight="1" thickBot="1" x14ac:dyDescent="0.35">
      <c r="A146" s="173" t="s">
        <v>440</v>
      </c>
      <c r="B146" s="167" t="s">
        <v>684</v>
      </c>
      <c r="C146" s="209"/>
      <c r="D146" s="209">
        <v>0</v>
      </c>
      <c r="E146" s="192">
        <v>0</v>
      </c>
      <c r="F146" s="285"/>
    </row>
    <row r="147" spans="1:6" ht="16.2" thickBot="1" x14ac:dyDescent="0.35">
      <c r="A147" s="173" t="s">
        <v>586</v>
      </c>
      <c r="B147" s="167" t="s">
        <v>685</v>
      </c>
      <c r="C147" s="209">
        <v>0</v>
      </c>
      <c r="D147" s="209">
        <v>0</v>
      </c>
      <c r="E147" s="192">
        <v>0</v>
      </c>
      <c r="F147" s="285"/>
    </row>
    <row r="148" spans="1:6" ht="16.2" thickBot="1" x14ac:dyDescent="0.35">
      <c r="A148" s="178" t="s">
        <v>314</v>
      </c>
      <c r="B148" s="185" t="s">
        <v>686</v>
      </c>
      <c r="C148" s="162"/>
      <c r="D148" s="162">
        <f>D128+D132+D137+D143</f>
        <v>0</v>
      </c>
      <c r="E148" s="284">
        <f>E128+E132+E137+E143</f>
        <v>0</v>
      </c>
      <c r="F148" s="285"/>
    </row>
    <row r="149" spans="1:6" ht="16.2" thickBot="1" x14ac:dyDescent="0.35">
      <c r="A149" s="201" t="s">
        <v>315</v>
      </c>
      <c r="B149" s="204" t="s">
        <v>687</v>
      </c>
      <c r="C149" s="162">
        <f>C127+C148</f>
        <v>10702972</v>
      </c>
      <c r="D149" s="162">
        <f>D127+D148</f>
        <v>10702972</v>
      </c>
      <c r="E149" s="284">
        <f>E127+E148</f>
        <v>11834114</v>
      </c>
      <c r="F149" s="285">
        <f>E149/D149</f>
        <v>1.1056848508993578</v>
      </c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/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-1942171</v>
      </c>
      <c r="D153" s="202">
        <f>+D63-D127</f>
        <v>-2688995</v>
      </c>
      <c r="E153" s="202">
        <f>+E63-E127</f>
        <v>-3684673</v>
      </c>
      <c r="F153" s="202">
        <f>+F63-F127</f>
        <v>-8.8781383370064804E-2</v>
      </c>
    </row>
    <row r="154" spans="1:6" ht="22.2" thickBot="1" x14ac:dyDescent="0.35">
      <c r="A154" s="178" t="s">
        <v>307</v>
      </c>
      <c r="B154" s="403" t="s">
        <v>690</v>
      </c>
      <c r="C154" s="202">
        <f>+C86-C148</f>
        <v>1933232</v>
      </c>
      <c r="D154" s="202">
        <f>+D86-D148</f>
        <v>1933232</v>
      </c>
      <c r="E154" s="202">
        <f>+E86-E148</f>
        <v>3684673</v>
      </c>
      <c r="F154" s="202"/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 Konyha
2020. ÉVI ZÁRSZÁMADÁSÁNAK ÖNKÉNT VÁLLALT PÉNZÜGYI MÉRLEGE&amp;R&amp;"Times New Roman CE,Félkövér dőlt"&amp;11 1.C. melléklet a 7/2021. (05.29.) önkormányzati rendelethez</oddHeader>
  </headerFooter>
  <rowBreaks count="1" manualBreakCount="1">
    <brk id="87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I163"/>
  <sheetViews>
    <sheetView view="pageLayout" zoomScaleNormal="130" zoomScaleSheetLayoutView="100" workbookViewId="0">
      <selection activeCell="H16" sqref="H16"/>
    </sheetView>
  </sheetViews>
  <sheetFormatPr defaultColWidth="9.33203125" defaultRowHeight="15.6" x14ac:dyDescent="0.3"/>
  <cols>
    <col min="1" max="1" width="7.109375" style="205" customWidth="1"/>
    <col min="2" max="2" width="56.77734375" style="412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203"/>
    </row>
    <row r="3" spans="1:6" ht="15.9" customHeight="1" x14ac:dyDescent="0.3">
      <c r="A3" s="869" t="s">
        <v>352</v>
      </c>
      <c r="B3" s="871" t="s">
        <v>305</v>
      </c>
      <c r="C3" s="873" t="s">
        <v>1168</v>
      </c>
      <c r="D3" s="873"/>
      <c r="E3" s="876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19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225" t="s">
        <v>638</v>
      </c>
      <c r="F5" s="225" t="s">
        <v>715</v>
      </c>
    </row>
    <row r="6" spans="1:6" s="217" customFormat="1" ht="12" customHeight="1" thickBot="1" x14ac:dyDescent="0.3">
      <c r="A6" s="178" t="s">
        <v>306</v>
      </c>
      <c r="B6" s="179" t="s">
        <v>518</v>
      </c>
      <c r="C6" s="208"/>
      <c r="D6" s="208"/>
      <c r="E6" s="208"/>
      <c r="F6" s="285"/>
    </row>
    <row r="7" spans="1:6" s="217" customFormat="1" ht="12" customHeight="1" thickBot="1" x14ac:dyDescent="0.3">
      <c r="A7" s="173" t="s">
        <v>364</v>
      </c>
      <c r="B7" s="409" t="s">
        <v>519</v>
      </c>
      <c r="C7" s="210"/>
      <c r="D7" s="210"/>
      <c r="E7" s="193"/>
      <c r="F7" s="281"/>
    </row>
    <row r="8" spans="1:6" s="217" customFormat="1" ht="12" customHeight="1" thickBot="1" x14ac:dyDescent="0.3">
      <c r="A8" s="172" t="s">
        <v>365</v>
      </c>
      <c r="B8" s="199" t="s">
        <v>520</v>
      </c>
      <c r="C8" s="209"/>
      <c r="D8" s="209"/>
      <c r="E8" s="192"/>
      <c r="F8" s="281"/>
    </row>
    <row r="9" spans="1:6" s="217" customFormat="1" ht="12" customHeight="1" thickBot="1" x14ac:dyDescent="0.3">
      <c r="A9" s="172" t="s">
        <v>366</v>
      </c>
      <c r="B9" s="199" t="s">
        <v>521</v>
      </c>
      <c r="C9" s="209"/>
      <c r="D9" s="209"/>
      <c r="E9" s="192"/>
      <c r="F9" s="281"/>
    </row>
    <row r="10" spans="1:6" s="217" customFormat="1" ht="12" customHeight="1" thickBot="1" x14ac:dyDescent="0.3">
      <c r="A10" s="172" t="s">
        <v>367</v>
      </c>
      <c r="B10" s="199" t="s">
        <v>1189</v>
      </c>
      <c r="C10" s="209"/>
      <c r="D10" s="209"/>
      <c r="E10" s="192"/>
      <c r="F10" s="281"/>
    </row>
    <row r="11" spans="1:6" s="217" customFormat="1" ht="12" customHeight="1" thickBot="1" x14ac:dyDescent="0.3">
      <c r="A11" s="172" t="s">
        <v>400</v>
      </c>
      <c r="B11" s="199" t="s">
        <v>522</v>
      </c>
      <c r="C11" s="209"/>
      <c r="D11" s="209"/>
      <c r="E11" s="192"/>
      <c r="F11" s="281"/>
    </row>
    <row r="12" spans="1:6" s="217" customFormat="1" ht="12" customHeight="1" thickBot="1" x14ac:dyDescent="0.3">
      <c r="A12" s="172" t="s">
        <v>368</v>
      </c>
      <c r="B12" s="199" t="s">
        <v>523</v>
      </c>
      <c r="C12" s="209"/>
      <c r="D12" s="209"/>
      <c r="E12" s="192"/>
      <c r="F12" s="281"/>
    </row>
    <row r="13" spans="1:6" s="217" customFormat="1" ht="12" customHeight="1" thickBot="1" x14ac:dyDescent="0.3">
      <c r="A13" s="174" t="s">
        <v>369</v>
      </c>
      <c r="B13" s="200" t="s">
        <v>524</v>
      </c>
      <c r="C13" s="211"/>
      <c r="D13" s="211"/>
      <c r="E13" s="194"/>
      <c r="F13" s="281"/>
    </row>
    <row r="14" spans="1:6" s="217" customFormat="1" ht="12" customHeight="1" thickBot="1" x14ac:dyDescent="0.3">
      <c r="A14" s="173" t="s">
        <v>377</v>
      </c>
      <c r="B14" s="409" t="s">
        <v>526</v>
      </c>
      <c r="C14" s="210"/>
      <c r="D14" s="210"/>
      <c r="E14" s="193"/>
      <c r="F14" s="285"/>
    </row>
    <row r="15" spans="1:6" s="217" customFormat="1" ht="12" customHeight="1" thickBot="1" x14ac:dyDescent="0.3">
      <c r="A15" s="178" t="s">
        <v>307</v>
      </c>
      <c r="B15" s="198" t="s">
        <v>525</v>
      </c>
      <c r="C15" s="208"/>
      <c r="D15" s="208"/>
      <c r="E15" s="208"/>
      <c r="F15" s="285"/>
    </row>
    <row r="16" spans="1:6" s="217" customFormat="1" ht="12" customHeight="1" thickBot="1" x14ac:dyDescent="0.3">
      <c r="A16" s="172" t="s">
        <v>371</v>
      </c>
      <c r="B16" s="199" t="s">
        <v>527</v>
      </c>
      <c r="C16" s="209"/>
      <c r="D16" s="209"/>
      <c r="E16" s="192"/>
      <c r="F16" s="285"/>
    </row>
    <row r="17" spans="1:6" s="217" customFormat="1" ht="12" customHeight="1" thickBot="1" x14ac:dyDescent="0.3">
      <c r="A17" s="172" t="s">
        <v>372</v>
      </c>
      <c r="B17" s="199" t="s">
        <v>528</v>
      </c>
      <c r="C17" s="209"/>
      <c r="D17" s="209"/>
      <c r="E17" s="192"/>
      <c r="F17" s="285"/>
    </row>
    <row r="18" spans="1:6" s="217" customFormat="1" ht="12" customHeight="1" thickBot="1" x14ac:dyDescent="0.3">
      <c r="A18" s="172" t="s">
        <v>373</v>
      </c>
      <c r="B18" s="199" t="s">
        <v>530</v>
      </c>
      <c r="C18" s="209"/>
      <c r="D18" s="209"/>
      <c r="E18" s="192"/>
      <c r="F18" s="285"/>
    </row>
    <row r="19" spans="1:6" s="217" customFormat="1" ht="12" customHeight="1" thickBot="1" x14ac:dyDescent="0.3">
      <c r="A19" s="172" t="s">
        <v>374</v>
      </c>
      <c r="B19" s="199" t="s">
        <v>531</v>
      </c>
      <c r="C19" s="209"/>
      <c r="D19" s="209"/>
      <c r="E19" s="192"/>
      <c r="F19" s="281"/>
    </row>
    <row r="20" spans="1:6" s="217" customFormat="1" ht="12" customHeight="1" thickBot="1" x14ac:dyDescent="0.3">
      <c r="A20" s="174" t="s">
        <v>381</v>
      </c>
      <c r="B20" s="200" t="s">
        <v>532</v>
      </c>
      <c r="C20" s="211"/>
      <c r="D20" s="211"/>
      <c r="E20" s="194"/>
      <c r="F20" s="281"/>
    </row>
    <row r="21" spans="1:6" s="217" customFormat="1" ht="13.8" thickBot="1" x14ac:dyDescent="0.3">
      <c r="A21" s="178" t="s">
        <v>308</v>
      </c>
      <c r="B21" s="179" t="s">
        <v>533</v>
      </c>
      <c r="C21" s="208"/>
      <c r="D21" s="208"/>
      <c r="E21" s="286"/>
      <c r="F21" s="285"/>
    </row>
    <row r="22" spans="1:6" s="217" customFormat="1" ht="12" customHeight="1" thickBot="1" x14ac:dyDescent="0.3">
      <c r="A22" s="173" t="s">
        <v>353</v>
      </c>
      <c r="B22" s="409" t="s">
        <v>534</v>
      </c>
      <c r="C22" s="210"/>
      <c r="D22" s="210"/>
      <c r="E22" s="193"/>
      <c r="F22" s="281"/>
    </row>
    <row r="23" spans="1:6" s="217" customFormat="1" ht="12" customHeight="1" thickBot="1" x14ac:dyDescent="0.3">
      <c r="A23" s="172" t="s">
        <v>354</v>
      </c>
      <c r="B23" s="199" t="s">
        <v>535</v>
      </c>
      <c r="C23" s="209"/>
      <c r="D23" s="209"/>
      <c r="E23" s="192"/>
      <c r="F23" s="281"/>
    </row>
    <row r="24" spans="1:6" s="217" customFormat="1" ht="12" customHeight="1" thickBot="1" x14ac:dyDescent="0.3">
      <c r="A24" s="172" t="s">
        <v>355</v>
      </c>
      <c r="B24" s="199" t="s">
        <v>536</v>
      </c>
      <c r="C24" s="209"/>
      <c r="D24" s="209"/>
      <c r="E24" s="192"/>
      <c r="F24" s="281"/>
    </row>
    <row r="25" spans="1:6" s="217" customFormat="1" ht="12" customHeight="1" thickBot="1" x14ac:dyDescent="0.3">
      <c r="A25" s="172" t="s">
        <v>356</v>
      </c>
      <c r="B25" s="199" t="s">
        <v>537</v>
      </c>
      <c r="C25" s="209"/>
      <c r="D25" s="209"/>
      <c r="E25" s="192"/>
      <c r="F25" s="281"/>
    </row>
    <row r="26" spans="1:6" s="217" customFormat="1" ht="12" customHeight="1" thickBot="1" x14ac:dyDescent="0.3">
      <c r="A26" s="172" t="s">
        <v>412</v>
      </c>
      <c r="B26" s="199" t="s">
        <v>538</v>
      </c>
      <c r="C26" s="209"/>
      <c r="D26" s="209"/>
      <c r="E26" s="192"/>
      <c r="F26" s="281"/>
    </row>
    <row r="27" spans="1:6" s="217" customFormat="1" ht="12" customHeight="1" thickBot="1" x14ac:dyDescent="0.3">
      <c r="A27" s="174" t="s">
        <v>413</v>
      </c>
      <c r="B27" s="200" t="s">
        <v>539</v>
      </c>
      <c r="C27" s="211"/>
      <c r="D27" s="211"/>
      <c r="E27" s="194"/>
      <c r="F27" s="281"/>
    </row>
    <row r="28" spans="1:6" s="217" customFormat="1" ht="12" customHeight="1" thickBot="1" x14ac:dyDescent="0.3">
      <c r="A28" s="178" t="s">
        <v>414</v>
      </c>
      <c r="B28" s="179" t="s">
        <v>540</v>
      </c>
      <c r="C28" s="214"/>
      <c r="D28" s="214"/>
      <c r="E28" s="289"/>
      <c r="F28" s="285"/>
    </row>
    <row r="29" spans="1:6" s="217" customFormat="1" ht="12" customHeight="1" thickBot="1" x14ac:dyDescent="0.3">
      <c r="A29" s="173" t="s">
        <v>541</v>
      </c>
      <c r="B29" s="409" t="s">
        <v>542</v>
      </c>
      <c r="C29" s="224"/>
      <c r="D29" s="224"/>
      <c r="E29" s="290"/>
      <c r="F29" s="285"/>
    </row>
    <row r="30" spans="1:6" s="217" customFormat="1" ht="12" customHeight="1" thickBot="1" x14ac:dyDescent="0.3">
      <c r="A30" s="172" t="s">
        <v>543</v>
      </c>
      <c r="B30" s="199" t="s">
        <v>544</v>
      </c>
      <c r="C30" s="209"/>
      <c r="D30" s="209"/>
      <c r="E30" s="192"/>
      <c r="F30" s="281"/>
    </row>
    <row r="31" spans="1:6" s="217" customFormat="1" ht="12" customHeight="1" thickBot="1" x14ac:dyDescent="0.3">
      <c r="A31" s="172" t="s">
        <v>545</v>
      </c>
      <c r="B31" s="199" t="s">
        <v>546</v>
      </c>
      <c r="C31" s="209"/>
      <c r="D31" s="209"/>
      <c r="E31" s="192"/>
      <c r="F31" s="281"/>
    </row>
    <row r="32" spans="1:6" s="217" customFormat="1" ht="12" customHeight="1" thickBot="1" x14ac:dyDescent="0.3">
      <c r="A32" s="172" t="s">
        <v>547</v>
      </c>
      <c r="B32" s="199" t="s">
        <v>548</v>
      </c>
      <c r="C32" s="209"/>
      <c r="D32" s="209"/>
      <c r="E32" s="192"/>
      <c r="F32" s="281"/>
    </row>
    <row r="33" spans="1:6" s="217" customFormat="1" ht="12" customHeight="1" thickBot="1" x14ac:dyDescent="0.3">
      <c r="A33" s="172" t="s">
        <v>549</v>
      </c>
      <c r="B33" s="199" t="s">
        <v>550</v>
      </c>
      <c r="C33" s="209"/>
      <c r="D33" s="209"/>
      <c r="E33" s="192"/>
      <c r="F33" s="281"/>
    </row>
    <row r="34" spans="1:6" s="217" customFormat="1" ht="12" customHeight="1" thickBot="1" x14ac:dyDescent="0.3">
      <c r="A34" s="174" t="s">
        <v>551</v>
      </c>
      <c r="B34" s="200" t="s">
        <v>552</v>
      </c>
      <c r="C34" s="211"/>
      <c r="D34" s="211"/>
      <c r="E34" s="194"/>
      <c r="F34" s="281"/>
    </row>
    <row r="35" spans="1:6" s="217" customFormat="1" ht="12" customHeight="1" thickBot="1" x14ac:dyDescent="0.3">
      <c r="A35" s="178" t="s">
        <v>310</v>
      </c>
      <c r="B35" s="179" t="s">
        <v>553</v>
      </c>
      <c r="C35" s="208"/>
      <c r="D35" s="208"/>
      <c r="E35" s="286"/>
      <c r="F35" s="285"/>
    </row>
    <row r="36" spans="1:6" s="217" customFormat="1" ht="12" customHeight="1" thickBot="1" x14ac:dyDescent="0.3">
      <c r="A36" s="173" t="s">
        <v>357</v>
      </c>
      <c r="B36" s="409" t="s">
        <v>554</v>
      </c>
      <c r="C36" s="210"/>
      <c r="D36" s="210"/>
      <c r="E36" s="193"/>
      <c r="F36" s="281"/>
    </row>
    <row r="37" spans="1:6" s="217" customFormat="1" ht="12" customHeight="1" thickBot="1" x14ac:dyDescent="0.3">
      <c r="A37" s="172" t="s">
        <v>358</v>
      </c>
      <c r="B37" s="199" t="s">
        <v>555</v>
      </c>
      <c r="C37" s="209"/>
      <c r="D37" s="209"/>
      <c r="E37" s="192"/>
      <c r="F37" s="281"/>
    </row>
    <row r="38" spans="1:6" s="217" customFormat="1" ht="12" customHeight="1" thickBot="1" x14ac:dyDescent="0.3">
      <c r="A38" s="172" t="s">
        <v>359</v>
      </c>
      <c r="B38" s="199" t="s">
        <v>556</v>
      </c>
      <c r="C38" s="209"/>
      <c r="D38" s="209"/>
      <c r="E38" s="192"/>
      <c r="F38" s="281"/>
    </row>
    <row r="39" spans="1:6" s="217" customFormat="1" ht="12" customHeight="1" thickBot="1" x14ac:dyDescent="0.3">
      <c r="A39" s="172" t="s">
        <v>416</v>
      </c>
      <c r="B39" s="199" t="s">
        <v>557</v>
      </c>
      <c r="C39" s="209"/>
      <c r="D39" s="209"/>
      <c r="E39" s="192"/>
      <c r="F39" s="281"/>
    </row>
    <row r="40" spans="1:6" s="217" customFormat="1" ht="12" customHeight="1" thickBot="1" x14ac:dyDescent="0.3">
      <c r="A40" s="172" t="s">
        <v>417</v>
      </c>
      <c r="B40" s="199" t="s">
        <v>558</v>
      </c>
      <c r="C40" s="209"/>
      <c r="D40" s="209"/>
      <c r="E40" s="192"/>
      <c r="F40" s="281"/>
    </row>
    <row r="41" spans="1:6" s="217" customFormat="1" ht="12" customHeight="1" thickBot="1" x14ac:dyDescent="0.3">
      <c r="A41" s="172" t="s">
        <v>418</v>
      </c>
      <c r="B41" s="199" t="s">
        <v>559</v>
      </c>
      <c r="C41" s="209"/>
      <c r="D41" s="209"/>
      <c r="E41" s="192"/>
      <c r="F41" s="281"/>
    </row>
    <row r="42" spans="1:6" s="217" customFormat="1" ht="12" customHeight="1" thickBot="1" x14ac:dyDescent="0.3">
      <c r="A42" s="172" t="s">
        <v>419</v>
      </c>
      <c r="B42" s="199" t="s">
        <v>560</v>
      </c>
      <c r="C42" s="209"/>
      <c r="D42" s="209"/>
      <c r="E42" s="192"/>
      <c r="F42" s="281"/>
    </row>
    <row r="43" spans="1:6" s="217" customFormat="1" ht="12" customHeight="1" thickBot="1" x14ac:dyDescent="0.3">
      <c r="A43" s="172" t="s">
        <v>420</v>
      </c>
      <c r="B43" s="199" t="s">
        <v>561</v>
      </c>
      <c r="C43" s="209"/>
      <c r="D43" s="209"/>
      <c r="E43" s="192"/>
      <c r="F43" s="281"/>
    </row>
    <row r="44" spans="1:6" s="217" customFormat="1" ht="12" customHeight="1" thickBot="1" x14ac:dyDescent="0.3">
      <c r="A44" s="172" t="s">
        <v>562</v>
      </c>
      <c r="B44" s="199" t="s">
        <v>563</v>
      </c>
      <c r="C44" s="212"/>
      <c r="D44" s="212"/>
      <c r="E44" s="195"/>
      <c r="F44" s="281"/>
    </row>
    <row r="45" spans="1:6" s="217" customFormat="1" ht="12" customHeight="1" thickBot="1" x14ac:dyDescent="0.3">
      <c r="A45" s="172" t="s">
        <v>564</v>
      </c>
      <c r="B45" s="200" t="s">
        <v>1028</v>
      </c>
      <c r="C45" s="213"/>
      <c r="D45" s="213"/>
      <c r="E45" s="196"/>
      <c r="F45" s="281"/>
    </row>
    <row r="46" spans="1:6" s="217" customFormat="1" ht="12" customHeight="1" thickBot="1" x14ac:dyDescent="0.3">
      <c r="A46" s="172" t="s">
        <v>1027</v>
      </c>
      <c r="B46" s="200" t="s">
        <v>565</v>
      </c>
      <c r="C46" s="213"/>
      <c r="D46" s="213"/>
      <c r="E46" s="196"/>
      <c r="F46" s="281"/>
    </row>
    <row r="47" spans="1:6" s="217" customFormat="1" ht="12" customHeight="1" thickBot="1" x14ac:dyDescent="0.3">
      <c r="A47" s="178" t="s">
        <v>311</v>
      </c>
      <c r="B47" s="179" t="s">
        <v>566</v>
      </c>
      <c r="C47" s="208"/>
      <c r="D47" s="208"/>
      <c r="E47" s="208"/>
      <c r="F47" s="281"/>
    </row>
    <row r="48" spans="1:6" s="217" customFormat="1" ht="12" customHeight="1" thickBot="1" x14ac:dyDescent="0.3">
      <c r="A48" s="173" t="s">
        <v>360</v>
      </c>
      <c r="B48" s="409" t="s">
        <v>567</v>
      </c>
      <c r="C48" s="226"/>
      <c r="D48" s="212"/>
      <c r="E48" s="195"/>
      <c r="F48" s="281"/>
    </row>
    <row r="49" spans="1:6" s="217" customFormat="1" ht="12" customHeight="1" thickBot="1" x14ac:dyDescent="0.3">
      <c r="A49" s="172" t="s">
        <v>361</v>
      </c>
      <c r="B49" s="199" t="s">
        <v>568</v>
      </c>
      <c r="C49" s="212"/>
      <c r="D49" s="212"/>
      <c r="E49" s="195"/>
      <c r="F49" s="281"/>
    </row>
    <row r="50" spans="1:6" s="217" customFormat="1" ht="12" customHeight="1" thickBot="1" x14ac:dyDescent="0.3">
      <c r="A50" s="172" t="s">
        <v>569</v>
      </c>
      <c r="B50" s="199" t="s">
        <v>570</v>
      </c>
      <c r="C50" s="212"/>
      <c r="D50" s="212"/>
      <c r="E50" s="195"/>
      <c r="F50" s="281"/>
    </row>
    <row r="51" spans="1:6" s="217" customFormat="1" ht="12" customHeight="1" thickBot="1" x14ac:dyDescent="0.3">
      <c r="A51" s="172" t="s">
        <v>571</v>
      </c>
      <c r="B51" s="199" t="s">
        <v>572</v>
      </c>
      <c r="C51" s="212"/>
      <c r="D51" s="212"/>
      <c r="E51" s="195"/>
      <c r="F51" s="281"/>
    </row>
    <row r="52" spans="1:6" s="217" customFormat="1" ht="17.25" customHeight="1" thickBot="1" x14ac:dyDescent="0.3">
      <c r="A52" s="174" t="s">
        <v>573</v>
      </c>
      <c r="B52" s="200" t="s">
        <v>574</v>
      </c>
      <c r="C52" s="213"/>
      <c r="D52" s="213"/>
      <c r="E52" s="196"/>
      <c r="F52" s="281"/>
    </row>
    <row r="53" spans="1:6" s="217" customFormat="1" ht="12" customHeight="1" thickBot="1" x14ac:dyDescent="0.3">
      <c r="A53" s="178" t="s">
        <v>421</v>
      </c>
      <c r="B53" s="179" t="s">
        <v>575</v>
      </c>
      <c r="C53" s="208"/>
      <c r="D53" s="208"/>
      <c r="E53" s="286"/>
      <c r="F53" s="285"/>
    </row>
    <row r="54" spans="1:6" s="217" customFormat="1" ht="23.25" customHeight="1" thickBot="1" x14ac:dyDescent="0.3">
      <c r="A54" s="173" t="s">
        <v>362</v>
      </c>
      <c r="B54" s="409" t="s">
        <v>576</v>
      </c>
      <c r="C54" s="210"/>
      <c r="D54" s="210"/>
      <c r="E54" s="193"/>
      <c r="F54" s="281"/>
    </row>
    <row r="55" spans="1:6" s="217" customFormat="1" ht="12" customHeight="1" thickBot="1" x14ac:dyDescent="0.3">
      <c r="A55" s="172" t="s">
        <v>363</v>
      </c>
      <c r="B55" s="199" t="s">
        <v>577</v>
      </c>
      <c r="C55" s="209"/>
      <c r="D55" s="209"/>
      <c r="E55" s="192"/>
      <c r="F55" s="281"/>
    </row>
    <row r="56" spans="1:6" s="217" customFormat="1" ht="12" customHeight="1" thickBot="1" x14ac:dyDescent="0.3">
      <c r="A56" s="172" t="s">
        <v>578</v>
      </c>
      <c r="B56" s="199" t="s">
        <v>579</v>
      </c>
      <c r="C56" s="209"/>
      <c r="D56" s="209"/>
      <c r="E56" s="192"/>
      <c r="F56" s="281"/>
    </row>
    <row r="57" spans="1:6" s="217" customFormat="1" ht="12" customHeight="1" thickBot="1" x14ac:dyDescent="0.3">
      <c r="A57" s="174" t="s">
        <v>580</v>
      </c>
      <c r="B57" s="200" t="s">
        <v>581</v>
      </c>
      <c r="C57" s="211"/>
      <c r="D57" s="211"/>
      <c r="E57" s="194"/>
      <c r="F57" s="281"/>
    </row>
    <row r="58" spans="1:6" s="217" customFormat="1" ht="12" customHeight="1" thickBot="1" x14ac:dyDescent="0.3">
      <c r="A58" s="178" t="s">
        <v>313</v>
      </c>
      <c r="B58" s="198" t="s">
        <v>582</v>
      </c>
      <c r="C58" s="208"/>
      <c r="D58" s="208"/>
      <c r="E58" s="286"/>
      <c r="F58" s="285"/>
    </row>
    <row r="59" spans="1:6" s="217" customFormat="1" ht="24.75" customHeight="1" thickBot="1" x14ac:dyDescent="0.3">
      <c r="A59" s="173" t="s">
        <v>422</v>
      </c>
      <c r="B59" s="409" t="s">
        <v>583</v>
      </c>
      <c r="C59" s="212"/>
      <c r="D59" s="212"/>
      <c r="E59" s="195"/>
      <c r="F59" s="285"/>
    </row>
    <row r="60" spans="1:6" s="217" customFormat="1" ht="12" customHeight="1" thickBot="1" x14ac:dyDescent="0.3">
      <c r="A60" s="172" t="s">
        <v>423</v>
      </c>
      <c r="B60" s="199" t="s">
        <v>584</v>
      </c>
      <c r="C60" s="212"/>
      <c r="D60" s="212"/>
      <c r="E60" s="195"/>
      <c r="F60" s="285"/>
    </row>
    <row r="61" spans="1:6" s="217" customFormat="1" ht="12" customHeight="1" thickBot="1" x14ac:dyDescent="0.3">
      <c r="A61" s="172" t="s">
        <v>440</v>
      </c>
      <c r="B61" s="199" t="s">
        <v>585</v>
      </c>
      <c r="C61" s="212"/>
      <c r="D61" s="212"/>
      <c r="E61" s="195"/>
      <c r="F61" s="281"/>
    </row>
    <row r="62" spans="1:6" s="217" customFormat="1" ht="12" customHeight="1" thickBot="1" x14ac:dyDescent="0.3">
      <c r="A62" s="174" t="s">
        <v>586</v>
      </c>
      <c r="B62" s="200" t="s">
        <v>587</v>
      </c>
      <c r="C62" s="212"/>
      <c r="D62" s="212"/>
      <c r="E62" s="195"/>
      <c r="F62" s="281"/>
    </row>
    <row r="63" spans="1:6" s="217" customFormat="1" ht="12" customHeight="1" thickBot="1" x14ac:dyDescent="0.3">
      <c r="A63" s="178" t="s">
        <v>314</v>
      </c>
      <c r="B63" s="179" t="s">
        <v>588</v>
      </c>
      <c r="C63" s="214"/>
      <c r="D63" s="214"/>
      <c r="E63" s="289"/>
      <c r="F63" s="285"/>
    </row>
    <row r="64" spans="1:6" s="217" customFormat="1" ht="12" customHeight="1" thickBot="1" x14ac:dyDescent="0.3">
      <c r="A64" s="227" t="s">
        <v>589</v>
      </c>
      <c r="B64" s="198" t="s">
        <v>590</v>
      </c>
      <c r="C64" s="208"/>
      <c r="D64" s="208"/>
      <c r="E64" s="191"/>
      <c r="F64" s="285"/>
    </row>
    <row r="65" spans="1:6" s="217" customFormat="1" ht="12" customHeight="1" thickBot="1" x14ac:dyDescent="0.3">
      <c r="A65" s="173" t="s">
        <v>591</v>
      </c>
      <c r="B65" s="409" t="s">
        <v>592</v>
      </c>
      <c r="C65" s="212"/>
      <c r="D65" s="212"/>
      <c r="E65" s="195"/>
      <c r="F65" s="285"/>
    </row>
    <row r="66" spans="1:6" s="217" customFormat="1" ht="12" customHeight="1" thickBot="1" x14ac:dyDescent="0.3">
      <c r="A66" s="172" t="s">
        <v>593</v>
      </c>
      <c r="B66" s="199" t="s">
        <v>594</v>
      </c>
      <c r="C66" s="212"/>
      <c r="D66" s="212"/>
      <c r="E66" s="195"/>
      <c r="F66" s="285"/>
    </row>
    <row r="67" spans="1:6" s="217" customFormat="1" ht="12" customHeight="1" thickBot="1" x14ac:dyDescent="0.3">
      <c r="A67" s="174" t="s">
        <v>595</v>
      </c>
      <c r="B67" s="200" t="s">
        <v>639</v>
      </c>
      <c r="C67" s="212"/>
      <c r="D67" s="212"/>
      <c r="E67" s="195"/>
      <c r="F67" s="285"/>
    </row>
    <row r="68" spans="1:6" s="217" customFormat="1" ht="13.5" customHeight="1" thickBot="1" x14ac:dyDescent="0.3">
      <c r="A68" s="227" t="s">
        <v>596</v>
      </c>
      <c r="B68" s="198" t="s">
        <v>597</v>
      </c>
      <c r="C68" s="208"/>
      <c r="D68" s="208"/>
      <c r="E68" s="191"/>
      <c r="F68" s="285"/>
    </row>
    <row r="69" spans="1:6" s="217" customFormat="1" ht="12" customHeight="1" thickBot="1" x14ac:dyDescent="0.3">
      <c r="A69" s="173" t="s">
        <v>401</v>
      </c>
      <c r="B69" s="409" t="s">
        <v>598</v>
      </c>
      <c r="C69" s="212"/>
      <c r="D69" s="212"/>
      <c r="E69" s="195"/>
      <c r="F69" s="285"/>
    </row>
    <row r="70" spans="1:6" s="217" customFormat="1" ht="12" customHeight="1" thickBot="1" x14ac:dyDescent="0.3">
      <c r="A70" s="172" t="s">
        <v>402</v>
      </c>
      <c r="B70" s="199" t="s">
        <v>599</v>
      </c>
      <c r="C70" s="212"/>
      <c r="D70" s="212"/>
      <c r="E70" s="195"/>
      <c r="F70" s="285"/>
    </row>
    <row r="71" spans="1:6" s="217" customFormat="1" ht="12" customHeight="1" thickBot="1" x14ac:dyDescent="0.3">
      <c r="A71" s="172" t="s">
        <v>600</v>
      </c>
      <c r="B71" s="199" t="s">
        <v>601</v>
      </c>
      <c r="C71" s="212"/>
      <c r="D71" s="212"/>
      <c r="E71" s="195"/>
      <c r="F71" s="285"/>
    </row>
    <row r="72" spans="1:6" s="217" customFormat="1" ht="12" customHeight="1" thickBot="1" x14ac:dyDescent="0.3">
      <c r="A72" s="174" t="s">
        <v>602</v>
      </c>
      <c r="B72" s="200" t="s">
        <v>603</v>
      </c>
      <c r="C72" s="212"/>
      <c r="D72" s="212"/>
      <c r="E72" s="195"/>
      <c r="F72" s="285"/>
    </row>
    <row r="73" spans="1:6" s="217" customFormat="1" ht="12" customHeight="1" thickBot="1" x14ac:dyDescent="0.3">
      <c r="A73" s="227" t="s">
        <v>604</v>
      </c>
      <c r="B73" s="198" t="s">
        <v>605</v>
      </c>
      <c r="C73" s="208"/>
      <c r="D73" s="208"/>
      <c r="E73" s="208"/>
      <c r="F73" s="285"/>
    </row>
    <row r="74" spans="1:6" s="217" customFormat="1" ht="12" customHeight="1" thickBot="1" x14ac:dyDescent="0.3">
      <c r="A74" s="173" t="s">
        <v>606</v>
      </c>
      <c r="B74" s="409" t="s">
        <v>607</v>
      </c>
      <c r="C74" s="212"/>
      <c r="D74" s="212"/>
      <c r="E74" s="195"/>
      <c r="F74" s="285"/>
    </row>
    <row r="75" spans="1:6" s="217" customFormat="1" ht="12" customHeight="1" thickBot="1" x14ac:dyDescent="0.3">
      <c r="A75" s="174" t="s">
        <v>608</v>
      </c>
      <c r="B75" s="200" t="s">
        <v>609</v>
      </c>
      <c r="C75" s="212"/>
      <c r="D75" s="212"/>
      <c r="E75" s="195"/>
      <c r="F75" s="285"/>
    </row>
    <row r="76" spans="1:6" s="217" customFormat="1" ht="12" customHeight="1" thickBot="1" x14ac:dyDescent="0.3">
      <c r="A76" s="227" t="s">
        <v>610</v>
      </c>
      <c r="B76" s="198" t="s">
        <v>611</v>
      </c>
      <c r="C76" s="208"/>
      <c r="D76" s="208"/>
      <c r="E76" s="208"/>
      <c r="F76" s="285"/>
    </row>
    <row r="77" spans="1:6" s="217" customFormat="1" ht="12" customHeight="1" thickBot="1" x14ac:dyDescent="0.3">
      <c r="A77" s="173" t="s">
        <v>612</v>
      </c>
      <c r="B77" s="409" t="s">
        <v>613</v>
      </c>
      <c r="C77" s="212"/>
      <c r="D77" s="212"/>
      <c r="E77" s="195"/>
      <c r="F77" s="285"/>
    </row>
    <row r="78" spans="1:6" s="217" customFormat="1" ht="12" customHeight="1" thickBot="1" x14ac:dyDescent="0.3">
      <c r="A78" s="172" t="s">
        <v>614</v>
      </c>
      <c r="B78" s="199" t="s">
        <v>1031</v>
      </c>
      <c r="C78" s="212"/>
      <c r="D78" s="212"/>
      <c r="E78" s="195"/>
      <c r="F78" s="285"/>
    </row>
    <row r="79" spans="1:6" s="217" customFormat="1" ht="12" customHeight="1" thickBot="1" x14ac:dyDescent="0.3">
      <c r="A79" s="174" t="s">
        <v>616</v>
      </c>
      <c r="B79" s="200" t="s">
        <v>617</v>
      </c>
      <c r="C79" s="212"/>
      <c r="D79" s="212"/>
      <c r="E79" s="195"/>
      <c r="F79" s="285"/>
    </row>
    <row r="80" spans="1:6" s="217" customFormat="1" ht="12" customHeight="1" thickBot="1" x14ac:dyDescent="0.3">
      <c r="A80" s="227" t="s">
        <v>618</v>
      </c>
      <c r="B80" s="198" t="s">
        <v>619</v>
      </c>
      <c r="C80" s="208"/>
      <c r="D80" s="208"/>
      <c r="E80" s="191"/>
      <c r="F80" s="285"/>
    </row>
    <row r="81" spans="1:6" s="217" customFormat="1" ht="12" customHeight="1" thickBot="1" x14ac:dyDescent="0.3">
      <c r="A81" s="218" t="s">
        <v>620</v>
      </c>
      <c r="B81" s="409" t="s">
        <v>621</v>
      </c>
      <c r="C81" s="212"/>
      <c r="D81" s="212"/>
      <c r="E81" s="195"/>
      <c r="F81" s="285"/>
    </row>
    <row r="82" spans="1:6" s="217" customFormat="1" ht="12" customHeight="1" thickBot="1" x14ac:dyDescent="0.3">
      <c r="A82" s="219" t="s">
        <v>622</v>
      </c>
      <c r="B82" s="199" t="s">
        <v>623</v>
      </c>
      <c r="C82" s="212"/>
      <c r="D82" s="212"/>
      <c r="E82" s="195"/>
      <c r="F82" s="285"/>
    </row>
    <row r="83" spans="1:6" s="217" customFormat="1" ht="12" customHeight="1" thickBot="1" x14ac:dyDescent="0.3">
      <c r="A83" s="219" t="s">
        <v>624</v>
      </c>
      <c r="B83" s="199" t="s">
        <v>625</v>
      </c>
      <c r="C83" s="212"/>
      <c r="D83" s="212"/>
      <c r="E83" s="195"/>
      <c r="F83" s="285"/>
    </row>
    <row r="84" spans="1:6" s="217" customFormat="1" ht="12" customHeight="1" thickBot="1" x14ac:dyDescent="0.3">
      <c r="A84" s="228" t="s">
        <v>626</v>
      </c>
      <c r="B84" s="200" t="s">
        <v>627</v>
      </c>
      <c r="C84" s="212"/>
      <c r="D84" s="212"/>
      <c r="E84" s="195"/>
      <c r="F84" s="285"/>
    </row>
    <row r="85" spans="1:6" s="217" customFormat="1" ht="13.8" thickBot="1" x14ac:dyDescent="0.3">
      <c r="A85" s="227" t="s">
        <v>628</v>
      </c>
      <c r="B85" s="410" t="s">
        <v>629</v>
      </c>
      <c r="C85" s="230"/>
      <c r="D85" s="230"/>
      <c r="E85" s="231"/>
      <c r="F85" s="285"/>
    </row>
    <row r="86" spans="1:6" s="217" customFormat="1" ht="13.8" thickBot="1" x14ac:dyDescent="0.3">
      <c r="A86" s="227" t="s">
        <v>630</v>
      </c>
      <c r="B86" s="410" t="s">
        <v>631</v>
      </c>
      <c r="C86" s="214"/>
      <c r="D86" s="214"/>
      <c r="E86" s="289"/>
      <c r="F86" s="285"/>
    </row>
    <row r="87" spans="1:6" s="217" customFormat="1" ht="12" customHeight="1" thickBot="1" x14ac:dyDescent="0.3">
      <c r="A87" s="229" t="s">
        <v>632</v>
      </c>
      <c r="B87" s="413" t="s">
        <v>633</v>
      </c>
      <c r="C87" s="214"/>
      <c r="D87" s="214"/>
      <c r="E87" s="289"/>
      <c r="F87" s="285"/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203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2019.év</v>
      </c>
      <c r="D91" s="873"/>
      <c r="E91" s="876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19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183" t="s">
        <v>635</v>
      </c>
      <c r="C93" s="183" t="s">
        <v>636</v>
      </c>
      <c r="D93" s="183" t="s">
        <v>637</v>
      </c>
      <c r="E93" s="184" t="s">
        <v>638</v>
      </c>
      <c r="F93" s="184" t="s">
        <v>638</v>
      </c>
    </row>
    <row r="94" spans="1:6" ht="12" customHeight="1" thickBot="1" x14ac:dyDescent="0.35">
      <c r="A94" s="180" t="s">
        <v>306</v>
      </c>
      <c r="B94" s="443" t="s">
        <v>640</v>
      </c>
      <c r="C94" s="207"/>
      <c r="D94" s="207"/>
      <c r="E94" s="291"/>
      <c r="F94" s="285"/>
    </row>
    <row r="95" spans="1:6" ht="12" customHeight="1" thickBot="1" x14ac:dyDescent="0.35">
      <c r="A95" s="175" t="s">
        <v>364</v>
      </c>
      <c r="B95" s="168" t="s">
        <v>336</v>
      </c>
      <c r="C95" s="23"/>
      <c r="D95" s="23"/>
      <c r="E95" s="164"/>
      <c r="F95" s="282"/>
    </row>
    <row r="96" spans="1:6" ht="12" customHeight="1" thickBot="1" x14ac:dyDescent="0.35">
      <c r="A96" s="172" t="s">
        <v>365</v>
      </c>
      <c r="B96" s="166" t="s">
        <v>424</v>
      </c>
      <c r="C96" s="209"/>
      <c r="D96" s="209"/>
      <c r="E96" s="192"/>
      <c r="F96" s="282"/>
    </row>
    <row r="97" spans="1:6" ht="12" customHeight="1" thickBot="1" x14ac:dyDescent="0.35">
      <c r="A97" s="172" t="s">
        <v>366</v>
      </c>
      <c r="B97" s="166" t="s">
        <v>393</v>
      </c>
      <c r="C97" s="211"/>
      <c r="D97" s="211"/>
      <c r="E97" s="194"/>
      <c r="F97" s="282"/>
    </row>
    <row r="98" spans="1:6" ht="12" customHeight="1" thickBot="1" x14ac:dyDescent="0.35">
      <c r="A98" s="172" t="s">
        <v>367</v>
      </c>
      <c r="B98" s="169" t="s">
        <v>425</v>
      </c>
      <c r="C98" s="211"/>
      <c r="D98" s="211"/>
      <c r="E98" s="194"/>
      <c r="F98" s="282"/>
    </row>
    <row r="99" spans="1:6" ht="12" customHeight="1" thickBot="1" x14ac:dyDescent="0.35">
      <c r="A99" s="172" t="s">
        <v>376</v>
      </c>
      <c r="B99" s="177" t="s">
        <v>426</v>
      </c>
      <c r="C99" s="211"/>
      <c r="D99" s="211"/>
      <c r="E99" s="211"/>
      <c r="F99" s="282"/>
    </row>
    <row r="100" spans="1:6" ht="12" customHeight="1" thickBot="1" x14ac:dyDescent="0.35">
      <c r="A100" s="172" t="s">
        <v>368</v>
      </c>
      <c r="B100" s="166" t="s">
        <v>641</v>
      </c>
      <c r="C100" s="211"/>
      <c r="D100" s="211"/>
      <c r="E100" s="194"/>
      <c r="F100" s="282"/>
    </row>
    <row r="101" spans="1:6" ht="12" customHeight="1" thickBot="1" x14ac:dyDescent="0.35">
      <c r="A101" s="172" t="s">
        <v>369</v>
      </c>
      <c r="B101" s="414" t="s">
        <v>642</v>
      </c>
      <c r="C101" s="211"/>
      <c r="D101" s="211"/>
      <c r="E101" s="194"/>
      <c r="F101" s="282"/>
    </row>
    <row r="102" spans="1:6" ht="12" customHeight="1" thickBot="1" x14ac:dyDescent="0.35">
      <c r="A102" s="172" t="s">
        <v>377</v>
      </c>
      <c r="B102" s="444" t="s">
        <v>643</v>
      </c>
      <c r="C102" s="211"/>
      <c r="D102" s="211"/>
      <c r="E102" s="194"/>
      <c r="F102" s="282"/>
    </row>
    <row r="103" spans="1:6" ht="12" customHeight="1" thickBot="1" x14ac:dyDescent="0.35">
      <c r="A103" s="172" t="s">
        <v>378</v>
      </c>
      <c r="B103" s="444" t="s">
        <v>644</v>
      </c>
      <c r="C103" s="211"/>
      <c r="D103" s="211"/>
      <c r="E103" s="194"/>
      <c r="F103" s="282"/>
    </row>
    <row r="104" spans="1:6" ht="12" customHeight="1" thickBot="1" x14ac:dyDescent="0.35">
      <c r="A104" s="172" t="s">
        <v>379</v>
      </c>
      <c r="B104" s="414" t="s">
        <v>645</v>
      </c>
      <c r="C104" s="211"/>
      <c r="D104" s="211"/>
      <c r="E104" s="194"/>
      <c r="F104" s="282"/>
    </row>
    <row r="105" spans="1:6" ht="12" customHeight="1" thickBot="1" x14ac:dyDescent="0.35">
      <c r="A105" s="172" t="s">
        <v>380</v>
      </c>
      <c r="B105" s="414" t="s">
        <v>646</v>
      </c>
      <c r="C105" s="211"/>
      <c r="D105" s="211"/>
      <c r="E105" s="194"/>
      <c r="F105" s="282"/>
    </row>
    <row r="106" spans="1:6" ht="12" customHeight="1" thickBot="1" x14ac:dyDescent="0.35">
      <c r="A106" s="172" t="s">
        <v>382</v>
      </c>
      <c r="B106" s="444" t="s">
        <v>647</v>
      </c>
      <c r="C106" s="211"/>
      <c r="D106" s="211"/>
      <c r="E106" s="194"/>
      <c r="F106" s="282"/>
    </row>
    <row r="107" spans="1:6" ht="12" customHeight="1" thickBot="1" x14ac:dyDescent="0.35">
      <c r="A107" s="171" t="s">
        <v>427</v>
      </c>
      <c r="B107" s="170" t="s">
        <v>648</v>
      </c>
      <c r="C107" s="211"/>
      <c r="D107" s="211"/>
      <c r="E107" s="194"/>
      <c r="F107" s="282"/>
    </row>
    <row r="108" spans="1:6" ht="12" customHeight="1" thickBot="1" x14ac:dyDescent="0.35">
      <c r="A108" s="172" t="s">
        <v>649</v>
      </c>
      <c r="B108" s="170" t="s">
        <v>650</v>
      </c>
      <c r="C108" s="211"/>
      <c r="D108" s="211"/>
      <c r="E108" s="194"/>
      <c r="F108" s="282"/>
    </row>
    <row r="109" spans="1:6" ht="12" customHeight="1" thickBot="1" x14ac:dyDescent="0.35">
      <c r="A109" s="176" t="s">
        <v>651</v>
      </c>
      <c r="B109" s="415" t="s">
        <v>652</v>
      </c>
      <c r="C109" s="24"/>
      <c r="D109" s="24"/>
      <c r="E109" s="160"/>
      <c r="F109" s="282"/>
    </row>
    <row r="110" spans="1:6" ht="12" customHeight="1" thickBot="1" x14ac:dyDescent="0.35">
      <c r="A110" s="178" t="s">
        <v>307</v>
      </c>
      <c r="B110" s="179" t="s">
        <v>653</v>
      </c>
      <c r="C110" s="208"/>
      <c r="D110" s="208"/>
      <c r="E110" s="208"/>
      <c r="F110" s="285"/>
    </row>
    <row r="111" spans="1:6" ht="12" customHeight="1" thickBot="1" x14ac:dyDescent="0.35">
      <c r="A111" s="173" t="s">
        <v>370</v>
      </c>
      <c r="B111" s="166" t="s">
        <v>439</v>
      </c>
      <c r="C111" s="210"/>
      <c r="D111" s="210"/>
      <c r="E111" s="193"/>
      <c r="F111" s="282"/>
    </row>
    <row r="112" spans="1:6" ht="16.2" thickBot="1" x14ac:dyDescent="0.35">
      <c r="A112" s="173" t="s">
        <v>371</v>
      </c>
      <c r="B112" s="170" t="s">
        <v>654</v>
      </c>
      <c r="C112" s="210"/>
      <c r="D112" s="210"/>
      <c r="E112" s="193"/>
      <c r="F112" s="282"/>
    </row>
    <row r="113" spans="1:6" ht="12" customHeight="1" thickBot="1" x14ac:dyDescent="0.35">
      <c r="A113" s="173" t="s">
        <v>372</v>
      </c>
      <c r="B113" s="170" t="s">
        <v>428</v>
      </c>
      <c r="C113" s="209"/>
      <c r="D113" s="209"/>
      <c r="E113" s="192"/>
      <c r="F113" s="282"/>
    </row>
    <row r="114" spans="1:6" ht="12" customHeight="1" thickBot="1" x14ac:dyDescent="0.35">
      <c r="A114" s="173" t="s">
        <v>373</v>
      </c>
      <c r="B114" s="170" t="s">
        <v>655</v>
      </c>
      <c r="C114" s="209"/>
      <c r="D114" s="209"/>
      <c r="E114" s="192"/>
      <c r="F114" s="282"/>
    </row>
    <row r="115" spans="1:6" ht="21.75" customHeight="1" thickBot="1" x14ac:dyDescent="0.35">
      <c r="A115" s="173" t="s">
        <v>374</v>
      </c>
      <c r="B115" s="200" t="s">
        <v>441</v>
      </c>
      <c r="C115" s="209"/>
      <c r="D115" s="209"/>
      <c r="E115" s="844"/>
      <c r="F115" s="285"/>
    </row>
    <row r="116" spans="1:6" ht="24" customHeight="1" thickBot="1" x14ac:dyDescent="0.35">
      <c r="A116" s="173" t="s">
        <v>381</v>
      </c>
      <c r="B116" s="199" t="s">
        <v>656</v>
      </c>
      <c r="C116" s="209"/>
      <c r="D116" s="209"/>
      <c r="E116" s="192"/>
      <c r="F116" s="282"/>
    </row>
    <row r="117" spans="1:6" ht="22.5" customHeight="1" thickBot="1" x14ac:dyDescent="0.35">
      <c r="A117" s="173" t="s">
        <v>383</v>
      </c>
      <c r="B117" s="167" t="s">
        <v>657</v>
      </c>
      <c r="C117" s="209"/>
      <c r="D117" s="209"/>
      <c r="E117" s="192"/>
      <c r="F117" s="282"/>
    </row>
    <row r="118" spans="1:6" ht="12" customHeight="1" thickBot="1" x14ac:dyDescent="0.35">
      <c r="A118" s="173" t="s">
        <v>429</v>
      </c>
      <c r="B118" s="166" t="s">
        <v>644</v>
      </c>
      <c r="C118" s="209"/>
      <c r="D118" s="209"/>
      <c r="E118" s="192"/>
      <c r="F118" s="282"/>
    </row>
    <row r="119" spans="1:6" ht="12" customHeight="1" thickBot="1" x14ac:dyDescent="0.35">
      <c r="A119" s="173" t="s">
        <v>430</v>
      </c>
      <c r="B119" s="166" t="s">
        <v>658</v>
      </c>
      <c r="C119" s="209"/>
      <c r="D119" s="209"/>
      <c r="E119" s="192"/>
      <c r="F119" s="282"/>
    </row>
    <row r="120" spans="1:6" s="232" customFormat="1" ht="12" customHeight="1" thickBot="1" x14ac:dyDescent="0.3">
      <c r="A120" s="173" t="s">
        <v>431</v>
      </c>
      <c r="B120" s="166" t="s">
        <v>659</v>
      </c>
      <c r="C120" s="209"/>
      <c r="D120" s="209"/>
      <c r="E120" s="192"/>
      <c r="F120" s="282"/>
    </row>
    <row r="121" spans="1:6" ht="12" customHeight="1" thickBot="1" x14ac:dyDescent="0.35">
      <c r="A121" s="173" t="s">
        <v>660</v>
      </c>
      <c r="B121" s="444" t="s">
        <v>647</v>
      </c>
      <c r="C121" s="209"/>
      <c r="D121" s="209"/>
      <c r="E121" s="192"/>
      <c r="F121" s="282"/>
    </row>
    <row r="122" spans="1:6" ht="12" customHeight="1" thickBot="1" x14ac:dyDescent="0.35">
      <c r="A122" s="173" t="s">
        <v>661</v>
      </c>
      <c r="B122" s="166" t="s">
        <v>662</v>
      </c>
      <c r="C122" s="209"/>
      <c r="D122" s="209"/>
      <c r="E122" s="192"/>
      <c r="F122" s="282"/>
    </row>
    <row r="123" spans="1:6" ht="12" customHeight="1" thickBot="1" x14ac:dyDescent="0.35">
      <c r="A123" s="171" t="s">
        <v>663</v>
      </c>
      <c r="B123" s="444" t="s">
        <v>664</v>
      </c>
      <c r="C123" s="211"/>
      <c r="D123" s="211"/>
      <c r="E123" s="194"/>
      <c r="F123" s="282"/>
    </row>
    <row r="124" spans="1:6" ht="12" customHeight="1" thickBot="1" x14ac:dyDescent="0.35">
      <c r="A124" s="178" t="s">
        <v>308</v>
      </c>
      <c r="B124" s="185" t="s">
        <v>665</v>
      </c>
      <c r="C124" s="208"/>
      <c r="D124" s="208"/>
      <c r="E124" s="286"/>
      <c r="F124" s="285"/>
    </row>
    <row r="125" spans="1:6" ht="12" customHeight="1" thickBot="1" x14ac:dyDescent="0.35">
      <c r="A125" s="173" t="s">
        <v>353</v>
      </c>
      <c r="B125" s="167" t="s">
        <v>342</v>
      </c>
      <c r="C125" s="210"/>
      <c r="D125" s="210"/>
      <c r="E125" s="193"/>
      <c r="F125" s="282"/>
    </row>
    <row r="126" spans="1:6" ht="12" customHeight="1" thickBot="1" x14ac:dyDescent="0.35">
      <c r="A126" s="174" t="s">
        <v>354</v>
      </c>
      <c r="B126" s="170" t="s">
        <v>343</v>
      </c>
      <c r="C126" s="211"/>
      <c r="D126" s="211"/>
      <c r="E126" s="194"/>
      <c r="F126" s="282"/>
    </row>
    <row r="127" spans="1:6" ht="12" customHeight="1" thickBot="1" x14ac:dyDescent="0.35">
      <c r="A127" s="178" t="s">
        <v>309</v>
      </c>
      <c r="B127" s="185" t="s">
        <v>666</v>
      </c>
      <c r="C127" s="208"/>
      <c r="D127" s="208"/>
      <c r="E127" s="286"/>
      <c r="F127" s="285"/>
    </row>
    <row r="128" spans="1:6" ht="12" customHeight="1" thickBot="1" x14ac:dyDescent="0.35">
      <c r="A128" s="178" t="s">
        <v>310</v>
      </c>
      <c r="B128" s="185" t="s">
        <v>667</v>
      </c>
      <c r="C128" s="208"/>
      <c r="D128" s="208"/>
      <c r="E128" s="191"/>
      <c r="F128" s="285"/>
    </row>
    <row r="129" spans="1:9" ht="12" customHeight="1" thickBot="1" x14ac:dyDescent="0.35">
      <c r="A129" s="173" t="s">
        <v>357</v>
      </c>
      <c r="B129" s="167" t="s">
        <v>668</v>
      </c>
      <c r="C129" s="209"/>
      <c r="D129" s="209"/>
      <c r="E129" s="192"/>
      <c r="F129" s="285"/>
    </row>
    <row r="130" spans="1:9" ht="12" customHeight="1" thickBot="1" x14ac:dyDescent="0.35">
      <c r="A130" s="173" t="s">
        <v>358</v>
      </c>
      <c r="B130" s="167" t="s">
        <v>669</v>
      </c>
      <c r="C130" s="209"/>
      <c r="D130" s="209"/>
      <c r="E130" s="192"/>
      <c r="F130" s="285"/>
    </row>
    <row r="131" spans="1:9" ht="12" customHeight="1" thickBot="1" x14ac:dyDescent="0.35">
      <c r="A131" s="171" t="s">
        <v>359</v>
      </c>
      <c r="B131" s="165" t="s">
        <v>670</v>
      </c>
      <c r="C131" s="209"/>
      <c r="D131" s="209"/>
      <c r="E131" s="192"/>
      <c r="F131" s="285"/>
    </row>
    <row r="132" spans="1:9" ht="12" customHeight="1" thickBot="1" x14ac:dyDescent="0.35">
      <c r="A132" s="178" t="s">
        <v>311</v>
      </c>
      <c r="B132" s="185" t="s">
        <v>671</v>
      </c>
      <c r="C132" s="208"/>
      <c r="D132" s="208"/>
      <c r="E132" s="191"/>
      <c r="F132" s="285"/>
    </row>
    <row r="133" spans="1:9" ht="12" customHeight="1" thickBot="1" x14ac:dyDescent="0.35">
      <c r="A133" s="173" t="s">
        <v>360</v>
      </c>
      <c r="B133" s="167" t="s">
        <v>672</v>
      </c>
      <c r="C133" s="209"/>
      <c r="D133" s="209"/>
      <c r="E133" s="192"/>
      <c r="F133" s="285"/>
    </row>
    <row r="134" spans="1:9" ht="12" customHeight="1" thickBot="1" x14ac:dyDescent="0.35">
      <c r="A134" s="173" t="s">
        <v>361</v>
      </c>
      <c r="B134" s="167" t="s">
        <v>673</v>
      </c>
      <c r="C134" s="209"/>
      <c r="D134" s="209"/>
      <c r="E134" s="192"/>
      <c r="F134" s="285"/>
    </row>
    <row r="135" spans="1:9" ht="12" customHeight="1" thickBot="1" x14ac:dyDescent="0.35">
      <c r="A135" s="173" t="s">
        <v>569</v>
      </c>
      <c r="B135" s="167" t="s">
        <v>674</v>
      </c>
      <c r="C135" s="209"/>
      <c r="D135" s="209"/>
      <c r="E135" s="192"/>
      <c r="F135" s="285"/>
    </row>
    <row r="136" spans="1:9" ht="12" customHeight="1" thickBot="1" x14ac:dyDescent="0.35">
      <c r="A136" s="171" t="s">
        <v>571</v>
      </c>
      <c r="B136" s="165" t="s">
        <v>675</v>
      </c>
      <c r="C136" s="209"/>
      <c r="D136" s="209"/>
      <c r="E136" s="192"/>
      <c r="F136" s="285"/>
    </row>
    <row r="137" spans="1:9" ht="12" customHeight="1" thickBot="1" x14ac:dyDescent="0.35">
      <c r="A137" s="178" t="s">
        <v>312</v>
      </c>
      <c r="B137" s="185" t="s">
        <v>676</v>
      </c>
      <c r="C137" s="214"/>
      <c r="D137" s="214"/>
      <c r="E137" s="214"/>
      <c r="F137" s="285"/>
    </row>
    <row r="138" spans="1:9" ht="12" customHeight="1" thickBot="1" x14ac:dyDescent="0.35">
      <c r="A138" s="173" t="s">
        <v>362</v>
      </c>
      <c r="B138" s="167" t="s">
        <v>677</v>
      </c>
      <c r="C138" s="209"/>
      <c r="D138" s="209"/>
      <c r="E138" s="192"/>
      <c r="F138" s="285"/>
    </row>
    <row r="139" spans="1:9" ht="12" customHeight="1" thickBot="1" x14ac:dyDescent="0.35">
      <c r="A139" s="173" t="s">
        <v>363</v>
      </c>
      <c r="B139" s="167" t="s">
        <v>678</v>
      </c>
      <c r="C139" s="209"/>
      <c r="D139" s="209"/>
      <c r="E139" s="192"/>
      <c r="F139" s="285"/>
    </row>
    <row r="140" spans="1:9" ht="12" customHeight="1" thickBot="1" x14ac:dyDescent="0.35">
      <c r="A140" s="173" t="s">
        <v>578</v>
      </c>
      <c r="B140" s="167" t="s">
        <v>679</v>
      </c>
      <c r="C140" s="209"/>
      <c r="D140" s="209"/>
      <c r="E140" s="192"/>
      <c r="F140" s="285"/>
    </row>
    <row r="141" spans="1:9" ht="12" customHeight="1" thickBot="1" x14ac:dyDescent="0.35">
      <c r="A141" s="173" t="s">
        <v>580</v>
      </c>
      <c r="B141" s="165" t="s">
        <v>858</v>
      </c>
      <c r="C141" s="209"/>
      <c r="D141" s="209"/>
      <c r="E141" s="192"/>
      <c r="F141" s="285"/>
    </row>
    <row r="142" spans="1:9" ht="15" customHeight="1" thickBot="1" x14ac:dyDescent="0.35">
      <c r="A142" s="173" t="s">
        <v>857</v>
      </c>
      <c r="B142" s="165" t="s">
        <v>680</v>
      </c>
      <c r="C142" s="209"/>
      <c r="D142" s="209"/>
      <c r="E142" s="192"/>
      <c r="F142" s="285"/>
      <c r="H142" s="221"/>
      <c r="I142" s="221"/>
    </row>
    <row r="143" spans="1:9" s="217" customFormat="1" ht="12.9" customHeight="1" thickBot="1" x14ac:dyDescent="0.3">
      <c r="A143" s="178" t="s">
        <v>313</v>
      </c>
      <c r="B143" s="185" t="s">
        <v>681</v>
      </c>
      <c r="C143" s="25"/>
      <c r="D143" s="25"/>
      <c r="E143" s="163"/>
      <c r="F143" s="285"/>
    </row>
    <row r="144" spans="1:9" ht="12.75" customHeight="1" thickBot="1" x14ac:dyDescent="0.35">
      <c r="A144" s="173" t="s">
        <v>422</v>
      </c>
      <c r="B144" s="167" t="s">
        <v>682</v>
      </c>
      <c r="C144" s="209"/>
      <c r="D144" s="209"/>
      <c r="E144" s="192"/>
      <c r="F144" s="285"/>
    </row>
    <row r="145" spans="1:6" ht="12.75" customHeight="1" thickBot="1" x14ac:dyDescent="0.35">
      <c r="A145" s="173" t="s">
        <v>423</v>
      </c>
      <c r="B145" s="167" t="s">
        <v>683</v>
      </c>
      <c r="C145" s="209"/>
      <c r="D145" s="209"/>
      <c r="E145" s="192"/>
      <c r="F145" s="285"/>
    </row>
    <row r="146" spans="1:6" ht="12.75" customHeight="1" thickBot="1" x14ac:dyDescent="0.35">
      <c r="A146" s="173" t="s">
        <v>440</v>
      </c>
      <c r="B146" s="167" t="s">
        <v>684</v>
      </c>
      <c r="C146" s="209"/>
      <c r="D146" s="209"/>
      <c r="E146" s="192"/>
      <c r="F146" s="285"/>
    </row>
    <row r="147" spans="1:6" ht="16.2" thickBot="1" x14ac:dyDescent="0.35">
      <c r="A147" s="173" t="s">
        <v>586</v>
      </c>
      <c r="B147" s="167" t="s">
        <v>685</v>
      </c>
      <c r="C147" s="209"/>
      <c r="D147" s="209"/>
      <c r="E147" s="192"/>
      <c r="F147" s="285"/>
    </row>
    <row r="148" spans="1:6" ht="16.2" thickBot="1" x14ac:dyDescent="0.35">
      <c r="A148" s="178" t="s">
        <v>314</v>
      </c>
      <c r="B148" s="185" t="s">
        <v>686</v>
      </c>
      <c r="C148" s="162"/>
      <c r="D148" s="162"/>
      <c r="E148" s="284"/>
      <c r="F148" s="285"/>
    </row>
    <row r="149" spans="1:6" ht="16.2" thickBot="1" x14ac:dyDescent="0.35">
      <c r="A149" s="201" t="s">
        <v>315</v>
      </c>
      <c r="B149" s="204" t="s">
        <v>687</v>
      </c>
      <c r="C149" s="162"/>
      <c r="D149" s="162"/>
      <c r="E149" s="284"/>
      <c r="F149" s="285"/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0</v>
      </c>
      <c r="D153" s="202">
        <f>+D63-D127</f>
        <v>0</v>
      </c>
      <c r="E153" s="202">
        <f>+E63-E127</f>
        <v>0</v>
      </c>
      <c r="F153" s="202">
        <f>+F63-F127</f>
        <v>0</v>
      </c>
    </row>
    <row r="154" spans="1:6" ht="22.2" thickBot="1" x14ac:dyDescent="0.35">
      <c r="A154" s="178" t="s">
        <v>307</v>
      </c>
      <c r="B154" s="403" t="s">
        <v>690</v>
      </c>
      <c r="C154" s="202">
        <f>+C86-C148</f>
        <v>0</v>
      </c>
      <c r="D154" s="202">
        <f>+D86-D148</f>
        <v>0</v>
      </c>
      <c r="E154" s="202">
        <f>+E86-E148</f>
        <v>0</v>
      </c>
      <c r="F154" s="202"/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 Konyha
2020. ÉVI ZÁRSZÁMADÁSÁNAK Állami (Államigazgatási ) feladatainak PÉNZÜGYI MÉRLEGE&amp;R&amp;"Times New Roman CE,Félkövér dőlt"&amp;11 1.C. melléklet a 7/2021. (05.29.) önkormányzati rendelethez</oddHeader>
  </headerFooter>
  <rowBreaks count="1" manualBreakCount="1">
    <brk id="87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12F9B"/>
  </sheetPr>
  <dimension ref="A1:K31"/>
  <sheetViews>
    <sheetView view="pageLayout" topLeftCell="C1" zoomScaleNormal="100" zoomScaleSheetLayoutView="100" workbookViewId="0">
      <selection activeCell="F6" sqref="F6"/>
    </sheetView>
  </sheetViews>
  <sheetFormatPr defaultColWidth="9.33203125" defaultRowHeight="13.2" x14ac:dyDescent="0.25"/>
  <cols>
    <col min="1" max="1" width="6.77734375" style="7" customWidth="1"/>
    <col min="2" max="2" width="55.109375" style="11" customWidth="1"/>
    <col min="3" max="5" width="16.33203125" style="7" customWidth="1"/>
    <col min="6" max="6" width="55.109375" style="7" customWidth="1"/>
    <col min="7" max="9" width="16.33203125" style="7" customWidth="1"/>
    <col min="10" max="10" width="4.77734375" style="7" customWidth="1"/>
    <col min="11" max="11" width="9.33203125" style="278" hidden="1" customWidth="1"/>
    <col min="12" max="16384" width="9.33203125" style="7"/>
  </cols>
  <sheetData>
    <row r="1" spans="1:11" ht="39.75" customHeight="1" x14ac:dyDescent="0.25">
      <c r="B1" s="408" t="s">
        <v>408</v>
      </c>
      <c r="C1" s="244"/>
      <c r="D1" s="244"/>
      <c r="E1" s="244"/>
      <c r="F1" s="244"/>
      <c r="G1" s="244"/>
      <c r="H1" s="244"/>
      <c r="I1" s="244"/>
      <c r="J1" s="886" t="s">
        <v>1305</v>
      </c>
    </row>
    <row r="2" spans="1:11" ht="14.4" thickBot="1" x14ac:dyDescent="0.3">
      <c r="G2" s="14"/>
      <c r="H2" s="14"/>
      <c r="I2" s="203" t="s">
        <v>1023</v>
      </c>
      <c r="J2" s="886"/>
    </row>
    <row r="3" spans="1:11" ht="18" customHeight="1" thickBot="1" x14ac:dyDescent="0.3">
      <c r="A3" s="887" t="s">
        <v>352</v>
      </c>
      <c r="B3" s="12" t="s">
        <v>340</v>
      </c>
      <c r="C3" s="263"/>
      <c r="D3" s="263"/>
      <c r="E3" s="263"/>
      <c r="F3" s="262" t="s">
        <v>341</v>
      </c>
      <c r="G3" s="264"/>
      <c r="H3" s="264"/>
      <c r="I3" s="264"/>
      <c r="J3" s="886"/>
    </row>
    <row r="4" spans="1:11" s="245" customFormat="1" ht="35.25" customHeight="1" thickBot="1" x14ac:dyDescent="0.3">
      <c r="A4" s="888"/>
      <c r="B4" s="12" t="s">
        <v>344</v>
      </c>
      <c r="C4" s="13" t="str">
        <f>+CONCATENATE(LEFT('1.A.sz.mell.'!C3,4),". évi eredeti előirányzat")</f>
        <v>2020. évi eredeti előirányzat</v>
      </c>
      <c r="D4" s="233" t="str">
        <f>+CONCATENATE(LEFT('1.A.sz.mell.'!C3,4),". évi módosított előirányzat")</f>
        <v>2020. évi módosított előirányzat</v>
      </c>
      <c r="E4" s="13" t="str">
        <f>+CONCATENATE(LEFT('1.A.sz.mell.'!C3,4),". évi teljesítés")</f>
        <v>2020. évi teljesítés</v>
      </c>
      <c r="F4" s="12" t="s">
        <v>344</v>
      </c>
      <c r="G4" s="13" t="str">
        <f>+C4</f>
        <v>2020. évi eredeti előirányzat</v>
      </c>
      <c r="H4" s="233" t="str">
        <f>+D4</f>
        <v>2020. évi módosított előirányzat</v>
      </c>
      <c r="I4" s="261" t="str">
        <f>+E4</f>
        <v>2020. évi teljesítés</v>
      </c>
      <c r="J4" s="886"/>
      <c r="K4" s="279"/>
    </row>
    <row r="5" spans="1:11" s="246" customFormat="1" ht="12" customHeight="1" thickBot="1" x14ac:dyDescent="0.3">
      <c r="A5" s="265" t="s">
        <v>634</v>
      </c>
      <c r="B5" s="266" t="s">
        <v>635</v>
      </c>
      <c r="C5" s="267" t="s">
        <v>636</v>
      </c>
      <c r="D5" s="267" t="s">
        <v>637</v>
      </c>
      <c r="E5" s="267" t="s">
        <v>638</v>
      </c>
      <c r="F5" s="266" t="s">
        <v>715</v>
      </c>
      <c r="G5" s="267" t="s">
        <v>716</v>
      </c>
      <c r="H5" s="267" t="s">
        <v>717</v>
      </c>
      <c r="I5" s="268" t="s">
        <v>718</v>
      </c>
      <c r="J5" s="886"/>
      <c r="K5" s="280"/>
    </row>
    <row r="6" spans="1:11" ht="15" customHeight="1" x14ac:dyDescent="0.25">
      <c r="A6" s="247" t="s">
        <v>306</v>
      </c>
      <c r="B6" s="248" t="s">
        <v>691</v>
      </c>
      <c r="C6" s="236">
        <f>'1.A.sz.mell.'!C6</f>
        <v>81179254</v>
      </c>
      <c r="D6" s="236">
        <f>'1.A.sz.mell.'!D6</f>
        <v>86608861</v>
      </c>
      <c r="E6" s="236">
        <f>'1.A.sz.mell.'!E6</f>
        <v>86608861</v>
      </c>
      <c r="F6" s="248" t="s">
        <v>346</v>
      </c>
      <c r="G6" s="236">
        <f>'1.A.sz.mell.'!C95</f>
        <v>47843620</v>
      </c>
      <c r="H6" s="236">
        <f>'1.A.sz.mell.'!D95</f>
        <v>58194118</v>
      </c>
      <c r="I6" s="236">
        <f>'1.A.sz.mell.'!E95</f>
        <v>54094105</v>
      </c>
      <c r="J6" s="886"/>
      <c r="K6" s="278" t="s">
        <v>736</v>
      </c>
    </row>
    <row r="7" spans="1:11" ht="15" customHeight="1" x14ac:dyDescent="0.25">
      <c r="A7" s="249" t="s">
        <v>307</v>
      </c>
      <c r="B7" s="250" t="s">
        <v>692</v>
      </c>
      <c r="C7" s="236">
        <f>'1.A.sz.mell.'!C15</f>
        <v>39073411</v>
      </c>
      <c r="D7" s="236">
        <f>'1.A.sz.mell.'!D15</f>
        <v>44181777</v>
      </c>
      <c r="E7" s="236">
        <f>'1.A.sz.mell.'!E15</f>
        <v>44181777</v>
      </c>
      <c r="F7" s="250" t="s">
        <v>424</v>
      </c>
      <c r="G7" s="236">
        <f>'1.A.sz.mell.'!C96</f>
        <v>5994924</v>
      </c>
      <c r="H7" s="236">
        <f>'1.A.sz.mell.'!D96</f>
        <v>6787484</v>
      </c>
      <c r="I7" s="236">
        <f>'1.A.sz.mell.'!E96</f>
        <v>6644363</v>
      </c>
      <c r="J7" s="886"/>
      <c r="K7" s="278" t="s">
        <v>737</v>
      </c>
    </row>
    <row r="8" spans="1:11" ht="15" customHeight="1" x14ac:dyDescent="0.25">
      <c r="A8" s="249" t="s">
        <v>308</v>
      </c>
      <c r="B8" s="250" t="s">
        <v>693</v>
      </c>
      <c r="C8" s="236">
        <f>'1.A.sz.mell.'!C20</f>
        <v>0</v>
      </c>
      <c r="D8" s="236">
        <f>'1.A.sz.mell.'!D20</f>
        <v>0</v>
      </c>
      <c r="E8" s="236">
        <f>'1.A.sz.mell.'!E20</f>
        <v>553520</v>
      </c>
      <c r="F8" s="250" t="s">
        <v>444</v>
      </c>
      <c r="G8" s="236">
        <f>'1.A.sz.mell.'!C97</f>
        <v>47189788</v>
      </c>
      <c r="H8" s="236">
        <f>'1.A.sz.mell.'!D97</f>
        <v>68450250</v>
      </c>
      <c r="I8" s="236">
        <f>'1.A.sz.mell.'!E97</f>
        <v>56127494</v>
      </c>
      <c r="J8" s="886"/>
      <c r="K8" s="278" t="s">
        <v>738</v>
      </c>
    </row>
    <row r="9" spans="1:11" ht="15" customHeight="1" x14ac:dyDescent="0.25">
      <c r="A9" s="249" t="s">
        <v>309</v>
      </c>
      <c r="B9" s="250" t="s">
        <v>415</v>
      </c>
      <c r="C9" s="236">
        <f>'1.A.sz.mell.'!C28</f>
        <v>34000000</v>
      </c>
      <c r="D9" s="236">
        <f>'1.A.sz.mell.'!D28</f>
        <v>36544403</v>
      </c>
      <c r="E9" s="236">
        <f>'1.A.sz.mell.'!E28</f>
        <v>32831130</v>
      </c>
      <c r="F9" s="250" t="s">
        <v>425</v>
      </c>
      <c r="G9" s="236">
        <f>'1.A.sz.mell.'!C98</f>
        <v>7620000</v>
      </c>
      <c r="H9" s="236">
        <f>'1.A.sz.mell.'!D98</f>
        <v>7620000</v>
      </c>
      <c r="I9" s="236">
        <f>'1.A.sz.mell.'!E98</f>
        <v>6869700</v>
      </c>
      <c r="J9" s="886"/>
      <c r="K9" s="278" t="s">
        <v>739</v>
      </c>
    </row>
    <row r="10" spans="1:11" ht="15" customHeight="1" x14ac:dyDescent="0.25">
      <c r="A10" s="249" t="s">
        <v>310</v>
      </c>
      <c r="B10" s="251" t="s">
        <v>694</v>
      </c>
      <c r="C10" s="236">
        <f>'1.A.sz.mell.'!C53</f>
        <v>240000</v>
      </c>
      <c r="D10" s="236">
        <f>'1.A.sz.mell.'!D53</f>
        <v>10043500</v>
      </c>
      <c r="E10" s="236">
        <f>'1.A.sz.mell.'!E53</f>
        <v>443500</v>
      </c>
      <c r="F10" s="250" t="s">
        <v>426</v>
      </c>
      <c r="G10" s="236">
        <f>'1.A.sz.mell.'!C99</f>
        <v>9749381</v>
      </c>
      <c r="H10" s="236">
        <f>'1.A.sz.mell.'!D99</f>
        <v>10215886</v>
      </c>
      <c r="I10" s="236">
        <f>'1.A.sz.mell.'!E99</f>
        <v>7621522</v>
      </c>
      <c r="J10" s="886"/>
      <c r="K10" s="278" t="s">
        <v>740</v>
      </c>
    </row>
    <row r="11" spans="1:11" ht="15" customHeight="1" x14ac:dyDescent="0.25">
      <c r="A11" s="249" t="s">
        <v>311</v>
      </c>
      <c r="B11" s="250" t="s">
        <v>731</v>
      </c>
      <c r="C11" s="238">
        <v>0</v>
      </c>
      <c r="D11" s="236">
        <f>'1.A.sz.mell.'!D12</f>
        <v>0</v>
      </c>
      <c r="E11" s="236">
        <f>'1.A.sz.mell.'!E12</f>
        <v>0</v>
      </c>
      <c r="F11" s="250" t="s">
        <v>337</v>
      </c>
      <c r="G11" s="237">
        <f>'1..sz.mell. (2)'!C125</f>
        <v>28389313</v>
      </c>
      <c r="H11" s="237">
        <f>'1..sz.mell. (2)'!D125</f>
        <v>243610685</v>
      </c>
      <c r="I11" s="237">
        <f>'1..sz.mell. (2)'!E125</f>
        <v>0</v>
      </c>
      <c r="J11" s="886"/>
      <c r="K11" s="278" t="s">
        <v>741</v>
      </c>
    </row>
    <row r="12" spans="1:11" ht="15" customHeight="1" x14ac:dyDescent="0.25">
      <c r="A12" s="249" t="s">
        <v>312</v>
      </c>
      <c r="B12" s="250" t="s">
        <v>565</v>
      </c>
      <c r="C12" s="236">
        <f>'1.A.sz.mell.'!C35</f>
        <v>28462014</v>
      </c>
      <c r="D12" s="236">
        <f>'1.A.sz.mell.'!D35</f>
        <v>28439285</v>
      </c>
      <c r="E12" s="236">
        <f>'1.A.sz.mell.'!E35</f>
        <v>23308321</v>
      </c>
      <c r="F12" s="5"/>
      <c r="G12" s="237"/>
      <c r="H12" s="237"/>
      <c r="I12" s="242"/>
      <c r="J12" s="886"/>
      <c r="K12" s="278" t="s">
        <v>742</v>
      </c>
    </row>
    <row r="13" spans="1:11" ht="15" customHeight="1" x14ac:dyDescent="0.25">
      <c r="A13" s="249" t="s">
        <v>313</v>
      </c>
      <c r="B13" s="5"/>
      <c r="C13" s="237"/>
      <c r="D13" s="237"/>
      <c r="E13" s="237"/>
      <c r="F13" s="5"/>
      <c r="G13" s="237"/>
      <c r="H13" s="237"/>
      <c r="I13" s="242"/>
      <c r="J13" s="886"/>
    </row>
    <row r="14" spans="1:11" ht="15" customHeight="1" x14ac:dyDescent="0.25">
      <c r="A14" s="249" t="s">
        <v>314</v>
      </c>
      <c r="B14" s="260"/>
      <c r="C14" s="238"/>
      <c r="D14" s="238"/>
      <c r="E14" s="238"/>
      <c r="F14" s="5"/>
      <c r="G14" s="237"/>
      <c r="H14" s="237"/>
      <c r="I14" s="242"/>
      <c r="J14" s="886"/>
    </row>
    <row r="15" spans="1:11" ht="15" customHeight="1" x14ac:dyDescent="0.25">
      <c r="A15" s="249" t="s">
        <v>315</v>
      </c>
      <c r="B15" s="5"/>
      <c r="C15" s="237"/>
      <c r="D15" s="237"/>
      <c r="E15" s="237"/>
      <c r="F15" s="5"/>
      <c r="G15" s="237"/>
      <c r="H15" s="237"/>
      <c r="I15" s="242"/>
      <c r="J15" s="886"/>
    </row>
    <row r="16" spans="1:11" ht="15" customHeight="1" x14ac:dyDescent="0.25">
      <c r="A16" s="249" t="s">
        <v>316</v>
      </c>
      <c r="B16" s="5"/>
      <c r="C16" s="237"/>
      <c r="D16" s="237"/>
      <c r="E16" s="237"/>
      <c r="F16" s="5"/>
      <c r="G16" s="237"/>
      <c r="H16" s="237"/>
      <c r="I16" s="242"/>
      <c r="J16" s="886"/>
    </row>
    <row r="17" spans="1:11" ht="15" customHeight="1" thickBot="1" x14ac:dyDescent="0.3">
      <c r="A17" s="249" t="s">
        <v>317</v>
      </c>
      <c r="B17" s="8"/>
      <c r="C17" s="239"/>
      <c r="D17" s="239"/>
      <c r="E17" s="239"/>
      <c r="F17" s="5"/>
      <c r="G17" s="239"/>
      <c r="H17" s="239"/>
      <c r="I17" s="243"/>
      <c r="J17" s="886"/>
    </row>
    <row r="18" spans="1:11" ht="17.25" customHeight="1" thickBot="1" x14ac:dyDescent="0.3">
      <c r="A18" s="252" t="s">
        <v>318</v>
      </c>
      <c r="B18" s="235" t="s">
        <v>695</v>
      </c>
      <c r="C18" s="240">
        <f>+C6+C7+C9+C10+C12+C13+C14+C15+C16+C17</f>
        <v>182954679</v>
      </c>
      <c r="D18" s="240">
        <f>+D6+D7+D9+D10+D12+D13+D14+D15+D16+D17</f>
        <v>205817826</v>
      </c>
      <c r="E18" s="240">
        <f>+E6+E7+E9+E10+E12+E13+E14+E15+E16+E17</f>
        <v>187373589</v>
      </c>
      <c r="F18" s="235" t="s">
        <v>702</v>
      </c>
      <c r="G18" s="240">
        <f>SUM(G6:G17)</f>
        <v>146787026</v>
      </c>
      <c r="H18" s="240">
        <f>SUM(H6:H17)</f>
        <v>394878423</v>
      </c>
      <c r="I18" s="240">
        <f>SUM(I6:I17)</f>
        <v>131357184</v>
      </c>
      <c r="J18" s="886"/>
      <c r="K18" s="278" t="s">
        <v>743</v>
      </c>
    </row>
    <row r="19" spans="1:11" ht="15" customHeight="1" x14ac:dyDescent="0.25">
      <c r="A19" s="253" t="s">
        <v>319</v>
      </c>
      <c r="B19" s="254" t="s">
        <v>696</v>
      </c>
      <c r="C19" s="15">
        <f>+C20+C21+C22+C23</f>
        <v>78687486</v>
      </c>
      <c r="D19" s="15">
        <f>+D20+D21+D22+D23</f>
        <v>83543952</v>
      </c>
      <c r="E19" s="15">
        <f>+E20+E21+E22+E23</f>
        <v>83543864</v>
      </c>
      <c r="F19" s="255" t="s">
        <v>432</v>
      </c>
      <c r="G19" s="241"/>
      <c r="H19" s="241"/>
      <c r="I19" s="241"/>
      <c r="J19" s="886"/>
      <c r="K19" s="278" t="s">
        <v>744</v>
      </c>
    </row>
    <row r="20" spans="1:11" ht="15" customHeight="1" x14ac:dyDescent="0.25">
      <c r="A20" s="256" t="s">
        <v>320</v>
      </c>
      <c r="B20" s="255" t="s">
        <v>437</v>
      </c>
      <c r="C20" s="234">
        <f>'1..sz.mell. (2)'!C73</f>
        <v>78687486</v>
      </c>
      <c r="D20" s="234">
        <f>'1..sz.mell. (2)'!D73</f>
        <v>80915294</v>
      </c>
      <c r="E20" s="234">
        <f>'1..sz.mell. (2)'!E73</f>
        <v>80915294</v>
      </c>
      <c r="F20" s="255" t="s">
        <v>703</v>
      </c>
      <c r="G20" s="234"/>
      <c r="H20" s="234"/>
      <c r="I20" s="234"/>
      <c r="J20" s="886"/>
      <c r="K20" s="278" t="s">
        <v>745</v>
      </c>
    </row>
    <row r="21" spans="1:11" ht="15" customHeight="1" x14ac:dyDescent="0.25">
      <c r="A21" s="256" t="s">
        <v>321</v>
      </c>
      <c r="B21" s="255" t="s">
        <v>438</v>
      </c>
      <c r="C21" s="234"/>
      <c r="D21" s="234">
        <f>'1.A.sz.mell.'!D75</f>
        <v>0</v>
      </c>
      <c r="E21" s="234">
        <f>'1.A.sz.mell.'!E75</f>
        <v>0</v>
      </c>
      <c r="F21" s="255" t="s">
        <v>406</v>
      </c>
      <c r="G21" s="234"/>
      <c r="H21" s="234"/>
      <c r="I21" s="234"/>
      <c r="J21" s="886"/>
      <c r="K21" s="278" t="s">
        <v>746</v>
      </c>
    </row>
    <row r="22" spans="1:11" ht="15" customHeight="1" x14ac:dyDescent="0.25">
      <c r="A22" s="256" t="s">
        <v>322</v>
      </c>
      <c r="B22" s="255" t="s">
        <v>442</v>
      </c>
      <c r="C22" s="234">
        <f>'1.A.sz.mell.'!C79</f>
        <v>0</v>
      </c>
      <c r="D22" s="234">
        <f>'1.A.sz.mell.'!D79</f>
        <v>2628658</v>
      </c>
      <c r="E22" s="234">
        <f>'1.A.sz.mell.'!E79</f>
        <v>2628570</v>
      </c>
      <c r="F22" s="255" t="s">
        <v>407</v>
      </c>
      <c r="G22" s="234"/>
      <c r="H22" s="234"/>
      <c r="I22" s="234"/>
      <c r="J22" s="886"/>
      <c r="K22" s="278" t="s">
        <v>747</v>
      </c>
    </row>
    <row r="23" spans="1:11" ht="15" customHeight="1" x14ac:dyDescent="0.25">
      <c r="A23" s="256" t="s">
        <v>323</v>
      </c>
      <c r="B23" s="255" t="s">
        <v>443</v>
      </c>
      <c r="C23" s="234"/>
      <c r="D23" s="234"/>
      <c r="E23" s="234"/>
      <c r="F23" s="254" t="s">
        <v>445</v>
      </c>
      <c r="G23" s="234"/>
      <c r="H23" s="234"/>
      <c r="I23" s="234"/>
      <c r="J23" s="886"/>
      <c r="K23" s="278" t="s">
        <v>748</v>
      </c>
    </row>
    <row r="24" spans="1:11" ht="15" customHeight="1" x14ac:dyDescent="0.25">
      <c r="A24" s="256" t="s">
        <v>324</v>
      </c>
      <c r="B24" s="255" t="s">
        <v>697</v>
      </c>
      <c r="C24" s="257">
        <f>+C25+C26</f>
        <v>0</v>
      </c>
      <c r="D24" s="257">
        <f>+D25+D26</f>
        <v>0</v>
      </c>
      <c r="E24" s="257">
        <f>+E25+E26</f>
        <v>0</v>
      </c>
      <c r="F24" s="255" t="s">
        <v>433</v>
      </c>
      <c r="G24" s="234"/>
      <c r="H24" s="234"/>
      <c r="I24" s="234"/>
      <c r="J24" s="886"/>
      <c r="K24" s="278" t="s">
        <v>749</v>
      </c>
    </row>
    <row r="25" spans="1:11" ht="15" customHeight="1" x14ac:dyDescent="0.25">
      <c r="A25" s="253" t="s">
        <v>325</v>
      </c>
      <c r="B25" s="254" t="s">
        <v>698</v>
      </c>
      <c r="C25" s="241"/>
      <c r="D25" s="241"/>
      <c r="E25" s="241"/>
      <c r="F25" s="248" t="s">
        <v>434</v>
      </c>
      <c r="G25" s="241"/>
      <c r="H25" s="241"/>
      <c r="I25" s="241"/>
      <c r="J25" s="886"/>
      <c r="K25" s="278" t="s">
        <v>750</v>
      </c>
    </row>
    <row r="26" spans="1:11" ht="15" customHeight="1" x14ac:dyDescent="0.25">
      <c r="A26" s="256" t="s">
        <v>326</v>
      </c>
      <c r="B26" s="255" t="s">
        <v>699</v>
      </c>
      <c r="C26" s="234"/>
      <c r="D26" s="234"/>
      <c r="E26" s="234"/>
      <c r="F26" s="5" t="s">
        <v>859</v>
      </c>
      <c r="G26" s="234">
        <f>'1..sz.mell. (2)'!C142</f>
        <v>51318666</v>
      </c>
      <c r="H26" s="234">
        <f>'1..sz.mell. (2)'!D142</f>
        <v>53194513</v>
      </c>
      <c r="I26" s="234">
        <f>'1..sz.mell. (2)'!E142</f>
        <v>52024081</v>
      </c>
      <c r="J26" s="886"/>
      <c r="K26" s="278" t="s">
        <v>751</v>
      </c>
    </row>
    <row r="27" spans="1:11" ht="15" customHeight="1" thickBot="1" x14ac:dyDescent="0.3">
      <c r="A27" s="253">
        <v>22</v>
      </c>
      <c r="B27" s="254"/>
      <c r="C27" s="241"/>
      <c r="D27" s="241"/>
      <c r="E27" s="241"/>
      <c r="F27" s="270" t="s">
        <v>678</v>
      </c>
      <c r="G27" s="241">
        <f>'1.A.sz.mell.'!C138</f>
        <v>0</v>
      </c>
      <c r="H27" s="241">
        <f>'1.A.sz.mell.'!D138</f>
        <v>0</v>
      </c>
      <c r="I27" s="241">
        <f>'1.A.sz.mell.'!E138</f>
        <v>0</v>
      </c>
      <c r="J27" s="886"/>
    </row>
    <row r="28" spans="1:11" ht="17.25" customHeight="1" thickBot="1" x14ac:dyDescent="0.3">
      <c r="A28" s="252" t="s">
        <v>327</v>
      </c>
      <c r="B28" s="235" t="s">
        <v>700</v>
      </c>
      <c r="C28" s="240">
        <f>+C19+C24</f>
        <v>78687486</v>
      </c>
      <c r="D28" s="240">
        <f>+D19+D24</f>
        <v>83543952</v>
      </c>
      <c r="E28" s="240">
        <f>+E19+E24</f>
        <v>83543864</v>
      </c>
      <c r="F28" s="235" t="s">
        <v>704</v>
      </c>
      <c r="G28" s="240">
        <f>SUM(G19:G27)</f>
        <v>51318666</v>
      </c>
      <c r="H28" s="240">
        <f>SUM(H19:H27)</f>
        <v>53194513</v>
      </c>
      <c r="I28" s="240">
        <f>SUM(I19:I27)</f>
        <v>52024081</v>
      </c>
      <c r="J28" s="886"/>
      <c r="K28" s="278" t="s">
        <v>752</v>
      </c>
    </row>
    <row r="29" spans="1:11" ht="17.25" customHeight="1" thickBot="1" x14ac:dyDescent="0.3">
      <c r="A29" s="252" t="s">
        <v>328</v>
      </c>
      <c r="B29" s="258" t="s">
        <v>701</v>
      </c>
      <c r="C29" s="26">
        <f>+C18+C28</f>
        <v>261642165</v>
      </c>
      <c r="D29" s="26">
        <f>+D18+D28</f>
        <v>289361778</v>
      </c>
      <c r="E29" s="259">
        <f>+E18+E28</f>
        <v>270917453</v>
      </c>
      <c r="F29" s="258" t="s">
        <v>705</v>
      </c>
      <c r="G29" s="26">
        <f>+G18+G28</f>
        <v>198105692</v>
      </c>
      <c r="H29" s="26">
        <f>+H18+H28</f>
        <v>448072936</v>
      </c>
      <c r="I29" s="26">
        <f>+I18+I28</f>
        <v>183381265</v>
      </c>
      <c r="J29" s="886"/>
      <c r="K29" s="278" t="s">
        <v>753</v>
      </c>
    </row>
    <row r="30" spans="1:11" ht="17.25" customHeight="1" thickBot="1" x14ac:dyDescent="0.3">
      <c r="A30" s="252" t="s">
        <v>329</v>
      </c>
      <c r="B30" s="258" t="s">
        <v>410</v>
      </c>
      <c r="C30" s="26" t="str">
        <f>IF(C18-G18&lt;0,G18-C18,"-")</f>
        <v>-</v>
      </c>
      <c r="D30" s="26">
        <f>IF(D18-H18&lt;0,H18-D18,"-")</f>
        <v>189060597</v>
      </c>
      <c r="E30" s="259" t="str">
        <f>IF(E18-I18&lt;0,I18-E18,"-")</f>
        <v>-</v>
      </c>
      <c r="F30" s="258" t="s">
        <v>411</v>
      </c>
      <c r="G30" s="26">
        <f>IF(C18-G18&gt;0,C18-G18,"-")</f>
        <v>36167653</v>
      </c>
      <c r="H30" s="26" t="str">
        <f>IF(D18-H18&gt;0,D18-H18,"-")</f>
        <v>-</v>
      </c>
      <c r="I30" s="26">
        <f>IF(E18-I18&gt;0,E18-I18,"-")</f>
        <v>56016405</v>
      </c>
      <c r="J30" s="886"/>
      <c r="K30" s="278" t="s">
        <v>754</v>
      </c>
    </row>
    <row r="31" spans="1:11" ht="17.25" customHeight="1" thickBot="1" x14ac:dyDescent="0.3">
      <c r="A31" s="252" t="s">
        <v>330</v>
      </c>
      <c r="B31" s="258" t="s">
        <v>446</v>
      </c>
      <c r="C31" s="26" t="str">
        <f>IF(C29-G29&lt;0,G29-C29,"-")</f>
        <v>-</v>
      </c>
      <c r="D31" s="26">
        <f>IF(D29-H29&lt;0,H29-D29,"-")</f>
        <v>158711158</v>
      </c>
      <c r="E31" s="259" t="str">
        <f>IF(E29-I29&lt;0,I29-E29,"-")</f>
        <v>-</v>
      </c>
      <c r="F31" s="258" t="s">
        <v>447</v>
      </c>
      <c r="G31" s="26">
        <f>IF(C29-G29&gt;0,C29-G29,"-")</f>
        <v>63536473</v>
      </c>
      <c r="H31" s="26" t="str">
        <f>IF(D29-H29&gt;0,D29-H29,"-")</f>
        <v>-</v>
      </c>
      <c r="I31" s="26">
        <f>IF(E29-I29&gt;0,E29-I29,"-")</f>
        <v>87536188</v>
      </c>
      <c r="J31" s="886"/>
      <c r="K31" s="278" t="s">
        <v>755</v>
      </c>
    </row>
  </sheetData>
  <mergeCells count="2">
    <mergeCell ref="J1:J31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12F9B"/>
  </sheetPr>
  <dimension ref="A1:L36"/>
  <sheetViews>
    <sheetView topLeftCell="D1" zoomScaleNormal="100" zoomScaleSheetLayoutView="100" workbookViewId="0">
      <selection activeCell="J1" sqref="J1:J33"/>
    </sheetView>
  </sheetViews>
  <sheetFormatPr defaultColWidth="9.33203125" defaultRowHeight="13.2" x14ac:dyDescent="0.25"/>
  <cols>
    <col min="1" max="1" width="6.77734375" style="7" customWidth="1"/>
    <col min="2" max="2" width="55.109375" style="11" customWidth="1"/>
    <col min="3" max="5" width="16.33203125" style="7" customWidth="1"/>
    <col min="6" max="6" width="55.109375" style="7" customWidth="1"/>
    <col min="7" max="9" width="16.33203125" style="7" customWidth="1"/>
    <col min="10" max="10" width="4.77734375" style="7" customWidth="1"/>
    <col min="11" max="11" width="0" style="278" hidden="1" customWidth="1"/>
    <col min="12" max="12" width="9.33203125" style="7" customWidth="1"/>
    <col min="13" max="16384" width="9.33203125" style="7"/>
  </cols>
  <sheetData>
    <row r="1" spans="1:12" ht="39.75" customHeight="1" x14ac:dyDescent="0.25">
      <c r="A1" s="892" t="s">
        <v>409</v>
      </c>
      <c r="B1" s="892"/>
      <c r="C1" s="892"/>
      <c r="D1" s="892"/>
      <c r="E1" s="892"/>
      <c r="F1" s="892"/>
      <c r="G1" s="892"/>
      <c r="H1" s="892"/>
      <c r="I1" s="892"/>
      <c r="J1" s="889" t="str">
        <f>+CONCATENATE("2.2. melléklet a 7/2021. (05.29.) önkormányzati rendelethez")</f>
        <v>2.2. melléklet a 7/2021. (05.29.) önkormányzati rendelethez</v>
      </c>
      <c r="K1" s="343"/>
      <c r="L1" s="344"/>
    </row>
    <row r="2" spans="1:12" ht="14.4" thickBot="1" x14ac:dyDescent="0.3">
      <c r="B2" s="345"/>
      <c r="C2" s="344"/>
      <c r="D2" s="344"/>
      <c r="E2" s="344"/>
      <c r="F2" s="344"/>
      <c r="G2" s="14"/>
      <c r="H2" s="14"/>
      <c r="I2" s="203" t="s">
        <v>1023</v>
      </c>
      <c r="J2" s="889"/>
      <c r="K2" s="343"/>
      <c r="L2" s="344"/>
    </row>
    <row r="3" spans="1:12" ht="24" customHeight="1" thickBot="1" x14ac:dyDescent="0.3">
      <c r="A3" s="890" t="s">
        <v>352</v>
      </c>
      <c r="B3" s="305" t="s">
        <v>340</v>
      </c>
      <c r="C3" s="347"/>
      <c r="D3" s="347"/>
      <c r="E3" s="347"/>
      <c r="F3" s="346" t="s">
        <v>341</v>
      </c>
      <c r="G3" s="348"/>
      <c r="H3" s="348"/>
      <c r="I3" s="348"/>
      <c r="J3" s="889"/>
      <c r="K3" s="343"/>
      <c r="L3" s="344"/>
    </row>
    <row r="4" spans="1:12" s="245" customFormat="1" ht="40.5" customHeight="1" thickBot="1" x14ac:dyDescent="0.3">
      <c r="A4" s="891"/>
      <c r="B4" s="305" t="s">
        <v>344</v>
      </c>
      <c r="C4" s="292" t="str">
        <f>+'2.1.sz.mell  '!C4</f>
        <v>2020. évi eredeti előirányzat</v>
      </c>
      <c r="D4" s="306" t="str">
        <f>+'2.1.sz.mell  '!D4</f>
        <v>2020. évi módosított előirányzat</v>
      </c>
      <c r="E4" s="292" t="str">
        <f>+'2.1.sz.mell  '!E4</f>
        <v>2020. évi teljesítés</v>
      </c>
      <c r="F4" s="305" t="s">
        <v>344</v>
      </c>
      <c r="G4" s="292" t="str">
        <f>+'2.1.sz.mell  '!C4</f>
        <v>2020. évi eredeti előirányzat</v>
      </c>
      <c r="H4" s="306" t="str">
        <f>+'2.1.sz.mell  '!D4</f>
        <v>2020. évi módosított előirányzat</v>
      </c>
      <c r="I4" s="293" t="str">
        <f>+'2.1.sz.mell  '!E4</f>
        <v>2020. évi teljesítés</v>
      </c>
      <c r="J4" s="889"/>
      <c r="K4" s="279"/>
    </row>
    <row r="5" spans="1:12" s="245" customFormat="1" ht="13.8" thickBot="1" x14ac:dyDescent="0.3">
      <c r="A5" s="265" t="s">
        <v>634</v>
      </c>
      <c r="B5" s="305" t="s">
        <v>635</v>
      </c>
      <c r="C5" s="292" t="s">
        <v>636</v>
      </c>
      <c r="D5" s="292" t="s">
        <v>637</v>
      </c>
      <c r="E5" s="292" t="s">
        <v>638</v>
      </c>
      <c r="F5" s="305" t="s">
        <v>715</v>
      </c>
      <c r="G5" s="292" t="s">
        <v>716</v>
      </c>
      <c r="H5" s="292" t="s">
        <v>717</v>
      </c>
      <c r="I5" s="293" t="s">
        <v>718</v>
      </c>
      <c r="J5" s="889"/>
      <c r="K5" s="279"/>
    </row>
    <row r="6" spans="1:12" ht="12.9" customHeight="1" x14ac:dyDescent="0.25">
      <c r="A6" s="247" t="s">
        <v>306</v>
      </c>
      <c r="B6" s="349" t="s">
        <v>706</v>
      </c>
      <c r="C6" s="350">
        <f>'1.A.sz.mell.'!C21</f>
        <v>86749212</v>
      </c>
      <c r="D6" s="350">
        <f>'1.A.sz.mell.'!D21</f>
        <v>347317893</v>
      </c>
      <c r="E6" s="350">
        <f>'1.A.sz.mell.'!E21</f>
        <v>347317893</v>
      </c>
      <c r="F6" s="349" t="s">
        <v>439</v>
      </c>
      <c r="G6" s="351">
        <f>'1.A.sz.mell.'!C111</f>
        <v>88950696</v>
      </c>
      <c r="H6" s="351">
        <f>'1.A.sz.mell.'!D111</f>
        <v>105558926</v>
      </c>
      <c r="I6" s="351">
        <f>'1.A.sz.mell.'!E111</f>
        <v>73955906</v>
      </c>
      <c r="J6" s="889"/>
      <c r="K6" s="343" t="s">
        <v>736</v>
      </c>
      <c r="L6" s="344"/>
    </row>
    <row r="7" spans="1:12" x14ac:dyDescent="0.25">
      <c r="A7" s="249" t="s">
        <v>307</v>
      </c>
      <c r="B7" s="352" t="s">
        <v>707</v>
      </c>
      <c r="C7" s="353">
        <f>'1.A.sz.mell.'!C27</f>
        <v>0</v>
      </c>
      <c r="D7" s="353">
        <f>'1.A.sz.mell.'!D27</f>
        <v>0</v>
      </c>
      <c r="E7" s="353">
        <f>'1.A.sz.mell.'!E27</f>
        <v>340472204</v>
      </c>
      <c r="F7" s="352" t="s">
        <v>719</v>
      </c>
      <c r="G7" s="351">
        <f>'1.A.sz.mell.'!C112</f>
        <v>75090531</v>
      </c>
      <c r="H7" s="351">
        <f>'1.A.sz.mell.'!D112</f>
        <v>0</v>
      </c>
      <c r="I7" s="351">
        <f>'1.A.sz.mell.'!E112</f>
        <v>0</v>
      </c>
      <c r="J7" s="889"/>
      <c r="K7" s="343" t="s">
        <v>737</v>
      </c>
      <c r="L7" s="344"/>
    </row>
    <row r="8" spans="1:12" ht="12.9" customHeight="1" x14ac:dyDescent="0.25">
      <c r="A8" s="249" t="s">
        <v>308</v>
      </c>
      <c r="B8" s="352" t="s">
        <v>708</v>
      </c>
      <c r="C8" s="353"/>
      <c r="D8" s="353"/>
      <c r="E8" s="353"/>
      <c r="F8" s="352" t="s">
        <v>428</v>
      </c>
      <c r="G8" s="351">
        <f>'1.A.sz.mell.'!C113</f>
        <v>59692077</v>
      </c>
      <c r="H8" s="351">
        <f>'1.A.sz.mell.'!D113</f>
        <v>63893077</v>
      </c>
      <c r="I8" s="351">
        <f>'1.A.sz.mell.'!E113</f>
        <v>63322347</v>
      </c>
      <c r="J8" s="889"/>
      <c r="K8" s="343" t="s">
        <v>738</v>
      </c>
      <c r="L8" s="344"/>
    </row>
    <row r="9" spans="1:12" ht="12.9" customHeight="1" x14ac:dyDescent="0.25">
      <c r="A9" s="249" t="s">
        <v>309</v>
      </c>
      <c r="B9" s="352" t="s">
        <v>709</v>
      </c>
      <c r="C9" s="353">
        <f>'1.A.sz.mell.'!C58</f>
        <v>507100</v>
      </c>
      <c r="D9" s="353">
        <f>'1.A.sz.mell.'!D58</f>
        <v>1971137</v>
      </c>
      <c r="E9" s="353">
        <f>'1.A.sz.mell.'!E58</f>
        <v>1046037</v>
      </c>
      <c r="F9" s="352" t="s">
        <v>720</v>
      </c>
      <c r="G9" s="351">
        <f>'1.A.sz.mell.'!C114</f>
        <v>35989248</v>
      </c>
      <c r="H9" s="351">
        <f>'1.A.sz.mell.'!D114</f>
        <v>0</v>
      </c>
      <c r="I9" s="351">
        <f>'1.A.sz.mell.'!E114</f>
        <v>0</v>
      </c>
      <c r="J9" s="889"/>
      <c r="K9" s="343" t="s">
        <v>739</v>
      </c>
      <c r="L9" s="344"/>
    </row>
    <row r="10" spans="1:12" ht="12.75" customHeight="1" x14ac:dyDescent="0.25">
      <c r="A10" s="249" t="s">
        <v>310</v>
      </c>
      <c r="B10" s="352" t="s">
        <v>710</v>
      </c>
      <c r="C10" s="353"/>
      <c r="D10" s="353"/>
      <c r="E10" s="353"/>
      <c r="F10" s="352" t="s">
        <v>441</v>
      </c>
      <c r="G10" s="354">
        <f>'1.A.sz.mell.'!C115</f>
        <v>0</v>
      </c>
      <c r="H10" s="354">
        <f>'1.A.sz.mell.'!D115</f>
        <v>831</v>
      </c>
      <c r="I10" s="354">
        <f>'1.A.sz.mell.'!E115</f>
        <v>831</v>
      </c>
      <c r="J10" s="889"/>
      <c r="K10" s="343" t="s">
        <v>740</v>
      </c>
      <c r="L10" s="344"/>
    </row>
    <row r="11" spans="1:12" ht="12.9" customHeight="1" x14ac:dyDescent="0.25">
      <c r="A11" s="249" t="s">
        <v>311</v>
      </c>
      <c r="B11" s="352" t="s">
        <v>711</v>
      </c>
      <c r="C11" s="355">
        <f>'1.A.sz.mell.'!C47</f>
        <v>1102363</v>
      </c>
      <c r="D11" s="355">
        <f>'1.A.sz.mell.'!D47</f>
        <v>1102362</v>
      </c>
      <c r="E11" s="355">
        <f>'1.A.sz.mell.'!E47</f>
        <v>1102362</v>
      </c>
      <c r="F11" s="356"/>
      <c r="G11" s="353"/>
      <c r="H11" s="353"/>
      <c r="I11" s="354"/>
      <c r="J11" s="889"/>
      <c r="K11" s="343" t="s">
        <v>741</v>
      </c>
      <c r="L11" s="344"/>
    </row>
    <row r="12" spans="1:12" ht="12.9" customHeight="1" x14ac:dyDescent="0.25">
      <c r="A12" s="249" t="s">
        <v>312</v>
      </c>
      <c r="B12" s="357"/>
      <c r="C12" s="353"/>
      <c r="D12" s="353"/>
      <c r="E12" s="353"/>
      <c r="F12" s="356"/>
      <c r="G12" s="353"/>
      <c r="H12" s="353"/>
      <c r="I12" s="354"/>
      <c r="J12" s="889"/>
      <c r="K12" s="343"/>
      <c r="L12" s="344"/>
    </row>
    <row r="13" spans="1:12" ht="12.9" customHeight="1" x14ac:dyDescent="0.25">
      <c r="A13" s="249" t="s">
        <v>313</v>
      </c>
      <c r="B13" s="357"/>
      <c r="C13" s="353"/>
      <c r="D13" s="353"/>
      <c r="E13" s="353"/>
      <c r="F13" s="356"/>
      <c r="G13" s="353"/>
      <c r="H13" s="353"/>
      <c r="I13" s="354"/>
      <c r="J13" s="889"/>
      <c r="K13" s="343"/>
      <c r="L13" s="344"/>
    </row>
    <row r="14" spans="1:12" ht="12.9" customHeight="1" x14ac:dyDescent="0.25">
      <c r="A14" s="249" t="s">
        <v>314</v>
      </c>
      <c r="B14" s="358"/>
      <c r="C14" s="355"/>
      <c r="D14" s="355"/>
      <c r="E14" s="355"/>
      <c r="F14" s="356"/>
      <c r="G14" s="353"/>
      <c r="H14" s="353"/>
      <c r="I14" s="354"/>
      <c r="J14" s="889"/>
      <c r="K14" s="343"/>
      <c r="L14" s="344"/>
    </row>
    <row r="15" spans="1:12" x14ac:dyDescent="0.25">
      <c r="A15" s="249" t="s">
        <v>315</v>
      </c>
      <c r="B15" s="357"/>
      <c r="C15" s="355"/>
      <c r="D15" s="355"/>
      <c r="E15" s="355"/>
      <c r="F15" s="356"/>
      <c r="G15" s="353"/>
      <c r="H15" s="353"/>
      <c r="I15" s="354"/>
      <c r="J15" s="889"/>
      <c r="K15" s="343"/>
      <c r="L15" s="344"/>
    </row>
    <row r="16" spans="1:12" ht="12.9" customHeight="1" thickBot="1" x14ac:dyDescent="0.3">
      <c r="A16" s="269" t="s">
        <v>316</v>
      </c>
      <c r="B16" s="359"/>
      <c r="C16" s="360"/>
      <c r="D16" s="361"/>
      <c r="E16" s="362"/>
      <c r="F16" s="363" t="s">
        <v>337</v>
      </c>
      <c r="G16" s="353"/>
      <c r="H16" s="353"/>
      <c r="I16" s="354"/>
      <c r="J16" s="889"/>
      <c r="K16" s="343"/>
      <c r="L16" s="344"/>
    </row>
    <row r="17" spans="1:12" ht="15.9" customHeight="1" thickBot="1" x14ac:dyDescent="0.3">
      <c r="A17" s="252" t="s">
        <v>317</v>
      </c>
      <c r="B17" s="364" t="s">
        <v>712</v>
      </c>
      <c r="C17" s="365">
        <f>C6+C8+C9+C11</f>
        <v>88358675</v>
      </c>
      <c r="D17" s="365">
        <f>D6+D8+D9+D11</f>
        <v>350391392</v>
      </c>
      <c r="E17" s="365">
        <f>E6+E8+E9+E11</f>
        <v>349466292</v>
      </c>
      <c r="F17" s="364" t="s">
        <v>721</v>
      </c>
      <c r="G17" s="365">
        <f>+G6+G8+G10+G11+G12+G13+G14+G15+G16</f>
        <v>148642773</v>
      </c>
      <c r="H17" s="365">
        <f>+H6+H8+H10+H11+H12+H13+H14+H15+H16</f>
        <v>169452834</v>
      </c>
      <c r="I17" s="366">
        <f>+I6+I8+I10+I11+I12+I13+I14+I15+I16</f>
        <v>137279084</v>
      </c>
      <c r="J17" s="889"/>
      <c r="K17" s="343" t="s">
        <v>742</v>
      </c>
      <c r="L17" s="344"/>
    </row>
    <row r="18" spans="1:12" ht="12.9" customHeight="1" x14ac:dyDescent="0.25">
      <c r="A18" s="247" t="s">
        <v>318</v>
      </c>
      <c r="B18" s="367" t="s">
        <v>459</v>
      </c>
      <c r="C18" s="368">
        <f>+C19+C20+C21+C22+C23</f>
        <v>0</v>
      </c>
      <c r="D18" s="368">
        <f>+D19+D20+D21+D22+D23</f>
        <v>0</v>
      </c>
      <c r="E18" s="368">
        <f>+E19+E20+E21+E22+E23</f>
        <v>0</v>
      </c>
      <c r="F18" s="352" t="s">
        <v>432</v>
      </c>
      <c r="G18" s="350"/>
      <c r="H18" s="350"/>
      <c r="I18" s="351"/>
      <c r="J18" s="889"/>
      <c r="K18" s="343" t="s">
        <v>743</v>
      </c>
      <c r="L18" s="344"/>
    </row>
    <row r="19" spans="1:12" ht="12.9" customHeight="1" x14ac:dyDescent="0.25">
      <c r="A19" s="249" t="s">
        <v>319</v>
      </c>
      <c r="B19" s="369" t="s">
        <v>448</v>
      </c>
      <c r="C19" s="353"/>
      <c r="D19" s="353"/>
      <c r="E19" s="353"/>
      <c r="F19" s="352" t="s">
        <v>435</v>
      </c>
      <c r="G19" s="353"/>
      <c r="H19" s="353"/>
      <c r="I19" s="354"/>
      <c r="J19" s="889"/>
      <c r="K19" s="343" t="s">
        <v>744</v>
      </c>
      <c r="L19" s="344"/>
    </row>
    <row r="20" spans="1:12" ht="12.9" customHeight="1" x14ac:dyDescent="0.25">
      <c r="A20" s="247" t="s">
        <v>320</v>
      </c>
      <c r="B20" s="369" t="s">
        <v>449</v>
      </c>
      <c r="C20" s="353"/>
      <c r="D20" s="353"/>
      <c r="E20" s="353"/>
      <c r="F20" s="352" t="s">
        <v>406</v>
      </c>
      <c r="G20" s="353">
        <f>'1..sz.mell. (2)'!C64</f>
        <v>43666300</v>
      </c>
      <c r="H20" s="353">
        <f>'1..sz.mell. (2)'!D64</f>
        <v>31666300</v>
      </c>
      <c r="I20" s="353">
        <f>'1..sz.mell. (2)'!E64</f>
        <v>31666300</v>
      </c>
      <c r="J20" s="889"/>
      <c r="K20" s="343" t="s">
        <v>745</v>
      </c>
      <c r="L20" s="344"/>
    </row>
    <row r="21" spans="1:12" ht="12.9" customHeight="1" x14ac:dyDescent="0.25">
      <c r="A21" s="249" t="s">
        <v>321</v>
      </c>
      <c r="B21" s="369" t="s">
        <v>450</v>
      </c>
      <c r="C21" s="353"/>
      <c r="D21" s="353"/>
      <c r="E21" s="353"/>
      <c r="F21" s="352" t="s">
        <v>407</v>
      </c>
      <c r="G21" s="353"/>
      <c r="H21" s="353"/>
      <c r="I21" s="354"/>
      <c r="J21" s="889"/>
      <c r="K21" s="343" t="s">
        <v>746</v>
      </c>
      <c r="L21" s="344"/>
    </row>
    <row r="22" spans="1:12" ht="12.9" customHeight="1" x14ac:dyDescent="0.25">
      <c r="A22" s="247" t="s">
        <v>322</v>
      </c>
      <c r="B22" s="369" t="s">
        <v>451</v>
      </c>
      <c r="C22" s="353"/>
      <c r="D22" s="353"/>
      <c r="E22" s="353"/>
      <c r="F22" s="363" t="s">
        <v>445</v>
      </c>
      <c r="G22" s="353"/>
      <c r="H22" s="353"/>
      <c r="I22" s="354"/>
      <c r="J22" s="889"/>
      <c r="K22" s="343" t="s">
        <v>747</v>
      </c>
      <c r="L22" s="344"/>
    </row>
    <row r="23" spans="1:12" ht="12.9" customHeight="1" x14ac:dyDescent="0.25">
      <c r="A23" s="249" t="s">
        <v>323</v>
      </c>
      <c r="B23" s="370" t="s">
        <v>452</v>
      </c>
      <c r="C23" s="353"/>
      <c r="D23" s="353"/>
      <c r="E23" s="353"/>
      <c r="F23" s="352" t="s">
        <v>436</v>
      </c>
      <c r="G23" s="353"/>
      <c r="H23" s="353"/>
      <c r="I23" s="354"/>
      <c r="J23" s="889"/>
      <c r="K23" s="343" t="s">
        <v>748</v>
      </c>
      <c r="L23" s="344"/>
    </row>
    <row r="24" spans="1:12" ht="12.9" customHeight="1" x14ac:dyDescent="0.25">
      <c r="A24" s="247" t="s">
        <v>324</v>
      </c>
      <c r="B24" s="371" t="s">
        <v>453</v>
      </c>
      <c r="C24" s="372">
        <f>+C25+C26+C27+C28+C29</f>
        <v>43666300</v>
      </c>
      <c r="D24" s="372">
        <f>+D25+D26+D27+D28+D29</f>
        <v>31666300</v>
      </c>
      <c r="E24" s="372">
        <f>+E25+E26+E27+E28+E29</f>
        <v>31666300</v>
      </c>
      <c r="F24" s="349" t="s">
        <v>434</v>
      </c>
      <c r="G24" s="353">
        <f>'1..sz.mell. (2)'!C79</f>
        <v>0</v>
      </c>
      <c r="H24" s="353">
        <f>'1..sz.mell. (2)'!D79</f>
        <v>2628658</v>
      </c>
      <c r="I24" s="353">
        <f>'1..sz.mell. (2)'!E79</f>
        <v>2628570</v>
      </c>
      <c r="J24" s="889"/>
      <c r="K24" s="343" t="s">
        <v>749</v>
      </c>
      <c r="L24" s="344"/>
    </row>
    <row r="25" spans="1:12" ht="12.9" customHeight="1" x14ac:dyDescent="0.25">
      <c r="A25" s="249" t="s">
        <v>325</v>
      </c>
      <c r="B25" s="370" t="s">
        <v>454</v>
      </c>
      <c r="C25" s="353"/>
      <c r="D25" s="353"/>
      <c r="E25" s="353"/>
      <c r="F25" s="349" t="s">
        <v>722</v>
      </c>
      <c r="G25" s="353"/>
      <c r="H25" s="353"/>
      <c r="I25" s="354"/>
      <c r="J25" s="889"/>
      <c r="K25" s="343" t="s">
        <v>750</v>
      </c>
      <c r="L25" s="344"/>
    </row>
    <row r="26" spans="1:12" ht="12.9" customHeight="1" x14ac:dyDescent="0.25">
      <c r="A26" s="247" t="s">
        <v>326</v>
      </c>
      <c r="B26" s="370" t="s">
        <v>455</v>
      </c>
      <c r="C26" s="353"/>
      <c r="D26" s="353"/>
      <c r="E26" s="353"/>
      <c r="F26" s="373"/>
      <c r="G26" s="353"/>
      <c r="H26" s="353"/>
      <c r="I26" s="354"/>
      <c r="J26" s="889"/>
      <c r="K26" s="343" t="s">
        <v>751</v>
      </c>
      <c r="L26" s="344"/>
    </row>
    <row r="27" spans="1:12" ht="12.9" customHeight="1" x14ac:dyDescent="0.25">
      <c r="A27" s="249" t="s">
        <v>327</v>
      </c>
      <c r="B27" s="369" t="s">
        <v>456</v>
      </c>
      <c r="C27" s="353">
        <f>'1..sz.mell. (2)'!C64</f>
        <v>43666300</v>
      </c>
      <c r="D27" s="353">
        <f>'1..sz.mell. (2)'!D64</f>
        <v>31666300</v>
      </c>
      <c r="E27" s="353">
        <f>'1..sz.mell. (2)'!E64</f>
        <v>31666300</v>
      </c>
      <c r="F27" s="373"/>
      <c r="G27" s="353"/>
      <c r="H27" s="353"/>
      <c r="I27" s="354"/>
      <c r="J27" s="889"/>
      <c r="K27" s="343" t="s">
        <v>752</v>
      </c>
      <c r="L27" s="344"/>
    </row>
    <row r="28" spans="1:12" ht="12.9" customHeight="1" x14ac:dyDescent="0.25">
      <c r="A28" s="247" t="s">
        <v>328</v>
      </c>
      <c r="B28" s="374" t="s">
        <v>457</v>
      </c>
      <c r="C28" s="353"/>
      <c r="D28" s="353"/>
      <c r="E28" s="353"/>
      <c r="F28" s="357"/>
      <c r="G28" s="353"/>
      <c r="H28" s="353"/>
      <c r="I28" s="354"/>
      <c r="J28" s="889"/>
      <c r="K28" s="343" t="s">
        <v>753</v>
      </c>
      <c r="L28" s="344"/>
    </row>
    <row r="29" spans="1:12" ht="12.9" customHeight="1" thickBot="1" x14ac:dyDescent="0.3">
      <c r="A29" s="249" t="s">
        <v>329</v>
      </c>
      <c r="B29" s="375" t="s">
        <v>458</v>
      </c>
      <c r="C29" s="353"/>
      <c r="D29" s="353"/>
      <c r="E29" s="353"/>
      <c r="F29" s="373"/>
      <c r="G29" s="353"/>
      <c r="H29" s="353"/>
      <c r="I29" s="354"/>
      <c r="J29" s="889"/>
      <c r="K29" s="343" t="s">
        <v>754</v>
      </c>
      <c r="L29" s="344"/>
    </row>
    <row r="30" spans="1:12" ht="25.5" customHeight="1" thickBot="1" x14ac:dyDescent="0.3">
      <c r="A30" s="252" t="s">
        <v>330</v>
      </c>
      <c r="B30" s="364" t="s">
        <v>713</v>
      </c>
      <c r="C30" s="365">
        <f>+C18+C24</f>
        <v>43666300</v>
      </c>
      <c r="D30" s="365">
        <f>+D18+D24</f>
        <v>31666300</v>
      </c>
      <c r="E30" s="365">
        <f>+E18+E24</f>
        <v>31666300</v>
      </c>
      <c r="F30" s="364" t="s">
        <v>724</v>
      </c>
      <c r="G30" s="365">
        <f>SUM(G18:G29)</f>
        <v>43666300</v>
      </c>
      <c r="H30" s="365">
        <f>SUM(H18:H29)</f>
        <v>34294958</v>
      </c>
      <c r="I30" s="366">
        <f>SUM(I18:I29)</f>
        <v>34294870</v>
      </c>
      <c r="J30" s="889"/>
      <c r="K30" s="343" t="s">
        <v>755</v>
      </c>
      <c r="L30" s="344"/>
    </row>
    <row r="31" spans="1:12" ht="16.5" customHeight="1" thickBot="1" x14ac:dyDescent="0.3">
      <c r="A31" s="252" t="s">
        <v>331</v>
      </c>
      <c r="B31" s="364" t="s">
        <v>714</v>
      </c>
      <c r="C31" s="365">
        <f>+C17+C30</f>
        <v>132024975</v>
      </c>
      <c r="D31" s="365">
        <f>+D17+D30</f>
        <v>382057692</v>
      </c>
      <c r="E31" s="376">
        <f>+E17+E30</f>
        <v>381132592</v>
      </c>
      <c r="F31" s="364" t="s">
        <v>723</v>
      </c>
      <c r="G31" s="365">
        <f>+G17+G30</f>
        <v>192309073</v>
      </c>
      <c r="H31" s="365">
        <f>+H17+H30</f>
        <v>203747792</v>
      </c>
      <c r="I31" s="366">
        <f>+I17+I30</f>
        <v>171573954</v>
      </c>
      <c r="J31" s="889"/>
      <c r="K31" s="343" t="s">
        <v>756</v>
      </c>
      <c r="L31" s="344"/>
    </row>
    <row r="32" spans="1:12" ht="16.5" customHeight="1" thickBot="1" x14ac:dyDescent="0.3">
      <c r="A32" s="252" t="s">
        <v>332</v>
      </c>
      <c r="B32" s="364" t="s">
        <v>410</v>
      </c>
      <c r="C32" s="365">
        <f>IF(C17-G17&lt;0,G17-C17,"-")</f>
        <v>60284098</v>
      </c>
      <c r="D32" s="365" t="str">
        <f>IF(D17-H17&lt;0,H17-D17,"-")</f>
        <v>-</v>
      </c>
      <c r="E32" s="376" t="str">
        <f>IF(E17-I17&lt;0,I17-E17,"-")</f>
        <v>-</v>
      </c>
      <c r="F32" s="364" t="s">
        <v>411</v>
      </c>
      <c r="G32" s="365" t="str">
        <f>IF(C17-G17&gt;0,C17-G17,"-")</f>
        <v>-</v>
      </c>
      <c r="H32" s="365">
        <f>IF(D17-H17&gt;0,D17-H17,"-")</f>
        <v>180938558</v>
      </c>
      <c r="I32" s="366">
        <f>IF(E17-I17&gt;0,E17-I17,"-")</f>
        <v>212187208</v>
      </c>
      <c r="J32" s="889"/>
      <c r="K32" s="343" t="s">
        <v>757</v>
      </c>
      <c r="L32" s="344"/>
    </row>
    <row r="33" spans="1:12" ht="16.5" customHeight="1" thickBot="1" x14ac:dyDescent="0.3">
      <c r="A33" s="252" t="s">
        <v>333</v>
      </c>
      <c r="B33" s="364" t="s">
        <v>446</v>
      </c>
      <c r="C33" s="365">
        <f>IF(C31-G31&lt;0,G31-C31,"-")</f>
        <v>60284098</v>
      </c>
      <c r="D33" s="365" t="str">
        <f>IF(D31-H31&lt;0,H31-D31,"-")</f>
        <v>-</v>
      </c>
      <c r="E33" s="365" t="str">
        <f>IF(E31-I31&lt;0,I31-E31,"-")</f>
        <v>-</v>
      </c>
      <c r="F33" s="364" t="s">
        <v>447</v>
      </c>
      <c r="G33" s="365" t="str">
        <f>IF(C31-G31&gt;0,C31-G31,"-")</f>
        <v>-</v>
      </c>
      <c r="H33" s="365">
        <f>IF(D31-H31&gt;0,D31-H31,"-")</f>
        <v>178309900</v>
      </c>
      <c r="I33" s="365">
        <f>IF(E31-I31&gt;0,E31-I31,"-")</f>
        <v>209558638</v>
      </c>
      <c r="J33" s="889"/>
      <c r="K33" s="343" t="s">
        <v>758</v>
      </c>
      <c r="L33" s="344"/>
    </row>
    <row r="34" spans="1:12" x14ac:dyDescent="0.25">
      <c r="B34" s="345"/>
      <c r="C34" s="344"/>
      <c r="D34" s="344"/>
      <c r="E34" s="344"/>
      <c r="F34" s="344"/>
      <c r="G34" s="344"/>
      <c r="H34" s="344"/>
      <c r="I34" s="344"/>
      <c r="J34" s="344"/>
      <c r="K34" s="343"/>
      <c r="L34" s="344"/>
    </row>
    <row r="35" spans="1:12" x14ac:dyDescent="0.25">
      <c r="B35" s="345"/>
      <c r="C35" s="344"/>
      <c r="D35" s="344"/>
      <c r="E35" s="344"/>
      <c r="F35" s="344"/>
      <c r="G35" s="344"/>
      <c r="H35" s="344"/>
      <c r="I35" s="344"/>
      <c r="J35" s="344"/>
      <c r="K35" s="343"/>
      <c r="L35" s="344"/>
    </row>
    <row r="36" spans="1:12" x14ac:dyDescent="0.25">
      <c r="B36" s="345"/>
      <c r="C36" s="344"/>
      <c r="D36" s="344"/>
      <c r="E36" s="344"/>
      <c r="F36" s="344"/>
      <c r="G36" s="344"/>
      <c r="H36" s="344"/>
      <c r="I36" s="344"/>
      <c r="J36" s="344"/>
      <c r="K36" s="343"/>
      <c r="L36" s="344"/>
    </row>
  </sheetData>
  <mergeCells count="3">
    <mergeCell ref="J1:J33"/>
    <mergeCell ref="A3:A4"/>
    <mergeCell ref="A1:I1"/>
  </mergeCells>
  <phoneticPr fontId="0" type="noConversion"/>
  <printOptions horizontalCentered="1"/>
  <pageMargins left="0.5" right="0.41" top="0.59" bottom="0.52" header="0.37" footer="0.4"/>
  <pageSetup paperSize="9" scale="65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zoomScale="120" zoomScaleNormal="120" workbookViewId="0">
      <selection activeCell="C10" sqref="C10"/>
    </sheetView>
  </sheetViews>
  <sheetFormatPr defaultColWidth="9.33203125" defaultRowHeight="13.2" x14ac:dyDescent="0.25"/>
  <cols>
    <col min="1" max="1" width="53" style="530" bestFit="1" customWidth="1"/>
    <col min="2" max="2" width="13.6640625" style="530" bestFit="1" customWidth="1"/>
    <col min="3" max="3" width="13.44140625" style="530" bestFit="1" customWidth="1"/>
    <col min="4" max="4" width="13.33203125" style="530" bestFit="1" customWidth="1"/>
    <col min="5" max="5" width="11.109375" style="530" bestFit="1" customWidth="1"/>
    <col min="6" max="6" width="13.33203125" style="530" customWidth="1"/>
    <col min="7" max="7" width="14.33203125" style="530" bestFit="1" customWidth="1"/>
    <col min="8" max="8" width="3.33203125" style="531" customWidth="1"/>
    <col min="9" max="16384" width="9.33203125" style="531"/>
  </cols>
  <sheetData>
    <row r="1" spans="1:8" ht="18" customHeight="1" x14ac:dyDescent="0.25">
      <c r="A1" s="893" t="s">
        <v>1203</v>
      </c>
      <c r="B1" s="893"/>
      <c r="C1" s="893"/>
      <c r="D1" s="893"/>
      <c r="E1" s="893"/>
      <c r="F1" s="893"/>
      <c r="G1" s="893"/>
      <c r="H1" s="894" t="s">
        <v>1306</v>
      </c>
    </row>
    <row r="2" spans="1:8" ht="22.5" customHeight="1" thickBot="1" x14ac:dyDescent="0.35">
      <c r="A2" s="506"/>
      <c r="B2" s="506"/>
      <c r="C2" s="506"/>
      <c r="D2" s="506"/>
      <c r="E2" s="506"/>
      <c r="F2" s="895" t="s">
        <v>1023</v>
      </c>
      <c r="G2" s="895"/>
      <c r="H2" s="894"/>
    </row>
    <row r="3" spans="1:8" s="649" customFormat="1" ht="52.5" customHeight="1" thickBot="1" x14ac:dyDescent="0.3">
      <c r="A3" s="507" t="s">
        <v>348</v>
      </c>
      <c r="B3" s="508" t="s">
        <v>349</v>
      </c>
      <c r="C3" s="508" t="s">
        <v>350</v>
      </c>
      <c r="D3" s="508" t="s">
        <v>1296</v>
      </c>
      <c r="E3" s="508" t="s">
        <v>1297</v>
      </c>
      <c r="F3" s="648" t="s">
        <v>1195</v>
      </c>
      <c r="G3" s="509" t="s">
        <v>1298</v>
      </c>
      <c r="H3" s="894"/>
    </row>
    <row r="4" spans="1:8" ht="18" customHeight="1" thickBot="1" x14ac:dyDescent="0.3">
      <c r="A4" s="510" t="s">
        <v>634</v>
      </c>
      <c r="B4" s="511" t="s">
        <v>635</v>
      </c>
      <c r="C4" s="511" t="s">
        <v>636</v>
      </c>
      <c r="D4" s="511" t="s">
        <v>637</v>
      </c>
      <c r="E4" s="511" t="s">
        <v>638</v>
      </c>
      <c r="F4" s="511" t="s">
        <v>715</v>
      </c>
      <c r="G4" s="512" t="s">
        <v>725</v>
      </c>
      <c r="H4" s="894"/>
    </row>
    <row r="5" spans="1:8" ht="18" customHeight="1" x14ac:dyDescent="0.25">
      <c r="A5" s="513" t="s">
        <v>1021</v>
      </c>
      <c r="B5" s="514">
        <f>SUM(B6:B8)</f>
        <v>38890050</v>
      </c>
      <c r="C5" s="515"/>
      <c r="D5" s="514"/>
      <c r="E5" s="513"/>
      <c r="F5" s="514"/>
      <c r="G5" s="513"/>
      <c r="H5" s="894"/>
    </row>
    <row r="6" spans="1:8" ht="18" customHeight="1" x14ac:dyDescent="0.25">
      <c r="A6" s="516" t="s">
        <v>1204</v>
      </c>
      <c r="B6" s="517">
        <v>26327786</v>
      </c>
      <c r="C6" s="518"/>
      <c r="D6" s="517"/>
      <c r="E6" s="519"/>
      <c r="F6" s="517"/>
      <c r="G6" s="519"/>
      <c r="H6" s="894"/>
    </row>
    <row r="7" spans="1:8" ht="18" customHeight="1" x14ac:dyDescent="0.25">
      <c r="A7" s="516" t="s">
        <v>1205</v>
      </c>
      <c r="B7" s="517">
        <v>12544020</v>
      </c>
      <c r="C7" s="518"/>
      <c r="D7" s="517"/>
      <c r="E7" s="519"/>
      <c r="F7" s="517"/>
      <c r="G7" s="519"/>
      <c r="H7" s="894"/>
    </row>
    <row r="8" spans="1:8" ht="18" customHeight="1" x14ac:dyDescent="0.25">
      <c r="A8" s="520" t="s">
        <v>1206</v>
      </c>
      <c r="B8" s="521">
        <v>18244</v>
      </c>
      <c r="C8" s="499"/>
      <c r="D8" s="521"/>
      <c r="E8" s="499"/>
      <c r="F8" s="521"/>
      <c r="G8" s="522"/>
      <c r="H8" s="894"/>
    </row>
    <row r="9" spans="1:8" ht="18" customHeight="1" x14ac:dyDescent="0.25">
      <c r="A9" s="520"/>
      <c r="B9" s="521"/>
      <c r="C9" s="499"/>
      <c r="D9" s="521"/>
      <c r="E9" s="499"/>
      <c r="F9" s="521"/>
      <c r="G9" s="522"/>
      <c r="H9" s="894"/>
    </row>
    <row r="10" spans="1:8" ht="18" customHeight="1" x14ac:dyDescent="0.25">
      <c r="A10" s="519" t="s">
        <v>864</v>
      </c>
      <c r="B10" s="523">
        <f>SUM(B11:B20)</f>
        <v>29080819</v>
      </c>
      <c r="C10" s="518"/>
      <c r="D10" s="523"/>
      <c r="E10" s="519"/>
      <c r="F10" s="523"/>
      <c r="G10" s="519"/>
      <c r="H10" s="894"/>
    </row>
    <row r="11" spans="1:8" ht="18" customHeight="1" x14ac:dyDescent="0.25">
      <c r="A11" s="516" t="s">
        <v>1197</v>
      </c>
      <c r="B11" s="518">
        <v>292000</v>
      </c>
      <c r="C11" s="518"/>
      <c r="D11" s="518"/>
      <c r="E11" s="519"/>
      <c r="F11" s="518"/>
      <c r="G11" s="519"/>
      <c r="H11" s="894"/>
    </row>
    <row r="12" spans="1:8" ht="18" customHeight="1" x14ac:dyDescent="0.25">
      <c r="A12" s="516" t="s">
        <v>1198</v>
      </c>
      <c r="B12" s="518">
        <v>370000</v>
      </c>
      <c r="C12" s="518"/>
      <c r="D12" s="518"/>
      <c r="E12" s="519"/>
      <c r="F12" s="518"/>
      <c r="G12" s="519"/>
      <c r="H12" s="894"/>
    </row>
    <row r="13" spans="1:8" ht="18" customHeight="1" x14ac:dyDescent="0.25">
      <c r="A13" s="516" t="s">
        <v>1207</v>
      </c>
      <c r="B13" s="518">
        <v>11684000</v>
      </c>
      <c r="C13" s="518"/>
      <c r="D13" s="518"/>
      <c r="E13" s="519"/>
      <c r="F13" s="518"/>
      <c r="G13" s="519"/>
      <c r="H13" s="894"/>
    </row>
    <row r="14" spans="1:8" ht="18" customHeight="1" x14ac:dyDescent="0.25">
      <c r="A14" s="516" t="s">
        <v>1208</v>
      </c>
      <c r="B14" s="518">
        <v>14605000</v>
      </c>
      <c r="C14" s="518"/>
      <c r="D14" s="518"/>
      <c r="E14" s="519"/>
      <c r="F14" s="518"/>
      <c r="G14" s="519"/>
      <c r="H14" s="894"/>
    </row>
    <row r="15" spans="1:8" ht="18" customHeight="1" x14ac:dyDescent="0.25">
      <c r="A15" s="516" t="s">
        <v>1209</v>
      </c>
      <c r="B15" s="518">
        <v>660400</v>
      </c>
      <c r="C15" s="518"/>
      <c r="D15" s="518"/>
      <c r="E15" s="519"/>
      <c r="F15" s="518"/>
      <c r="G15" s="519"/>
      <c r="H15" s="894"/>
    </row>
    <row r="16" spans="1:8" ht="18" customHeight="1" x14ac:dyDescent="0.25">
      <c r="A16" s="516" t="s">
        <v>1210</v>
      </c>
      <c r="B16" s="518">
        <v>609219</v>
      </c>
      <c r="C16" s="518"/>
      <c r="D16" s="518"/>
      <c r="E16" s="519"/>
      <c r="F16" s="518"/>
      <c r="G16" s="519"/>
      <c r="H16" s="894"/>
    </row>
    <row r="17" spans="1:8" ht="18" customHeight="1" x14ac:dyDescent="0.25">
      <c r="A17" s="516" t="s">
        <v>1211</v>
      </c>
      <c r="B17" s="518">
        <v>330200</v>
      </c>
      <c r="C17" s="518"/>
      <c r="D17" s="518"/>
      <c r="E17" s="519"/>
      <c r="F17" s="518"/>
      <c r="G17" s="519"/>
      <c r="H17" s="894"/>
    </row>
    <row r="18" spans="1:8" ht="18" customHeight="1" x14ac:dyDescent="0.25">
      <c r="A18" s="516" t="s">
        <v>1212</v>
      </c>
      <c r="B18" s="518">
        <v>250000</v>
      </c>
      <c r="C18" s="518"/>
      <c r="D18" s="518"/>
      <c r="E18" s="519"/>
      <c r="F18" s="518"/>
      <c r="G18" s="519"/>
      <c r="H18" s="894"/>
    </row>
    <row r="19" spans="1:8" ht="18" customHeight="1" x14ac:dyDescent="0.25">
      <c r="A19" s="516" t="s">
        <v>1213</v>
      </c>
      <c r="B19" s="518">
        <v>280000</v>
      </c>
      <c r="C19" s="518"/>
      <c r="D19" s="518"/>
      <c r="E19" s="519"/>
      <c r="F19" s="518"/>
      <c r="G19" s="519"/>
      <c r="H19" s="894"/>
    </row>
    <row r="20" spans="1:8" ht="18" customHeight="1" x14ac:dyDescent="0.25">
      <c r="A20" s="516"/>
      <c r="B20" s="518"/>
      <c r="C20" s="518"/>
      <c r="D20" s="518"/>
      <c r="E20" s="519"/>
      <c r="F20" s="518"/>
      <c r="G20" s="519"/>
      <c r="H20" s="894"/>
    </row>
    <row r="21" spans="1:8" ht="18" customHeight="1" x14ac:dyDescent="0.25">
      <c r="A21" s="525" t="s">
        <v>865</v>
      </c>
      <c r="B21" s="526">
        <f>SUM(B22:B60)</f>
        <v>18376657</v>
      </c>
      <c r="C21" s="526"/>
      <c r="D21" s="526"/>
      <c r="E21" s="527"/>
      <c r="F21" s="526"/>
      <c r="G21" s="527">
        <f>SUM(G22:G60)</f>
        <v>0</v>
      </c>
      <c r="H21" s="894"/>
    </row>
    <row r="22" spans="1:8" ht="26.4" x14ac:dyDescent="0.25">
      <c r="A22" s="646" t="s">
        <v>1214</v>
      </c>
      <c r="B22" s="453">
        <v>670890</v>
      </c>
      <c r="C22" s="518"/>
      <c r="D22" s="453"/>
      <c r="E22" s="453"/>
      <c r="F22" s="453"/>
      <c r="G22" s="528"/>
      <c r="H22" s="894"/>
    </row>
    <row r="23" spans="1:8" ht="18" customHeight="1" x14ac:dyDescent="0.25">
      <c r="A23" s="520" t="s">
        <v>1215</v>
      </c>
      <c r="B23" s="522">
        <v>5272636</v>
      </c>
      <c r="C23" s="518"/>
      <c r="D23" s="522"/>
      <c r="E23" s="453"/>
      <c r="F23" s="522"/>
      <c r="G23" s="528"/>
      <c r="H23" s="894"/>
    </row>
    <row r="24" spans="1:8" ht="26.4" x14ac:dyDescent="0.25">
      <c r="A24" s="650" t="s">
        <v>1216</v>
      </c>
      <c r="B24" s="530">
        <v>824900</v>
      </c>
      <c r="C24" s="518"/>
      <c r="E24" s="453"/>
      <c r="G24" s="528"/>
      <c r="H24" s="894"/>
    </row>
    <row r="25" spans="1:8" ht="18" customHeight="1" x14ac:dyDescent="0.25">
      <c r="A25" s="520" t="s">
        <v>1217</v>
      </c>
      <c r="B25" s="453">
        <v>17463</v>
      </c>
      <c r="C25" s="518"/>
      <c r="D25" s="453"/>
      <c r="E25" s="453"/>
      <c r="F25" s="453"/>
      <c r="G25" s="528"/>
      <c r="H25" s="894"/>
    </row>
    <row r="26" spans="1:8" ht="18" customHeight="1" x14ac:dyDescent="0.25">
      <c r="A26" s="520" t="s">
        <v>1218</v>
      </c>
      <c r="B26" s="453">
        <v>22860</v>
      </c>
      <c r="C26" s="518"/>
      <c r="D26" s="453"/>
      <c r="E26" s="453"/>
      <c r="F26" s="453"/>
      <c r="G26" s="528"/>
      <c r="H26" s="894"/>
    </row>
    <row r="27" spans="1:8" ht="18" customHeight="1" x14ac:dyDescent="0.25">
      <c r="A27" s="520" t="s">
        <v>1219</v>
      </c>
      <c r="B27" s="453">
        <v>50070</v>
      </c>
      <c r="C27" s="518"/>
      <c r="D27" s="453"/>
      <c r="E27" s="453"/>
      <c r="F27" s="453"/>
      <c r="G27" s="528"/>
      <c r="H27" s="894"/>
    </row>
    <row r="28" spans="1:8" ht="22.5" customHeight="1" x14ac:dyDescent="0.25">
      <c r="A28" s="520" t="s">
        <v>1220</v>
      </c>
      <c r="B28" s="453">
        <v>178990</v>
      </c>
      <c r="C28" s="518"/>
      <c r="D28" s="453"/>
      <c r="E28" s="453"/>
      <c r="F28" s="453"/>
      <c r="G28" s="528"/>
      <c r="H28" s="894"/>
    </row>
    <row r="29" spans="1:8" ht="15.9" customHeight="1" x14ac:dyDescent="0.25">
      <c r="A29" s="520" t="s">
        <v>1221</v>
      </c>
      <c r="B29" s="453">
        <v>627924</v>
      </c>
      <c r="C29" s="518"/>
      <c r="D29" s="453"/>
      <c r="E29" s="453"/>
      <c r="F29" s="453"/>
      <c r="G29" s="528"/>
      <c r="H29" s="894"/>
    </row>
    <row r="30" spans="1:8" ht="15.9" customHeight="1" x14ac:dyDescent="0.25">
      <c r="A30" s="520" t="s">
        <v>1222</v>
      </c>
      <c r="B30" s="453">
        <v>6469</v>
      </c>
      <c r="C30" s="518"/>
      <c r="D30" s="453"/>
      <c r="E30" s="453"/>
      <c r="F30" s="453"/>
      <c r="G30" s="528"/>
      <c r="H30" s="894"/>
    </row>
    <row r="31" spans="1:8" ht="15.9" customHeight="1" x14ac:dyDescent="0.25">
      <c r="A31" s="520" t="s">
        <v>1223</v>
      </c>
      <c r="B31" s="453">
        <v>6490</v>
      </c>
      <c r="C31" s="518"/>
      <c r="D31" s="453"/>
      <c r="E31" s="453"/>
      <c r="F31" s="453"/>
      <c r="G31" s="528"/>
      <c r="H31" s="894"/>
    </row>
    <row r="32" spans="1:8" ht="15.9" customHeight="1" x14ac:dyDescent="0.25">
      <c r="A32" s="520" t="s">
        <v>1224</v>
      </c>
      <c r="B32" s="453">
        <v>69575</v>
      </c>
      <c r="C32" s="518"/>
      <c r="D32" s="453"/>
      <c r="E32" s="453"/>
      <c r="F32" s="453"/>
      <c r="G32" s="528"/>
      <c r="H32" s="894"/>
    </row>
    <row r="33" spans="1:8" ht="15.9" customHeight="1" x14ac:dyDescent="0.25">
      <c r="A33" s="520" t="s">
        <v>1225</v>
      </c>
      <c r="B33" s="453">
        <v>86498</v>
      </c>
      <c r="C33" s="518"/>
      <c r="D33" s="453"/>
      <c r="E33" s="453"/>
      <c r="F33" s="453"/>
      <c r="G33" s="528"/>
      <c r="H33" s="894"/>
    </row>
    <row r="34" spans="1:8" ht="15.9" customHeight="1" x14ac:dyDescent="0.25">
      <c r="A34" s="520" t="s">
        <v>1226</v>
      </c>
      <c r="B34" s="453">
        <v>59011</v>
      </c>
      <c r="C34" s="518"/>
      <c r="D34" s="453"/>
      <c r="E34" s="453"/>
      <c r="F34" s="453"/>
      <c r="G34" s="528"/>
      <c r="H34" s="894"/>
    </row>
    <row r="35" spans="1:8" ht="15.9" customHeight="1" x14ac:dyDescent="0.25">
      <c r="A35" s="520" t="s">
        <v>1227</v>
      </c>
      <c r="B35" s="453">
        <v>189900</v>
      </c>
      <c r="C35" s="518"/>
      <c r="D35" s="453"/>
      <c r="E35" s="453"/>
      <c r="F35" s="453"/>
      <c r="G35" s="528"/>
      <c r="H35" s="894"/>
    </row>
    <row r="36" spans="1:8" ht="15.9" customHeight="1" x14ac:dyDescent="0.25">
      <c r="A36" s="520" t="s">
        <v>1228</v>
      </c>
      <c r="B36" s="453">
        <v>50000</v>
      </c>
      <c r="C36" s="518"/>
      <c r="D36" s="453"/>
      <c r="E36" s="453"/>
      <c r="F36" s="453"/>
      <c r="G36" s="528"/>
      <c r="H36" s="894"/>
    </row>
    <row r="37" spans="1:8" ht="15.9" customHeight="1" x14ac:dyDescent="0.25">
      <c r="A37" s="520" t="s">
        <v>1229</v>
      </c>
      <c r="B37" s="453">
        <v>111900</v>
      </c>
      <c r="C37" s="518"/>
      <c r="D37" s="453"/>
      <c r="E37" s="453"/>
      <c r="F37" s="453"/>
      <c r="G37" s="528"/>
      <c r="H37" s="894"/>
    </row>
    <row r="38" spans="1:8" ht="15.9" customHeight="1" x14ac:dyDescent="0.25">
      <c r="A38" s="520" t="s">
        <v>1230</v>
      </c>
      <c r="B38" s="453">
        <v>69950</v>
      </c>
      <c r="C38" s="518"/>
      <c r="D38" s="453"/>
      <c r="E38" s="453"/>
      <c r="F38" s="453"/>
      <c r="G38" s="528"/>
      <c r="H38" s="894"/>
    </row>
    <row r="39" spans="1:8" ht="15.9" customHeight="1" x14ac:dyDescent="0.25">
      <c r="A39" s="520" t="s">
        <v>1231</v>
      </c>
      <c r="B39" s="453">
        <v>29800</v>
      </c>
      <c r="C39" s="518"/>
      <c r="D39" s="453"/>
      <c r="E39" s="453"/>
      <c r="F39" s="453"/>
      <c r="G39" s="528"/>
      <c r="H39" s="894"/>
    </row>
    <row r="40" spans="1:8" ht="15.9" customHeight="1" x14ac:dyDescent="0.25">
      <c r="A40" s="520" t="s">
        <v>1232</v>
      </c>
      <c r="B40" s="453">
        <v>395400</v>
      </c>
      <c r="C40" s="518"/>
      <c r="D40" s="453"/>
      <c r="E40" s="453"/>
      <c r="F40" s="453"/>
      <c r="G40" s="528"/>
      <c r="H40" s="894"/>
    </row>
    <row r="41" spans="1:8" ht="15.9" customHeight="1" x14ac:dyDescent="0.25">
      <c r="A41" s="520" t="s">
        <v>1229</v>
      </c>
      <c r="B41" s="453">
        <v>52580</v>
      </c>
      <c r="C41" s="518"/>
      <c r="D41" s="453"/>
      <c r="E41" s="453"/>
      <c r="F41" s="453"/>
      <c r="G41" s="528"/>
      <c r="H41" s="894"/>
    </row>
    <row r="42" spans="1:8" ht="15.9" customHeight="1" x14ac:dyDescent="0.25">
      <c r="A42" s="520" t="s">
        <v>1233</v>
      </c>
      <c r="B42" s="453">
        <v>14986</v>
      </c>
      <c r="C42" s="518"/>
      <c r="D42" s="453"/>
      <c r="E42" s="453"/>
      <c r="F42" s="453"/>
      <c r="G42" s="528"/>
      <c r="H42" s="894"/>
    </row>
    <row r="43" spans="1:8" ht="15.9" customHeight="1" x14ac:dyDescent="0.25">
      <c r="A43" s="520" t="s">
        <v>1234</v>
      </c>
      <c r="B43" s="453">
        <v>7909560</v>
      </c>
      <c r="C43" s="518"/>
      <c r="D43" s="453"/>
      <c r="E43" s="453"/>
      <c r="F43" s="453"/>
      <c r="G43" s="528"/>
      <c r="H43" s="894"/>
    </row>
    <row r="44" spans="1:8" ht="15.9" customHeight="1" x14ac:dyDescent="0.25">
      <c r="A44" s="520" t="s">
        <v>1235</v>
      </c>
      <c r="B44" s="453">
        <v>242950</v>
      </c>
      <c r="C44" s="518"/>
      <c r="D44" s="453"/>
      <c r="E44" s="453"/>
      <c r="F44" s="453"/>
      <c r="G44" s="528"/>
      <c r="H44" s="894"/>
    </row>
    <row r="45" spans="1:8" ht="15.9" customHeight="1" x14ac:dyDescent="0.25">
      <c r="A45" s="520" t="s">
        <v>1236</v>
      </c>
      <c r="B45" s="453">
        <v>190500</v>
      </c>
      <c r="C45" s="518"/>
      <c r="D45" s="453"/>
      <c r="E45" s="453"/>
      <c r="F45" s="453"/>
      <c r="G45" s="528"/>
      <c r="H45" s="894"/>
    </row>
    <row r="46" spans="1:8" ht="15.9" customHeight="1" x14ac:dyDescent="0.25">
      <c r="A46" s="520" t="s">
        <v>1237</v>
      </c>
      <c r="B46" s="522">
        <v>103327</v>
      </c>
      <c r="C46" s="518"/>
      <c r="D46" s="522"/>
      <c r="E46" s="453"/>
      <c r="F46" s="522"/>
      <c r="G46" s="528"/>
      <c r="H46" s="894"/>
    </row>
    <row r="47" spans="1:8" ht="15.9" customHeight="1" x14ac:dyDescent="0.25">
      <c r="A47" s="520" t="s">
        <v>1238</v>
      </c>
      <c r="B47" s="453">
        <v>344043</v>
      </c>
      <c r="C47" s="518"/>
      <c r="D47" s="453"/>
      <c r="E47" s="453"/>
      <c r="F47" s="453"/>
      <c r="G47" s="528"/>
      <c r="H47" s="894"/>
    </row>
    <row r="48" spans="1:8" ht="15.9" customHeight="1" x14ac:dyDescent="0.25">
      <c r="A48" s="520" t="s">
        <v>1239</v>
      </c>
      <c r="B48" s="453">
        <v>8700</v>
      </c>
      <c r="C48" s="518"/>
      <c r="D48" s="453"/>
      <c r="E48" s="453"/>
      <c r="F48" s="453"/>
      <c r="G48" s="528"/>
      <c r="H48" s="894"/>
    </row>
    <row r="49" spans="1:8" ht="15.9" customHeight="1" x14ac:dyDescent="0.25">
      <c r="A49" s="520" t="s">
        <v>1240</v>
      </c>
      <c r="B49" s="453">
        <v>42784</v>
      </c>
      <c r="C49" s="518"/>
      <c r="D49" s="453"/>
      <c r="E49" s="453"/>
      <c r="F49" s="453"/>
      <c r="G49" s="528"/>
      <c r="H49" s="894"/>
    </row>
    <row r="50" spans="1:8" ht="15.9" customHeight="1" x14ac:dyDescent="0.25">
      <c r="A50" s="520" t="s">
        <v>1241</v>
      </c>
      <c r="B50" s="453">
        <v>160655</v>
      </c>
      <c r="C50" s="518"/>
      <c r="D50" s="453"/>
      <c r="E50" s="453"/>
      <c r="F50" s="453"/>
      <c r="G50" s="528"/>
      <c r="H50" s="894"/>
    </row>
    <row r="51" spans="1:8" ht="15.9" customHeight="1" x14ac:dyDescent="0.25">
      <c r="A51" s="520" t="s">
        <v>1242</v>
      </c>
      <c r="B51" s="453">
        <v>10000</v>
      </c>
      <c r="C51" s="518"/>
      <c r="D51" s="453"/>
      <c r="E51" s="453"/>
      <c r="F51" s="453"/>
      <c r="G51" s="528"/>
      <c r="H51" s="894"/>
    </row>
    <row r="52" spans="1:8" ht="15.9" customHeight="1" x14ac:dyDescent="0.25">
      <c r="A52" s="520" t="s">
        <v>1243</v>
      </c>
      <c r="B52" s="453">
        <v>23100</v>
      </c>
      <c r="C52" s="518"/>
      <c r="D52" s="453"/>
      <c r="E52" s="453"/>
      <c r="F52" s="453"/>
      <c r="G52" s="528"/>
      <c r="H52" s="894"/>
    </row>
    <row r="53" spans="1:8" ht="15.9" customHeight="1" x14ac:dyDescent="0.25">
      <c r="A53" s="520" t="s">
        <v>1244</v>
      </c>
      <c r="B53" s="453">
        <v>38913</v>
      </c>
      <c r="C53" s="518"/>
      <c r="D53" s="453"/>
      <c r="E53" s="453"/>
      <c r="F53" s="453"/>
      <c r="G53" s="528"/>
      <c r="H53" s="894"/>
    </row>
    <row r="54" spans="1:8" ht="15.9" customHeight="1" x14ac:dyDescent="0.25">
      <c r="A54" s="520" t="s">
        <v>1245</v>
      </c>
      <c r="B54" s="453">
        <v>39160</v>
      </c>
      <c r="C54" s="518"/>
      <c r="D54" s="453"/>
      <c r="E54" s="453"/>
      <c r="F54" s="453"/>
      <c r="G54" s="528"/>
      <c r="H54" s="894"/>
    </row>
    <row r="55" spans="1:8" ht="15.9" customHeight="1" x14ac:dyDescent="0.25">
      <c r="A55" s="520" t="s">
        <v>1246</v>
      </c>
      <c r="B55" s="453">
        <v>56900</v>
      </c>
      <c r="C55" s="518"/>
      <c r="D55" s="453"/>
      <c r="E55" s="453"/>
      <c r="F55" s="453"/>
      <c r="G55" s="528"/>
      <c r="H55" s="894"/>
    </row>
    <row r="56" spans="1:8" ht="15.9" customHeight="1" x14ac:dyDescent="0.25">
      <c r="A56" s="520" t="s">
        <v>1247</v>
      </c>
      <c r="B56" s="453">
        <v>26289</v>
      </c>
      <c r="C56" s="518"/>
      <c r="D56" s="453"/>
      <c r="E56" s="453"/>
      <c r="F56" s="453"/>
      <c r="G56" s="528"/>
      <c r="H56" s="894"/>
    </row>
    <row r="57" spans="1:8" ht="15.9" customHeight="1" x14ac:dyDescent="0.25">
      <c r="A57" s="520" t="s">
        <v>1248</v>
      </c>
      <c r="B57" s="453">
        <v>304979</v>
      </c>
      <c r="C57" s="518"/>
      <c r="D57" s="453"/>
      <c r="E57" s="453"/>
      <c r="F57" s="453"/>
      <c r="G57" s="528"/>
      <c r="H57" s="894"/>
    </row>
    <row r="58" spans="1:8" ht="15.9" customHeight="1" x14ac:dyDescent="0.25">
      <c r="A58" s="520" t="s">
        <v>1249</v>
      </c>
      <c r="B58" s="453">
        <v>4150</v>
      </c>
      <c r="C58" s="518"/>
      <c r="D58" s="453"/>
      <c r="E58" s="453"/>
      <c r="F58" s="453"/>
      <c r="G58" s="528"/>
      <c r="H58" s="894"/>
    </row>
    <row r="59" spans="1:8" ht="15.9" customHeight="1" x14ac:dyDescent="0.25">
      <c r="A59" s="520" t="s">
        <v>1250</v>
      </c>
      <c r="B59" s="528">
        <v>62355</v>
      </c>
      <c r="C59" s="518"/>
      <c r="D59" s="528"/>
      <c r="E59" s="528"/>
      <c r="F59" s="528"/>
      <c r="G59" s="528"/>
      <c r="H59" s="894"/>
    </row>
    <row r="60" spans="1:8" ht="15.9" customHeight="1" x14ac:dyDescent="0.25">
      <c r="A60" s="520"/>
      <c r="B60" s="528"/>
      <c r="C60" s="518"/>
      <c r="D60" s="528"/>
      <c r="E60" s="528"/>
      <c r="F60" s="528"/>
      <c r="G60" s="528"/>
      <c r="H60" s="894"/>
    </row>
    <row r="61" spans="1:8" ht="15.9" customHeight="1" x14ac:dyDescent="0.25">
      <c r="A61" s="529" t="s">
        <v>347</v>
      </c>
      <c r="B61" s="519">
        <f>B10+B21+B5</f>
        <v>86347526</v>
      </c>
      <c r="C61" s="519"/>
      <c r="D61" s="519"/>
      <c r="E61" s="519"/>
      <c r="F61" s="519"/>
      <c r="G61" s="519">
        <f>G10+G21+G5</f>
        <v>0</v>
      </c>
      <c r="H61" s="894"/>
    </row>
    <row r="62" spans="1:8" x14ac:dyDescent="0.25">
      <c r="B62" s="651"/>
      <c r="F62" s="649"/>
      <c r="G62" s="649"/>
      <c r="H62" s="652"/>
    </row>
    <row r="63" spans="1:8" x14ac:dyDescent="0.25">
      <c r="B63" s="651"/>
      <c r="H63" s="652"/>
    </row>
    <row r="64" spans="1:8" x14ac:dyDescent="0.25">
      <c r="H64" s="652"/>
    </row>
    <row r="65" spans="8:8" x14ac:dyDescent="0.25">
      <c r="H65" s="652"/>
    </row>
    <row r="66" spans="8:8" x14ac:dyDescent="0.25">
      <c r="H66" s="652"/>
    </row>
    <row r="67" spans="8:8" x14ac:dyDescent="0.25">
      <c r="H67" s="652"/>
    </row>
    <row r="68" spans="8:8" x14ac:dyDescent="0.25">
      <c r="H68" s="652"/>
    </row>
    <row r="69" spans="8:8" x14ac:dyDescent="0.25">
      <c r="H69" s="652"/>
    </row>
    <row r="70" spans="8:8" x14ac:dyDescent="0.25">
      <c r="H70" s="652"/>
    </row>
  </sheetData>
  <mergeCells count="3">
    <mergeCell ref="A1:G1"/>
    <mergeCell ref="H1:H61"/>
    <mergeCell ref="F2:G2"/>
  </mergeCells>
  <printOptions horizontalCentered="1"/>
  <pageMargins left="0.32" right="0.16" top="0.46" bottom="0.34" header="0.17" footer="0.22"/>
  <pageSetup paperSize="9" scale="7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4"/>
  <sheetViews>
    <sheetView view="pageLayout" zoomScaleNormal="130" zoomScaleSheetLayoutView="100" workbookViewId="0">
      <selection activeCell="B12" sqref="B12"/>
    </sheetView>
  </sheetViews>
  <sheetFormatPr defaultColWidth="9.33203125" defaultRowHeight="15.6" x14ac:dyDescent="0.3"/>
  <cols>
    <col min="1" max="1" width="7.109375" style="205" customWidth="1"/>
    <col min="2" max="2" width="56.77734375" style="407" customWidth="1"/>
    <col min="3" max="3" width="15.77734375" style="206" customWidth="1"/>
    <col min="4" max="4" width="12.6640625" style="206" bestFit="1" customWidth="1"/>
    <col min="5" max="5" width="17.77734375" style="206" bestFit="1" customWidth="1"/>
    <col min="6" max="6" width="18.44140625" style="206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F2" s="203" t="s">
        <v>1023</v>
      </c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4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478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755" t="s">
        <v>638</v>
      </c>
      <c r="F5" s="480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' 1.A.1sz.mell. Önk kötelező'!C7+'1.B.1Óvoda (2)'!C6+'1.C.1szmell Konyha köt'!C6</f>
        <v>81101480</v>
      </c>
      <c r="D6" s="207">
        <f>' 1.A.1sz.mell. Önk kötelező'!D7+'1.B.1Óvoda (2)'!D6+'1.C.1szmell Konyha köt'!D6</f>
        <v>86608861</v>
      </c>
      <c r="E6" s="291">
        <f>' 1.A.1sz.mell. Önk kötelező'!E7+'1.B.1Óvoda (2)'!E6+'1.C.1szmell Konyha köt'!E6</f>
        <v>86608861</v>
      </c>
      <c r="F6" s="481">
        <f>E6/D6</f>
        <v>1</v>
      </c>
    </row>
    <row r="7" spans="1:6" s="217" customFormat="1" ht="12" customHeight="1" x14ac:dyDescent="0.25">
      <c r="A7" s="175" t="s">
        <v>364</v>
      </c>
      <c r="B7" s="679" t="s">
        <v>519</v>
      </c>
      <c r="C7" s="669">
        <f>' 1.A.1sz.mell. Önk kötelező'!C8+'1.B.1Óvoda (2)'!C7+'1.C.1szmell Konyha köt'!C7</f>
        <v>20873352</v>
      </c>
      <c r="D7" s="669">
        <f>' 1.A.1sz.mell. Önk kötelező'!D8+'1.B.1Óvoda (2)'!D7+'1.C.1szmell Konyha köt'!D7</f>
        <v>22651579</v>
      </c>
      <c r="E7" s="792">
        <f>' 1.A.1sz.mell. Önk kötelező'!E8+'1.B.1Óvoda (2)'!E7+'1.C.1szmell Konyha köt'!E7</f>
        <v>22651579</v>
      </c>
      <c r="F7" s="800">
        <f>E7/D7</f>
        <v>1</v>
      </c>
    </row>
    <row r="8" spans="1:6" s="217" customFormat="1" ht="12" customHeight="1" x14ac:dyDescent="0.25">
      <c r="A8" s="172" t="s">
        <v>365</v>
      </c>
      <c r="B8" s="199" t="s">
        <v>520</v>
      </c>
      <c r="C8" s="582">
        <f>' 1.A.1sz.mell. Önk kötelező'!C9+'1.B.1Óvoda (2)'!C8+'1.C.1szmell Konyha köt'!C8</f>
        <v>25421917</v>
      </c>
      <c r="D8" s="582">
        <f>' 1.A.1sz.mell. Önk kötelező'!D9+'1.B.1Óvoda (2)'!D8+'1.C.1szmell Konyha köt'!D8</f>
        <v>33389280</v>
      </c>
      <c r="E8" s="793">
        <f>' 1.A.1sz.mell. Önk kötelező'!E9+'1.B.1Óvoda (2)'!E8+'1.C.1szmell Konyha köt'!E8</f>
        <v>33389280</v>
      </c>
      <c r="F8" s="801"/>
    </row>
    <row r="9" spans="1:6" s="217" customFormat="1" ht="12" customHeight="1" x14ac:dyDescent="0.25">
      <c r="A9" s="172" t="s">
        <v>366</v>
      </c>
      <c r="B9" s="199" t="s">
        <v>521</v>
      </c>
      <c r="C9" s="582">
        <f>' 1.A.1sz.mell. Önk kötelező'!C10+'1.B.1Óvoda (2)'!C9+'1.C.1szmell Konyha köt'!C9</f>
        <v>0</v>
      </c>
      <c r="D9" s="582">
        <f>' 1.A.1sz.mell. Önk kötelező'!D10+'1.B.1Óvoda (2)'!D9+'1.C.1szmell Konyha köt'!D9</f>
        <v>9822000</v>
      </c>
      <c r="E9" s="793">
        <f>' 1.A.1sz.mell. Önk kötelező'!E10+'1.B.1Óvoda (2)'!E9+'1.C.1szmell Konyha köt'!E9</f>
        <v>9822000</v>
      </c>
      <c r="F9" s="801">
        <f>E9/D9</f>
        <v>1</v>
      </c>
    </row>
    <row r="10" spans="1:6" s="217" customFormat="1" ht="12" customHeight="1" x14ac:dyDescent="0.25">
      <c r="A10" s="172" t="s">
        <v>367</v>
      </c>
      <c r="B10" s="199" t="s">
        <v>1189</v>
      </c>
      <c r="C10" s="582">
        <f>' 1.A.1sz.mell. Önk kötelező'!C11+'1.B.1Óvoda (2)'!C10+'1.C.1szmell Konyha köt'!C10</f>
        <v>21830000</v>
      </c>
      <c r="D10" s="582">
        <f>' 1.A.1sz.mell. Önk kötelező'!D11+'1.B.1Óvoda (2)'!D10+'1.C.1szmell Konyha köt'!D10</f>
        <v>13751654</v>
      </c>
      <c r="E10" s="793">
        <f>' 1.A.1sz.mell. Önk kötelező'!E11+'1.B.1Óvoda (2)'!E10+'1.C.1szmell Konyha köt'!E10</f>
        <v>13751654</v>
      </c>
      <c r="F10" s="801"/>
    </row>
    <row r="11" spans="1:6" s="217" customFormat="1" ht="12" customHeight="1" x14ac:dyDescent="0.25">
      <c r="A11" s="172" t="s">
        <v>400</v>
      </c>
      <c r="B11" s="199" t="s">
        <v>522</v>
      </c>
      <c r="C11" s="582">
        <f>' 1.A.1sz.mell. Önk kötelező'!C12+'1.B.1Óvoda (2)'!C11+'1.C.1szmell Konyha köt'!C11</f>
        <v>2030380</v>
      </c>
      <c r="D11" s="582">
        <f>' 1.A.1sz.mell. Önk kötelező'!D12+'1.B.1Óvoda (2)'!D11+'1.C.1szmell Konyha köt'!D11</f>
        <v>2822399</v>
      </c>
      <c r="E11" s="793">
        <f>' 1.A.1sz.mell. Önk kötelező'!E12+'1.B.1Óvoda (2)'!E11+'1.C.1szmell Konyha köt'!E11</f>
        <v>2822399</v>
      </c>
      <c r="F11" s="801">
        <f>E11/D11</f>
        <v>1</v>
      </c>
    </row>
    <row r="12" spans="1:6" s="217" customFormat="1" ht="12" customHeight="1" x14ac:dyDescent="0.25">
      <c r="A12" s="172" t="s">
        <v>368</v>
      </c>
      <c r="B12" s="199" t="s">
        <v>523</v>
      </c>
      <c r="C12" s="582">
        <f>' 1.A.1sz.mell. Önk kötelező'!C13+'1.B.1Óvoda (2)'!C12+'1.C.1szmell Konyha köt'!C12</f>
        <v>0</v>
      </c>
      <c r="D12" s="582">
        <f>' 1.A.1sz.mell. Önk kötelező'!D13+'1.B.1Óvoda (2)'!D12+'1.C.1szmell Konyha köt'!D12</f>
        <v>0</v>
      </c>
      <c r="E12" s="793">
        <f>' 1.A.1sz.mell. Önk kötelező'!E13+'1.B.1Óvoda (2)'!E12+'1.C.1szmell Konyha köt'!E12</f>
        <v>0</v>
      </c>
      <c r="F12" s="801"/>
    </row>
    <row r="13" spans="1:6" s="217" customFormat="1" ht="12" customHeight="1" x14ac:dyDescent="0.25">
      <c r="A13" s="172" t="s">
        <v>369</v>
      </c>
      <c r="B13" s="199" t="s">
        <v>524</v>
      </c>
      <c r="C13" s="582">
        <f>' 1.A.1sz.mell. Önk kötelező'!C14+'1.B.1Óvoda (2)'!C13+'1.C.1szmell Konyha köt'!C13</f>
        <v>10945831</v>
      </c>
      <c r="D13" s="582">
        <f>' 1.A.1sz.mell. Önk kötelező'!D14+'1.B.1Óvoda (2)'!D13+'1.C.1szmell Konyha köt'!D13</f>
        <v>3886949</v>
      </c>
      <c r="E13" s="793">
        <f>' 1.A.1sz.mell. Önk kötelező'!E14+'1.B.1Óvoda (2)'!E13+'1.C.1szmell Konyha köt'!E13</f>
        <v>3886949</v>
      </c>
      <c r="F13" s="801">
        <f>E13/D13</f>
        <v>1</v>
      </c>
    </row>
    <row r="14" spans="1:6" s="217" customFormat="1" ht="12" customHeight="1" thickBot="1" x14ac:dyDescent="0.3">
      <c r="A14" s="176" t="s">
        <v>377</v>
      </c>
      <c r="B14" s="680" t="s">
        <v>526</v>
      </c>
      <c r="C14" s="672">
        <f>' 1.A.1sz.mell. Önk kötelező'!C15+'1.B.1Óvoda (2)'!C14+'1.C.1szmell Konyha köt'!C14</f>
        <v>0</v>
      </c>
      <c r="D14" s="672">
        <f>' 1.A.1sz.mell. Önk kötelező'!D15+'1.B.1Óvoda (2)'!D14+'1.C.1szmell Konyha köt'!D14</f>
        <v>285000</v>
      </c>
      <c r="E14" s="794">
        <f>' 1.A.1sz.mell. Önk kötelező'!E15+'1.B.1Óvoda (2)'!E14+'1.C.1szmell Konyha köt'!E14</f>
        <v>285000</v>
      </c>
      <c r="F14" s="802">
        <f>E14/D14</f>
        <v>1</v>
      </c>
    </row>
    <row r="15" spans="1:6" s="217" customFormat="1" ht="13.8" thickBot="1" x14ac:dyDescent="0.3">
      <c r="A15" s="678" t="s">
        <v>307</v>
      </c>
      <c r="B15" s="674" t="s">
        <v>525</v>
      </c>
      <c r="C15" s="675">
        <f>' 1.A.1sz.mell. Önk kötelező'!C16+'1.B.1Óvoda (2)'!C15+'1.C.1szmell Konyha köt'!C15</f>
        <v>6754436</v>
      </c>
      <c r="D15" s="675">
        <f>' 1.A.1sz.mell. Önk kötelező'!D16+'1.B.1Óvoda (2)'!D15+'1.C.1szmell Konyha köt'!D15</f>
        <v>11940137</v>
      </c>
      <c r="E15" s="795">
        <f>' 1.A.1sz.mell. Önk kötelező'!E16+'1.B.1Óvoda (2)'!E15+'1.C.1szmell Konyha köt'!E15</f>
        <v>12428831</v>
      </c>
      <c r="F15" s="676">
        <f>E15/D15</f>
        <v>1.0409286761115053</v>
      </c>
    </row>
    <row r="16" spans="1:6" s="217" customFormat="1" ht="12" customHeight="1" x14ac:dyDescent="0.25">
      <c r="A16" s="175" t="s">
        <v>371</v>
      </c>
      <c r="B16" s="679" t="s">
        <v>527</v>
      </c>
      <c r="C16" s="669">
        <f>' 1.A.1sz.mell. Önk kötelező'!C17+'1.B.1Óvoda (2)'!C16+'1.C.1szmell Konyha köt'!C16</f>
        <v>0</v>
      </c>
      <c r="D16" s="669">
        <f>' 1.A.1sz.mell. Önk kötelező'!D17+'1.B.1Óvoda (2)'!D16+'1.C.1szmell Konyha köt'!D16</f>
        <v>0</v>
      </c>
      <c r="E16" s="792">
        <f>' 1.A.1sz.mell. Önk kötelező'!E17+'1.B.1Óvoda (2)'!E16+'1.C.1szmell Konyha köt'!E16</f>
        <v>0</v>
      </c>
      <c r="F16" s="800"/>
    </row>
    <row r="17" spans="1:6" s="217" customFormat="1" ht="12" customHeight="1" x14ac:dyDescent="0.25">
      <c r="A17" s="172" t="s">
        <v>372</v>
      </c>
      <c r="B17" s="199" t="s">
        <v>528</v>
      </c>
      <c r="C17" s="582">
        <f>' 1.A.1sz.mell. Önk kötelező'!C18+'1.B.1Óvoda (2)'!C17+'1.C.1szmell Konyha köt'!C17</f>
        <v>0</v>
      </c>
      <c r="D17" s="582">
        <f>' 1.A.1sz.mell. Önk kötelező'!D18+'1.B.1Óvoda (2)'!D17+'1.C.1szmell Konyha köt'!D17</f>
        <v>0</v>
      </c>
      <c r="E17" s="793">
        <f>' 1.A.1sz.mell. Önk kötelező'!E18+'1.B.1Óvoda (2)'!E17+'1.C.1szmell Konyha köt'!E17</f>
        <v>0</v>
      </c>
      <c r="F17" s="801"/>
    </row>
    <row r="18" spans="1:6" s="217" customFormat="1" ht="12" customHeight="1" x14ac:dyDescent="0.25">
      <c r="A18" s="172" t="s">
        <v>373</v>
      </c>
      <c r="B18" s="199" t="s">
        <v>530</v>
      </c>
      <c r="C18" s="582">
        <f>' 1.A.1sz.mell. Önk kötelező'!C19+'1.B.1Óvoda (2)'!C18+'1.C.1szmell Konyha köt'!C18</f>
        <v>0</v>
      </c>
      <c r="D18" s="582">
        <f>' 1.A.1sz.mell. Önk kötelező'!D19+'1.B.1Óvoda (2)'!D18+'1.C.1szmell Konyha köt'!D18</f>
        <v>0</v>
      </c>
      <c r="E18" s="793">
        <f>' 1.A.1sz.mell. Önk kötelező'!E19+'1.B.1Óvoda (2)'!E18+'1.C.1szmell Konyha köt'!E18</f>
        <v>0</v>
      </c>
      <c r="F18" s="801"/>
    </row>
    <row r="19" spans="1:6" s="217" customFormat="1" ht="12" customHeight="1" x14ac:dyDescent="0.25">
      <c r="A19" s="172" t="s">
        <v>374</v>
      </c>
      <c r="B19" s="199" t="s">
        <v>531</v>
      </c>
      <c r="C19" s="582">
        <f>' 1.A.1sz.mell. Önk kötelező'!C20+'1.B.1Óvoda (2)'!C19+'1.C.1szmell Konyha köt'!C19</f>
        <v>6754436</v>
      </c>
      <c r="D19" s="582">
        <f>' 1.A.1sz.mell. Önk kötelező'!D20+'1.B.1Óvoda (2)'!D19+'1.C.1szmell Konyha köt'!D19</f>
        <v>11940137</v>
      </c>
      <c r="E19" s="793">
        <f>' 1.A.1sz.mell. Önk kötelező'!E20+'1.B.1Óvoda (2)'!E19+'1.C.1szmell Konyha köt'!E19</f>
        <v>12428831</v>
      </c>
      <c r="F19" s="801">
        <f>E19/D19</f>
        <v>1.0409286761115053</v>
      </c>
    </row>
    <row r="20" spans="1:6" s="217" customFormat="1" ht="12" customHeight="1" thickBot="1" x14ac:dyDescent="0.3">
      <c r="A20" s="176" t="s">
        <v>381</v>
      </c>
      <c r="B20" s="680" t="s">
        <v>532</v>
      </c>
      <c r="C20" s="672">
        <f>' 1.A.1sz.mell. Önk kötelező'!C21+'1.B.1Óvoda (2)'!C20+'1.C.1szmell Konyha köt'!C20</f>
        <v>0</v>
      </c>
      <c r="D20" s="672">
        <f>' 1.A.1sz.mell. Önk kötelező'!D21+'1.B.1Óvoda (2)'!D20+'1.C.1szmell Konyha köt'!D20</f>
        <v>0</v>
      </c>
      <c r="E20" s="794">
        <f>' 1.A.1sz.mell. Önk kötelező'!E21+'1.B.1Óvoda (2)'!E20+'1.C.1szmell Konyha köt'!E20</f>
        <v>553520</v>
      </c>
      <c r="F20" s="802"/>
    </row>
    <row r="21" spans="1:6" s="217" customFormat="1" ht="13.8" thickBot="1" x14ac:dyDescent="0.3">
      <c r="A21" s="678" t="s">
        <v>308</v>
      </c>
      <c r="B21" s="681" t="s">
        <v>533</v>
      </c>
      <c r="C21" s="675">
        <f>' 1.A.1sz.mell. Önk kötelező'!C22+'1.B.1Óvoda (2)'!C21+'1.C.1szmell Konyha köt'!C21</f>
        <v>0</v>
      </c>
      <c r="D21" s="675">
        <f>' 1.A.1sz.mell. Önk kötelező'!D22+'1.B.1Óvoda (2)'!D21+'1.C.1szmell Konyha köt'!D21</f>
        <v>342472204</v>
      </c>
      <c r="E21" s="795">
        <f>' 1.A.1sz.mell. Önk kötelező'!E22+'1.B.1Óvoda (2)'!E21+'1.C.1szmell Konyha köt'!E21</f>
        <v>336472331</v>
      </c>
      <c r="F21" s="676">
        <v>1</v>
      </c>
    </row>
    <row r="22" spans="1:6" s="217" customFormat="1" ht="12" customHeight="1" x14ac:dyDescent="0.25">
      <c r="A22" s="175" t="s">
        <v>353</v>
      </c>
      <c r="B22" s="679" t="s">
        <v>534</v>
      </c>
      <c r="C22" s="669">
        <f>' 1.A.1sz.mell. Önk kötelező'!C23+'1.B.1Óvoda (2)'!C22+'1.C.1szmell Konyha köt'!C22</f>
        <v>0</v>
      </c>
      <c r="D22" s="669">
        <f>' 1.A.1sz.mell. Önk kötelező'!D23+'1.B.1Óvoda (2)'!D22+'1.C.1szmell Konyha köt'!D22</f>
        <v>0</v>
      </c>
      <c r="E22" s="792">
        <f>' 1.A.1sz.mell. Önk kötelező'!E23+'1.B.1Óvoda (2)'!E22+'1.C.1szmell Konyha köt'!E22</f>
        <v>0</v>
      </c>
      <c r="F22" s="800"/>
    </row>
    <row r="23" spans="1:6" s="217" customFormat="1" ht="12" customHeight="1" x14ac:dyDescent="0.25">
      <c r="A23" s="172" t="s">
        <v>354</v>
      </c>
      <c r="B23" s="199" t="s">
        <v>535</v>
      </c>
      <c r="C23" s="582">
        <f>' 1.A.1sz.mell. Önk kötelező'!C24+'1.B.1Óvoda (2)'!C23+'1.C.1szmell Konyha köt'!C23</f>
        <v>0</v>
      </c>
      <c r="D23" s="582">
        <f>' 1.A.1sz.mell. Önk kötelező'!D24+'1.B.1Óvoda (2)'!D23+'1.C.1szmell Konyha köt'!D23</f>
        <v>0</v>
      </c>
      <c r="E23" s="793">
        <f>' 1.A.1sz.mell. Önk kötelező'!E24+'1.B.1Óvoda (2)'!E23+'1.C.1szmell Konyha köt'!E23</f>
        <v>0</v>
      </c>
      <c r="F23" s="801"/>
    </row>
    <row r="24" spans="1:6" s="217" customFormat="1" ht="12" customHeight="1" x14ac:dyDescent="0.25">
      <c r="A24" s="172" t="s">
        <v>355</v>
      </c>
      <c r="B24" s="199" t="s">
        <v>536</v>
      </c>
      <c r="C24" s="582">
        <f>' 1.A.1sz.mell. Önk kötelező'!C25+'1.B.1Óvoda (2)'!C24+'1.C.1szmell Konyha köt'!C24</f>
        <v>0</v>
      </c>
      <c r="D24" s="582">
        <f>' 1.A.1sz.mell. Önk kötelező'!D25+'1.B.1Óvoda (2)'!D24+'1.C.1szmell Konyha köt'!D24</f>
        <v>0</v>
      </c>
      <c r="E24" s="793">
        <f>' 1.A.1sz.mell. Önk kötelező'!E25+'1.B.1Óvoda (2)'!E24+'1.C.1szmell Konyha köt'!E24</f>
        <v>0</v>
      </c>
      <c r="F24" s="801"/>
    </row>
    <row r="25" spans="1:6" s="217" customFormat="1" ht="12" customHeight="1" x14ac:dyDescent="0.25">
      <c r="A25" s="172" t="s">
        <v>356</v>
      </c>
      <c r="B25" s="199" t="s">
        <v>537</v>
      </c>
      <c r="C25" s="582">
        <f>' 1.A.1sz.mell. Önk kötelező'!C26+'1.B.1Óvoda (2)'!C25+'1.C.1szmell Konyha köt'!C25</f>
        <v>0</v>
      </c>
      <c r="D25" s="582">
        <f>' 1.A.1sz.mell. Önk kötelező'!D26+'1.B.1Óvoda (2)'!D25+'1.C.1szmell Konyha köt'!D25</f>
        <v>0</v>
      </c>
      <c r="E25" s="793">
        <f>' 1.A.1sz.mell. Önk kötelező'!E26+'1.B.1Óvoda (2)'!E25+'1.C.1szmell Konyha köt'!E25</f>
        <v>0</v>
      </c>
      <c r="F25" s="801"/>
    </row>
    <row r="26" spans="1:6" s="217" customFormat="1" ht="12" customHeight="1" thickBot="1" x14ac:dyDescent="0.3">
      <c r="A26" s="176" t="s">
        <v>412</v>
      </c>
      <c r="B26" s="680" t="s">
        <v>538</v>
      </c>
      <c r="C26" s="672">
        <f>' 1.A.1sz.mell. Önk kötelező'!C27+'1.B.1Óvoda (2)'!C26+'1.C.1szmell Konyha köt'!C26</f>
        <v>0</v>
      </c>
      <c r="D26" s="672">
        <f>' 1.A.1sz.mell. Önk kötelező'!D27+'1.B.1Óvoda (2)'!D26+'1.C.1szmell Konyha köt'!D26</f>
        <v>342472204</v>
      </c>
      <c r="E26" s="794">
        <f>' 1.A.1sz.mell. Önk kötelező'!E27+'1.B.1Óvoda (2)'!E26+'1.C.1szmell Konyha köt'!E26</f>
        <v>336472331</v>
      </c>
      <c r="F26" s="802">
        <v>1</v>
      </c>
    </row>
    <row r="27" spans="1:6" s="217" customFormat="1" ht="12" customHeight="1" thickBot="1" x14ac:dyDescent="0.3">
      <c r="A27" s="171" t="s">
        <v>413</v>
      </c>
      <c r="B27" s="647" t="s">
        <v>539</v>
      </c>
      <c r="C27" s="579">
        <f>' 1.A.1sz.mell. Önk kötelező'!C28+'1.B.1Óvoda (2)'!C27+'1.C.1szmell Konyha köt'!C27</f>
        <v>0</v>
      </c>
      <c r="D27" s="579">
        <f>' 1.A.1sz.mell. Önk kötelező'!D28+'1.B.1Óvoda (2)'!D27+'1.C.1szmell Konyha köt'!D27</f>
        <v>0</v>
      </c>
      <c r="E27" s="799">
        <f>' 1.A.1sz.mell. Önk kötelező'!E28+'1.B.1Óvoda (2)'!E27+'1.C.1szmell Konyha köt'!E27</f>
        <v>340472204</v>
      </c>
      <c r="F27" s="580"/>
    </row>
    <row r="28" spans="1:6" s="217" customFormat="1" ht="12" customHeight="1" thickBot="1" x14ac:dyDescent="0.3">
      <c r="A28" s="180" t="s">
        <v>414</v>
      </c>
      <c r="B28" s="443" t="s">
        <v>540</v>
      </c>
      <c r="C28" s="207">
        <f>' 1.A.1sz.mell. Önk kötelező'!C29+'1.B.1Óvoda (2)'!C28+'1.C.1szmell Konyha köt'!C28</f>
        <v>31300000</v>
      </c>
      <c r="D28" s="207">
        <f>' 1.A.1sz.mell. Önk kötelező'!D29+'1.B.1Óvoda (2)'!D28+'1.C.1szmell Konyha köt'!D28</f>
        <v>36544403</v>
      </c>
      <c r="E28" s="291">
        <f>' 1.A.1sz.mell. Önk kötelező'!E29+'1.B.1Óvoda (2)'!E28+'1.C.1szmell Konyha köt'!E28</f>
        <v>32831130</v>
      </c>
      <c r="F28" s="481">
        <f t="shared" ref="F28:F41" si="0">E28/D28</f>
        <v>0.89839010367743588</v>
      </c>
    </row>
    <row r="29" spans="1:6" s="217" customFormat="1" ht="12" customHeight="1" x14ac:dyDescent="0.25">
      <c r="A29" s="175" t="s">
        <v>541</v>
      </c>
      <c r="B29" s="679" t="s">
        <v>542</v>
      </c>
      <c r="C29" s="669">
        <f>' 1.A.1sz.mell. Önk kötelező'!C30+'1.B.1Óvoda (2)'!C29+'1.C.1szmell Konyha köt'!C29</f>
        <v>27200000</v>
      </c>
      <c r="D29" s="669">
        <f>' 1.A.1sz.mell. Önk kötelező'!D30+'1.B.1Óvoda (2)'!D29+'1.C.1szmell Konyha köt'!D29</f>
        <v>35990869</v>
      </c>
      <c r="E29" s="792">
        <f>' 1.A.1sz.mell. Önk kötelező'!E30+'1.B.1Óvoda (2)'!E29+'1.C.1szmell Konyha köt'!E29</f>
        <v>32526638</v>
      </c>
      <c r="F29" s="800">
        <f t="shared" si="0"/>
        <v>0.90374694759384666</v>
      </c>
    </row>
    <row r="30" spans="1:6" s="217" customFormat="1" ht="12" customHeight="1" x14ac:dyDescent="0.25">
      <c r="A30" s="172" t="s">
        <v>543</v>
      </c>
      <c r="B30" s="199" t="s">
        <v>544</v>
      </c>
      <c r="C30" s="582">
        <f>' 1.A.1sz.mell. Önk kötelező'!C31+'1.B.1Óvoda (2)'!C30+'1.C.1szmell Konyha köt'!C30</f>
        <v>4400000</v>
      </c>
      <c r="D30" s="582">
        <f>' 1.A.1sz.mell. Önk kötelező'!D31+'1.B.1Óvoda (2)'!D30+'1.C.1szmell Konyha köt'!D30</f>
        <v>5216036</v>
      </c>
      <c r="E30" s="793">
        <f>' 1.A.1sz.mell. Önk kötelező'!E31+'1.B.1Óvoda (2)'!E30+'1.C.1szmell Konyha köt'!E30</f>
        <v>4661735</v>
      </c>
      <c r="F30" s="801">
        <f t="shared" si="0"/>
        <v>0.89373136995220126</v>
      </c>
    </row>
    <row r="31" spans="1:6" s="217" customFormat="1" ht="12" customHeight="1" x14ac:dyDescent="0.25">
      <c r="A31" s="172" t="s">
        <v>545</v>
      </c>
      <c r="B31" s="199" t="s">
        <v>546</v>
      </c>
      <c r="C31" s="582">
        <f>' 1.A.1sz.mell. Önk kötelező'!C32+'1.B.1Óvoda (2)'!C31+'1.C.1szmell Konyha köt'!C31</f>
        <v>22800000</v>
      </c>
      <c r="D31" s="582">
        <f>' 1.A.1sz.mell. Önk kötelező'!D32+'1.B.1Óvoda (2)'!D31+'1.C.1szmell Konyha köt'!D31</f>
        <v>30774833</v>
      </c>
      <c r="E31" s="793">
        <f>' 1.A.1sz.mell. Önk kötelező'!E32+'1.B.1Óvoda (2)'!E31+'1.C.1szmell Konyha köt'!E31</f>
        <v>27864903</v>
      </c>
      <c r="F31" s="801">
        <f t="shared" si="0"/>
        <v>0.90544449095792001</v>
      </c>
    </row>
    <row r="32" spans="1:6" s="217" customFormat="1" ht="12" customHeight="1" x14ac:dyDescent="0.25">
      <c r="A32" s="172" t="s">
        <v>547</v>
      </c>
      <c r="B32" s="199" t="s">
        <v>548</v>
      </c>
      <c r="C32" s="582">
        <f>' 1.A.1sz.mell. Önk kötelező'!C33+'1.B.1Óvoda (2)'!C32+'1.C.1szmell Konyha köt'!C32</f>
        <v>4000000</v>
      </c>
      <c r="D32" s="582">
        <f>' 1.A.1sz.mell. Önk kötelező'!D33+'1.B.1Óvoda (2)'!D32+'1.C.1szmell Konyha köt'!D32</f>
        <v>0</v>
      </c>
      <c r="E32" s="793">
        <f>' 1.A.1sz.mell. Önk kötelező'!E33+'1.B.1Óvoda (2)'!E32+'1.C.1szmell Konyha köt'!E32</f>
        <v>0</v>
      </c>
      <c r="F32" s="801"/>
    </row>
    <row r="33" spans="1:6" s="217" customFormat="1" ht="12" customHeight="1" x14ac:dyDescent="0.25">
      <c r="A33" s="172" t="s">
        <v>549</v>
      </c>
      <c r="B33" s="199" t="s">
        <v>550</v>
      </c>
      <c r="C33" s="582">
        <f>' 1.A.1sz.mell. Önk kötelező'!C34+'1.B.1Óvoda (2)'!C33+'1.C.1szmell Konyha köt'!C33</f>
        <v>0</v>
      </c>
      <c r="D33" s="582">
        <f>' 1.A.1sz.mell. Önk kötelező'!D34+'1.B.1Óvoda (2)'!D33+'1.C.1szmell Konyha köt'!D33</f>
        <v>0</v>
      </c>
      <c r="E33" s="793">
        <f>' 1.A.1sz.mell. Önk kötelező'!E34+'1.B.1Óvoda (2)'!E33+'1.C.1szmell Konyha köt'!E33</f>
        <v>0</v>
      </c>
      <c r="F33" s="801"/>
    </row>
    <row r="34" spans="1:6" s="217" customFormat="1" ht="12" customHeight="1" thickBot="1" x14ac:dyDescent="0.3">
      <c r="A34" s="176" t="s">
        <v>551</v>
      </c>
      <c r="B34" s="680" t="s">
        <v>552</v>
      </c>
      <c r="C34" s="672">
        <f>' 1.A.1sz.mell. Önk kötelező'!C35+'1.B.1Óvoda (2)'!C34+'1.C.1szmell Konyha köt'!C34</f>
        <v>100000</v>
      </c>
      <c r="D34" s="672">
        <f>' 1.A.1sz.mell. Önk kötelező'!D35+'1.B.1Óvoda (2)'!D34+'1.C.1szmell Konyha köt'!D34</f>
        <v>553534</v>
      </c>
      <c r="E34" s="794">
        <f>' 1.A.1sz.mell. Önk kötelező'!E35+'1.B.1Óvoda (2)'!E34+'1.C.1szmell Konyha köt'!E34</f>
        <v>304492</v>
      </c>
      <c r="F34" s="802">
        <f t="shared" si="0"/>
        <v>0.55008725751263698</v>
      </c>
    </row>
    <row r="35" spans="1:6" s="217" customFormat="1" ht="12" customHeight="1" thickBot="1" x14ac:dyDescent="0.3">
      <c r="A35" s="678" t="s">
        <v>310</v>
      </c>
      <c r="B35" s="681" t="s">
        <v>553</v>
      </c>
      <c r="C35" s="675">
        <f>' 1.A.1sz.mell. Önk kötelező'!C36+'1.B.1Óvoda (2)'!C35+'1.C.1szmell Konyha köt'!C35</f>
        <v>14697918</v>
      </c>
      <c r="D35" s="675">
        <f>' 1.A.1sz.mell. Önk kötelező'!D36+'1.B.1Óvoda (2)'!D35+'1.C.1szmell Konyha köt'!D35</f>
        <v>29667399</v>
      </c>
      <c r="E35" s="795">
        <f>' 1.A.1sz.mell. Önk kötelező'!E36+'1.B.1Óvoda (2)'!E35+'1.C.1szmell Konyha köt'!E35</f>
        <v>24062842</v>
      </c>
      <c r="F35" s="676">
        <f t="shared" si="0"/>
        <v>0.81108701170601438</v>
      </c>
    </row>
    <row r="36" spans="1:6" s="217" customFormat="1" ht="12" customHeight="1" x14ac:dyDescent="0.25">
      <c r="A36" s="175" t="s">
        <v>357</v>
      </c>
      <c r="B36" s="679" t="s">
        <v>554</v>
      </c>
      <c r="C36" s="669">
        <f>' 1.A.1sz.mell. Önk kötelező'!C37+'1.B.1Óvoda (2)'!C36+'1.C.1szmell Konyha köt'!C36</f>
        <v>300000</v>
      </c>
      <c r="D36" s="669">
        <f>' 1.A.1sz.mell. Önk kötelező'!D37+'1.B.1Óvoda (2)'!D36+'1.C.1szmell Konyha köt'!D36</f>
        <v>567003</v>
      </c>
      <c r="E36" s="792">
        <f>' 1.A.1sz.mell. Önk kötelező'!E37+'1.B.1Óvoda (2)'!E36+'1.C.1szmell Konyha köt'!E36</f>
        <v>288401</v>
      </c>
      <c r="F36" s="800">
        <f t="shared" si="0"/>
        <v>0.5086410477545974</v>
      </c>
    </row>
    <row r="37" spans="1:6" s="217" customFormat="1" ht="12" customHeight="1" x14ac:dyDescent="0.25">
      <c r="A37" s="172" t="s">
        <v>358</v>
      </c>
      <c r="B37" s="199" t="s">
        <v>555</v>
      </c>
      <c r="C37" s="582">
        <f>' 1.A.1sz.mell. Önk kötelező'!C38+'1.B.1Óvoda (2)'!C37+'1.C.1szmell Konyha köt'!C37</f>
        <v>3792885</v>
      </c>
      <c r="D37" s="582">
        <f>' 1.A.1sz.mell. Önk kötelező'!D38+'1.B.1Óvoda (2)'!D37+'1.C.1szmell Konyha köt'!D37</f>
        <v>8549679</v>
      </c>
      <c r="E37" s="793">
        <f>' 1.A.1sz.mell. Önk kötelező'!E38+'1.B.1Óvoda (2)'!E37+'1.C.1szmell Konyha köt'!E37</f>
        <v>6387712</v>
      </c>
      <c r="F37" s="801">
        <f t="shared" si="0"/>
        <v>0.74712886881484086</v>
      </c>
    </row>
    <row r="38" spans="1:6" s="217" customFormat="1" ht="12" customHeight="1" x14ac:dyDescent="0.25">
      <c r="A38" s="172" t="s">
        <v>359</v>
      </c>
      <c r="B38" s="199" t="s">
        <v>556</v>
      </c>
      <c r="C38" s="582">
        <f>' 1.A.1sz.mell. Önk kötelező'!C39+'1.B.1Óvoda (2)'!C38+'1.C.1szmell Konyha köt'!C38</f>
        <v>3228595</v>
      </c>
      <c r="D38" s="582">
        <f>' 1.A.1sz.mell. Önk kötelező'!D39+'1.B.1Óvoda (2)'!D38+'1.C.1szmell Konyha köt'!D38</f>
        <v>3554444</v>
      </c>
      <c r="E38" s="793">
        <f>' 1.A.1sz.mell. Önk kötelező'!E39+'1.B.1Óvoda (2)'!E38+'1.C.1szmell Konyha köt'!E38</f>
        <v>2548476</v>
      </c>
      <c r="F38" s="801">
        <f t="shared" si="0"/>
        <v>0.71698302181719564</v>
      </c>
    </row>
    <row r="39" spans="1:6" s="217" customFormat="1" ht="12" customHeight="1" x14ac:dyDescent="0.25">
      <c r="A39" s="172" t="s">
        <v>416</v>
      </c>
      <c r="B39" s="199" t="s">
        <v>557</v>
      </c>
      <c r="C39" s="582">
        <f>' 1.A.1sz.mell. Önk kötelező'!C40+'1.B.1Óvoda (2)'!C39+'1.C.1szmell Konyha köt'!C39</f>
        <v>1040000</v>
      </c>
      <c r="D39" s="582">
        <f>' 1.A.1sz.mell. Önk kötelező'!D40+'1.B.1Óvoda (2)'!D39+'1.C.1szmell Konyha köt'!D39</f>
        <v>639790</v>
      </c>
      <c r="E39" s="793">
        <f>' 1.A.1sz.mell. Önk kötelező'!E40+'1.B.1Óvoda (2)'!E39+'1.C.1szmell Konyha köt'!E39</f>
        <v>750062</v>
      </c>
      <c r="F39" s="801">
        <f t="shared" si="0"/>
        <v>1.1723565544944434</v>
      </c>
    </row>
    <row r="40" spans="1:6" s="217" customFormat="1" ht="12" customHeight="1" x14ac:dyDescent="0.25">
      <c r="A40" s="172" t="s">
        <v>417</v>
      </c>
      <c r="B40" s="199" t="s">
        <v>558</v>
      </c>
      <c r="C40" s="582">
        <f>' 1.A.1sz.mell. Önk kötelező'!C41+'1.B.1Óvoda (2)'!C40+'1.C.1szmell Konyha köt'!C40</f>
        <v>3985233</v>
      </c>
      <c r="D40" s="582">
        <f>' 1.A.1sz.mell. Önk kötelező'!D41+'1.B.1Óvoda (2)'!D40+'1.C.1szmell Konyha köt'!D40</f>
        <v>3985233</v>
      </c>
      <c r="E40" s="793">
        <f>' 1.A.1sz.mell. Önk kötelező'!E41+'1.B.1Óvoda (2)'!E40+'1.C.1szmell Konyha köt'!E40</f>
        <v>3770742</v>
      </c>
      <c r="F40" s="801">
        <f t="shared" si="0"/>
        <v>0.94617855467923706</v>
      </c>
    </row>
    <row r="41" spans="1:6" s="217" customFormat="1" ht="12" customHeight="1" x14ac:dyDescent="0.25">
      <c r="A41" s="172" t="s">
        <v>418</v>
      </c>
      <c r="B41" s="199" t="s">
        <v>559</v>
      </c>
      <c r="C41" s="582">
        <f>' 1.A.1sz.mell. Önk kötelező'!C42+'1.B.1Óvoda (2)'!C41+'1.C.1szmell Konyha köt'!C41</f>
        <v>2332266</v>
      </c>
      <c r="D41" s="582">
        <f>' 1.A.1sz.mell. Önk kötelező'!D42+'1.B.1Óvoda (2)'!D41+'1.C.1szmell Konyha köt'!D41</f>
        <v>5395661</v>
      </c>
      <c r="E41" s="793">
        <f>' 1.A.1sz.mell. Önk kötelező'!E42+'1.B.1Óvoda (2)'!E41+'1.C.1szmell Konyha köt'!E41</f>
        <v>3993666</v>
      </c>
      <c r="F41" s="801">
        <f t="shared" si="0"/>
        <v>0.74016251206293349</v>
      </c>
    </row>
    <row r="42" spans="1:6" s="217" customFormat="1" ht="12" customHeight="1" x14ac:dyDescent="0.25">
      <c r="A42" s="172" t="s">
        <v>419</v>
      </c>
      <c r="B42" s="199" t="s">
        <v>560</v>
      </c>
      <c r="C42" s="582">
        <f>' 1.A.1sz.mell. Önk kötelező'!C43+'1.B.1Óvoda (2)'!C42+'1.C.1szmell Konyha köt'!C42</f>
        <v>0</v>
      </c>
      <c r="D42" s="582">
        <f>' 1.A.1sz.mell. Önk kötelező'!D43+'1.B.1Óvoda (2)'!D42+'1.C.1szmell Konyha köt'!D42</f>
        <v>5520000</v>
      </c>
      <c r="E42" s="793">
        <f>' 1.A.1sz.mell. Önk kötelező'!E43+'1.B.1Óvoda (2)'!E42+'1.C.1szmell Konyha köt'!E42</f>
        <v>5520000</v>
      </c>
      <c r="F42" s="801">
        <v>1</v>
      </c>
    </row>
    <row r="43" spans="1:6" s="217" customFormat="1" ht="12" customHeight="1" x14ac:dyDescent="0.25">
      <c r="A43" s="172" t="s">
        <v>420</v>
      </c>
      <c r="B43" s="199" t="s">
        <v>561</v>
      </c>
      <c r="C43" s="582">
        <f>' 1.A.1sz.mell. Önk kötelező'!C44+'1.B.1Óvoda (2)'!C43+'1.C.1szmell Konyha köt'!C43</f>
        <v>0</v>
      </c>
      <c r="D43" s="582">
        <f>' 1.A.1sz.mell. Önk kötelező'!D44+'1.B.1Óvoda (2)'!D43+'1.C.1szmell Konyha köt'!D43</f>
        <v>0</v>
      </c>
      <c r="E43" s="793">
        <f>' 1.A.1sz.mell. Önk kötelező'!E44+'1.B.1Óvoda (2)'!E43+'1.C.1szmell Konyha köt'!E43</f>
        <v>0</v>
      </c>
      <c r="F43" s="801"/>
    </row>
    <row r="44" spans="1:6" s="217" customFormat="1" ht="12" customHeight="1" x14ac:dyDescent="0.25">
      <c r="A44" s="172" t="s">
        <v>562</v>
      </c>
      <c r="B44" s="199" t="s">
        <v>563</v>
      </c>
      <c r="C44" s="582">
        <f>' 1.A.1sz.mell. Önk kötelező'!C45+'1.B.1Óvoda (2)'!C44+'1.C.1szmell Konyha köt'!C44</f>
        <v>0</v>
      </c>
      <c r="D44" s="582">
        <f>' 1.A.1sz.mell. Önk kötelező'!D45+'1.B.1Óvoda (2)'!D44+'1.C.1szmell Konyha köt'!D44</f>
        <v>0</v>
      </c>
      <c r="E44" s="793">
        <f>' 1.A.1sz.mell. Önk kötelező'!E45+'1.B.1Óvoda (2)'!E44+'1.C.1szmell Konyha köt'!E44</f>
        <v>0</v>
      </c>
      <c r="F44" s="801">
        <v>1</v>
      </c>
    </row>
    <row r="45" spans="1:6" s="217" customFormat="1" ht="12" customHeight="1" x14ac:dyDescent="0.25">
      <c r="A45" s="172" t="s">
        <v>564</v>
      </c>
      <c r="B45" s="199" t="s">
        <v>1028</v>
      </c>
      <c r="C45" s="582">
        <f>' 1.A.1sz.mell. Önk kötelező'!C46+'1.B.1Óvoda (2)'!C45+'1.C.1szmell Konyha köt'!C45</f>
        <v>0</v>
      </c>
      <c r="D45" s="582">
        <f>' 1.A.1sz.mell. Önk kötelező'!D46+'1.B.1Óvoda (2)'!D45+'1.C.1szmell Konyha köt'!D45</f>
        <v>46675</v>
      </c>
      <c r="E45" s="793">
        <f>' 1.A.1sz.mell. Önk kötelező'!E46+'1.B.1Óvoda (2)'!E45+'1.C.1szmell Konyha köt'!E45</f>
        <v>46675</v>
      </c>
      <c r="F45" s="801"/>
    </row>
    <row r="46" spans="1:6" s="217" customFormat="1" ht="12" customHeight="1" thickBot="1" x14ac:dyDescent="0.3">
      <c r="A46" s="176" t="s">
        <v>1027</v>
      </c>
      <c r="B46" s="680" t="s">
        <v>565</v>
      </c>
      <c r="C46" s="672">
        <f>' 1.A.1sz.mell. Önk kötelező'!C47+'1.B.1Óvoda (2)'!C46+'1.C.1szmell Konyha köt'!C46</f>
        <v>18939</v>
      </c>
      <c r="D46" s="672">
        <f>' 1.A.1sz.mell. Önk kötelező'!D47+'1.B.1Óvoda (2)'!D46+'1.C.1szmell Konyha köt'!D46</f>
        <v>1408914</v>
      </c>
      <c r="E46" s="794">
        <f>' 1.A.1sz.mell. Önk kötelező'!E47+'1.B.1Óvoda (2)'!E46+'1.C.1szmell Konyha köt'!E46</f>
        <v>757108</v>
      </c>
      <c r="F46" s="802">
        <f>E46/D46</f>
        <v>0.53736991753932462</v>
      </c>
    </row>
    <row r="47" spans="1:6" s="217" customFormat="1" ht="12" customHeight="1" thickBot="1" x14ac:dyDescent="0.3">
      <c r="A47" s="678" t="s">
        <v>311</v>
      </c>
      <c r="B47" s="681" t="s">
        <v>566</v>
      </c>
      <c r="C47" s="675">
        <f>' 1.A.1sz.mell. Önk kötelező'!C48+'1.B.1Óvoda (2)'!C47+'1.C.1szmell Konyha köt'!C47</f>
        <v>1102362</v>
      </c>
      <c r="D47" s="675">
        <f>' 1.A.1sz.mell. Önk kötelező'!D48+'1.B.1Óvoda (2)'!D47+'1.C.1szmell Konyha köt'!D47</f>
        <v>1102362</v>
      </c>
      <c r="E47" s="795">
        <f>' 1.A.1sz.mell. Önk kötelező'!E48+'1.B.1Óvoda (2)'!E47+'1.C.1szmell Konyha köt'!E47</f>
        <v>1102362</v>
      </c>
      <c r="F47" s="676"/>
    </row>
    <row r="48" spans="1:6" s="217" customFormat="1" ht="12" customHeight="1" x14ac:dyDescent="0.25">
      <c r="A48" s="175" t="s">
        <v>360</v>
      </c>
      <c r="B48" s="679" t="s">
        <v>567</v>
      </c>
      <c r="C48" s="669">
        <f>' 1.A.1sz.mell. Önk kötelező'!C49+'1.B.1Óvoda (2)'!C48+'1.C.1szmell Konyha köt'!C48</f>
        <v>0</v>
      </c>
      <c r="D48" s="669">
        <f>' 1.A.1sz.mell. Önk kötelező'!D49+'1.B.1Óvoda (2)'!D48+'1.C.1szmell Konyha köt'!D48</f>
        <v>0</v>
      </c>
      <c r="E48" s="792">
        <f>' 1.A.1sz.mell. Önk kötelező'!E49+'1.B.1Óvoda (2)'!E48+'1.C.1szmell Konyha köt'!E48</f>
        <v>0</v>
      </c>
      <c r="F48" s="800"/>
    </row>
    <row r="49" spans="1:6" s="217" customFormat="1" ht="12" customHeight="1" x14ac:dyDescent="0.25">
      <c r="A49" s="172" t="s">
        <v>361</v>
      </c>
      <c r="B49" s="199" t="s">
        <v>568</v>
      </c>
      <c r="C49" s="582">
        <f>' 1.A.1sz.mell. Önk kötelező'!C50+'1.B.1Óvoda (2)'!C49+'1.C.1szmell Konyha köt'!C49</f>
        <v>0</v>
      </c>
      <c r="D49" s="582">
        <f>' 1.A.1sz.mell. Önk kötelező'!D50+'1.B.1Óvoda (2)'!D49+'1.C.1szmell Konyha köt'!D49</f>
        <v>0</v>
      </c>
      <c r="E49" s="793">
        <f>' 1.A.1sz.mell. Önk kötelező'!E50+'1.B.1Óvoda (2)'!E49+'1.C.1szmell Konyha köt'!E49</f>
        <v>0</v>
      </c>
      <c r="F49" s="801"/>
    </row>
    <row r="50" spans="1:6" s="217" customFormat="1" ht="12" customHeight="1" x14ac:dyDescent="0.25">
      <c r="A50" s="172" t="s">
        <v>569</v>
      </c>
      <c r="B50" s="199" t="s">
        <v>570</v>
      </c>
      <c r="C50" s="582">
        <f>' 1.A.1sz.mell. Önk kötelező'!C51+'1.B.1Óvoda (2)'!C50+'1.C.1szmell Konyha köt'!C50</f>
        <v>1102362</v>
      </c>
      <c r="D50" s="582">
        <f>' 1.A.1sz.mell. Önk kötelező'!D51+'1.B.1Óvoda (2)'!D50+'1.C.1szmell Konyha köt'!D50</f>
        <v>1102362</v>
      </c>
      <c r="E50" s="793">
        <f>' 1.A.1sz.mell. Önk kötelező'!E51+'1.B.1Óvoda (2)'!E50+'1.C.1szmell Konyha köt'!E50</f>
        <v>1102362</v>
      </c>
      <c r="F50" s="801"/>
    </row>
    <row r="51" spans="1:6" s="217" customFormat="1" ht="12" customHeight="1" x14ac:dyDescent="0.25">
      <c r="A51" s="172" t="s">
        <v>571</v>
      </c>
      <c r="B51" s="199" t="s">
        <v>572</v>
      </c>
      <c r="C51" s="582">
        <f>' 1.A.1sz.mell. Önk kötelező'!C52+'1.B.1Óvoda (2)'!C51+'1.C.1szmell Konyha köt'!C51</f>
        <v>0</v>
      </c>
      <c r="D51" s="582">
        <f>' 1.A.1sz.mell. Önk kötelező'!D52+'1.B.1Óvoda (2)'!D51+'1.C.1szmell Konyha köt'!D51</f>
        <v>0</v>
      </c>
      <c r="E51" s="793">
        <f>' 1.A.1sz.mell. Önk kötelező'!E52+'1.B.1Óvoda (2)'!E51+'1.C.1szmell Konyha köt'!E51</f>
        <v>0</v>
      </c>
      <c r="F51" s="801"/>
    </row>
    <row r="52" spans="1:6" s="217" customFormat="1" ht="12" customHeight="1" thickBot="1" x14ac:dyDescent="0.3">
      <c r="A52" s="176" t="s">
        <v>573</v>
      </c>
      <c r="B52" s="680" t="s">
        <v>574</v>
      </c>
      <c r="C52" s="672">
        <f>' 1.A.1sz.mell. Önk kötelező'!C53+'1.B.1Óvoda (2)'!C52+'1.C.1szmell Konyha köt'!C52</f>
        <v>0</v>
      </c>
      <c r="D52" s="672">
        <f>' 1.A.1sz.mell. Önk kötelező'!D53+'1.B.1Óvoda (2)'!D52+'1.C.1szmell Konyha köt'!D52</f>
        <v>0</v>
      </c>
      <c r="E52" s="794">
        <f>' 1.A.1sz.mell. Önk kötelező'!E53+'1.B.1Óvoda (2)'!E52+'1.C.1szmell Konyha köt'!E52</f>
        <v>0</v>
      </c>
      <c r="F52" s="802"/>
    </row>
    <row r="53" spans="1:6" s="217" customFormat="1" ht="17.25" customHeight="1" thickBot="1" x14ac:dyDescent="0.3">
      <c r="A53" s="678" t="s">
        <v>421</v>
      </c>
      <c r="B53" s="681" t="s">
        <v>575</v>
      </c>
      <c r="C53" s="675">
        <f>' 1.A.1sz.mell. Önk kötelező'!C54+'1.B.1Óvoda (2)'!C53+'1.C.1szmell Konyha köt'!C53</f>
        <v>240000</v>
      </c>
      <c r="D53" s="675">
        <f>' 1.A.1sz.mell. Önk kötelező'!D54+'1.B.1Óvoda (2)'!D53+'1.C.1szmell Konyha köt'!D53</f>
        <v>443500</v>
      </c>
      <c r="E53" s="795">
        <f>' 1.A.1sz.mell. Önk kötelező'!E54+'1.B.1Óvoda (2)'!E53+'1.C.1szmell Konyha köt'!E53</f>
        <v>443500</v>
      </c>
      <c r="F53" s="676">
        <f>E53/D53</f>
        <v>1</v>
      </c>
    </row>
    <row r="54" spans="1:6" s="217" customFormat="1" ht="12" customHeight="1" x14ac:dyDescent="0.25">
      <c r="A54" s="175" t="s">
        <v>362</v>
      </c>
      <c r="B54" s="679" t="s">
        <v>576</v>
      </c>
      <c r="C54" s="669">
        <f>' 1.A.1sz.mell. Önk kötelező'!C55+'1.B.1Óvoda (2)'!C54+'1.C.1szmell Konyha köt'!C54</f>
        <v>0</v>
      </c>
      <c r="D54" s="669">
        <f>' 1.A.1sz.mell. Önk kötelező'!D55+'1.B.1Óvoda (2)'!D54+'1.C.1szmell Konyha köt'!D54</f>
        <v>0</v>
      </c>
      <c r="E54" s="792">
        <f>' 1.A.1sz.mell. Önk kötelező'!E55+'1.B.1Óvoda (2)'!E54+'1.C.1szmell Konyha köt'!E54</f>
        <v>0</v>
      </c>
      <c r="F54" s="800"/>
    </row>
    <row r="55" spans="1:6" s="217" customFormat="1" ht="23.25" customHeight="1" x14ac:dyDescent="0.25">
      <c r="A55" s="172" t="s">
        <v>363</v>
      </c>
      <c r="B55" s="199" t="s">
        <v>577</v>
      </c>
      <c r="C55" s="582">
        <f>' 1.A.1sz.mell. Önk kötelező'!C56+'1.B.1Óvoda (2)'!C55+'1.C.1szmell Konyha köt'!C55</f>
        <v>0</v>
      </c>
      <c r="D55" s="582">
        <f>' 1.A.1sz.mell. Önk kötelező'!D56+'1.B.1Óvoda (2)'!D55+'1.C.1szmell Konyha köt'!D55</f>
        <v>0</v>
      </c>
      <c r="E55" s="793">
        <f>' 1.A.1sz.mell. Önk kötelező'!E56+'1.B.1Óvoda (2)'!E55+'1.C.1szmell Konyha köt'!E55</f>
        <v>0</v>
      </c>
      <c r="F55" s="801"/>
    </row>
    <row r="56" spans="1:6" s="217" customFormat="1" ht="12" customHeight="1" x14ac:dyDescent="0.25">
      <c r="A56" s="172" t="s">
        <v>578</v>
      </c>
      <c r="B56" s="199" t="s">
        <v>579</v>
      </c>
      <c r="C56" s="582">
        <f>' 1.A.1sz.mell. Önk kötelező'!C57+'1.B.1Óvoda (2)'!C56+'1.C.1szmell Konyha köt'!C56</f>
        <v>240000</v>
      </c>
      <c r="D56" s="582">
        <f>' 1.A.1sz.mell. Önk kötelező'!D57+'1.B.1Óvoda (2)'!D56+'1.C.1szmell Konyha köt'!D56</f>
        <v>443500</v>
      </c>
      <c r="E56" s="793">
        <f>' 1.A.1sz.mell. Önk kötelező'!E57+'1.B.1Óvoda (2)'!E56+'1.C.1szmell Konyha köt'!E56</f>
        <v>443500</v>
      </c>
      <c r="F56" s="801">
        <f>E56/D56</f>
        <v>1</v>
      </c>
    </row>
    <row r="57" spans="1:6" s="217" customFormat="1" ht="12" customHeight="1" thickBot="1" x14ac:dyDescent="0.3">
      <c r="A57" s="176" t="s">
        <v>580</v>
      </c>
      <c r="B57" s="680" t="s">
        <v>581</v>
      </c>
      <c r="C57" s="672">
        <f>' 1.A.1sz.mell. Önk kötelező'!C58+'1.B.1Óvoda (2)'!C57+'1.C.1szmell Konyha köt'!C57</f>
        <v>0</v>
      </c>
      <c r="D57" s="672">
        <f>' 1.A.1sz.mell. Önk kötelező'!D58+'1.B.1Óvoda (2)'!D57+'1.C.1szmell Konyha köt'!D57</f>
        <v>0</v>
      </c>
      <c r="E57" s="794">
        <f>' 1.A.1sz.mell. Önk kötelező'!E58+'1.B.1Óvoda (2)'!E57+'1.C.1szmell Konyha köt'!E57</f>
        <v>0</v>
      </c>
      <c r="F57" s="802"/>
    </row>
    <row r="58" spans="1:6" s="217" customFormat="1" ht="12" customHeight="1" thickBot="1" x14ac:dyDescent="0.3">
      <c r="A58" s="678" t="s">
        <v>313</v>
      </c>
      <c r="B58" s="674" t="s">
        <v>582</v>
      </c>
      <c r="C58" s="675">
        <f>' 1.A.1sz.mell. Önk kötelező'!C59+'1.B.1Óvoda (2)'!C58+'1.C.1szmell Konyha köt'!C58</f>
        <v>0</v>
      </c>
      <c r="D58" s="675">
        <f>' 1.A.1sz.mell. Önk kötelező'!D59+'1.B.1Óvoda (2)'!D58+'1.C.1szmell Konyha köt'!D58</f>
        <v>0</v>
      </c>
      <c r="E58" s="795">
        <f>' 1.A.1sz.mell. Önk kötelező'!E59+'1.B.1Óvoda (2)'!E58+'1.C.1szmell Konyha köt'!E58</f>
        <v>0</v>
      </c>
      <c r="F58" s="676"/>
    </row>
    <row r="59" spans="1:6" s="217" customFormat="1" ht="12" customHeight="1" x14ac:dyDescent="0.25">
      <c r="A59" s="175" t="s">
        <v>422</v>
      </c>
      <c r="B59" s="679" t="s">
        <v>583</v>
      </c>
      <c r="C59" s="669">
        <f>' 1.A.1sz.mell. Önk kötelező'!C60+'1.B.1Óvoda (2)'!C59+'1.C.1szmell Konyha köt'!C59</f>
        <v>0</v>
      </c>
      <c r="D59" s="669">
        <f>' 1.A.1sz.mell. Önk kötelező'!D60+'1.B.1Óvoda (2)'!D59+'1.C.1szmell Konyha köt'!D59</f>
        <v>0</v>
      </c>
      <c r="E59" s="792">
        <f>' 1.A.1sz.mell. Önk kötelező'!E60+'1.B.1Óvoda (2)'!E59+'1.C.1szmell Konyha köt'!E59</f>
        <v>0</v>
      </c>
      <c r="F59" s="800"/>
    </row>
    <row r="60" spans="1:6" s="217" customFormat="1" ht="24.75" customHeight="1" x14ac:dyDescent="0.25">
      <c r="A60" s="172" t="s">
        <v>423</v>
      </c>
      <c r="B60" s="199" t="s">
        <v>584</v>
      </c>
      <c r="C60" s="582">
        <f>' 1.A.1sz.mell. Önk kötelező'!C61+'1.B.1Óvoda (2)'!C60+'1.C.1szmell Konyha köt'!C60</f>
        <v>0</v>
      </c>
      <c r="D60" s="582">
        <f>' 1.A.1sz.mell. Önk kötelező'!D61+'1.B.1Óvoda (2)'!D60+'1.C.1szmell Konyha köt'!D60</f>
        <v>0</v>
      </c>
      <c r="E60" s="793">
        <f>' 1.A.1sz.mell. Önk kötelező'!E61+'1.B.1Óvoda (2)'!E60+'1.C.1szmell Konyha köt'!E60</f>
        <v>0</v>
      </c>
      <c r="F60" s="801"/>
    </row>
    <row r="61" spans="1:6" s="217" customFormat="1" ht="12" customHeight="1" x14ac:dyDescent="0.25">
      <c r="A61" s="172" t="s">
        <v>440</v>
      </c>
      <c r="B61" s="199" t="s">
        <v>585</v>
      </c>
      <c r="C61" s="582">
        <f>' 1.A.1sz.mell. Önk kötelező'!C62+'1.B.1Óvoda (2)'!C61+'1.C.1szmell Konyha köt'!C61</f>
        <v>0</v>
      </c>
      <c r="D61" s="582">
        <f>' 1.A.1sz.mell. Önk kötelező'!D62+'1.B.1Óvoda (2)'!D61+'1.C.1szmell Konyha köt'!D61</f>
        <v>0</v>
      </c>
      <c r="E61" s="793">
        <f>' 1.A.1sz.mell. Önk kötelező'!E62+'1.B.1Óvoda (2)'!E61+'1.C.1szmell Konyha köt'!E61</f>
        <v>0</v>
      </c>
      <c r="F61" s="801"/>
    </row>
    <row r="62" spans="1:6" s="217" customFormat="1" ht="12" customHeight="1" thickBot="1" x14ac:dyDescent="0.3">
      <c r="A62" s="176" t="s">
        <v>586</v>
      </c>
      <c r="B62" s="680" t="s">
        <v>587</v>
      </c>
      <c r="C62" s="672">
        <f>' 1.A.1sz.mell. Önk kötelező'!C63+'1.B.1Óvoda (2)'!C62+'1.C.1szmell Konyha köt'!C62</f>
        <v>0</v>
      </c>
      <c r="D62" s="672">
        <f>' 1.A.1sz.mell. Önk kötelező'!D63+'1.B.1Óvoda (2)'!D62+'1.C.1szmell Konyha köt'!D62</f>
        <v>0</v>
      </c>
      <c r="E62" s="794">
        <f>' 1.A.1sz.mell. Önk kötelező'!E63+'1.B.1Óvoda (2)'!E62+'1.C.1szmell Konyha köt'!E62</f>
        <v>0</v>
      </c>
      <c r="F62" s="802"/>
    </row>
    <row r="63" spans="1:6" s="217" customFormat="1" ht="12" customHeight="1" thickBot="1" x14ac:dyDescent="0.3">
      <c r="A63" s="578" t="s">
        <v>314</v>
      </c>
      <c r="B63" s="584" t="s">
        <v>588</v>
      </c>
      <c r="C63" s="579">
        <f>' 1.A.1sz.mell. Önk kötelező'!C64+'1.B.1Óvoda (2)'!C63+'1.C.1szmell Konyha köt'!C63</f>
        <v>128961416</v>
      </c>
      <c r="D63" s="579">
        <f>' 1.A.1sz.mell. Önk kötelező'!D64+'1.B.1Óvoda (2)'!D63+'1.C.1szmell Konyha köt'!D63</f>
        <v>508778866</v>
      </c>
      <c r="E63" s="799">
        <f>' 1.A.1sz.mell. Önk kötelező'!E64+'1.B.1Óvoda (2)'!E63+'1.C.1szmell Konyha köt'!E63</f>
        <v>493949857</v>
      </c>
      <c r="F63" s="580">
        <f>E63/D63</f>
        <v>0.97085372449413021</v>
      </c>
    </row>
    <row r="64" spans="1:6" s="217" customFormat="1" ht="12" customHeight="1" thickBot="1" x14ac:dyDescent="0.3">
      <c r="A64" s="743" t="s">
        <v>589</v>
      </c>
      <c r="B64" s="742" t="s">
        <v>590</v>
      </c>
      <c r="C64" s="207">
        <f>' 1.A.1sz.mell. Önk kötelező'!C65+'1.B.1Óvoda (2)'!C64+'1.C.1szmell Konyha köt'!C64</f>
        <v>0</v>
      </c>
      <c r="D64" s="207">
        <f>' 1.A.1sz.mell. Önk kötelező'!D65+'1.B.1Óvoda (2)'!D64+'1.C.1szmell Konyha köt'!D64</f>
        <v>31666300</v>
      </c>
      <c r="E64" s="291">
        <f>' 1.A.1sz.mell. Önk kötelező'!E65+'1.B.1Óvoda (2)'!E64+'1.C.1szmell Konyha köt'!E64</f>
        <v>31666300</v>
      </c>
      <c r="F64" s="481">
        <v>0</v>
      </c>
    </row>
    <row r="65" spans="1:6" s="217" customFormat="1" ht="12" customHeight="1" x14ac:dyDescent="0.25">
      <c r="A65" s="175" t="s">
        <v>591</v>
      </c>
      <c r="B65" s="679" t="s">
        <v>592</v>
      </c>
      <c r="C65" s="669">
        <f>' 1.A.1sz.mell. Önk kötelező'!C66+'1.B.1Óvoda (2)'!C65+'1.C.1szmell Konyha köt'!C65</f>
        <v>0</v>
      </c>
      <c r="D65" s="669">
        <f>' 1.A.1sz.mell. Önk kötelező'!D66+'1.B.1Óvoda (2)'!D65+'1.C.1szmell Konyha köt'!D65</f>
        <v>0</v>
      </c>
      <c r="E65" s="792">
        <f>' 1.A.1sz.mell. Önk kötelező'!E66+'1.B.1Óvoda (2)'!E65+'1.C.1szmell Konyha köt'!E65</f>
        <v>0</v>
      </c>
      <c r="F65" s="800"/>
    </row>
    <row r="66" spans="1:6" s="217" customFormat="1" ht="12" customHeight="1" x14ac:dyDescent="0.25">
      <c r="A66" s="172" t="s">
        <v>593</v>
      </c>
      <c r="B66" s="199" t="s">
        <v>594</v>
      </c>
      <c r="C66" s="582">
        <f>' 1.A.1sz.mell. Önk kötelező'!C67+'1.B.1Óvoda (2)'!C66+'1.C.1szmell Konyha köt'!C66</f>
        <v>0</v>
      </c>
      <c r="D66" s="582">
        <f>' 1.A.1sz.mell. Önk kötelező'!D67+'1.B.1Óvoda (2)'!D66+'1.C.1szmell Konyha köt'!D66</f>
        <v>21150700</v>
      </c>
      <c r="E66" s="793">
        <f>' 1.A.1sz.mell. Önk kötelező'!E67+'1.B.1Óvoda (2)'!E66+'1.C.1szmell Konyha köt'!E66</f>
        <v>21150700</v>
      </c>
      <c r="F66" s="801"/>
    </row>
    <row r="67" spans="1:6" s="217" customFormat="1" ht="12" customHeight="1" thickBot="1" x14ac:dyDescent="0.3">
      <c r="A67" s="176" t="s">
        <v>595</v>
      </c>
      <c r="B67" s="680" t="s">
        <v>639</v>
      </c>
      <c r="C67" s="672">
        <f>' 1.A.1sz.mell. Önk kötelező'!C68+'1.B.1Óvoda (2)'!C67+'1.C.1szmell Konyha köt'!C67</f>
        <v>0</v>
      </c>
      <c r="D67" s="672">
        <f>' 1.A.1sz.mell. Önk kötelező'!D68+'1.B.1Óvoda (2)'!D67+'1.C.1szmell Konyha köt'!D67</f>
        <v>10515600</v>
      </c>
      <c r="E67" s="794">
        <f>' 1.A.1sz.mell. Önk kötelező'!E68+'1.B.1Óvoda (2)'!E67+'1.C.1szmell Konyha köt'!E67</f>
        <v>10515600</v>
      </c>
      <c r="F67" s="802"/>
    </row>
    <row r="68" spans="1:6" s="217" customFormat="1" ht="12" customHeight="1" thickBot="1" x14ac:dyDescent="0.3">
      <c r="A68" s="745" t="s">
        <v>596</v>
      </c>
      <c r="B68" s="674" t="s">
        <v>597</v>
      </c>
      <c r="C68" s="675">
        <f>' 1.A.1sz.mell. Önk kötelező'!C69+'1.B.1Óvoda (2)'!C68+'1.C.1szmell Konyha köt'!C68</f>
        <v>0</v>
      </c>
      <c r="D68" s="675">
        <f>' 1.A.1sz.mell. Önk kötelező'!D69+'1.B.1Óvoda (2)'!D68+'1.C.1szmell Konyha köt'!D68</f>
        <v>0</v>
      </c>
      <c r="E68" s="795">
        <f>' 1.A.1sz.mell. Önk kötelező'!E69+'1.B.1Óvoda (2)'!E68+'1.C.1szmell Konyha köt'!E68</f>
        <v>0</v>
      </c>
      <c r="F68" s="676"/>
    </row>
    <row r="69" spans="1:6" s="217" customFormat="1" ht="13.5" customHeight="1" x14ac:dyDescent="0.25">
      <c r="A69" s="175" t="s">
        <v>401</v>
      </c>
      <c r="B69" s="679" t="s">
        <v>598</v>
      </c>
      <c r="C69" s="669">
        <f>' 1.A.1sz.mell. Önk kötelező'!C70+'1.B.1Óvoda (2)'!C69+'1.C.1szmell Konyha köt'!C69</f>
        <v>0</v>
      </c>
      <c r="D69" s="669">
        <f>' 1.A.1sz.mell. Önk kötelező'!D70+'1.B.1Óvoda (2)'!D69+'1.C.1szmell Konyha köt'!D69</f>
        <v>0</v>
      </c>
      <c r="E69" s="792">
        <f>' 1.A.1sz.mell. Önk kötelező'!E70+'1.B.1Óvoda (2)'!E69+'1.C.1szmell Konyha köt'!E69</f>
        <v>0</v>
      </c>
      <c r="F69" s="800"/>
    </row>
    <row r="70" spans="1:6" s="217" customFormat="1" ht="12" customHeight="1" x14ac:dyDescent="0.25">
      <c r="A70" s="172" t="s">
        <v>402</v>
      </c>
      <c r="B70" s="199" t="s">
        <v>599</v>
      </c>
      <c r="C70" s="582">
        <f>' 1.A.1sz.mell. Önk kötelező'!C71+'1.B.1Óvoda (2)'!C70+'1.C.1szmell Konyha köt'!C70</f>
        <v>0</v>
      </c>
      <c r="D70" s="582">
        <f>' 1.A.1sz.mell. Önk kötelező'!D71+'1.B.1Óvoda (2)'!D70+'1.C.1szmell Konyha köt'!D70</f>
        <v>0</v>
      </c>
      <c r="E70" s="793">
        <f>' 1.A.1sz.mell. Önk kötelező'!E71+'1.B.1Óvoda (2)'!E70+'1.C.1szmell Konyha köt'!E70</f>
        <v>0</v>
      </c>
      <c r="F70" s="801"/>
    </row>
    <row r="71" spans="1:6" s="217" customFormat="1" ht="12" customHeight="1" x14ac:dyDescent="0.25">
      <c r="A71" s="172" t="s">
        <v>600</v>
      </c>
      <c r="B71" s="199" t="s">
        <v>601</v>
      </c>
      <c r="C71" s="582">
        <f>' 1.A.1sz.mell. Önk kötelező'!C72+'1.B.1Óvoda (2)'!C71+'1.C.1szmell Konyha köt'!C71</f>
        <v>0</v>
      </c>
      <c r="D71" s="582">
        <f>' 1.A.1sz.mell. Önk kötelező'!D72+'1.B.1Óvoda (2)'!D71+'1.C.1szmell Konyha köt'!D71</f>
        <v>0</v>
      </c>
      <c r="E71" s="793">
        <f>' 1.A.1sz.mell. Önk kötelező'!E72+'1.B.1Óvoda (2)'!E71+'1.C.1szmell Konyha köt'!E71</f>
        <v>0</v>
      </c>
      <c r="F71" s="801"/>
    </row>
    <row r="72" spans="1:6" s="217" customFormat="1" ht="12" customHeight="1" thickBot="1" x14ac:dyDescent="0.3">
      <c r="A72" s="176" t="s">
        <v>602</v>
      </c>
      <c r="B72" s="680" t="s">
        <v>603</v>
      </c>
      <c r="C72" s="672">
        <f>' 1.A.1sz.mell. Önk kötelező'!C73+'1.B.1Óvoda (2)'!C72+'1.C.1szmell Konyha köt'!C72</f>
        <v>0</v>
      </c>
      <c r="D72" s="672">
        <f>' 1.A.1sz.mell. Önk kötelező'!D73+'1.B.1Óvoda (2)'!D72+'1.C.1szmell Konyha köt'!D72</f>
        <v>0</v>
      </c>
      <c r="E72" s="794">
        <f>' 1.A.1sz.mell. Önk kötelező'!E73+'1.B.1Óvoda (2)'!E72+'1.C.1szmell Konyha köt'!E72</f>
        <v>0</v>
      </c>
      <c r="F72" s="802"/>
    </row>
    <row r="73" spans="1:6" s="217" customFormat="1" ht="12" customHeight="1" thickBot="1" x14ac:dyDescent="0.3">
      <c r="A73" s="745" t="s">
        <v>604</v>
      </c>
      <c r="B73" s="674" t="s">
        <v>605</v>
      </c>
      <c r="C73" s="675">
        <f>' 1.A.1sz.mell. Önk kötelező'!C74+'1.B.1Óvoda (2)'!C73+'1.C.1szmell Konyha köt'!C73</f>
        <v>30883948</v>
      </c>
      <c r="D73" s="675">
        <f>' 1.A.1sz.mell. Önk kötelező'!D74+'1.B.1Óvoda (2)'!D73+'1.C.1szmell Konyha köt'!D73</f>
        <v>80915294</v>
      </c>
      <c r="E73" s="795">
        <f>' 1.A.1sz.mell. Önk kötelező'!E74+'1.B.1Óvoda (2)'!E73+'1.C.1szmell Konyha köt'!E73</f>
        <v>80915294</v>
      </c>
      <c r="F73" s="676">
        <f>E73/D73</f>
        <v>1</v>
      </c>
    </row>
    <row r="74" spans="1:6" s="217" customFormat="1" ht="12" customHeight="1" x14ac:dyDescent="0.25">
      <c r="A74" s="175" t="s">
        <v>606</v>
      </c>
      <c r="B74" s="679" t="s">
        <v>607</v>
      </c>
      <c r="C74" s="669">
        <f>' 1.A.1sz.mell. Önk kötelező'!C75+'1.B.1Óvoda (2)'!C74+'1.C.1szmell Konyha köt'!C74</f>
        <v>30883948</v>
      </c>
      <c r="D74" s="669">
        <f>' 1.A.1sz.mell. Önk kötelező'!D75+'1.B.1Óvoda (2)'!D74+'1.C.1szmell Konyha köt'!D74</f>
        <v>80915294</v>
      </c>
      <c r="E74" s="792">
        <f>' 1.A.1sz.mell. Önk kötelező'!E75+'1.B.1Óvoda (2)'!E74+'1.C.1szmell Konyha köt'!E74</f>
        <v>80915294</v>
      </c>
      <c r="F74" s="800">
        <f>E74/D74</f>
        <v>1</v>
      </c>
    </row>
    <row r="75" spans="1:6" s="217" customFormat="1" ht="12" customHeight="1" thickBot="1" x14ac:dyDescent="0.3">
      <c r="A75" s="176" t="s">
        <v>608</v>
      </c>
      <c r="B75" s="680" t="s">
        <v>609</v>
      </c>
      <c r="C75" s="672">
        <f>' 1.A.1sz.mell. Önk kötelező'!C76+'1.B.1Óvoda (2)'!C75+'1.C.1szmell Konyha köt'!C75</f>
        <v>0</v>
      </c>
      <c r="D75" s="672">
        <f>' 1.A.1sz.mell. Önk kötelező'!D76+'1.B.1Óvoda (2)'!D75+'1.C.1szmell Konyha köt'!D75</f>
        <v>0</v>
      </c>
      <c r="E75" s="794">
        <f>' 1.A.1sz.mell. Önk kötelező'!E76+'1.B.1Óvoda (2)'!E75+'1.C.1szmell Konyha köt'!E75</f>
        <v>0</v>
      </c>
      <c r="F75" s="802"/>
    </row>
    <row r="76" spans="1:6" s="217" customFormat="1" ht="12" customHeight="1" thickBot="1" x14ac:dyDescent="0.3">
      <c r="A76" s="745" t="s">
        <v>610</v>
      </c>
      <c r="B76" s="674" t="s">
        <v>611</v>
      </c>
      <c r="C76" s="675">
        <f>' 1.A.1sz.mell. Önk kötelező'!C77+'1.B.1Óvoda (2)'!C76+'1.C.1szmell Konyha köt'!C76</f>
        <v>49385434</v>
      </c>
      <c r="D76" s="675">
        <f>' 1.A.1sz.mell. Önk kötelező'!D77+'1.B.1Óvoda (2)'!D76+'1.C.1szmell Konyha köt'!D76</f>
        <v>54915168</v>
      </c>
      <c r="E76" s="795">
        <f>' 1.A.1sz.mell. Önk kötelező'!E77+'1.B.1Óvoda (2)'!E76+'1.C.1szmell Konyha köt'!E76</f>
        <v>51993295</v>
      </c>
      <c r="F76" s="676">
        <v>1</v>
      </c>
    </row>
    <row r="77" spans="1:6" s="217" customFormat="1" ht="12" customHeight="1" x14ac:dyDescent="0.25">
      <c r="A77" s="175" t="s">
        <v>612</v>
      </c>
      <c r="B77" s="679" t="s">
        <v>613</v>
      </c>
      <c r="C77" s="669">
        <f>' 1.A.1sz.mell. Önk kötelező'!C78+'1.B.1Óvoda (2)'!C77+'1.C.1szmell Konyha köt'!C77</f>
        <v>0</v>
      </c>
      <c r="D77" s="669">
        <f>' 1.A.1sz.mell. Önk kötelező'!D78+'1.B.1Óvoda (2)'!D77+'1.C.1szmell Konyha köt'!D77</f>
        <v>3653887</v>
      </c>
      <c r="E77" s="792">
        <f>' 1.A.1sz.mell. Önk kötelező'!E78+'1.B.1Óvoda (2)'!E77+'1.C.1szmell Konyha köt'!E77</f>
        <v>3653887</v>
      </c>
      <c r="F77" s="800">
        <v>1</v>
      </c>
    </row>
    <row r="78" spans="1:6" s="217" customFormat="1" ht="12" customHeight="1" x14ac:dyDescent="0.25">
      <c r="A78" s="172" t="s">
        <v>614</v>
      </c>
      <c r="B78" s="199" t="s">
        <v>615</v>
      </c>
      <c r="C78" s="582">
        <f>' 1.A.1sz.mell. Önk kötelező'!C79+'1.B.1Óvoda (2)'!C78+'1.C.1szmell Konyha köt'!C78</f>
        <v>49385434</v>
      </c>
      <c r="D78" s="582">
        <f>' 1.A.1sz.mell. Önk kötelező'!D79+'1.B.1Óvoda (2)'!D78+'1.C.1szmell Konyha köt'!D78</f>
        <v>51261281</v>
      </c>
      <c r="E78" s="793">
        <f>' 1.A.1sz.mell. Önk kötelező'!E79+'1.B.1Óvoda (2)'!E78+'1.C.1szmell Konyha köt'!E78</f>
        <v>48339408</v>
      </c>
      <c r="F78" s="801"/>
    </row>
    <row r="79" spans="1:6" s="217" customFormat="1" ht="12" customHeight="1" thickBot="1" x14ac:dyDescent="0.3">
      <c r="A79" s="176" t="s">
        <v>616</v>
      </c>
      <c r="B79" s="680" t="s">
        <v>617</v>
      </c>
      <c r="C79" s="672">
        <f>' 1.A.1sz.mell. Önk kötelező'!C80+'1.B.1Óvoda (2)'!C79+'1.C.1szmell Konyha köt'!C79</f>
        <v>0</v>
      </c>
      <c r="D79" s="672">
        <f>' 1.A.1sz.mell. Önk kötelező'!D80+'1.B.1Óvoda (2)'!D79+'1.C.1szmell Konyha köt'!D79</f>
        <v>0</v>
      </c>
      <c r="E79" s="794">
        <f>' 1.A.1sz.mell. Önk kötelező'!E80+'1.B.1Óvoda (2)'!E79+'1.C.1szmell Konyha köt'!E79</f>
        <v>0</v>
      </c>
      <c r="F79" s="802"/>
    </row>
    <row r="80" spans="1:6" s="217" customFormat="1" ht="12" customHeight="1" thickBot="1" x14ac:dyDescent="0.3">
      <c r="A80" s="745" t="s">
        <v>618</v>
      </c>
      <c r="B80" s="674" t="s">
        <v>619</v>
      </c>
      <c r="C80" s="675">
        <f>' 1.A.1sz.mell. Önk kötelező'!C81+'1.B.1Óvoda (2)'!C80+'1.C.1szmell Konyha köt'!C80</f>
        <v>0</v>
      </c>
      <c r="D80" s="675">
        <f>' 1.A.1sz.mell. Önk kötelező'!D81+'1.B.1Óvoda (2)'!D80+'1.C.1szmell Konyha köt'!D80</f>
        <v>0</v>
      </c>
      <c r="E80" s="795">
        <f>' 1.A.1sz.mell. Önk kötelező'!E81+'1.B.1Óvoda (2)'!E80+'1.C.1szmell Konyha köt'!E80</f>
        <v>0</v>
      </c>
      <c r="F80" s="676"/>
    </row>
    <row r="81" spans="1:9" s="217" customFormat="1" ht="12" customHeight="1" x14ac:dyDescent="0.25">
      <c r="A81" s="747" t="s">
        <v>620</v>
      </c>
      <c r="B81" s="679" t="s">
        <v>621</v>
      </c>
      <c r="C81" s="669">
        <f>' 1.A.1sz.mell. Önk kötelező'!C82+'1.B.1Óvoda (2)'!C81+'1.C.1szmell Konyha köt'!C81</f>
        <v>0</v>
      </c>
      <c r="D81" s="669">
        <f>' 1.A.1sz.mell. Önk kötelező'!D82+'1.B.1Óvoda (2)'!D81+'1.C.1szmell Konyha köt'!D81</f>
        <v>0</v>
      </c>
      <c r="E81" s="792">
        <f>' 1.A.1sz.mell. Önk kötelező'!E82+'1.B.1Óvoda (2)'!E81+'1.C.1szmell Konyha köt'!E81</f>
        <v>0</v>
      </c>
      <c r="F81" s="800"/>
    </row>
    <row r="82" spans="1:9" s="217" customFormat="1" ht="12" customHeight="1" x14ac:dyDescent="0.25">
      <c r="A82" s="219" t="s">
        <v>622</v>
      </c>
      <c r="B82" s="199" t="s">
        <v>623</v>
      </c>
      <c r="C82" s="582">
        <f>' 1.A.1sz.mell. Önk kötelező'!C83+'1.B.1Óvoda (2)'!C82+'1.C.1szmell Konyha köt'!C82</f>
        <v>0</v>
      </c>
      <c r="D82" s="582">
        <f>' 1.A.1sz.mell. Önk kötelező'!D83+'1.B.1Óvoda (2)'!D82+'1.C.1szmell Konyha köt'!D82</f>
        <v>0</v>
      </c>
      <c r="E82" s="793">
        <f>' 1.A.1sz.mell. Önk kötelező'!E83+'1.B.1Óvoda (2)'!E82+'1.C.1szmell Konyha köt'!E82</f>
        <v>0</v>
      </c>
      <c r="F82" s="801"/>
    </row>
    <row r="83" spans="1:9" s="217" customFormat="1" ht="12" customHeight="1" x14ac:dyDescent="0.25">
      <c r="A83" s="219" t="s">
        <v>624</v>
      </c>
      <c r="B83" s="199" t="s">
        <v>625</v>
      </c>
      <c r="C83" s="582">
        <f>' 1.A.1sz.mell. Önk kötelező'!C84+'1.B.1Óvoda (2)'!C83+'1.C.1szmell Konyha köt'!C83</f>
        <v>0</v>
      </c>
      <c r="D83" s="582">
        <f>' 1.A.1sz.mell. Önk kötelező'!D84+'1.B.1Óvoda (2)'!D83+'1.C.1szmell Konyha köt'!D83</f>
        <v>0</v>
      </c>
      <c r="E83" s="793">
        <f>' 1.A.1sz.mell. Önk kötelező'!E84+'1.B.1Óvoda (2)'!E83+'1.C.1szmell Konyha köt'!E83</f>
        <v>0</v>
      </c>
      <c r="F83" s="801"/>
    </row>
    <row r="84" spans="1:9" s="217" customFormat="1" ht="12" customHeight="1" thickBot="1" x14ac:dyDescent="0.3">
      <c r="A84" s="748" t="s">
        <v>626</v>
      </c>
      <c r="B84" s="680" t="s">
        <v>627</v>
      </c>
      <c r="C84" s="672">
        <f>' 1.A.1sz.mell. Önk kötelező'!C85+'1.B.1Óvoda (2)'!C84+'1.C.1szmell Konyha köt'!C84</f>
        <v>0</v>
      </c>
      <c r="D84" s="672">
        <f>' 1.A.1sz.mell. Önk kötelező'!D85+'1.B.1Óvoda (2)'!D84+'1.C.1szmell Konyha köt'!D84</f>
        <v>0</v>
      </c>
      <c r="E84" s="794">
        <f>' 1.A.1sz.mell. Önk kötelező'!E85+'1.B.1Óvoda (2)'!E84+'1.C.1szmell Konyha köt'!E84</f>
        <v>0</v>
      </c>
      <c r="F84" s="802"/>
    </row>
    <row r="85" spans="1:9" s="217" customFormat="1" ht="12" customHeight="1" thickBot="1" x14ac:dyDescent="0.3">
      <c r="A85" s="229" t="s">
        <v>628</v>
      </c>
      <c r="B85" s="413" t="s">
        <v>629</v>
      </c>
      <c r="C85" s="579">
        <f>' 1.A.1sz.mell. Önk kötelező'!C86+'1.B.1Óvoda (2)'!C85+'1.C.1szmell Konyha köt'!C85</f>
        <v>0</v>
      </c>
      <c r="D85" s="579">
        <f>' 1.A.1sz.mell. Önk kötelező'!D86+'1.B.1Óvoda (2)'!D85+'1.C.1szmell Konyha köt'!D85</f>
        <v>0</v>
      </c>
      <c r="E85" s="799">
        <f>' 1.A.1sz.mell. Önk kötelező'!E86+'1.B.1Óvoda (2)'!E85+'1.C.1szmell Konyha köt'!E85</f>
        <v>0</v>
      </c>
      <c r="F85" s="580"/>
    </row>
    <row r="86" spans="1:9" s="217" customFormat="1" ht="13.8" thickBot="1" x14ac:dyDescent="0.3">
      <c r="A86" s="227" t="s">
        <v>630</v>
      </c>
      <c r="B86" s="410" t="s">
        <v>631</v>
      </c>
      <c r="C86" s="208">
        <f>' 1.A.1sz.mell. Önk kötelező'!C87+'1.B.1Óvoda (2)'!C86+'1.C.1szmell Konyha köt'!C86</f>
        <v>80269382</v>
      </c>
      <c r="D86" s="208">
        <f>' 1.A.1sz.mell. Önk kötelező'!D87+'1.B.1Óvoda (2)'!D86+'1.C.1szmell Konyha köt'!D86</f>
        <v>167496762</v>
      </c>
      <c r="E86" s="286">
        <f>' 1.A.1sz.mell. Önk kötelező'!E87+'1.B.1Óvoda (2)'!E86+'1.C.1szmell Konyha köt'!E86</f>
        <v>164574889</v>
      </c>
      <c r="F86" s="285">
        <f>E86/E87</f>
        <v>0.24991450966673318</v>
      </c>
    </row>
    <row r="87" spans="1:9" s="217" customFormat="1" ht="13.8" thickBot="1" x14ac:dyDescent="0.3">
      <c r="A87" s="229" t="s">
        <v>632</v>
      </c>
      <c r="B87" s="413" t="s">
        <v>633</v>
      </c>
      <c r="C87" s="208">
        <f>' 1.A.1sz.mell. Önk kötelező'!C88+'1.B.1Óvoda (2)'!C87+'1.C.1szmell Konyha köt'!C87</f>
        <v>209230798</v>
      </c>
      <c r="D87" s="208">
        <f>' 1.A.1sz.mell. Önk kötelező'!D88+'1.B.1Óvoda (2)'!D87+'1.C.1szmell Konyha köt'!D87</f>
        <v>676275628</v>
      </c>
      <c r="E87" s="286">
        <f>' 1.A.1sz.mell. Önk kötelező'!E88+'1.B.1Óvoda (2)'!E87+'1.C.1szmell Konyha köt'!E87</f>
        <v>658524746</v>
      </c>
      <c r="F87" s="285">
        <f>E87/D87</f>
        <v>0.97375200101104342</v>
      </c>
    </row>
    <row r="88" spans="1:9" s="217" customFormat="1" ht="12" customHeight="1" x14ac:dyDescent="0.25">
      <c r="A88" s="157"/>
      <c r="B88" s="402"/>
      <c r="C88" s="158"/>
      <c r="D88" s="158"/>
      <c r="E88" s="158"/>
      <c r="F88" s="158"/>
    </row>
    <row r="89" spans="1:9" customFormat="1" ht="16.5" customHeight="1" x14ac:dyDescent="0.3">
      <c r="A89" s="868" t="s">
        <v>335</v>
      </c>
      <c r="B89" s="868"/>
      <c r="C89" s="868"/>
      <c r="D89" s="868"/>
      <c r="E89" s="868"/>
      <c r="F89" s="215"/>
      <c r="H89" s="215"/>
      <c r="I89" s="215"/>
    </row>
    <row r="90" spans="1:9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203" t="s">
        <v>1023</v>
      </c>
    </row>
    <row r="91" spans="1:9" s="220" customFormat="1" ht="16.5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4"/>
      <c r="F91" s="287"/>
    </row>
    <row r="92" spans="1:9" customFormat="1" ht="38.1" customHeight="1" thickBot="1" x14ac:dyDescent="0.35">
      <c r="A92" s="870"/>
      <c r="B92" s="872"/>
      <c r="C92" s="18" t="s">
        <v>461</v>
      </c>
      <c r="D92" s="18" t="s">
        <v>466</v>
      </c>
      <c r="E92" s="478" t="s">
        <v>467</v>
      </c>
      <c r="F92" s="288" t="s">
        <v>816</v>
      </c>
      <c r="H92" s="215"/>
      <c r="I92" s="215"/>
    </row>
    <row r="93" spans="1:9" s="216" customFormat="1" ht="12" customHeight="1" thickBot="1" x14ac:dyDescent="0.25">
      <c r="A93" s="182" t="s">
        <v>634</v>
      </c>
      <c r="B93" s="401" t="s">
        <v>635</v>
      </c>
      <c r="C93" s="183" t="s">
        <v>636</v>
      </c>
      <c r="D93" s="183" t="s">
        <v>637</v>
      </c>
      <c r="E93" s="479" t="s">
        <v>638</v>
      </c>
      <c r="F93" s="480" t="s">
        <v>638</v>
      </c>
    </row>
    <row r="94" spans="1:9" customFormat="1" ht="12" customHeight="1" thickBot="1" x14ac:dyDescent="0.35">
      <c r="A94" s="180" t="s">
        <v>306</v>
      </c>
      <c r="B94" s="443" t="s">
        <v>640</v>
      </c>
      <c r="C94" s="207">
        <f>' 1.A.1sz.mell. Önk kötelező'!C95+'1.B.1Óvoda (2)'!C94+'1.C.1szmell Konyha köt'!C94</f>
        <v>128998059</v>
      </c>
      <c r="D94" s="207">
        <f>' 1.A.1sz.mell. Önk kötelező'!D95+'1.B.1Óvoda (2)'!D94+'1.C.1szmell Konyha köt'!D94</f>
        <v>168860782</v>
      </c>
      <c r="E94" s="291">
        <f>' 1.A.1sz.mell. Önk kötelező'!E95+'1.B.1Óvoda (2)'!E94+'1.C.1szmell Konyha köt'!E94</f>
        <v>144811179</v>
      </c>
      <c r="F94" s="481">
        <f>E94/D94</f>
        <v>0.85757733255078727</v>
      </c>
      <c r="H94" s="215"/>
      <c r="I94" s="215"/>
    </row>
    <row r="95" spans="1:9" customFormat="1" ht="12" customHeight="1" x14ac:dyDescent="0.3">
      <c r="A95" s="175" t="s">
        <v>364</v>
      </c>
      <c r="B95" s="168" t="s">
        <v>336</v>
      </c>
      <c r="C95" s="669">
        <f>'1.A.sz.mell.'!C95+'1.B.Óvoda'!C95+'1.C Konyha'!C95</f>
        <v>80606336</v>
      </c>
      <c r="D95" s="669">
        <f>' 1.A.1sz.mell. Önk kötelező'!D96+'1.B.1Óvoda (2)'!D95+'1.C.1szmell Konyha köt'!D95</f>
        <v>65091207</v>
      </c>
      <c r="E95" s="792">
        <f>' 1.A.1sz.mell. Önk kötelező'!E96+'1.B.1Óvoda (2)'!E95+'1.C.1szmell Konyha köt'!E95</f>
        <v>59712543</v>
      </c>
      <c r="F95" s="800">
        <f t="shared" ref="F95:F100" si="1">E95/D95</f>
        <v>0.91736727204951052</v>
      </c>
      <c r="H95" s="215"/>
      <c r="I95" s="215"/>
    </row>
    <row r="96" spans="1:9" customFormat="1" ht="12" customHeight="1" x14ac:dyDescent="0.3">
      <c r="A96" s="172" t="s">
        <v>365</v>
      </c>
      <c r="B96" s="166" t="s">
        <v>424</v>
      </c>
      <c r="C96" s="582">
        <f>'1.A.sz.mell.'!C96+'1.B.Óvoda'!C96+'1.C Konyha'!C96</f>
        <v>11727140</v>
      </c>
      <c r="D96" s="582">
        <f>' 1.A.1sz.mell. Önk kötelező'!D97+'1.B.1Óvoda (2)'!D96+'1.C.1szmell Konyha köt'!D96</f>
        <v>9903352</v>
      </c>
      <c r="E96" s="793">
        <f>' 1.A.1sz.mell. Önk kötelező'!E97+'1.B.1Óvoda (2)'!E96+'1.C.1szmell Konyha köt'!E96</f>
        <v>9552032</v>
      </c>
      <c r="F96" s="801">
        <f t="shared" si="1"/>
        <v>0.96452514259818289</v>
      </c>
      <c r="H96" s="215"/>
      <c r="I96" s="215"/>
    </row>
    <row r="97" spans="1:9" customFormat="1" ht="12" customHeight="1" x14ac:dyDescent="0.3">
      <c r="A97" s="172" t="s">
        <v>366</v>
      </c>
      <c r="B97" s="166" t="s">
        <v>393</v>
      </c>
      <c r="C97" s="582">
        <f>'1.A.sz.mell.'!C97+'1.B.Óvoda'!C97+'1.C Konyha'!C97</f>
        <v>72250897</v>
      </c>
      <c r="D97" s="582">
        <f>' 1.A.1sz.mell. Önk kötelező'!D98+'1.B.1Óvoda (2)'!D97+'1.C.1szmell Konyha köt'!D97</f>
        <v>78154554</v>
      </c>
      <c r="E97" s="793">
        <f>' 1.A.1sz.mell. Önk kötelező'!E98+'1.B.1Óvoda (2)'!E97+'1.C.1szmell Konyha köt'!E97</f>
        <v>63179599</v>
      </c>
      <c r="F97" s="801">
        <f t="shared" si="1"/>
        <v>0.80839305921955618</v>
      </c>
      <c r="H97" s="215"/>
      <c r="I97" s="215"/>
    </row>
    <row r="98" spans="1:9" customFormat="1" ht="12" customHeight="1" x14ac:dyDescent="0.3">
      <c r="A98" s="172" t="s">
        <v>367</v>
      </c>
      <c r="B98" s="166" t="s">
        <v>425</v>
      </c>
      <c r="C98" s="582">
        <f>'1.A.sz.mell.'!C98+'1.B.Óvoda'!C98+'1.C Konyha'!C98</f>
        <v>7620000</v>
      </c>
      <c r="D98" s="582">
        <f>' 1.A.1sz.mell. Önk kötelező'!D99+'1.B.1Óvoda (2)'!D98+'1.C.1szmell Konyha köt'!D98</f>
        <v>7620000</v>
      </c>
      <c r="E98" s="793">
        <f>' 1.A.1sz.mell. Önk kötelező'!E99+'1.B.1Óvoda (2)'!E98+'1.C.1szmell Konyha köt'!E98</f>
        <v>6869700</v>
      </c>
      <c r="F98" s="801">
        <f t="shared" si="1"/>
        <v>0.90153543307086614</v>
      </c>
      <c r="H98" s="215"/>
      <c r="I98" s="215"/>
    </row>
    <row r="99" spans="1:9" customFormat="1" ht="12" customHeight="1" x14ac:dyDescent="0.3">
      <c r="A99" s="172" t="s">
        <v>376</v>
      </c>
      <c r="B99" s="166" t="s">
        <v>426</v>
      </c>
      <c r="C99" s="582">
        <f>'1.A.sz.mell.'!C99+'1.B.Óvoda'!C99+'1.C Konyha'!C99</f>
        <v>9749381</v>
      </c>
      <c r="D99" s="582">
        <f>' 1.A.1sz.mell. Önk kötelező'!D100+'1.B.1Óvoda (2)'!D99+'1.C.1szmell Konyha köt'!D99</f>
        <v>8091669</v>
      </c>
      <c r="E99" s="793">
        <f>' 1.A.1sz.mell. Önk kötelező'!E100+'1.B.1Óvoda (2)'!E99+'1.C.1szmell Konyha köt'!E99</f>
        <v>5497305</v>
      </c>
      <c r="F99" s="801">
        <f t="shared" si="1"/>
        <v>0.6793783828775003</v>
      </c>
      <c r="H99" s="215"/>
      <c r="I99" s="215"/>
    </row>
    <row r="100" spans="1:9" customFormat="1" ht="12" customHeight="1" x14ac:dyDescent="0.3">
      <c r="A100" s="172" t="s">
        <v>368</v>
      </c>
      <c r="B100" s="166" t="s">
        <v>641</v>
      </c>
      <c r="C100" s="582">
        <f>'1.A.sz.mell.'!C100+'1.B.Óvoda'!C100+'1.C Konyha'!C100</f>
        <v>0</v>
      </c>
      <c r="D100" s="582">
        <f>' 1.A.1sz.mell. Önk kötelező'!D101+'1.B.1Óvoda (2)'!D100+'1.C.1szmell Konyha köt'!D100</f>
        <v>16505</v>
      </c>
      <c r="E100" s="793">
        <f>' 1.A.1sz.mell. Önk kötelező'!E101+'1.B.1Óvoda (2)'!E100+'1.C.1szmell Konyha köt'!E100</f>
        <v>16505</v>
      </c>
      <c r="F100" s="801">
        <f t="shared" si="1"/>
        <v>1</v>
      </c>
      <c r="H100" s="215"/>
      <c r="I100" s="215"/>
    </row>
    <row r="101" spans="1:9" customFormat="1" ht="12" customHeight="1" x14ac:dyDescent="0.3">
      <c r="A101" s="172" t="s">
        <v>369</v>
      </c>
      <c r="B101" s="414" t="s">
        <v>642</v>
      </c>
      <c r="C101" s="582">
        <f>'1.A.sz.mell.'!C101+'1.B.Óvoda'!C101+'1.C Konyha'!C101</f>
        <v>0</v>
      </c>
      <c r="D101" s="582">
        <f>' 1.A.1sz.mell. Önk kötelező'!D102+'1.B.1Óvoda (2)'!D101+'1.C.1szmell Konyha köt'!D101</f>
        <v>0</v>
      </c>
      <c r="E101" s="793">
        <f>' 1.A.1sz.mell. Önk kötelező'!E102+'1.B.1Óvoda (2)'!E101+'1.C.1szmell Konyha köt'!E101</f>
        <v>0</v>
      </c>
      <c r="F101" s="801"/>
      <c r="H101" s="215"/>
      <c r="I101" s="215"/>
    </row>
    <row r="102" spans="1:9" customFormat="1" ht="12" customHeight="1" x14ac:dyDescent="0.3">
      <c r="A102" s="172" t="s">
        <v>377</v>
      </c>
      <c r="B102" s="444" t="s">
        <v>643</v>
      </c>
      <c r="C102" s="582">
        <f>'1.A.sz.mell.'!C102+'1.B.Óvoda'!C102+'1.C Konyha'!C102</f>
        <v>0</v>
      </c>
      <c r="D102" s="582">
        <f>' 1.A.1sz.mell. Önk kötelező'!D103+'1.B.1Óvoda (2)'!D102+'1.C.1szmell Konyha köt'!D102</f>
        <v>0</v>
      </c>
      <c r="E102" s="793">
        <f>' 1.A.1sz.mell. Önk kötelező'!E103+'1.B.1Óvoda (2)'!E102+'1.C.1szmell Konyha köt'!E102</f>
        <v>0</v>
      </c>
      <c r="F102" s="801"/>
      <c r="H102" s="215"/>
      <c r="I102" s="215"/>
    </row>
    <row r="103" spans="1:9" customFormat="1" ht="12" customHeight="1" x14ac:dyDescent="0.3">
      <c r="A103" s="172" t="s">
        <v>378</v>
      </c>
      <c r="B103" s="444" t="s">
        <v>644</v>
      </c>
      <c r="C103" s="582">
        <f>'1.A.sz.mell.'!C103+'1.B.Óvoda'!C103+'1.C Konyha'!C103</f>
        <v>0</v>
      </c>
      <c r="D103" s="582">
        <f>' 1.A.1sz.mell. Önk kötelező'!D104+'1.B.1Óvoda (2)'!D103+'1.C.1szmell Konyha köt'!D103</f>
        <v>0</v>
      </c>
      <c r="E103" s="793">
        <f>' 1.A.1sz.mell. Önk kötelező'!E104+'1.B.1Óvoda (2)'!E103+'1.C.1szmell Konyha köt'!E103</f>
        <v>0</v>
      </c>
      <c r="F103" s="801"/>
      <c r="H103" s="215"/>
      <c r="I103" s="215"/>
    </row>
    <row r="104" spans="1:9" customFormat="1" ht="12" customHeight="1" x14ac:dyDescent="0.3">
      <c r="A104" s="172" t="s">
        <v>379</v>
      </c>
      <c r="B104" s="414" t="s">
        <v>645</v>
      </c>
      <c r="C104" s="582">
        <f>'1.A.sz.mell.'!C104+'1.B.Óvoda'!C104+'1.C Konyha'!C104</f>
        <v>4917657</v>
      </c>
      <c r="D104" s="582">
        <f>' 1.A.1sz.mell. Önk kötelező'!D105+'1.B.1Óvoda (2)'!D104+'1.C.1szmell Konyha köt'!D104</f>
        <v>5367657</v>
      </c>
      <c r="E104" s="793">
        <f>' 1.A.1sz.mell. Önk kötelező'!E105+'1.B.1Óvoda (2)'!E104+'1.C.1szmell Konyha köt'!E104</f>
        <v>4618427</v>
      </c>
      <c r="F104" s="801"/>
      <c r="H104" s="215"/>
      <c r="I104" s="215"/>
    </row>
    <row r="105" spans="1:9" customFormat="1" ht="12" customHeight="1" x14ac:dyDescent="0.3">
      <c r="A105" s="172" t="s">
        <v>380</v>
      </c>
      <c r="B105" s="414" t="s">
        <v>646</v>
      </c>
      <c r="C105" s="582">
        <f>'1.A.sz.mell.'!C105+'1.B.Óvoda'!C105+'1.C Konyha'!C105</f>
        <v>0</v>
      </c>
      <c r="D105" s="582">
        <f>' 1.A.1sz.mell. Önk kötelező'!D106+'1.B.1Óvoda (2)'!D105+'1.C.1szmell Konyha köt'!D105</f>
        <v>0</v>
      </c>
      <c r="E105" s="793">
        <f>' 1.A.1sz.mell. Önk kötelező'!E106+'1.B.1Óvoda (2)'!E105+'1.C.1szmell Konyha köt'!E105</f>
        <v>0</v>
      </c>
      <c r="F105" s="801"/>
      <c r="H105" s="215"/>
      <c r="I105" s="215"/>
    </row>
    <row r="106" spans="1:9" customFormat="1" ht="12" customHeight="1" x14ac:dyDescent="0.3">
      <c r="A106" s="172" t="s">
        <v>382</v>
      </c>
      <c r="B106" s="444" t="s">
        <v>647</v>
      </c>
      <c r="C106" s="582">
        <f>'1.A.sz.mell.'!C106+'1.B.Óvoda'!C106+'1.C Konyha'!C106</f>
        <v>0</v>
      </c>
      <c r="D106" s="582">
        <f>' 1.A.1sz.mell. Önk kötelező'!D107+'1.B.1Óvoda (2)'!D106+'1.C.1szmell Konyha köt'!D106</f>
        <v>0</v>
      </c>
      <c r="E106" s="793">
        <f>' 1.A.1sz.mell. Önk kötelező'!E107+'1.B.1Óvoda (2)'!E106+'1.C.1szmell Konyha köt'!E106</f>
        <v>0</v>
      </c>
      <c r="F106" s="801"/>
      <c r="H106" s="215"/>
      <c r="I106" s="215"/>
    </row>
    <row r="107" spans="1:9" customFormat="1" ht="12" customHeight="1" x14ac:dyDescent="0.3">
      <c r="A107" s="172" t="s">
        <v>427</v>
      </c>
      <c r="B107" s="166" t="s">
        <v>648</v>
      </c>
      <c r="C107" s="582">
        <f>'1.A.sz.mell.'!C107+'1.B.Óvoda'!C107+'1.C Konyha'!C107</f>
        <v>0</v>
      </c>
      <c r="D107" s="582">
        <f>' 1.A.1sz.mell. Önk kötelező'!D108+'1.B.1Óvoda (2)'!D107+'1.C.1szmell Konyha köt'!D107</f>
        <v>0</v>
      </c>
      <c r="E107" s="793">
        <f>' 1.A.1sz.mell. Önk kötelező'!E108+'1.B.1Óvoda (2)'!E107+'1.C.1szmell Konyha köt'!E107</f>
        <v>0</v>
      </c>
      <c r="F107" s="801"/>
      <c r="H107" s="215"/>
      <c r="I107" s="215"/>
    </row>
    <row r="108" spans="1:9" customFormat="1" ht="12" customHeight="1" x14ac:dyDescent="0.3">
      <c r="A108" s="172" t="s">
        <v>649</v>
      </c>
      <c r="B108" s="166" t="s">
        <v>650</v>
      </c>
      <c r="C108" s="582">
        <f>'1.A.sz.mell.'!C108+'1.B.Óvoda'!C108+'1.C Konyha'!C108</f>
        <v>0</v>
      </c>
      <c r="D108" s="582">
        <f>' 1.A.1sz.mell. Önk kötelező'!D109+'1.B.1Óvoda (2)'!D108+'1.C.1szmell Konyha köt'!D108</f>
        <v>0</v>
      </c>
      <c r="E108" s="793">
        <f>' 1.A.1sz.mell. Önk kötelező'!E109+'1.B.1Óvoda (2)'!E108+'1.C.1szmell Konyha köt'!E108</f>
        <v>0</v>
      </c>
      <c r="F108" s="801"/>
      <c r="H108" s="215"/>
      <c r="I108" s="215"/>
    </row>
    <row r="109" spans="1:9" customFormat="1" ht="12" customHeight="1" thickBot="1" x14ac:dyDescent="0.35">
      <c r="A109" s="176" t="s">
        <v>651</v>
      </c>
      <c r="B109" s="415" t="s">
        <v>652</v>
      </c>
      <c r="C109" s="672">
        <f>'1.A.sz.mell.'!C109+'1.B.Óvoda'!C109+'1.C Konyha'!C109</f>
        <v>4831724</v>
      </c>
      <c r="D109" s="672">
        <f>' 1.A.1sz.mell. Önk kötelező'!D110+'1.B.1Óvoda (2)'!D109+'1.C.1szmell Konyha köt'!D109</f>
        <v>2707507</v>
      </c>
      <c r="E109" s="794">
        <f>' 1.A.1sz.mell. Önk kötelező'!E110+'1.B.1Óvoda (2)'!E109+'1.C.1szmell Konyha köt'!E109</f>
        <v>862373</v>
      </c>
      <c r="F109" s="802">
        <f>E109/D109</f>
        <v>0.31851182656222127</v>
      </c>
      <c r="H109" s="215"/>
      <c r="I109" s="215"/>
    </row>
    <row r="110" spans="1:9" customFormat="1" ht="12" customHeight="1" thickBot="1" x14ac:dyDescent="0.35">
      <c r="A110" s="678" t="s">
        <v>307</v>
      </c>
      <c r="B110" s="681" t="s">
        <v>653</v>
      </c>
      <c r="C110" s="675">
        <f>'1.A.sz.mell.'!C110+'1.B.Óvoda'!C110+'1.C Konyha'!C110</f>
        <v>151233292</v>
      </c>
      <c r="D110" s="675">
        <f>' 1.A.1sz.mell. Önk kötelező'!D111+'1.B.1Óvoda (2)'!D110+'1.C.1szmell Konyha köt'!D110</f>
        <v>160208612</v>
      </c>
      <c r="E110" s="795">
        <f>' 1.A.1sz.mell. Önk kötelező'!E111+'1.B.1Óvoda (2)'!E110+'1.C.1szmell Konyha köt'!E110</f>
        <v>128024361</v>
      </c>
      <c r="F110" s="676">
        <f>E110/D110</f>
        <v>0.79911035618984083</v>
      </c>
      <c r="H110" s="215"/>
      <c r="I110" s="215"/>
    </row>
    <row r="111" spans="1:9" customFormat="1" ht="12" customHeight="1" x14ac:dyDescent="0.3">
      <c r="A111" s="175" t="s">
        <v>370</v>
      </c>
      <c r="B111" s="168" t="s">
        <v>439</v>
      </c>
      <c r="C111" s="669">
        <f>'1.A.sz.mell.'!C111+'1.B.Óvoda'!C111+'1.C Konyha'!C111</f>
        <v>91541215</v>
      </c>
      <c r="D111" s="669">
        <f>' 1.A.1sz.mell. Önk kötelező'!D112+'1.B.1Óvoda (2)'!D111+'1.C.1szmell Konyha köt'!D111</f>
        <v>98623997</v>
      </c>
      <c r="E111" s="792">
        <f>' 1.A.1sz.mell. Önk kötelező'!E112+'1.B.1Óvoda (2)'!E111+'1.C.1szmell Konyha köt'!E111</f>
        <v>67010476</v>
      </c>
      <c r="F111" s="800">
        <f>E111/D111</f>
        <v>0.67945406836431499</v>
      </c>
      <c r="H111" s="215"/>
      <c r="I111" s="215"/>
    </row>
    <row r="112" spans="1:9" customFormat="1" ht="12" customHeight="1" x14ac:dyDescent="0.3">
      <c r="A112" s="172" t="s">
        <v>371</v>
      </c>
      <c r="B112" s="166" t="s">
        <v>654</v>
      </c>
      <c r="C112" s="582">
        <f>'1.A.sz.mell.'!C112+'1.B.Óvoda'!C112+'1.C Konyha'!C112</f>
        <v>75090531</v>
      </c>
      <c r="D112" s="582">
        <f>' 1.A.1sz.mell. Önk kötelező'!D113+'1.B.1Óvoda (2)'!D112+'1.C.1szmell Konyha köt'!D112</f>
        <v>0</v>
      </c>
      <c r="E112" s="793">
        <f>' 1.A.1sz.mell. Önk kötelező'!E113+'1.B.1Óvoda (2)'!E112+'1.C.1szmell Konyha köt'!E112</f>
        <v>0</v>
      </c>
      <c r="F112" s="801"/>
      <c r="H112" s="215"/>
      <c r="I112" s="215"/>
    </row>
    <row r="113" spans="1:9" customFormat="1" x14ac:dyDescent="0.3">
      <c r="A113" s="172" t="s">
        <v>372</v>
      </c>
      <c r="B113" s="166" t="s">
        <v>428</v>
      </c>
      <c r="C113" s="582">
        <f>'1.A.sz.mell.'!C113+'1.B.Óvoda'!C113+'1.C Konyha'!C113</f>
        <v>59692077</v>
      </c>
      <c r="D113" s="582">
        <f>' 1.A.1sz.mell. Önk kötelező'!D114+'1.B.1Óvoda (2)'!D113+'1.C.1szmell Konyha köt'!D113</f>
        <v>61583784</v>
      </c>
      <c r="E113" s="793">
        <f>' 1.A.1sz.mell. Önk kötelező'!E114+'1.B.1Óvoda (2)'!E113+'1.C.1szmell Konyha köt'!E113</f>
        <v>61013054</v>
      </c>
      <c r="F113" s="801">
        <f>E113/D113</f>
        <v>0.99073246294836315</v>
      </c>
      <c r="H113" s="215"/>
      <c r="I113" s="215"/>
    </row>
    <row r="114" spans="1:9" customFormat="1" ht="12" customHeight="1" x14ac:dyDescent="0.3">
      <c r="A114" s="172" t="s">
        <v>373</v>
      </c>
      <c r="B114" s="166" t="s">
        <v>655</v>
      </c>
      <c r="C114" s="582">
        <f>'1.A.sz.mell.'!C114+'1.B.Óvoda'!C114+'1.C Konyha'!C114</f>
        <v>35989248</v>
      </c>
      <c r="D114" s="582">
        <f>' 1.A.1sz.mell. Önk kötelező'!D115+'1.B.1Óvoda (2)'!D114+'1.C.1szmell Konyha köt'!D114</f>
        <v>0</v>
      </c>
      <c r="E114" s="793">
        <f>' 1.A.1sz.mell. Önk kötelező'!E115+'1.B.1Óvoda (2)'!E114+'1.C.1szmell Konyha köt'!E114</f>
        <v>0</v>
      </c>
      <c r="F114" s="801"/>
      <c r="H114" s="215"/>
      <c r="I114" s="215"/>
    </row>
    <row r="115" spans="1:9" customFormat="1" ht="12" customHeight="1" x14ac:dyDescent="0.3">
      <c r="A115" s="172" t="s">
        <v>374</v>
      </c>
      <c r="B115" s="199" t="s">
        <v>441</v>
      </c>
      <c r="C115" s="582">
        <f>'1.A.sz.mell.'!C115+'1.B.Óvoda'!C115+'1.C Konyha'!C115</f>
        <v>0</v>
      </c>
      <c r="D115" s="582">
        <f>' 1.A.1sz.mell. Önk kötelező'!D116+'1.B.1Óvoda (2)'!D115+'1.C.1szmell Konyha köt'!D115</f>
        <v>831</v>
      </c>
      <c r="E115" s="793">
        <f>' 1.A.1sz.mell. Önk kötelező'!E116+'1.B.1Óvoda (2)'!E115+'1.C.1szmell Konyha köt'!E115</f>
        <v>831</v>
      </c>
      <c r="F115" s="801">
        <f>E115/D115</f>
        <v>1</v>
      </c>
      <c r="H115" s="215"/>
      <c r="I115" s="215"/>
    </row>
    <row r="116" spans="1:9" customFormat="1" ht="21.75" customHeight="1" x14ac:dyDescent="0.3">
      <c r="A116" s="172" t="s">
        <v>381</v>
      </c>
      <c r="B116" s="199" t="s">
        <v>656</v>
      </c>
      <c r="C116" s="582">
        <f>'1.A.sz.mell.'!C116+'1.B.Óvoda'!C116+'1.C Konyha'!C116</f>
        <v>0</v>
      </c>
      <c r="D116" s="582">
        <f>' 1.A.1sz.mell. Önk kötelező'!D117+'1.B.1Óvoda (2)'!D116+'1.C.1szmell Konyha köt'!D116</f>
        <v>0</v>
      </c>
      <c r="E116" s="793">
        <f>' 1.A.1sz.mell. Önk kötelező'!E117+'1.B.1Óvoda (2)'!E116+'1.C.1szmell Konyha köt'!E116</f>
        <v>0</v>
      </c>
      <c r="F116" s="801"/>
      <c r="H116" s="215"/>
      <c r="I116" s="215"/>
    </row>
    <row r="117" spans="1:9" customFormat="1" ht="24" customHeight="1" x14ac:dyDescent="0.3">
      <c r="A117" s="172" t="s">
        <v>383</v>
      </c>
      <c r="B117" s="166" t="s">
        <v>657</v>
      </c>
      <c r="C117" s="582">
        <f>'1.A.sz.mell.'!C117+'1.B.Óvoda'!C117+'1.C Konyha'!C117</f>
        <v>0</v>
      </c>
      <c r="D117" s="582">
        <f>' 1.A.1sz.mell. Önk kötelező'!D118+'1.B.1Óvoda (2)'!D117+'1.C.1szmell Konyha köt'!D117</f>
        <v>0</v>
      </c>
      <c r="E117" s="793">
        <f>' 1.A.1sz.mell. Önk kötelező'!E118+'1.B.1Óvoda (2)'!E117+'1.C.1szmell Konyha köt'!E117</f>
        <v>0</v>
      </c>
      <c r="F117" s="801"/>
      <c r="H117" s="215"/>
      <c r="I117" s="215"/>
    </row>
    <row r="118" spans="1:9" customFormat="1" ht="22.5" customHeight="1" x14ac:dyDescent="0.3">
      <c r="A118" s="172" t="s">
        <v>429</v>
      </c>
      <c r="B118" s="166" t="s">
        <v>644</v>
      </c>
      <c r="C118" s="582">
        <f>'1.A.sz.mell.'!C118+'1.B.Óvoda'!C118+'1.C Konyha'!C118</f>
        <v>0</v>
      </c>
      <c r="D118" s="582">
        <f>' 1.A.1sz.mell. Önk kötelező'!D119+'1.B.1Óvoda (2)'!D118+'1.C.1szmell Konyha köt'!D118</f>
        <v>0</v>
      </c>
      <c r="E118" s="793">
        <f>' 1.A.1sz.mell. Önk kötelező'!E119+'1.B.1Óvoda (2)'!E118+'1.C.1szmell Konyha köt'!E118</f>
        <v>0</v>
      </c>
      <c r="F118" s="801"/>
      <c r="H118" s="215"/>
      <c r="I118" s="215"/>
    </row>
    <row r="119" spans="1:9" customFormat="1" ht="12" customHeight="1" x14ac:dyDescent="0.3">
      <c r="A119" s="172" t="s">
        <v>430</v>
      </c>
      <c r="B119" s="166" t="s">
        <v>658</v>
      </c>
      <c r="C119" s="582">
        <f>'1.A.sz.mell.'!C119+'1.B.Óvoda'!C119+'1.C Konyha'!C119</f>
        <v>0</v>
      </c>
      <c r="D119" s="582">
        <f>' 1.A.1sz.mell. Önk kötelező'!D120+'1.B.1Óvoda (2)'!D119+'1.C.1szmell Konyha köt'!D119</f>
        <v>831</v>
      </c>
      <c r="E119" s="793">
        <f>' 1.A.1sz.mell. Önk kötelező'!E120+'1.B.1Óvoda (2)'!E119+'1.C.1szmell Konyha köt'!E119</f>
        <v>831</v>
      </c>
      <c r="F119" s="801">
        <f>E119/D119</f>
        <v>1</v>
      </c>
      <c r="H119" s="215"/>
      <c r="I119" s="215"/>
    </row>
    <row r="120" spans="1:9" customFormat="1" ht="12" customHeight="1" x14ac:dyDescent="0.3">
      <c r="A120" s="172" t="s">
        <v>431</v>
      </c>
      <c r="B120" s="166" t="s">
        <v>659</v>
      </c>
      <c r="C120" s="582">
        <f>'1.A.sz.mell.'!C120+'1.B.Óvoda'!C120+'1.C Konyha'!C120</f>
        <v>0</v>
      </c>
      <c r="D120" s="582">
        <f>' 1.A.1sz.mell. Önk kötelező'!D121+'1.B.1Óvoda (2)'!D120+'1.C.1szmell Konyha köt'!D120</f>
        <v>0</v>
      </c>
      <c r="E120" s="793">
        <f>' 1.A.1sz.mell. Önk kötelező'!E121+'1.B.1Óvoda (2)'!E120+'1.C.1szmell Konyha köt'!E120</f>
        <v>0</v>
      </c>
      <c r="F120" s="801"/>
      <c r="H120" s="215"/>
      <c r="I120" s="215"/>
    </row>
    <row r="121" spans="1:9" s="232" customFormat="1" ht="12" customHeight="1" x14ac:dyDescent="0.25">
      <c r="A121" s="172" t="s">
        <v>660</v>
      </c>
      <c r="B121" s="444" t="s">
        <v>647</v>
      </c>
      <c r="C121" s="582">
        <f>'1.A.sz.mell.'!C121+'1.B.Óvoda'!C121+'1.C Konyha'!C121</f>
        <v>0</v>
      </c>
      <c r="D121" s="582">
        <f>' 1.A.1sz.mell. Önk kötelező'!D122+'1.B.1Óvoda (2)'!D121+'1.C.1szmell Konyha köt'!D121</f>
        <v>0</v>
      </c>
      <c r="E121" s="793">
        <f>' 1.A.1sz.mell. Önk kötelező'!E122+'1.B.1Óvoda (2)'!E121+'1.C.1szmell Konyha köt'!E121</f>
        <v>0</v>
      </c>
      <c r="F121" s="801"/>
    </row>
    <row r="122" spans="1:9" customFormat="1" ht="12" customHeight="1" x14ac:dyDescent="0.3">
      <c r="A122" s="172" t="s">
        <v>661</v>
      </c>
      <c r="B122" s="166" t="s">
        <v>662</v>
      </c>
      <c r="C122" s="582">
        <f>'1.A.sz.mell.'!C122+'1.B.Óvoda'!C122+'1.C Konyha'!C122</f>
        <v>0</v>
      </c>
      <c r="D122" s="582">
        <f>' 1.A.1sz.mell. Önk kötelező'!D123+'1.B.1Óvoda (2)'!D122+'1.C.1szmell Konyha köt'!D122</f>
        <v>0</v>
      </c>
      <c r="E122" s="793">
        <f>' 1.A.1sz.mell. Önk kötelező'!E123+'1.B.1Óvoda (2)'!E122+'1.C.1szmell Konyha köt'!E122</f>
        <v>0</v>
      </c>
      <c r="F122" s="801"/>
      <c r="H122" s="215"/>
      <c r="I122" s="215"/>
    </row>
    <row r="123" spans="1:9" customFormat="1" ht="12" customHeight="1" thickBot="1" x14ac:dyDescent="0.35">
      <c r="A123" s="176" t="s">
        <v>663</v>
      </c>
      <c r="B123" s="752" t="s">
        <v>664</v>
      </c>
      <c r="C123" s="672">
        <f>'1.A.sz.mell.'!C123+'1.B.Óvoda'!C123+'1.C Konyha'!C123</f>
        <v>0</v>
      </c>
      <c r="D123" s="672">
        <f>' 1.A.1sz.mell. Önk kötelező'!D124+'1.B.1Óvoda (2)'!D123+'1.C.1szmell Konyha köt'!D123</f>
        <v>0</v>
      </c>
      <c r="E123" s="794">
        <f>' 1.A.1sz.mell. Önk kötelező'!E124+'1.B.1Óvoda (2)'!E123+'1.C.1szmell Konyha köt'!E123</f>
        <v>0</v>
      </c>
      <c r="F123" s="802"/>
      <c r="H123" s="215"/>
      <c r="I123" s="215"/>
    </row>
    <row r="124" spans="1:9" customFormat="1" ht="12" customHeight="1" thickBot="1" x14ac:dyDescent="0.35">
      <c r="A124" s="678" t="s">
        <v>308</v>
      </c>
      <c r="B124" s="750" t="s">
        <v>665</v>
      </c>
      <c r="C124" s="675">
        <f>'1.A.sz.mell.'!C124+'1.B.Óvoda'!C124+'1.C Konyha'!C124</f>
        <v>28389313</v>
      </c>
      <c r="D124" s="675">
        <f>' 1.A.1sz.mell. Önk kötelező'!D125+'1.B.1Óvoda (2)'!D124+'1.C.1szmell Konyha köt'!D124</f>
        <v>243610685</v>
      </c>
      <c r="E124" s="795">
        <f>' 1.A.1sz.mell. Önk kötelező'!E125+'1.B.1Óvoda (2)'!E124+'1.C.1szmell Konyha köt'!E124</f>
        <v>0</v>
      </c>
      <c r="F124" s="676"/>
      <c r="H124" s="215"/>
      <c r="I124" s="215"/>
    </row>
    <row r="125" spans="1:9" customFormat="1" ht="12" customHeight="1" x14ac:dyDescent="0.3">
      <c r="A125" s="175" t="s">
        <v>353</v>
      </c>
      <c r="B125" s="168" t="s">
        <v>342</v>
      </c>
      <c r="C125" s="669">
        <f>'1.A.sz.mell.'!C125+'1.B.Óvoda'!C125+'1.C Konyha'!C125</f>
        <v>7977257</v>
      </c>
      <c r="D125" s="669">
        <f>' 1.A.1sz.mell. Önk kötelező'!D126+'1.B.1Óvoda (2)'!D125+'1.C.1szmell Konyha köt'!D125</f>
        <v>0</v>
      </c>
      <c r="E125" s="792">
        <f>' 1.A.1sz.mell. Önk kötelező'!E126+'1.B.1Óvoda (2)'!E125+'1.C.1szmell Konyha köt'!E125</f>
        <v>0</v>
      </c>
      <c r="F125" s="800"/>
      <c r="H125" s="215"/>
      <c r="I125" s="215"/>
    </row>
    <row r="126" spans="1:9" customFormat="1" ht="12" customHeight="1" thickBot="1" x14ac:dyDescent="0.35">
      <c r="A126" s="176" t="s">
        <v>354</v>
      </c>
      <c r="B126" s="415" t="s">
        <v>343</v>
      </c>
      <c r="C126" s="672">
        <f>'1.A.sz.mell.'!C126+'1.B.Óvoda'!C126+'1.C Konyha'!C126</f>
        <v>20412056</v>
      </c>
      <c r="D126" s="672">
        <f>' 1.A.1sz.mell. Önk kötelező'!D127+'1.B.1Óvoda (2)'!D126+'1.C.1szmell Konyha köt'!D126</f>
        <v>243610685</v>
      </c>
      <c r="E126" s="794">
        <f>' 1.A.1sz.mell. Önk kötelező'!E127+'1.B.1Óvoda (2)'!E126+'1.C.1szmell Konyha köt'!E126</f>
        <v>0</v>
      </c>
      <c r="F126" s="802"/>
      <c r="H126" s="215"/>
      <c r="I126" s="215"/>
    </row>
    <row r="127" spans="1:9" customFormat="1" ht="12" customHeight="1" thickBot="1" x14ac:dyDescent="0.35">
      <c r="A127" s="578" t="s">
        <v>309</v>
      </c>
      <c r="B127" s="751" t="s">
        <v>666</v>
      </c>
      <c r="C127" s="675">
        <f>'1.A.sz.mell.'!C127+'1.B.Óvoda'!C127+'1.C Konyha'!C127</f>
        <v>361576359</v>
      </c>
      <c r="D127" s="675">
        <f>' 1.A.1sz.mell. Önk kötelező'!D128+'1.B.1Óvoda (2)'!D127+'1.C.1szmell Konyha köt'!D127</f>
        <v>572680079</v>
      </c>
      <c r="E127" s="795">
        <f>'1.A.sz.mell.'!E127+'1.B.Óvoda'!E127+'1.C Konyha'!E127</f>
        <v>336573409</v>
      </c>
      <c r="F127" s="580">
        <f>E127/D127</f>
        <v>0.58771628583225088</v>
      </c>
      <c r="H127" s="215"/>
      <c r="I127" s="215"/>
    </row>
    <row r="128" spans="1:9" customFormat="1" ht="12" customHeight="1" thickBot="1" x14ac:dyDescent="0.35">
      <c r="A128" s="180" t="s">
        <v>310</v>
      </c>
      <c r="B128" s="749" t="s">
        <v>667</v>
      </c>
      <c r="C128" s="207">
        <f>'1.A.sz.mell.'!C128+'1.B.Óvoda'!C128+'1.C Konyha'!C128</f>
        <v>43666300</v>
      </c>
      <c r="D128" s="207">
        <f>' 1.A.1sz.mell. Önk kötelező'!D129+'1.B.1Óvoda (2)'!D128+'1.C.1szmell Konyha köt'!D128</f>
        <v>51666300</v>
      </c>
      <c r="E128" s="291">
        <f>' 1.A.1sz.mell. Önk kötelező'!E129+'1.B.1Óvoda (2)'!E128+'1.C.1szmell Konyha köt'!E128</f>
        <v>31666300</v>
      </c>
      <c r="F128" s="481"/>
      <c r="H128" s="215"/>
      <c r="I128" s="215"/>
    </row>
    <row r="129" spans="1:9" customFormat="1" ht="12" customHeight="1" x14ac:dyDescent="0.3">
      <c r="A129" s="175" t="s">
        <v>357</v>
      </c>
      <c r="B129" s="168" t="s">
        <v>668</v>
      </c>
      <c r="C129" s="669">
        <f>'1.A.sz.mell.'!C129+'1.B.Óvoda'!C129+'1.C Konyha'!C129</f>
        <v>0</v>
      </c>
      <c r="D129" s="669">
        <f>' 1.A.1sz.mell. Önk kötelező'!D130+'1.B.1Óvoda (2)'!D129+'1.C.1szmell Konyha köt'!D129</f>
        <v>0</v>
      </c>
      <c r="E129" s="792">
        <f>' 1.A.1sz.mell. Önk kötelező'!E130+'1.B.1Óvoda (2)'!E129+'1.C.1szmell Konyha köt'!E129</f>
        <v>0</v>
      </c>
      <c r="F129" s="800"/>
      <c r="H129" s="215"/>
      <c r="I129" s="215"/>
    </row>
    <row r="130" spans="1:9" ht="12" customHeight="1" x14ac:dyDescent="0.3">
      <c r="A130" s="172" t="s">
        <v>358</v>
      </c>
      <c r="B130" s="166" t="s">
        <v>669</v>
      </c>
      <c r="C130" s="582">
        <f>'1.A.sz.mell.'!C130+'1.B.Óvoda'!C130+'1.C Konyha'!C130</f>
        <v>0</v>
      </c>
      <c r="D130" s="582">
        <f>' 1.A.1sz.mell. Önk kötelező'!D131+'1.B.1Óvoda (2)'!D130+'1.C.1szmell Konyha köt'!D130</f>
        <v>20000000</v>
      </c>
      <c r="E130" s="793">
        <f>' 1.A.1sz.mell. Önk kötelező'!E131+'1.B.1Óvoda (2)'!E130+'1.C.1szmell Konyha köt'!E130</f>
        <v>0</v>
      </c>
      <c r="F130" s="801"/>
    </row>
    <row r="131" spans="1:9" ht="12" customHeight="1" thickBot="1" x14ac:dyDescent="0.35">
      <c r="A131" s="176" t="s">
        <v>359</v>
      </c>
      <c r="B131" s="415" t="s">
        <v>670</v>
      </c>
      <c r="C131" s="672">
        <f>'1.A.sz.mell.'!C131+'1.B.Óvoda'!C131+'1.C Konyha'!C131</f>
        <v>43666300</v>
      </c>
      <c r="D131" s="672">
        <f>' 1.A.1sz.mell. Önk kötelező'!D132+'1.B.1Óvoda (2)'!D131+'1.C.1szmell Konyha köt'!D131</f>
        <v>31666300</v>
      </c>
      <c r="E131" s="794">
        <f>' 1.A.1sz.mell. Önk kötelező'!E132+'1.B.1Óvoda (2)'!E131+'1.C.1szmell Konyha köt'!E131</f>
        <v>31666300</v>
      </c>
      <c r="F131" s="802"/>
    </row>
    <row r="132" spans="1:9" ht="12" customHeight="1" thickBot="1" x14ac:dyDescent="0.35">
      <c r="A132" s="678" t="s">
        <v>311</v>
      </c>
      <c r="B132" s="750" t="s">
        <v>671</v>
      </c>
      <c r="C132" s="675">
        <f>'1.A.sz.mell.'!C132+'1.B.Óvoda'!C132+'1.C Konyha'!C132</f>
        <v>0</v>
      </c>
      <c r="D132" s="675">
        <f>' 1.A.1sz.mell. Önk kötelező'!D133+'1.B.1Óvoda (2)'!D132+'1.C.1szmell Konyha köt'!D132</f>
        <v>0</v>
      </c>
      <c r="E132" s="795">
        <f>' 1.A.1sz.mell. Önk kötelező'!E133+'1.B.1Óvoda (2)'!E132+'1.C.1szmell Konyha köt'!E132</f>
        <v>0</v>
      </c>
      <c r="F132" s="676"/>
    </row>
    <row r="133" spans="1:9" ht="12" customHeight="1" x14ac:dyDescent="0.3">
      <c r="A133" s="175" t="s">
        <v>360</v>
      </c>
      <c r="B133" s="168" t="s">
        <v>672</v>
      </c>
      <c r="C133" s="669">
        <f>'1.A.sz.mell.'!C133+'1.B.Óvoda'!C133+'1.C Konyha'!C133</f>
        <v>0</v>
      </c>
      <c r="D133" s="669">
        <f>' 1.A.1sz.mell. Önk kötelező'!D134+'1.B.1Óvoda (2)'!D133+'1.C.1szmell Konyha köt'!D133</f>
        <v>0</v>
      </c>
      <c r="E133" s="792">
        <f>' 1.A.1sz.mell. Önk kötelező'!E134+'1.B.1Óvoda (2)'!E133+'1.C.1szmell Konyha köt'!E133</f>
        <v>0</v>
      </c>
      <c r="F133" s="800"/>
    </row>
    <row r="134" spans="1:9" ht="12" customHeight="1" x14ac:dyDescent="0.3">
      <c r="A134" s="172" t="s">
        <v>361</v>
      </c>
      <c r="B134" s="166" t="s">
        <v>673</v>
      </c>
      <c r="C134" s="582">
        <f>'1.A.sz.mell.'!C134+'1.B.Óvoda'!C134+'1.C Konyha'!C134</f>
        <v>0</v>
      </c>
      <c r="D134" s="582">
        <f>' 1.A.1sz.mell. Önk kötelező'!D135+'1.B.1Óvoda (2)'!D134+'1.C.1szmell Konyha köt'!D134</f>
        <v>0</v>
      </c>
      <c r="E134" s="793">
        <f>' 1.A.1sz.mell. Önk kötelező'!E135+'1.B.1Óvoda (2)'!E134+'1.C.1szmell Konyha köt'!E134</f>
        <v>0</v>
      </c>
      <c r="F134" s="801"/>
    </row>
    <row r="135" spans="1:9" ht="12" customHeight="1" x14ac:dyDescent="0.3">
      <c r="A135" s="172" t="s">
        <v>569</v>
      </c>
      <c r="B135" s="166" t="s">
        <v>674</v>
      </c>
      <c r="C135" s="582">
        <f>'1.A.sz.mell.'!C135+'1.B.Óvoda'!C135+'1.C Konyha'!C135</f>
        <v>0</v>
      </c>
      <c r="D135" s="582">
        <f>' 1.A.1sz.mell. Önk kötelező'!D136+'1.B.1Óvoda (2)'!D135+'1.C.1szmell Konyha köt'!D135</f>
        <v>0</v>
      </c>
      <c r="E135" s="793">
        <f>' 1.A.1sz.mell. Önk kötelező'!E136+'1.B.1Óvoda (2)'!E135+'1.C.1szmell Konyha köt'!E135</f>
        <v>0</v>
      </c>
      <c r="F135" s="801"/>
    </row>
    <row r="136" spans="1:9" ht="12" customHeight="1" thickBot="1" x14ac:dyDescent="0.35">
      <c r="A136" s="176" t="s">
        <v>571</v>
      </c>
      <c r="B136" s="415" t="s">
        <v>675</v>
      </c>
      <c r="C136" s="672">
        <f>'1.A.sz.mell.'!C136+'1.B.Óvoda'!C136+'1.C Konyha'!C136</f>
        <v>0</v>
      </c>
      <c r="D136" s="672">
        <f>' 1.A.1sz.mell. Önk kötelező'!D137+'1.B.1Óvoda (2)'!D136+'1.C.1szmell Konyha köt'!D136</f>
        <v>0</v>
      </c>
      <c r="E136" s="794">
        <f>' 1.A.1sz.mell. Önk kötelező'!E137+'1.B.1Óvoda (2)'!E136+'1.C.1szmell Konyha köt'!E136</f>
        <v>0</v>
      </c>
      <c r="F136" s="802"/>
    </row>
    <row r="137" spans="1:9" ht="12" customHeight="1" thickBot="1" x14ac:dyDescent="0.35">
      <c r="A137" s="678" t="s">
        <v>312</v>
      </c>
      <c r="B137" s="750" t="s">
        <v>676</v>
      </c>
      <c r="C137" s="675">
        <f>'1.A.sz.mell.'!C137+'1.B.Óvoda'!C137+'1.C Konyha'!C137</f>
        <v>57194493</v>
      </c>
      <c r="D137" s="675">
        <f>' 1.A.1sz.mell. Önk kötelező'!D138+'1.B.1Óvoda (2)'!D137+'1.C.1szmell Konyha köt'!D137</f>
        <v>56441682</v>
      </c>
      <c r="E137" s="795">
        <f>E139+E140</f>
        <v>3247169</v>
      </c>
      <c r="F137" s="676">
        <f>E137/D137</f>
        <v>5.7531400286759703E-2</v>
      </c>
    </row>
    <row r="138" spans="1:9" ht="12" customHeight="1" x14ac:dyDescent="0.3">
      <c r="A138" s="175" t="s">
        <v>362</v>
      </c>
      <c r="B138" s="168" t="s">
        <v>677</v>
      </c>
      <c r="C138" s="669">
        <f>'1.A.sz.mell.'!C138+'1.B.Óvoda'!C138+'1.C Konyha'!C138</f>
        <v>0</v>
      </c>
      <c r="D138" s="669">
        <f>' 1.A.1sz.mell. Önk kötelező'!D139+'1.B.1Óvoda (2)'!D138+'1.C.1szmell Konyha köt'!D138</f>
        <v>0</v>
      </c>
      <c r="E138" s="792">
        <f>' 1.A.1sz.mell. Önk kötelező'!E139+'1.B.1Óvoda (2)'!E138+'1.C.1szmell Konyha köt'!E138</f>
        <v>0</v>
      </c>
      <c r="F138" s="800"/>
    </row>
    <row r="139" spans="1:9" ht="12" customHeight="1" x14ac:dyDescent="0.3">
      <c r="A139" s="172" t="s">
        <v>363</v>
      </c>
      <c r="B139" s="166" t="s">
        <v>678</v>
      </c>
      <c r="C139" s="582">
        <f>'1.A.sz.mell.'!C139+'1.B.Óvoda'!C139+'1.C Konyha'!C139</f>
        <v>3247169</v>
      </c>
      <c r="D139" s="582">
        <f>' 1.A.1sz.mell. Önk kötelező'!D140+'1.B.1Óvoda (2)'!D139+'1.C.1szmell Konyha köt'!D139</f>
        <v>3247169</v>
      </c>
      <c r="E139" s="793">
        <f>' 1.A.1sz.mell. Önk kötelező'!E140+'1.B.1Óvoda (2)'!E139+'1.C.1szmell Konyha köt'!E139</f>
        <v>3247169</v>
      </c>
      <c r="F139" s="801"/>
    </row>
    <row r="140" spans="1:9" ht="12" customHeight="1" x14ac:dyDescent="0.3">
      <c r="A140" s="172" t="s">
        <v>578</v>
      </c>
      <c r="B140" s="166" t="s">
        <v>679</v>
      </c>
      <c r="C140" s="582">
        <f>'1.A.sz.mell.'!C140+'1.B.Óvoda'!C140+'1.C Konyha'!C140</f>
        <v>2628658</v>
      </c>
      <c r="D140" s="582">
        <f>' 1.A.1sz.mell. Önk kötelező'!D141+'1.B.1Óvoda (2)'!D140+'1.C.1szmell Konyha köt'!D140</f>
        <v>0</v>
      </c>
      <c r="E140" s="793">
        <f>' 1.A.1sz.mell. Önk kötelező'!E141+'1.B.1Óvoda (2)'!E140+'1.C.1szmell Konyha köt'!E140</f>
        <v>0</v>
      </c>
      <c r="F140" s="801"/>
    </row>
    <row r="141" spans="1:9" ht="12" customHeight="1" x14ac:dyDescent="0.3">
      <c r="A141" s="172" t="s">
        <v>580</v>
      </c>
      <c r="B141" s="166" t="s">
        <v>858</v>
      </c>
      <c r="C141" s="582">
        <f>'1.A.sz.mell.'!C141+'1.B.Óvoda'!C141+'1.C Konyha'!C141</f>
        <v>51318666</v>
      </c>
      <c r="D141" s="582">
        <f>' 1.A.1sz.mell. Önk kötelező'!D142+'1.B.1Óvoda (2)'!D141+'1.C.1szmell Konyha köt'!D141</f>
        <v>53194513</v>
      </c>
      <c r="E141" s="793"/>
      <c r="F141" s="801"/>
    </row>
    <row r="142" spans="1:9" ht="12" customHeight="1" thickBot="1" x14ac:dyDescent="0.35">
      <c r="A142" s="176" t="s">
        <v>857</v>
      </c>
      <c r="B142" s="415" t="s">
        <v>680</v>
      </c>
      <c r="C142" s="672">
        <f>'1.A.sz.mell.'!C142+'1.B.Óvoda'!C142+'1.C Konyha'!C142</f>
        <v>0</v>
      </c>
      <c r="D142" s="672">
        <f>' 1.A.1sz.mell. Önk kötelező'!D143+'1.B.1Óvoda (2)'!D142+'1.C.1szmell Konyha köt'!D142</f>
        <v>0</v>
      </c>
      <c r="E142" s="794">
        <f>' 1.A.1sz.mell. Önk kötelező'!E143+'1.B.1Óvoda (2)'!E142+'1.C.1szmell Konyha köt'!E142</f>
        <v>0</v>
      </c>
      <c r="F142" s="802"/>
    </row>
    <row r="143" spans="1:9" ht="15" customHeight="1" thickBot="1" x14ac:dyDescent="0.35">
      <c r="A143" s="678" t="s">
        <v>313</v>
      </c>
      <c r="B143" s="750" t="s">
        <v>681</v>
      </c>
      <c r="C143" s="675">
        <f>'1.A.sz.mell.'!C143+'1.B.Óvoda'!C143+'1.C Konyha'!C143</f>
        <v>0</v>
      </c>
      <c r="D143" s="675">
        <f>' 1.A.1sz.mell. Önk kötelező'!D144+'1.B.1Óvoda (2)'!D143+'1.C.1szmell Konyha köt'!D143</f>
        <v>0</v>
      </c>
      <c r="E143" s="795">
        <f>' 1.A.1sz.mell. Önk kötelező'!E144+'1.B.1Óvoda (2)'!E143+'1.C.1szmell Konyha köt'!E143</f>
        <v>0</v>
      </c>
      <c r="F143" s="676"/>
      <c r="H143" s="221"/>
      <c r="I143" s="221"/>
    </row>
    <row r="144" spans="1:9" s="217" customFormat="1" ht="12.9" customHeight="1" x14ac:dyDescent="0.25">
      <c r="A144" s="175" t="s">
        <v>422</v>
      </c>
      <c r="B144" s="168" t="s">
        <v>682</v>
      </c>
      <c r="C144" s="669">
        <f>'1.A.sz.mell.'!C144+'1.B.Óvoda'!C144+'1.C Konyha'!C144</f>
        <v>0</v>
      </c>
      <c r="D144" s="669">
        <f>' 1.A.1sz.mell. Önk kötelező'!D145+'1.B.1Óvoda (2)'!D144+'1.C.1szmell Konyha köt'!D144</f>
        <v>0</v>
      </c>
      <c r="E144" s="792">
        <f>' 1.A.1sz.mell. Önk kötelező'!E145+'1.B.1Óvoda (2)'!E144+'1.C.1szmell Konyha köt'!E144</f>
        <v>0</v>
      </c>
      <c r="F144" s="800"/>
    </row>
    <row r="145" spans="1:9" ht="12.75" customHeight="1" x14ac:dyDescent="0.3">
      <c r="A145" s="172" t="s">
        <v>423</v>
      </c>
      <c r="B145" s="166" t="s">
        <v>683</v>
      </c>
      <c r="C145" s="582">
        <f>'1.A.sz.mell.'!C145+'1.B.Óvoda'!C145+'1.C Konyha'!C145</f>
        <v>0</v>
      </c>
      <c r="D145" s="582">
        <f>' 1.A.1sz.mell. Önk kötelező'!D146+'1.B.1Óvoda (2)'!D145+'1.C.1szmell Konyha köt'!D145</f>
        <v>0</v>
      </c>
      <c r="E145" s="793">
        <f>' 1.A.1sz.mell. Önk kötelező'!E146+'1.B.1Óvoda (2)'!E145+'1.C.1szmell Konyha köt'!E145</f>
        <v>0</v>
      </c>
      <c r="F145" s="801"/>
    </row>
    <row r="146" spans="1:9" customFormat="1" ht="12.75" customHeight="1" x14ac:dyDescent="0.3">
      <c r="A146" s="172" t="s">
        <v>440</v>
      </c>
      <c r="B146" s="166" t="s">
        <v>684</v>
      </c>
      <c r="C146" s="582">
        <f>'1.A.sz.mell.'!C146+'1.B.Óvoda'!C146+'1.C Konyha'!C146</f>
        <v>0</v>
      </c>
      <c r="D146" s="582">
        <f>' 1.A.1sz.mell. Önk kötelező'!D147+'1.B.1Óvoda (2)'!D146+'1.C.1szmell Konyha köt'!D146</f>
        <v>0</v>
      </c>
      <c r="E146" s="793">
        <f>' 1.A.1sz.mell. Önk kötelező'!E147+'1.B.1Óvoda (2)'!E146+'1.C.1szmell Konyha köt'!E146</f>
        <v>0</v>
      </c>
      <c r="F146" s="801"/>
      <c r="H146" s="215"/>
      <c r="I146" s="215"/>
    </row>
    <row r="147" spans="1:9" customFormat="1" ht="12.75" customHeight="1" thickBot="1" x14ac:dyDescent="0.35">
      <c r="A147" s="176" t="s">
        <v>586</v>
      </c>
      <c r="B147" s="415" t="s">
        <v>685</v>
      </c>
      <c r="C147" s="672">
        <f>'1.A.sz.mell.'!C147+'1.B.Óvoda'!C147+'1.C Konyha'!C147</f>
        <v>0</v>
      </c>
      <c r="D147" s="672">
        <f>' 1.A.1sz.mell. Önk kötelező'!D148+'1.B.1Óvoda (2)'!D147+'1.C.1szmell Konyha köt'!D147</f>
        <v>0</v>
      </c>
      <c r="E147" s="794">
        <f>' 1.A.1sz.mell. Önk kötelező'!E148+'1.B.1Óvoda (2)'!E147+'1.C.1szmell Konyha köt'!E147</f>
        <v>0</v>
      </c>
      <c r="F147" s="802"/>
      <c r="H147" s="215"/>
      <c r="I147" s="215"/>
    </row>
    <row r="148" spans="1:9" customFormat="1" ht="16.2" thickBot="1" x14ac:dyDescent="0.35">
      <c r="A148" s="178" t="s">
        <v>314</v>
      </c>
      <c r="B148" s="185" t="s">
        <v>686</v>
      </c>
      <c r="C148" s="208">
        <f>'1.A.sz.mell.'!C148+'1.B.Óvoda'!C148+'1.C Konyha'!C148</f>
        <v>100860793</v>
      </c>
      <c r="D148" s="208">
        <f>' 1.A.1sz.mell. Önk kötelező'!D149+'1.B.1Óvoda (2)'!D148+'1.C.1szmell Konyha köt'!D148</f>
        <v>108107982</v>
      </c>
      <c r="E148" s="286">
        <f>E143+E137+E132+E128</f>
        <v>34913469</v>
      </c>
      <c r="F148" s="285">
        <f>E148/D148</f>
        <v>0.32294996497113415</v>
      </c>
      <c r="H148" s="215"/>
      <c r="I148" s="215"/>
    </row>
    <row r="149" spans="1:9" customFormat="1" ht="16.2" thickBot="1" x14ac:dyDescent="0.35">
      <c r="A149" s="342" t="s">
        <v>315</v>
      </c>
      <c r="B149" s="296" t="s">
        <v>687</v>
      </c>
      <c r="C149" s="208">
        <f>'1.A.sz.mell.'!C149+'1.B.Óvoda'!C149+'1.C Konyha'!C149</f>
        <v>462437152</v>
      </c>
      <c r="D149" s="208">
        <f>' 1.A.1sz.mell. Önk kötelező'!D150+'1.B.1Óvoda (2)'!D149+'1.C.1szmell Konyha köt'!D149</f>
        <v>680788061</v>
      </c>
      <c r="E149" s="286">
        <f>E148+E127</f>
        <v>371486878</v>
      </c>
      <c r="F149" s="285">
        <f>E149/D149</f>
        <v>0.54567184602845142</v>
      </c>
      <c r="H149" s="215"/>
      <c r="I149" s="215"/>
    </row>
    <row r="151" spans="1:9" customFormat="1" ht="18.75" customHeight="1" x14ac:dyDescent="0.3">
      <c r="A151" s="867" t="s">
        <v>688</v>
      </c>
      <c r="B151" s="867"/>
      <c r="C151" s="867"/>
      <c r="D151" s="867"/>
      <c r="E151" s="867"/>
      <c r="F151" s="215"/>
      <c r="H151" s="215"/>
      <c r="I151" s="215"/>
    </row>
    <row r="152" spans="1:9" customFormat="1" ht="13.5" customHeight="1" thickBot="1" x14ac:dyDescent="0.35">
      <c r="A152" s="187" t="s">
        <v>405</v>
      </c>
      <c r="B152" s="406"/>
      <c r="C152" s="215"/>
      <c r="D152" s="206"/>
      <c r="E152" s="203"/>
      <c r="F152" s="203" t="s">
        <v>1023</v>
      </c>
      <c r="H152" s="215"/>
      <c r="I152" s="215"/>
    </row>
    <row r="153" spans="1:9" customFormat="1" ht="22.2" thickBot="1" x14ac:dyDescent="0.35">
      <c r="A153" s="178">
        <v>1</v>
      </c>
      <c r="B153" s="403" t="s">
        <v>689</v>
      </c>
      <c r="C153" s="202">
        <f>+C63-C127</f>
        <v>-232614943</v>
      </c>
      <c r="D153" s="202">
        <f>+D63-D127</f>
        <v>-63901213</v>
      </c>
      <c r="E153" s="202">
        <f>+E63-E127</f>
        <v>157376448</v>
      </c>
      <c r="F153" s="202">
        <f>+F63-F127</f>
        <v>0.38313743866187933</v>
      </c>
      <c r="H153" s="215"/>
      <c r="I153" s="215"/>
    </row>
    <row r="154" spans="1:9" customFormat="1" ht="22.2" thickBot="1" x14ac:dyDescent="0.35">
      <c r="A154" s="178" t="s">
        <v>307</v>
      </c>
      <c r="B154" s="403" t="s">
        <v>690</v>
      </c>
      <c r="C154" s="202">
        <f>+C86-C148</f>
        <v>-20591411</v>
      </c>
      <c r="D154" s="202">
        <f>+D86-D148</f>
        <v>59388780</v>
      </c>
      <c r="E154" s="202">
        <f>+E86-E148</f>
        <v>129661420</v>
      </c>
      <c r="F154" s="202">
        <f>+F86-F148</f>
        <v>-7.3035455304400976E-2</v>
      </c>
      <c r="H154" s="215"/>
      <c r="I154" s="215"/>
    </row>
    <row r="155" spans="1:9" customFormat="1" ht="7.5" customHeight="1" x14ac:dyDescent="0.3">
      <c r="A155" s="205"/>
      <c r="B155" s="407"/>
      <c r="C155" s="206"/>
      <c r="D155" s="206"/>
      <c r="E155" s="206"/>
      <c r="F155" s="206"/>
      <c r="H155" s="215"/>
      <c r="I155" s="215"/>
    </row>
    <row r="157" spans="1:9" customFormat="1" ht="12.75" customHeight="1" x14ac:dyDescent="0.3">
      <c r="A157" s="205"/>
      <c r="B157" s="407"/>
      <c r="C157" s="206"/>
      <c r="D157" s="206"/>
      <c r="E157" s="206"/>
      <c r="F157" s="206"/>
      <c r="H157" s="215"/>
      <c r="I157" s="215"/>
    </row>
    <row r="158" spans="1:9" customFormat="1" ht="12.75" customHeight="1" x14ac:dyDescent="0.3">
      <c r="A158" s="205"/>
      <c r="B158" s="407"/>
      <c r="C158" s="206"/>
      <c r="D158" s="206"/>
      <c r="E158" s="206"/>
      <c r="F158" s="206"/>
      <c r="H158" s="215"/>
      <c r="I158" s="215"/>
    </row>
    <row r="159" spans="1:9" customFormat="1" ht="12.75" customHeight="1" x14ac:dyDescent="0.3">
      <c r="A159" s="205"/>
      <c r="B159" s="407"/>
      <c r="C159" s="206"/>
      <c r="D159" s="206"/>
      <c r="E159" s="206"/>
      <c r="F159" s="206"/>
      <c r="H159" s="215"/>
      <c r="I159" s="215"/>
    </row>
    <row r="160" spans="1:9" customFormat="1" ht="12.75" customHeight="1" x14ac:dyDescent="0.3">
      <c r="A160" s="205"/>
      <c r="B160" s="407"/>
      <c r="C160" s="206"/>
      <c r="D160" s="206"/>
      <c r="E160" s="206"/>
      <c r="F160" s="206"/>
      <c r="H160" s="215"/>
      <c r="I160" s="215"/>
    </row>
    <row r="161" spans="1:9" customFormat="1" ht="12.75" customHeight="1" x14ac:dyDescent="0.3">
      <c r="A161" s="205"/>
      <c r="B161" s="407"/>
      <c r="C161" s="206"/>
      <c r="D161" s="206"/>
      <c r="E161" s="206"/>
      <c r="F161" s="206"/>
      <c r="H161" s="215"/>
      <c r="I161" s="215"/>
    </row>
    <row r="162" spans="1:9" s="205" customFormat="1" ht="12.75" customHeight="1" x14ac:dyDescent="0.3">
      <c r="B162" s="407"/>
      <c r="C162" s="206"/>
      <c r="D162" s="206"/>
      <c r="E162" s="206"/>
      <c r="F162" s="206"/>
      <c r="G162"/>
      <c r="H162" s="215"/>
      <c r="I162" s="215"/>
    </row>
    <row r="163" spans="1:9" s="205" customFormat="1" ht="12.75" customHeight="1" x14ac:dyDescent="0.3">
      <c r="B163" s="407"/>
      <c r="C163" s="206"/>
      <c r="D163" s="206"/>
      <c r="E163" s="206"/>
      <c r="F163" s="206"/>
      <c r="G163"/>
      <c r="H163" s="215"/>
      <c r="I163" s="215"/>
    </row>
    <row r="164" spans="1:9" s="205" customFormat="1" ht="12.75" customHeight="1" x14ac:dyDescent="0.3">
      <c r="B164" s="407"/>
      <c r="C164" s="206"/>
      <c r="D164" s="206"/>
      <c r="E164" s="206"/>
      <c r="F164" s="206"/>
      <c r="G164"/>
      <c r="H164" s="215"/>
      <c r="I164" s="215"/>
    </row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23622047244094491" right="0" top="0.6692913385826772" bottom="0.31496062992125984" header="0.15748031496062992" footer="0.31496062992125984"/>
  <pageSetup paperSize="9" scale="67" orientation="portrait" r:id="rId1"/>
  <headerFooter alignWithMargins="0">
    <oddHeader>&amp;C&amp;"Times New Roman CE,Félkövér"&amp;12
Jászboldogháza Községi Önkormányzat ÖSSZEVONT
2020. ÉVI ZÁRSZÁMADÁSÁNAK KÖTELEZŐ FELADATAINAK PÉNZÜGYI MÉRLEGE&amp;R&amp;"Times New Roman CE,Félkövér dőlt"&amp;11 1.1. melléklet a 7/2021. (05.29.) önkormányzati rendelethez</oddHeader>
  </headerFooter>
  <rowBreaks count="1" manualBreakCount="1">
    <brk id="8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zoomScale="120" zoomScaleNormal="120" workbookViewId="0">
      <selection activeCell="C13" sqref="C13"/>
    </sheetView>
  </sheetViews>
  <sheetFormatPr defaultColWidth="9.33203125" defaultRowHeight="13.2" x14ac:dyDescent="0.25"/>
  <cols>
    <col min="1" max="1" width="53" style="530" bestFit="1" customWidth="1"/>
    <col min="2" max="2" width="13.6640625" style="530" bestFit="1" customWidth="1"/>
    <col min="3" max="3" width="13.44140625" style="530" bestFit="1" customWidth="1"/>
    <col min="4" max="4" width="13.33203125" style="530" bestFit="1" customWidth="1"/>
    <col min="5" max="5" width="11.109375" style="530" bestFit="1" customWidth="1"/>
    <col min="6" max="6" width="13.33203125" style="530" customWidth="1"/>
    <col min="7" max="7" width="14.33203125" style="530" bestFit="1" customWidth="1"/>
    <col min="8" max="8" width="5.109375" style="531" customWidth="1"/>
    <col min="9" max="16384" width="9.33203125" style="531"/>
  </cols>
  <sheetData>
    <row r="1" spans="1:8" ht="18" customHeight="1" x14ac:dyDescent="0.25">
      <c r="A1" s="893" t="s">
        <v>1261</v>
      </c>
      <c r="B1" s="893"/>
      <c r="C1" s="893"/>
      <c r="D1" s="893"/>
      <c r="E1" s="893"/>
      <c r="F1" s="893"/>
      <c r="G1" s="893"/>
      <c r="H1" s="896" t="s">
        <v>1307</v>
      </c>
    </row>
    <row r="2" spans="1:8" ht="22.5" customHeight="1" thickBot="1" x14ac:dyDescent="0.35">
      <c r="A2" s="506"/>
      <c r="B2" s="506"/>
      <c r="C2" s="506"/>
      <c r="D2" s="506"/>
      <c r="E2" s="506"/>
      <c r="F2" s="895" t="s">
        <v>1023</v>
      </c>
      <c r="G2" s="895"/>
      <c r="H2" s="896"/>
    </row>
    <row r="3" spans="1:8" s="649" customFormat="1" ht="52.5" customHeight="1" thickBot="1" x14ac:dyDescent="0.3">
      <c r="A3" s="507" t="s">
        <v>348</v>
      </c>
      <c r="B3" s="508" t="s">
        <v>349</v>
      </c>
      <c r="C3" s="508" t="s">
        <v>350</v>
      </c>
      <c r="D3" s="508" t="s">
        <v>1296</v>
      </c>
      <c r="E3" s="508" t="s">
        <v>1297</v>
      </c>
      <c r="F3" s="648" t="s">
        <v>1195</v>
      </c>
      <c r="G3" s="509" t="s">
        <v>1298</v>
      </c>
      <c r="H3" s="896"/>
    </row>
    <row r="4" spans="1:8" ht="18" customHeight="1" thickBot="1" x14ac:dyDescent="0.3">
      <c r="A4" s="510" t="s">
        <v>634</v>
      </c>
      <c r="B4" s="511" t="s">
        <v>635</v>
      </c>
      <c r="C4" s="511" t="s">
        <v>636</v>
      </c>
      <c r="D4" s="511" t="s">
        <v>637</v>
      </c>
      <c r="E4" s="511" t="s">
        <v>638</v>
      </c>
      <c r="F4" s="511" t="s">
        <v>715</v>
      </c>
      <c r="G4" s="512" t="s">
        <v>725</v>
      </c>
      <c r="H4" s="896"/>
    </row>
    <row r="5" spans="1:8" ht="18" customHeight="1" x14ac:dyDescent="0.25">
      <c r="A5" s="513" t="s">
        <v>1021</v>
      </c>
      <c r="B5" s="515">
        <f>SUM(B6:B6)</f>
        <v>0</v>
      </c>
      <c r="C5" s="515"/>
      <c r="D5" s="514"/>
      <c r="E5" s="513"/>
      <c r="F5" s="514"/>
      <c r="G5" s="513"/>
      <c r="H5" s="896"/>
    </row>
    <row r="6" spans="1:8" ht="18" customHeight="1" x14ac:dyDescent="0.25">
      <c r="A6" s="516"/>
      <c r="B6" s="664"/>
      <c r="C6" s="518"/>
      <c r="D6" s="517"/>
      <c r="E6" s="519"/>
      <c r="F6" s="517"/>
      <c r="G6" s="519"/>
      <c r="H6" s="896"/>
    </row>
    <row r="7" spans="1:8" ht="18" customHeight="1" x14ac:dyDescent="0.25">
      <c r="A7" s="519" t="s">
        <v>864</v>
      </c>
      <c r="B7" s="524">
        <f>SUM(B8:B8)</f>
        <v>470000</v>
      </c>
      <c r="C7" s="518"/>
      <c r="D7" s="523"/>
      <c r="E7" s="519"/>
      <c r="F7" s="523"/>
      <c r="G7" s="519"/>
      <c r="H7" s="896"/>
    </row>
    <row r="8" spans="1:8" ht="18" customHeight="1" x14ac:dyDescent="0.25">
      <c r="A8" s="665" t="s">
        <v>1262</v>
      </c>
      <c r="B8" s="522">
        <v>470000</v>
      </c>
      <c r="C8" s="518"/>
      <c r="D8" s="518"/>
      <c r="E8" s="519"/>
      <c r="F8" s="518"/>
      <c r="G8" s="519"/>
      <c r="H8" s="896"/>
    </row>
    <row r="9" spans="1:8" ht="18" customHeight="1" x14ac:dyDescent="0.25">
      <c r="A9" s="519"/>
      <c r="B9" s="524"/>
      <c r="C9" s="519"/>
      <c r="D9" s="524"/>
      <c r="E9" s="519"/>
      <c r="F9" s="524"/>
      <c r="G9" s="519"/>
      <c r="H9" s="896"/>
    </row>
    <row r="10" spans="1:8" ht="18" customHeight="1" x14ac:dyDescent="0.25">
      <c r="A10" s="525" t="s">
        <v>865</v>
      </c>
      <c r="B10" s="526">
        <f>SUM(B11:B41)</f>
        <v>1867738</v>
      </c>
      <c r="C10" s="526"/>
      <c r="D10" s="526"/>
      <c r="E10" s="527"/>
      <c r="F10" s="526"/>
      <c r="G10" s="527">
        <f>SUM(G11:G41)</f>
        <v>0</v>
      </c>
      <c r="H10" s="896"/>
    </row>
    <row r="11" spans="1:8" x14ac:dyDescent="0.25">
      <c r="A11" s="646" t="s">
        <v>1263</v>
      </c>
      <c r="B11" s="453">
        <v>22860</v>
      </c>
      <c r="C11" s="518"/>
      <c r="D11" s="453"/>
      <c r="E11" s="453"/>
      <c r="F11" s="453"/>
      <c r="G11" s="528"/>
      <c r="H11" s="896"/>
    </row>
    <row r="12" spans="1:8" ht="18" customHeight="1" x14ac:dyDescent="0.25">
      <c r="A12" s="520" t="s">
        <v>1264</v>
      </c>
      <c r="B12" s="522">
        <v>9525</v>
      </c>
      <c r="C12" s="518"/>
      <c r="D12" s="522"/>
      <c r="E12" s="453"/>
      <c r="F12" s="522"/>
      <c r="G12" s="528"/>
      <c r="H12" s="896"/>
    </row>
    <row r="13" spans="1:8" x14ac:dyDescent="0.25">
      <c r="A13" s="650" t="s">
        <v>1265</v>
      </c>
      <c r="B13" s="530">
        <v>2499</v>
      </c>
      <c r="C13" s="518"/>
      <c r="E13" s="453"/>
      <c r="G13" s="528"/>
      <c r="H13" s="896"/>
    </row>
    <row r="14" spans="1:8" ht="18" customHeight="1" x14ac:dyDescent="0.25">
      <c r="A14" s="520" t="s">
        <v>1266</v>
      </c>
      <c r="B14" s="453">
        <v>6096</v>
      </c>
      <c r="C14" s="518"/>
      <c r="D14" s="453"/>
      <c r="E14" s="453"/>
      <c r="F14" s="453"/>
      <c r="G14" s="528"/>
      <c r="H14" s="896"/>
    </row>
    <row r="15" spans="1:8" ht="18" customHeight="1" x14ac:dyDescent="0.25">
      <c r="A15" s="520" t="s">
        <v>1267</v>
      </c>
      <c r="B15" s="453">
        <v>37681</v>
      </c>
      <c r="C15" s="518"/>
      <c r="D15" s="453"/>
      <c r="E15" s="453"/>
      <c r="F15" s="453"/>
      <c r="G15" s="528"/>
      <c r="H15" s="896"/>
    </row>
    <row r="16" spans="1:8" ht="18" customHeight="1" x14ac:dyDescent="0.25">
      <c r="A16" s="520" t="s">
        <v>1268</v>
      </c>
      <c r="B16" s="453">
        <v>106842</v>
      </c>
      <c r="C16" s="518"/>
      <c r="D16" s="453"/>
      <c r="E16" s="453"/>
      <c r="F16" s="453"/>
      <c r="G16" s="528"/>
      <c r="H16" s="896"/>
    </row>
    <row r="17" spans="1:8" ht="18" customHeight="1" x14ac:dyDescent="0.25">
      <c r="A17" s="520" t="s">
        <v>1269</v>
      </c>
      <c r="B17" s="453">
        <v>4140</v>
      </c>
      <c r="C17" s="518"/>
      <c r="D17" s="453"/>
      <c r="E17" s="453"/>
      <c r="F17" s="453"/>
      <c r="G17" s="528"/>
      <c r="H17" s="896"/>
    </row>
    <row r="18" spans="1:8" ht="18" customHeight="1" x14ac:dyDescent="0.25">
      <c r="A18" s="520" t="s">
        <v>1270</v>
      </c>
      <c r="B18" s="453">
        <v>4560</v>
      </c>
      <c r="C18" s="518"/>
      <c r="D18" s="453"/>
      <c r="E18" s="453"/>
      <c r="F18" s="453"/>
      <c r="G18" s="528"/>
      <c r="H18" s="896"/>
    </row>
    <row r="19" spans="1:8" ht="18" customHeight="1" x14ac:dyDescent="0.25">
      <c r="A19" s="520" t="s">
        <v>1271</v>
      </c>
      <c r="B19" s="453">
        <v>2286</v>
      </c>
      <c r="C19" s="518"/>
      <c r="D19" s="453"/>
      <c r="E19" s="453"/>
      <c r="F19" s="453"/>
      <c r="G19" s="528"/>
      <c r="H19" s="896"/>
    </row>
    <row r="20" spans="1:8" ht="18" customHeight="1" x14ac:dyDescent="0.25">
      <c r="A20" s="520" t="s">
        <v>1272</v>
      </c>
      <c r="B20" s="453">
        <v>12065</v>
      </c>
      <c r="C20" s="518"/>
      <c r="D20" s="453"/>
      <c r="E20" s="453"/>
      <c r="F20" s="453"/>
      <c r="G20" s="528"/>
      <c r="H20" s="896"/>
    </row>
    <row r="21" spans="1:8" ht="18" customHeight="1" x14ac:dyDescent="0.25">
      <c r="A21" s="520" t="s">
        <v>1273</v>
      </c>
      <c r="B21" s="453">
        <v>12201</v>
      </c>
      <c r="C21" s="518"/>
      <c r="D21" s="453"/>
      <c r="E21" s="453"/>
      <c r="F21" s="453"/>
      <c r="G21" s="528"/>
      <c r="H21" s="896"/>
    </row>
    <row r="22" spans="1:8" ht="18" customHeight="1" x14ac:dyDescent="0.25">
      <c r="A22" s="520" t="s">
        <v>1274</v>
      </c>
      <c r="B22" s="453">
        <v>3814</v>
      </c>
      <c r="C22" s="518"/>
      <c r="D22" s="453"/>
      <c r="E22" s="453"/>
      <c r="F22" s="453"/>
      <c r="G22" s="528"/>
      <c r="H22" s="896"/>
    </row>
    <row r="23" spans="1:8" ht="18" customHeight="1" x14ac:dyDescent="0.25">
      <c r="A23" s="520" t="s">
        <v>1275</v>
      </c>
      <c r="B23" s="453">
        <v>5620</v>
      </c>
      <c r="C23" s="518"/>
      <c r="D23" s="453"/>
      <c r="E23" s="453"/>
      <c r="F23" s="453"/>
      <c r="G23" s="528"/>
      <c r="H23" s="896"/>
    </row>
    <row r="24" spans="1:8" ht="18" customHeight="1" x14ac:dyDescent="0.25">
      <c r="A24" s="520" t="s">
        <v>1276</v>
      </c>
      <c r="B24" s="453">
        <v>120599</v>
      </c>
      <c r="C24" s="518"/>
      <c r="D24" s="453"/>
      <c r="E24" s="453"/>
      <c r="F24" s="453"/>
      <c r="G24" s="528"/>
      <c r="H24" s="896"/>
    </row>
    <row r="25" spans="1:8" ht="18" customHeight="1" x14ac:dyDescent="0.25">
      <c r="A25" s="520" t="s">
        <v>1277</v>
      </c>
      <c r="B25" s="453">
        <v>13490</v>
      </c>
      <c r="C25" s="518"/>
      <c r="D25" s="453"/>
      <c r="E25" s="453"/>
      <c r="F25" s="453"/>
      <c r="G25" s="528"/>
      <c r="H25" s="896"/>
    </row>
    <row r="26" spans="1:8" ht="18" customHeight="1" x14ac:dyDescent="0.25">
      <c r="A26" s="520" t="s">
        <v>1278</v>
      </c>
      <c r="B26" s="453">
        <v>624100</v>
      </c>
      <c r="C26" s="518"/>
      <c r="D26" s="453"/>
      <c r="E26" s="453"/>
      <c r="F26" s="453"/>
      <c r="G26" s="528"/>
      <c r="H26" s="896"/>
    </row>
    <row r="27" spans="1:8" ht="18" customHeight="1" x14ac:dyDescent="0.25">
      <c r="A27" s="520" t="s">
        <v>1279</v>
      </c>
      <c r="B27" s="453">
        <v>40781</v>
      </c>
      <c r="C27" s="518"/>
      <c r="D27" s="453"/>
      <c r="E27" s="453"/>
      <c r="F27" s="453"/>
      <c r="G27" s="528"/>
      <c r="H27" s="896"/>
    </row>
    <row r="28" spans="1:8" ht="18" customHeight="1" x14ac:dyDescent="0.25">
      <c r="A28" s="520" t="s">
        <v>1280</v>
      </c>
      <c r="B28" s="453">
        <v>101600</v>
      </c>
      <c r="C28" s="518"/>
      <c r="D28" s="453"/>
      <c r="E28" s="453"/>
      <c r="F28" s="453"/>
      <c r="G28" s="528"/>
      <c r="H28" s="896"/>
    </row>
    <row r="29" spans="1:8" ht="18" customHeight="1" x14ac:dyDescent="0.25">
      <c r="A29" s="520" t="s">
        <v>1281</v>
      </c>
      <c r="B29" s="453">
        <v>110363</v>
      </c>
      <c r="C29" s="518"/>
      <c r="D29" s="453"/>
      <c r="E29" s="453"/>
      <c r="F29" s="453"/>
      <c r="G29" s="528"/>
      <c r="H29" s="896"/>
    </row>
    <row r="30" spans="1:8" ht="18" customHeight="1" x14ac:dyDescent="0.25">
      <c r="A30" s="520" t="s">
        <v>1282</v>
      </c>
      <c r="B30" s="453">
        <v>54000</v>
      </c>
      <c r="C30" s="518"/>
      <c r="D30" s="453"/>
      <c r="E30" s="453"/>
      <c r="F30" s="453"/>
      <c r="G30" s="528"/>
      <c r="H30" s="896"/>
    </row>
    <row r="31" spans="1:8" ht="18" customHeight="1" x14ac:dyDescent="0.25">
      <c r="A31" s="520" t="s">
        <v>1283</v>
      </c>
      <c r="B31" s="453">
        <v>8700</v>
      </c>
      <c r="C31" s="518"/>
      <c r="D31" s="453"/>
      <c r="E31" s="453"/>
      <c r="F31" s="453"/>
      <c r="G31" s="528"/>
      <c r="H31" s="896"/>
    </row>
    <row r="32" spans="1:8" ht="18" customHeight="1" x14ac:dyDescent="0.25">
      <c r="A32" s="520" t="s">
        <v>1284</v>
      </c>
      <c r="B32" s="453">
        <v>23401</v>
      </c>
      <c r="C32" s="518"/>
      <c r="D32" s="453"/>
      <c r="E32" s="453"/>
      <c r="F32" s="453"/>
      <c r="G32" s="528"/>
      <c r="H32" s="896"/>
    </row>
    <row r="33" spans="1:8" ht="18" customHeight="1" x14ac:dyDescent="0.25">
      <c r="A33" s="520" t="s">
        <v>1285</v>
      </c>
      <c r="B33" s="453">
        <v>17250</v>
      </c>
      <c r="C33" s="518"/>
      <c r="D33" s="453"/>
      <c r="E33" s="453"/>
      <c r="F33" s="453"/>
      <c r="G33" s="528"/>
      <c r="H33" s="896"/>
    </row>
    <row r="34" spans="1:8" ht="18" customHeight="1" x14ac:dyDescent="0.25">
      <c r="A34" s="520" t="s">
        <v>1286</v>
      </c>
      <c r="B34" s="453">
        <v>12000</v>
      </c>
      <c r="C34" s="518"/>
      <c r="D34" s="453"/>
      <c r="E34" s="453"/>
      <c r="F34" s="453"/>
      <c r="G34" s="528"/>
      <c r="H34" s="896"/>
    </row>
    <row r="35" spans="1:8" ht="18" customHeight="1" x14ac:dyDescent="0.25">
      <c r="A35" s="520" t="s">
        <v>1287</v>
      </c>
      <c r="B35" s="453">
        <v>136493</v>
      </c>
      <c r="C35" s="518"/>
      <c r="D35" s="453"/>
      <c r="E35" s="453"/>
      <c r="F35" s="453"/>
      <c r="G35" s="528"/>
      <c r="H35" s="896"/>
    </row>
    <row r="36" spans="1:8" ht="15.9" customHeight="1" x14ac:dyDescent="0.25">
      <c r="A36" s="520" t="s">
        <v>1288</v>
      </c>
      <c r="B36" s="453">
        <v>115408</v>
      </c>
      <c r="C36" s="518"/>
      <c r="D36" s="453"/>
      <c r="E36" s="453"/>
      <c r="F36" s="453"/>
      <c r="G36" s="528"/>
      <c r="H36" s="896"/>
    </row>
    <row r="37" spans="1:8" ht="15.9" customHeight="1" x14ac:dyDescent="0.25">
      <c r="A37" s="520" t="s">
        <v>1289</v>
      </c>
      <c r="B37" s="453">
        <v>15088</v>
      </c>
      <c r="C37" s="518"/>
      <c r="D37" s="453"/>
      <c r="E37" s="453"/>
      <c r="F37" s="453"/>
      <c r="G37" s="528"/>
      <c r="H37" s="896"/>
    </row>
    <row r="38" spans="1:8" ht="15.9" customHeight="1" x14ac:dyDescent="0.25">
      <c r="A38" s="520" t="s">
        <v>1290</v>
      </c>
      <c r="B38" s="453">
        <v>23650</v>
      </c>
      <c r="C38" s="518"/>
      <c r="D38" s="453"/>
      <c r="E38" s="453"/>
      <c r="F38" s="453"/>
      <c r="G38" s="528"/>
      <c r="H38" s="896"/>
    </row>
    <row r="39" spans="1:8" ht="15.9" customHeight="1" x14ac:dyDescent="0.25">
      <c r="A39" s="520" t="s">
        <v>1291</v>
      </c>
      <c r="B39" s="528">
        <v>27432</v>
      </c>
      <c r="C39" s="518"/>
      <c r="D39" s="528"/>
      <c r="E39" s="528"/>
      <c r="F39" s="528"/>
      <c r="G39" s="528"/>
      <c r="H39" s="896"/>
    </row>
    <row r="40" spans="1:8" ht="15.9" customHeight="1" x14ac:dyDescent="0.25">
      <c r="A40" s="520" t="s">
        <v>1292</v>
      </c>
      <c r="B40" s="528">
        <v>193194</v>
      </c>
      <c r="C40" s="518"/>
      <c r="D40" s="528"/>
      <c r="E40" s="528"/>
      <c r="F40" s="528"/>
      <c r="G40" s="528"/>
      <c r="H40" s="896"/>
    </row>
    <row r="41" spans="1:8" ht="15.9" customHeight="1" x14ac:dyDescent="0.25">
      <c r="A41" s="520"/>
      <c r="B41" s="528"/>
      <c r="C41" s="518"/>
      <c r="D41" s="528"/>
      <c r="E41" s="528"/>
      <c r="F41" s="528"/>
      <c r="G41" s="528"/>
      <c r="H41" s="896"/>
    </row>
    <row r="42" spans="1:8" ht="15.9" customHeight="1" x14ac:dyDescent="0.25">
      <c r="A42" s="529" t="s">
        <v>347</v>
      </c>
      <c r="B42" s="519">
        <f>B7+B10+B5</f>
        <v>2337738</v>
      </c>
      <c r="C42" s="519"/>
      <c r="D42" s="519"/>
      <c r="E42" s="519"/>
      <c r="F42" s="519"/>
      <c r="G42" s="519">
        <f>G7+G10+G5</f>
        <v>0</v>
      </c>
      <c r="H42" s="896"/>
    </row>
    <row r="43" spans="1:8" x14ac:dyDescent="0.25">
      <c r="B43" s="651"/>
      <c r="F43" s="649"/>
      <c r="G43" s="649"/>
      <c r="H43" s="652"/>
    </row>
    <row r="44" spans="1:8" x14ac:dyDescent="0.25">
      <c r="B44" s="651"/>
      <c r="H44" s="652"/>
    </row>
    <row r="45" spans="1:8" x14ac:dyDescent="0.25">
      <c r="H45" s="652"/>
    </row>
    <row r="46" spans="1:8" x14ac:dyDescent="0.25">
      <c r="H46" s="652"/>
    </row>
    <row r="47" spans="1:8" x14ac:dyDescent="0.25">
      <c r="H47" s="652"/>
    </row>
    <row r="48" spans="1:8" x14ac:dyDescent="0.25">
      <c r="H48" s="652"/>
    </row>
    <row r="49" spans="8:8" x14ac:dyDescent="0.25">
      <c r="H49" s="652"/>
    </row>
    <row r="50" spans="8:8" x14ac:dyDescent="0.25">
      <c r="H50" s="652"/>
    </row>
    <row r="51" spans="8:8" x14ac:dyDescent="0.25">
      <c r="H51" s="652"/>
    </row>
  </sheetData>
  <mergeCells count="3">
    <mergeCell ref="A1:G1"/>
    <mergeCell ref="H1:H42"/>
    <mergeCell ref="F2:G2"/>
  </mergeCells>
  <printOptions horizontalCentered="1"/>
  <pageMargins left="0.35" right="0.16" top="0.46" bottom="0.34" header="0.17" footer="0.22"/>
  <pageSetup paperSize="9" scale="71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"/>
  <sheetViews>
    <sheetView zoomScale="120" zoomScaleNormal="120" workbookViewId="0">
      <selection activeCell="B4" sqref="B4"/>
    </sheetView>
  </sheetViews>
  <sheetFormatPr defaultColWidth="9.33203125" defaultRowHeight="13.2" x14ac:dyDescent="0.25"/>
  <cols>
    <col min="1" max="1" width="53" style="530" bestFit="1" customWidth="1"/>
    <col min="2" max="2" width="13.6640625" style="530" bestFit="1" customWidth="1"/>
    <col min="3" max="3" width="13.44140625" style="530" bestFit="1" customWidth="1"/>
    <col min="4" max="4" width="13.33203125" style="530" bestFit="1" customWidth="1"/>
    <col min="5" max="5" width="11.109375" style="530" bestFit="1" customWidth="1"/>
    <col min="6" max="6" width="13.33203125" style="530" customWidth="1"/>
    <col min="7" max="7" width="14.33203125" style="530" bestFit="1" customWidth="1"/>
    <col min="8" max="8" width="5.109375" style="531" customWidth="1"/>
    <col min="9" max="16384" width="9.33203125" style="531"/>
  </cols>
  <sheetData>
    <row r="1" spans="1:8" ht="18" customHeight="1" x14ac:dyDescent="0.25">
      <c r="A1" s="893" t="s">
        <v>1293</v>
      </c>
      <c r="B1" s="893"/>
      <c r="C1" s="893"/>
      <c r="D1" s="893"/>
      <c r="E1" s="893"/>
      <c r="F1" s="893"/>
      <c r="G1" s="893"/>
      <c r="H1" s="896" t="s">
        <v>1308</v>
      </c>
    </row>
    <row r="2" spans="1:8" ht="22.5" customHeight="1" thickBot="1" x14ac:dyDescent="0.35">
      <c r="A2" s="506"/>
      <c r="B2" s="506"/>
      <c r="C2" s="506"/>
      <c r="D2" s="506"/>
      <c r="E2" s="506"/>
      <c r="F2" s="895" t="s">
        <v>1023</v>
      </c>
      <c r="G2" s="895"/>
      <c r="H2" s="896"/>
    </row>
    <row r="3" spans="1:8" s="649" customFormat="1" ht="52.5" customHeight="1" thickBot="1" x14ac:dyDescent="0.3">
      <c r="A3" s="507" t="s">
        <v>348</v>
      </c>
      <c r="B3" s="508" t="s">
        <v>349</v>
      </c>
      <c r="C3" s="508" t="s">
        <v>350</v>
      </c>
      <c r="D3" s="508" t="s">
        <v>1296</v>
      </c>
      <c r="E3" s="508" t="s">
        <v>1297</v>
      </c>
      <c r="F3" s="648" t="s">
        <v>1195</v>
      </c>
      <c r="G3" s="509" t="s">
        <v>1298</v>
      </c>
      <c r="H3" s="896"/>
    </row>
    <row r="4" spans="1:8" ht="18" customHeight="1" thickBot="1" x14ac:dyDescent="0.3">
      <c r="A4" s="510" t="s">
        <v>634</v>
      </c>
      <c r="B4" s="511" t="s">
        <v>635</v>
      </c>
      <c r="C4" s="511" t="s">
        <v>636</v>
      </c>
      <c r="D4" s="511" t="s">
        <v>637</v>
      </c>
      <c r="E4" s="511" t="s">
        <v>638</v>
      </c>
      <c r="F4" s="511" t="s">
        <v>715</v>
      </c>
      <c r="G4" s="512" t="s">
        <v>725</v>
      </c>
      <c r="H4" s="896"/>
    </row>
    <row r="5" spans="1:8" ht="18" customHeight="1" x14ac:dyDescent="0.25">
      <c r="A5" s="513" t="s">
        <v>1021</v>
      </c>
      <c r="B5" s="514">
        <f>SUM(B6:B6)</f>
        <v>0</v>
      </c>
      <c r="C5" s="515"/>
      <c r="D5" s="514"/>
      <c r="E5" s="513"/>
      <c r="F5" s="514"/>
      <c r="G5" s="513"/>
      <c r="H5" s="896"/>
    </row>
    <row r="6" spans="1:8" ht="18" customHeight="1" x14ac:dyDescent="0.25">
      <c r="A6" s="520"/>
      <c r="B6" s="521"/>
      <c r="C6" s="499"/>
      <c r="D6" s="521"/>
      <c r="E6" s="499"/>
      <c r="F6" s="521"/>
      <c r="G6" s="522"/>
      <c r="H6" s="896"/>
    </row>
    <row r="7" spans="1:8" ht="18" customHeight="1" x14ac:dyDescent="0.25">
      <c r="A7" s="520"/>
      <c r="B7" s="521"/>
      <c r="C7" s="499"/>
      <c r="D7" s="521"/>
      <c r="E7" s="499"/>
      <c r="F7" s="521"/>
      <c r="G7" s="522"/>
      <c r="H7" s="896"/>
    </row>
    <row r="8" spans="1:8" ht="18" customHeight="1" x14ac:dyDescent="0.25">
      <c r="A8" s="519" t="s">
        <v>864</v>
      </c>
      <c r="B8" s="523">
        <f>SUM(B9:B9)</f>
        <v>0</v>
      </c>
      <c r="C8" s="518"/>
      <c r="D8" s="523"/>
      <c r="E8" s="519"/>
      <c r="F8" s="523"/>
      <c r="G8" s="519"/>
      <c r="H8" s="896"/>
    </row>
    <row r="9" spans="1:8" ht="18" customHeight="1" x14ac:dyDescent="0.25">
      <c r="A9" s="518"/>
      <c r="B9" s="518"/>
      <c r="C9" s="518"/>
      <c r="D9" s="518"/>
      <c r="E9" s="519"/>
      <c r="F9" s="518"/>
      <c r="G9" s="519"/>
      <c r="H9" s="896"/>
    </row>
    <row r="10" spans="1:8" ht="18" customHeight="1" x14ac:dyDescent="0.25">
      <c r="A10" s="519"/>
      <c r="B10" s="524"/>
      <c r="C10" s="519"/>
      <c r="D10" s="524"/>
      <c r="E10" s="519"/>
      <c r="F10" s="524"/>
      <c r="G10" s="519"/>
      <c r="H10" s="896"/>
    </row>
    <row r="11" spans="1:8" ht="18" customHeight="1" x14ac:dyDescent="0.25">
      <c r="A11" s="525" t="s">
        <v>865</v>
      </c>
      <c r="B11" s="526">
        <f>SUM(B12:B14)</f>
        <v>96476</v>
      </c>
      <c r="C11" s="526"/>
      <c r="D11" s="526"/>
      <c r="E11" s="527"/>
      <c r="F11" s="526"/>
      <c r="G11" s="527">
        <f>SUM(G12:G14)</f>
        <v>0</v>
      </c>
      <c r="H11" s="896"/>
    </row>
    <row r="12" spans="1:8" x14ac:dyDescent="0.25">
      <c r="A12" s="666" t="s">
        <v>1294</v>
      </c>
      <c r="B12" s="667">
        <v>38100</v>
      </c>
      <c r="C12" s="518"/>
      <c r="D12" s="453"/>
      <c r="E12" s="453"/>
      <c r="F12" s="453"/>
      <c r="G12" s="528"/>
      <c r="H12" s="896"/>
    </row>
    <row r="13" spans="1:8" ht="18" customHeight="1" x14ac:dyDescent="0.25">
      <c r="A13" s="666" t="s">
        <v>1295</v>
      </c>
      <c r="B13" s="668">
        <v>58376</v>
      </c>
      <c r="C13" s="518"/>
      <c r="D13" s="522"/>
      <c r="E13" s="453"/>
      <c r="F13" s="522"/>
      <c r="G13" s="528"/>
      <c r="H13" s="896"/>
    </row>
    <row r="14" spans="1:8" ht="15.9" customHeight="1" x14ac:dyDescent="0.25">
      <c r="A14" s="520"/>
      <c r="B14" s="528"/>
      <c r="C14" s="518"/>
      <c r="D14" s="528"/>
      <c r="E14" s="528"/>
      <c r="F14" s="528"/>
      <c r="G14" s="528"/>
      <c r="H14" s="896"/>
    </row>
    <row r="15" spans="1:8" ht="15.9" customHeight="1" x14ac:dyDescent="0.25">
      <c r="A15" s="529" t="s">
        <v>347</v>
      </c>
      <c r="B15" s="519">
        <f>B8+B11+B5</f>
        <v>96476</v>
      </c>
      <c r="C15" s="519"/>
      <c r="D15" s="519"/>
      <c r="E15" s="519"/>
      <c r="F15" s="519"/>
      <c r="G15" s="519">
        <f>G8+G11+G5</f>
        <v>0</v>
      </c>
      <c r="H15" s="896"/>
    </row>
    <row r="16" spans="1:8" x14ac:dyDescent="0.25">
      <c r="B16" s="651"/>
      <c r="F16" s="649"/>
      <c r="G16" s="649"/>
      <c r="H16" s="652"/>
    </row>
    <row r="17" spans="2:8" x14ac:dyDescent="0.25">
      <c r="B17" s="651"/>
      <c r="H17" s="652"/>
    </row>
    <row r="18" spans="2:8" x14ac:dyDescent="0.25">
      <c r="H18" s="652"/>
    </row>
    <row r="19" spans="2:8" x14ac:dyDescent="0.25">
      <c r="H19" s="652"/>
    </row>
    <row r="20" spans="2:8" x14ac:dyDescent="0.25">
      <c r="H20" s="652"/>
    </row>
    <row r="21" spans="2:8" x14ac:dyDescent="0.25">
      <c r="H21" s="652"/>
    </row>
    <row r="22" spans="2:8" x14ac:dyDescent="0.25">
      <c r="H22" s="652"/>
    </row>
    <row r="23" spans="2:8" x14ac:dyDescent="0.25">
      <c r="H23" s="652"/>
    </row>
    <row r="24" spans="2:8" x14ac:dyDescent="0.25">
      <c r="H24" s="652"/>
    </row>
  </sheetData>
  <mergeCells count="3">
    <mergeCell ref="A1:G1"/>
    <mergeCell ref="H1:H15"/>
    <mergeCell ref="F2:G2"/>
  </mergeCells>
  <printOptions horizontalCentered="1"/>
  <pageMargins left="0.35" right="0.16" top="0.46" bottom="0.34" header="0.17" footer="0.22"/>
  <pageSetup paperSize="9" scale="71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6"/>
  <sheetViews>
    <sheetView zoomScaleNormal="100" zoomScaleSheetLayoutView="130" workbookViewId="0">
      <selection activeCell="E23" sqref="E23"/>
    </sheetView>
  </sheetViews>
  <sheetFormatPr defaultColWidth="9.33203125" defaultRowHeight="13.2" x14ac:dyDescent="0.25"/>
  <cols>
    <col min="1" max="1" width="48.109375" style="530" customWidth="1"/>
    <col min="2" max="7" width="15.77734375" style="531" customWidth="1"/>
    <col min="8" max="8" width="4.109375" style="531" customWidth="1"/>
    <col min="9" max="9" width="13.77734375" style="531" customWidth="1"/>
    <col min="10" max="16384" width="9.33203125" style="531"/>
  </cols>
  <sheetData>
    <row r="1" spans="1:8" ht="24.75" customHeight="1" x14ac:dyDescent="0.25">
      <c r="A1" s="897" t="s">
        <v>1251</v>
      </c>
      <c r="B1" s="897"/>
      <c r="C1" s="897"/>
      <c r="D1" s="897"/>
      <c r="E1" s="897"/>
      <c r="F1" s="897"/>
      <c r="G1" s="897"/>
      <c r="H1" s="898" t="s">
        <v>1311</v>
      </c>
    </row>
    <row r="2" spans="1:8" ht="23.25" customHeight="1" thickBot="1" x14ac:dyDescent="0.35">
      <c r="F2" s="899" t="s">
        <v>1023</v>
      </c>
      <c r="G2" s="899"/>
      <c r="H2" s="898"/>
    </row>
    <row r="3" spans="1:8" s="649" customFormat="1" ht="48.75" customHeight="1" thickBot="1" x14ac:dyDescent="0.3">
      <c r="A3" s="532" t="s">
        <v>351</v>
      </c>
      <c r="B3" s="508" t="s">
        <v>349</v>
      </c>
      <c r="C3" s="508" t="s">
        <v>350</v>
      </c>
      <c r="D3" s="508" t="s">
        <v>1296</v>
      </c>
      <c r="E3" s="508" t="s">
        <v>1297</v>
      </c>
      <c r="F3" s="648" t="s">
        <v>1195</v>
      </c>
      <c r="G3" s="509" t="s">
        <v>1298</v>
      </c>
      <c r="H3" s="898"/>
    </row>
    <row r="4" spans="1:8" ht="15" customHeight="1" thickBot="1" x14ac:dyDescent="0.3">
      <c r="A4" s="533" t="s">
        <v>634</v>
      </c>
      <c r="B4" s="534" t="s">
        <v>635</v>
      </c>
      <c r="C4" s="534" t="s">
        <v>636</v>
      </c>
      <c r="D4" s="534" t="s">
        <v>637</v>
      </c>
      <c r="E4" s="534" t="s">
        <v>638</v>
      </c>
      <c r="F4" s="535" t="s">
        <v>715</v>
      </c>
      <c r="G4" s="536" t="s">
        <v>725</v>
      </c>
      <c r="H4" s="898"/>
    </row>
    <row r="5" spans="1:8" ht="15.9" customHeight="1" thickBot="1" x14ac:dyDescent="0.3">
      <c r="A5" s="537" t="s">
        <v>1021</v>
      </c>
      <c r="B5" s="538">
        <f t="shared" ref="B5:G5" si="0">SUM(B6:B12)</f>
        <v>48267680</v>
      </c>
      <c r="C5" s="539">
        <f t="shared" si="0"/>
        <v>0</v>
      </c>
      <c r="D5" s="540">
        <f t="shared" si="0"/>
        <v>0</v>
      </c>
      <c r="E5" s="540">
        <f t="shared" si="0"/>
        <v>0</v>
      </c>
      <c r="F5" s="540">
        <f t="shared" si="0"/>
        <v>0</v>
      </c>
      <c r="G5" s="653">
        <f t="shared" si="0"/>
        <v>0</v>
      </c>
      <c r="H5" s="898"/>
    </row>
    <row r="6" spans="1:8" ht="15.9" customHeight="1" x14ac:dyDescent="0.25">
      <c r="A6" s="654" t="s">
        <v>1252</v>
      </c>
      <c r="B6" s="655">
        <v>95250</v>
      </c>
      <c r="C6" s="656"/>
      <c r="D6" s="657"/>
      <c r="E6" s="658"/>
      <c r="F6" s="655"/>
      <c r="G6" s="659"/>
      <c r="H6" s="898"/>
    </row>
    <row r="7" spans="1:8" ht="15.9" customHeight="1" x14ac:dyDescent="0.25">
      <c r="A7" s="660" t="s">
        <v>1253</v>
      </c>
      <c r="B7" s="544">
        <v>3027790</v>
      </c>
      <c r="C7" s="541"/>
      <c r="D7" s="542"/>
      <c r="E7" s="543"/>
      <c r="F7" s="544"/>
      <c r="G7" s="661"/>
      <c r="H7" s="898"/>
    </row>
    <row r="8" spans="1:8" ht="15.9" customHeight="1" x14ac:dyDescent="0.25">
      <c r="A8" s="660" t="s">
        <v>1254</v>
      </c>
      <c r="B8" s="544">
        <v>470000</v>
      </c>
      <c r="C8" s="541"/>
      <c r="D8" s="542"/>
      <c r="E8" s="543"/>
      <c r="F8" s="544"/>
      <c r="G8" s="661"/>
      <c r="H8" s="898"/>
    </row>
    <row r="9" spans="1:8" ht="15.9" customHeight="1" x14ac:dyDescent="0.25">
      <c r="A9" s="660" t="s">
        <v>1255</v>
      </c>
      <c r="B9" s="544">
        <v>17416250</v>
      </c>
      <c r="C9" s="541"/>
      <c r="D9" s="542"/>
      <c r="E9" s="543"/>
      <c r="F9" s="544"/>
      <c r="G9" s="661"/>
      <c r="H9" s="898"/>
    </row>
    <row r="10" spans="1:8" ht="15.9" customHeight="1" x14ac:dyDescent="0.25">
      <c r="A10" s="660" t="s">
        <v>1256</v>
      </c>
      <c r="B10" s="544">
        <v>150000</v>
      </c>
      <c r="C10" s="541"/>
      <c r="D10" s="542"/>
      <c r="E10" s="543"/>
      <c r="F10" s="544"/>
      <c r="G10" s="661"/>
      <c r="H10" s="898"/>
    </row>
    <row r="11" spans="1:8" ht="15.9" customHeight="1" x14ac:dyDescent="0.25">
      <c r="A11" s="662" t="s">
        <v>1257</v>
      </c>
      <c r="B11" s="545">
        <v>5386996</v>
      </c>
      <c r="C11" s="541"/>
      <c r="D11" s="542"/>
      <c r="E11" s="546"/>
      <c r="F11" s="547"/>
      <c r="G11" s="548">
        <f>+D11+F11</f>
        <v>0</v>
      </c>
      <c r="H11" s="898"/>
    </row>
    <row r="12" spans="1:8" ht="15.9" customHeight="1" x14ac:dyDescent="0.25">
      <c r="A12" s="662" t="s">
        <v>1258</v>
      </c>
      <c r="B12" s="549">
        <v>21721394</v>
      </c>
      <c r="C12" s="550"/>
      <c r="D12" s="542"/>
      <c r="E12" s="546"/>
      <c r="F12" s="546"/>
      <c r="G12" s="548">
        <f>+D12+F12</f>
        <v>0</v>
      </c>
      <c r="H12" s="898"/>
    </row>
    <row r="13" spans="1:8" ht="15.9" customHeight="1" x14ac:dyDescent="0.25">
      <c r="A13" s="662" t="s">
        <v>1259</v>
      </c>
      <c r="B13" s="551">
        <v>54032</v>
      </c>
      <c r="C13" s="550"/>
      <c r="D13" s="542"/>
      <c r="E13" s="546"/>
      <c r="F13" s="546"/>
      <c r="G13" s="548">
        <f>+D13+F13</f>
        <v>0</v>
      </c>
      <c r="H13" s="898"/>
    </row>
    <row r="14" spans="1:8" ht="15.9" customHeight="1" x14ac:dyDescent="0.25">
      <c r="A14" s="663" t="s">
        <v>1260</v>
      </c>
      <c r="B14" s="551">
        <v>15000635</v>
      </c>
      <c r="C14" s="541"/>
      <c r="D14" s="542"/>
      <c r="E14" s="542"/>
      <c r="F14" s="552"/>
      <c r="G14" s="548">
        <f>+D14+F14</f>
        <v>0</v>
      </c>
      <c r="H14" s="898"/>
    </row>
    <row r="15" spans="1:8" ht="15.9" customHeight="1" thickBot="1" x14ac:dyDescent="0.3">
      <c r="A15" s="553"/>
      <c r="B15" s="554"/>
      <c r="C15" s="555"/>
      <c r="D15" s="556"/>
      <c r="E15" s="556"/>
      <c r="F15" s="557"/>
      <c r="G15" s="558">
        <f>+D15+F15</f>
        <v>0</v>
      </c>
      <c r="H15" s="898"/>
    </row>
    <row r="16" spans="1:8" ht="15.9" customHeight="1" thickBot="1" x14ac:dyDescent="0.3">
      <c r="A16" s="537" t="s">
        <v>347</v>
      </c>
      <c r="B16" s="559">
        <f>SUM(B6:B15)</f>
        <v>63322347</v>
      </c>
      <c r="C16" s="560"/>
      <c r="D16" s="561">
        <f>SUM(D5:D15)</f>
        <v>0</v>
      </c>
      <c r="E16" s="561">
        <f>SUM(E5:E15)</f>
        <v>0</v>
      </c>
      <c r="F16" s="561">
        <f>SUM(F6:F15)</f>
        <v>0</v>
      </c>
      <c r="G16" s="562">
        <f>SUM(G6:G15)</f>
        <v>0</v>
      </c>
      <c r="H16" s="898"/>
    </row>
  </sheetData>
  <mergeCells count="3">
    <mergeCell ref="A1:G1"/>
    <mergeCell ref="H1:H16"/>
    <mergeCell ref="F2:G2"/>
  </mergeCells>
  <printOptions horizontalCentered="1"/>
  <pageMargins left="0.78740157480314965" right="0.78740157480314965" top="0.98425196850393704" bottom="0.98425196850393704" header="0.5" footer="0.5"/>
  <pageSetup paperSize="9" scale="97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2"/>
  <sheetViews>
    <sheetView topLeftCell="A217" zoomScaleNormal="100" zoomScaleSheetLayoutView="100" workbookViewId="0">
      <selection activeCell="J249" sqref="J249"/>
    </sheetView>
  </sheetViews>
  <sheetFormatPr defaultRowHeight="13.2" x14ac:dyDescent="0.25"/>
  <cols>
    <col min="1" max="1" width="27" customWidth="1"/>
    <col min="2" max="11" width="10" customWidth="1"/>
    <col min="12" max="12" width="12.109375" customWidth="1"/>
    <col min="13" max="13" width="10" customWidth="1"/>
    <col min="14" max="14" width="4" customWidth="1"/>
  </cols>
  <sheetData>
    <row r="1" spans="1:14" ht="15.75" customHeight="1" x14ac:dyDescent="0.25">
      <c r="A1" s="920" t="s">
        <v>1175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  <c r="M1" s="920"/>
    </row>
    <row r="2" spans="1:14" ht="14.4" thickBot="1" x14ac:dyDescent="0.3">
      <c r="A2" s="687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907" t="s">
        <v>1023</v>
      </c>
      <c r="M2" s="907"/>
    </row>
    <row r="3" spans="1:14" ht="13.5" customHeight="1" thickBot="1" x14ac:dyDescent="0.3">
      <c r="A3" s="912" t="s">
        <v>385</v>
      </c>
      <c r="B3" s="915" t="s">
        <v>465</v>
      </c>
      <c r="C3" s="915"/>
      <c r="D3" s="915"/>
      <c r="E3" s="915"/>
      <c r="F3" s="915"/>
      <c r="G3" s="915"/>
      <c r="H3" s="915"/>
      <c r="I3" s="915"/>
      <c r="J3" s="916" t="s">
        <v>467</v>
      </c>
      <c r="K3" s="916"/>
      <c r="L3" s="916"/>
      <c r="M3" s="916"/>
      <c r="N3" s="922" t="s">
        <v>1310</v>
      </c>
    </row>
    <row r="4" spans="1:14" ht="13.5" customHeight="1" thickBot="1" x14ac:dyDescent="0.3">
      <c r="A4" s="913"/>
      <c r="B4" s="904" t="s">
        <v>468</v>
      </c>
      <c r="C4" s="918" t="s">
        <v>469</v>
      </c>
      <c r="D4" s="919" t="s">
        <v>463</v>
      </c>
      <c r="E4" s="919"/>
      <c r="F4" s="919"/>
      <c r="G4" s="919"/>
      <c r="H4" s="919"/>
      <c r="I4" s="919"/>
      <c r="J4" s="917"/>
      <c r="K4" s="917"/>
      <c r="L4" s="917"/>
      <c r="M4" s="917"/>
      <c r="N4" s="922"/>
    </row>
    <row r="5" spans="1:14" ht="13.8" thickBot="1" x14ac:dyDescent="0.3">
      <c r="A5" s="913"/>
      <c r="B5" s="904"/>
      <c r="C5" s="918"/>
      <c r="D5" s="689" t="s">
        <v>468</v>
      </c>
      <c r="E5" s="689" t="s">
        <v>469</v>
      </c>
      <c r="F5" s="689" t="s">
        <v>468</v>
      </c>
      <c r="G5" s="689" t="s">
        <v>469</v>
      </c>
      <c r="H5" s="689" t="s">
        <v>468</v>
      </c>
      <c r="I5" s="689" t="s">
        <v>469</v>
      </c>
      <c r="J5" s="917"/>
      <c r="K5" s="917"/>
      <c r="L5" s="917"/>
      <c r="M5" s="917"/>
      <c r="N5" s="922"/>
    </row>
    <row r="6" spans="1:14" ht="31.2" thickBot="1" x14ac:dyDescent="0.3">
      <c r="A6" s="914"/>
      <c r="B6" s="918" t="s">
        <v>464</v>
      </c>
      <c r="C6" s="918"/>
      <c r="D6" s="918" t="s">
        <v>1167</v>
      </c>
      <c r="E6" s="918"/>
      <c r="F6" s="918" t="s">
        <v>1170</v>
      </c>
      <c r="G6" s="918"/>
      <c r="H6" s="904" t="s">
        <v>1299</v>
      </c>
      <c r="I6" s="904"/>
      <c r="J6" s="689" t="s">
        <v>1170</v>
      </c>
      <c r="K6" s="689" t="s">
        <v>1300</v>
      </c>
      <c r="L6" s="688" t="s">
        <v>338</v>
      </c>
      <c r="M6" s="690" t="s">
        <v>1301</v>
      </c>
      <c r="N6" s="922"/>
    </row>
    <row r="7" spans="1:14" ht="13.8" thickBot="1" x14ac:dyDescent="0.3">
      <c r="A7" s="691" t="s">
        <v>634</v>
      </c>
      <c r="B7" s="688" t="s">
        <v>635</v>
      </c>
      <c r="C7" s="688" t="s">
        <v>636</v>
      </c>
      <c r="D7" s="692" t="s">
        <v>637</v>
      </c>
      <c r="E7" s="689" t="s">
        <v>638</v>
      </c>
      <c r="F7" s="689" t="s">
        <v>715</v>
      </c>
      <c r="G7" s="689" t="s">
        <v>716</v>
      </c>
      <c r="H7" s="688" t="s">
        <v>717</v>
      </c>
      <c r="I7" s="692" t="s">
        <v>718</v>
      </c>
      <c r="J7" s="692" t="s">
        <v>726</v>
      </c>
      <c r="K7" s="692" t="s">
        <v>727</v>
      </c>
      <c r="L7" s="692" t="s">
        <v>728</v>
      </c>
      <c r="M7" s="693" t="s">
        <v>729</v>
      </c>
      <c r="N7" s="922"/>
    </row>
    <row r="8" spans="1:14" x14ac:dyDescent="0.25">
      <c r="A8" s="694" t="s">
        <v>386</v>
      </c>
      <c r="B8" s="695"/>
      <c r="C8" s="696"/>
      <c r="D8" s="696"/>
      <c r="E8" s="697"/>
      <c r="F8" s="696"/>
      <c r="G8" s="696"/>
      <c r="H8" s="696"/>
      <c r="I8" s="696"/>
      <c r="J8" s="696"/>
      <c r="K8" s="696"/>
      <c r="L8" s="698">
        <f t="shared" ref="L8:L14" si="0">+J8+K8</f>
        <v>0</v>
      </c>
      <c r="M8" s="699" t="str">
        <f>IF((C8&lt;&gt;0),ROUND((L8/C8)*100,1),"")</f>
        <v/>
      </c>
      <c r="N8" s="922"/>
    </row>
    <row r="9" spans="1:14" x14ac:dyDescent="0.25">
      <c r="A9" s="700" t="s">
        <v>398</v>
      </c>
      <c r="B9" s="701"/>
      <c r="C9" s="702"/>
      <c r="D9" s="702"/>
      <c r="E9" s="702"/>
      <c r="F9" s="702"/>
      <c r="G9" s="702"/>
      <c r="H9" s="702"/>
      <c r="I9" s="702"/>
      <c r="J9" s="702"/>
      <c r="K9" s="702"/>
      <c r="L9" s="703">
        <f t="shared" si="0"/>
        <v>0</v>
      </c>
      <c r="M9" s="704" t="str">
        <f>IF((C9&lt;&gt;0),ROUND((L9/C9)*100,1),"")</f>
        <v/>
      </c>
      <c r="N9" s="922"/>
    </row>
    <row r="10" spans="1:14" x14ac:dyDescent="0.25">
      <c r="A10" s="705" t="s">
        <v>387</v>
      </c>
      <c r="B10" s="706"/>
      <c r="C10" s="707"/>
      <c r="D10" s="707"/>
      <c r="E10" s="707"/>
      <c r="F10" s="707"/>
      <c r="G10" s="707"/>
      <c r="H10" s="707"/>
      <c r="I10" s="707"/>
      <c r="J10" s="707"/>
      <c r="K10" s="707"/>
      <c r="L10" s="703"/>
      <c r="M10" s="708"/>
      <c r="N10" s="922"/>
    </row>
    <row r="11" spans="1:14" x14ac:dyDescent="0.25">
      <c r="A11" s="705" t="s">
        <v>399</v>
      </c>
      <c r="B11" s="706"/>
      <c r="C11" s="707"/>
      <c r="D11" s="707"/>
      <c r="E11" s="707"/>
      <c r="F11" s="707"/>
      <c r="G11" s="707"/>
      <c r="H11" s="707"/>
      <c r="I11" s="707"/>
      <c r="J11" s="707"/>
      <c r="K11" s="707"/>
      <c r="L11" s="703">
        <f t="shared" si="0"/>
        <v>0</v>
      </c>
      <c r="M11" s="708"/>
      <c r="N11" s="922"/>
    </row>
    <row r="12" spans="1:14" x14ac:dyDescent="0.25">
      <c r="A12" s="705" t="s">
        <v>388</v>
      </c>
      <c r="B12" s="706"/>
      <c r="C12" s="707"/>
      <c r="D12" s="707"/>
      <c r="E12" s="707"/>
      <c r="F12" s="707"/>
      <c r="G12" s="707"/>
      <c r="H12" s="707"/>
      <c r="I12" s="707"/>
      <c r="J12" s="707"/>
      <c r="K12" s="707"/>
      <c r="L12" s="703">
        <f t="shared" si="0"/>
        <v>0</v>
      </c>
      <c r="M12" s="708"/>
      <c r="N12" s="922"/>
    </row>
    <row r="13" spans="1:14" x14ac:dyDescent="0.25">
      <c r="A13" s="705" t="s">
        <v>389</v>
      </c>
      <c r="B13" s="706"/>
      <c r="C13" s="707"/>
      <c r="D13" s="707"/>
      <c r="E13" s="707"/>
      <c r="F13" s="707"/>
      <c r="G13" s="707"/>
      <c r="H13" s="707"/>
      <c r="I13" s="707"/>
      <c r="J13" s="707"/>
      <c r="K13" s="707"/>
      <c r="L13" s="703">
        <f t="shared" si="0"/>
        <v>0</v>
      </c>
      <c r="M13" s="708"/>
      <c r="N13" s="922"/>
    </row>
    <row r="14" spans="1:14" ht="13.8" thickBot="1" x14ac:dyDescent="0.3">
      <c r="A14" s="709"/>
      <c r="B14" s="710"/>
      <c r="C14" s="711"/>
      <c r="D14" s="711"/>
      <c r="E14" s="711"/>
      <c r="F14" s="711"/>
      <c r="G14" s="711"/>
      <c r="H14" s="711"/>
      <c r="I14" s="711"/>
      <c r="J14" s="711"/>
      <c r="K14" s="711"/>
      <c r="L14" s="703">
        <f t="shared" si="0"/>
        <v>0</v>
      </c>
      <c r="M14" s="708"/>
      <c r="N14" s="922"/>
    </row>
    <row r="15" spans="1:14" ht="13.8" thickBot="1" x14ac:dyDescent="0.3">
      <c r="A15" s="712" t="s">
        <v>391</v>
      </c>
      <c r="B15" s="713">
        <f t="shared" ref="B15:L15" si="1">B8+SUM(B10:B14)</f>
        <v>0</v>
      </c>
      <c r="C15" s="713">
        <f t="shared" si="1"/>
        <v>0</v>
      </c>
      <c r="D15" s="713">
        <f t="shared" si="1"/>
        <v>0</v>
      </c>
      <c r="E15" s="713">
        <f t="shared" si="1"/>
        <v>0</v>
      </c>
      <c r="F15" s="713">
        <f t="shared" si="1"/>
        <v>0</v>
      </c>
      <c r="G15" s="713">
        <f t="shared" si="1"/>
        <v>0</v>
      </c>
      <c r="H15" s="713">
        <f t="shared" si="1"/>
        <v>0</v>
      </c>
      <c r="I15" s="713">
        <f t="shared" si="1"/>
        <v>0</v>
      </c>
      <c r="J15" s="713">
        <f t="shared" si="1"/>
        <v>0</v>
      </c>
      <c r="K15" s="713">
        <f t="shared" si="1"/>
        <v>0</v>
      </c>
      <c r="L15" s="713">
        <f t="shared" si="1"/>
        <v>0</v>
      </c>
      <c r="M15" s="708"/>
      <c r="N15" s="922"/>
    </row>
    <row r="16" spans="1:14" x14ac:dyDescent="0.25">
      <c r="A16" s="714"/>
      <c r="B16" s="715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16"/>
      <c r="N16" s="922"/>
    </row>
    <row r="17" spans="1:14" ht="13.8" thickBot="1" x14ac:dyDescent="0.3">
      <c r="A17" s="717" t="s">
        <v>390</v>
      </c>
      <c r="B17" s="718"/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922"/>
    </row>
    <row r="18" spans="1:14" x14ac:dyDescent="0.25">
      <c r="A18" s="720" t="s">
        <v>394</v>
      </c>
      <c r="B18" s="695"/>
      <c r="C18" s="696"/>
      <c r="D18" s="696"/>
      <c r="E18" s="697"/>
      <c r="F18" s="696"/>
      <c r="G18" s="696"/>
      <c r="H18" s="696"/>
      <c r="I18" s="696"/>
      <c r="J18" s="696"/>
      <c r="K18" s="696"/>
      <c r="L18" s="721">
        <f>+J18+K18</f>
        <v>0</v>
      </c>
      <c r="M18" s="699" t="str">
        <f t="shared" ref="M18:M23" si="2">IF((C18&lt;&gt;0),ROUND((L18/C18)*100,1),"")</f>
        <v/>
      </c>
      <c r="N18" s="922"/>
    </row>
    <row r="19" spans="1:14" x14ac:dyDescent="0.25">
      <c r="A19" s="722" t="s">
        <v>395</v>
      </c>
      <c r="B19" s="701"/>
      <c r="C19" s="707"/>
      <c r="D19" s="707"/>
      <c r="E19" s="707"/>
      <c r="F19" s="707"/>
      <c r="G19" s="707"/>
      <c r="H19" s="707"/>
      <c r="I19" s="707"/>
      <c r="J19" s="707"/>
      <c r="K19" s="707"/>
      <c r="L19" s="703"/>
      <c r="M19" s="704"/>
      <c r="N19" s="922"/>
    </row>
    <row r="20" spans="1:14" x14ac:dyDescent="0.25">
      <c r="A20" s="722" t="s">
        <v>396</v>
      </c>
      <c r="B20" s="706"/>
      <c r="C20" s="707"/>
      <c r="D20" s="707"/>
      <c r="E20" s="707"/>
      <c r="F20" s="707"/>
      <c r="G20" s="707"/>
      <c r="H20" s="707"/>
      <c r="I20" s="707">
        <v>635000</v>
      </c>
      <c r="J20" s="707"/>
      <c r="K20" s="707">
        <v>635000</v>
      </c>
      <c r="L20" s="703">
        <f>J20+K20</f>
        <v>635000</v>
      </c>
      <c r="M20" s="704"/>
      <c r="N20" s="922"/>
    </row>
    <row r="21" spans="1:14" x14ac:dyDescent="0.25">
      <c r="A21" s="722" t="s">
        <v>397</v>
      </c>
      <c r="B21" s="706"/>
      <c r="C21" s="707"/>
      <c r="D21" s="707"/>
      <c r="E21" s="707"/>
      <c r="F21" s="707"/>
      <c r="G21" s="707"/>
      <c r="H21" s="707"/>
      <c r="I21" s="707"/>
      <c r="J21" s="707"/>
      <c r="K21" s="707"/>
      <c r="L21" s="703">
        <f>+J21+K21</f>
        <v>0</v>
      </c>
      <c r="M21" s="704" t="str">
        <f t="shared" si="2"/>
        <v/>
      </c>
      <c r="N21" s="922"/>
    </row>
    <row r="22" spans="1:14" x14ac:dyDescent="0.25">
      <c r="A22" s="723"/>
      <c r="B22" s="706"/>
      <c r="C22" s="707"/>
      <c r="D22" s="707"/>
      <c r="E22" s="707"/>
      <c r="F22" s="707"/>
      <c r="G22" s="707"/>
      <c r="H22" s="707"/>
      <c r="I22" s="707"/>
      <c r="J22" s="707"/>
      <c r="K22" s="707"/>
      <c r="L22" s="703">
        <f>+J22+K22</f>
        <v>0</v>
      </c>
      <c r="M22" s="704" t="str">
        <f t="shared" si="2"/>
        <v/>
      </c>
      <c r="N22" s="922"/>
    </row>
    <row r="23" spans="1:14" ht="13.8" thickBot="1" x14ac:dyDescent="0.3">
      <c r="A23" s="724"/>
      <c r="B23" s="710"/>
      <c r="C23" s="711"/>
      <c r="D23" s="711"/>
      <c r="E23" s="711"/>
      <c r="F23" s="711"/>
      <c r="G23" s="711"/>
      <c r="H23" s="711"/>
      <c r="I23" s="711"/>
      <c r="J23" s="711"/>
      <c r="K23" s="711"/>
      <c r="L23" s="703">
        <f>+J23+K23</f>
        <v>0</v>
      </c>
      <c r="M23" s="725" t="str">
        <f t="shared" si="2"/>
        <v/>
      </c>
      <c r="N23" s="922"/>
    </row>
    <row r="24" spans="1:14" ht="13.8" thickBot="1" x14ac:dyDescent="0.3">
      <c r="A24" s="726" t="s">
        <v>375</v>
      </c>
      <c r="B24" s="713">
        <f t="shared" ref="B24:L24" si="3">SUM(B18:B23)</f>
        <v>0</v>
      </c>
      <c r="C24" s="713">
        <f t="shared" si="3"/>
        <v>0</v>
      </c>
      <c r="D24" s="713">
        <f t="shared" si="3"/>
        <v>0</v>
      </c>
      <c r="E24" s="713">
        <f t="shared" si="3"/>
        <v>0</v>
      </c>
      <c r="F24" s="713">
        <f t="shared" si="3"/>
        <v>0</v>
      </c>
      <c r="G24" s="713">
        <f t="shared" si="3"/>
        <v>0</v>
      </c>
      <c r="H24" s="713">
        <f t="shared" si="3"/>
        <v>0</v>
      </c>
      <c r="I24" s="713">
        <f t="shared" si="3"/>
        <v>635000</v>
      </c>
      <c r="J24" s="713">
        <f t="shared" si="3"/>
        <v>0</v>
      </c>
      <c r="K24" s="713">
        <f t="shared" si="3"/>
        <v>635000</v>
      </c>
      <c r="L24" s="713">
        <f t="shared" si="3"/>
        <v>635000</v>
      </c>
      <c r="M24" s="727"/>
      <c r="N24" s="922"/>
    </row>
    <row r="35" spans="1:14" ht="15.75" customHeight="1" x14ac:dyDescent="0.25">
      <c r="A35" s="920" t="s">
        <v>1174</v>
      </c>
      <c r="B35" s="920"/>
      <c r="C35" s="920"/>
      <c r="D35" s="920"/>
      <c r="E35" s="920"/>
      <c r="F35" s="920"/>
      <c r="G35" s="920"/>
      <c r="H35" s="920"/>
      <c r="I35" s="920"/>
      <c r="J35" s="920"/>
      <c r="K35" s="920"/>
      <c r="L35" s="920"/>
      <c r="M35" s="920"/>
      <c r="N35" s="921" t="str">
        <f>+CONCATENATE("5. melléklet a 7/2021. (05.29.)  önkormányzati rendelethez    ")</f>
        <v xml:space="preserve">5. melléklet a 7/2021. (05.29.)  önkormányzati rendelethez    </v>
      </c>
    </row>
    <row r="36" spans="1:14" ht="14.4" thickBot="1" x14ac:dyDescent="0.3">
      <c r="A36" s="687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907" t="s">
        <v>1023</v>
      </c>
      <c r="M36" s="907"/>
      <c r="N36" s="921"/>
    </row>
    <row r="37" spans="1:14" ht="13.5" customHeight="1" thickBot="1" x14ac:dyDescent="0.3">
      <c r="A37" s="912" t="s">
        <v>385</v>
      </c>
      <c r="B37" s="915" t="s">
        <v>465</v>
      </c>
      <c r="C37" s="915"/>
      <c r="D37" s="915"/>
      <c r="E37" s="915"/>
      <c r="F37" s="915"/>
      <c r="G37" s="915"/>
      <c r="H37" s="915"/>
      <c r="I37" s="915"/>
      <c r="J37" s="916" t="s">
        <v>467</v>
      </c>
      <c r="K37" s="916"/>
      <c r="L37" s="916"/>
      <c r="M37" s="916"/>
      <c r="N37" s="921"/>
    </row>
    <row r="38" spans="1:14" ht="15" customHeight="1" thickBot="1" x14ac:dyDescent="0.3">
      <c r="A38" s="913"/>
      <c r="B38" s="904" t="s">
        <v>468</v>
      </c>
      <c r="C38" s="918" t="s">
        <v>469</v>
      </c>
      <c r="D38" s="919" t="s">
        <v>463</v>
      </c>
      <c r="E38" s="919"/>
      <c r="F38" s="919"/>
      <c r="G38" s="919"/>
      <c r="H38" s="919"/>
      <c r="I38" s="919"/>
      <c r="J38" s="917"/>
      <c r="K38" s="917"/>
      <c r="L38" s="917"/>
      <c r="M38" s="917"/>
      <c r="N38" s="921"/>
    </row>
    <row r="39" spans="1:14" ht="13.8" thickBot="1" x14ac:dyDescent="0.3">
      <c r="A39" s="913"/>
      <c r="B39" s="904"/>
      <c r="C39" s="918"/>
      <c r="D39" s="689" t="s">
        <v>468</v>
      </c>
      <c r="E39" s="689" t="s">
        <v>469</v>
      </c>
      <c r="F39" s="689" t="s">
        <v>468</v>
      </c>
      <c r="G39" s="689" t="s">
        <v>469</v>
      </c>
      <c r="H39" s="689" t="s">
        <v>468</v>
      </c>
      <c r="I39" s="689" t="s">
        <v>469</v>
      </c>
      <c r="J39" s="917"/>
      <c r="K39" s="917"/>
      <c r="L39" s="917"/>
      <c r="M39" s="917"/>
      <c r="N39" s="921"/>
    </row>
    <row r="40" spans="1:14" ht="21" customHeight="1" thickBot="1" x14ac:dyDescent="0.3">
      <c r="A40" s="914"/>
      <c r="B40" s="918" t="s">
        <v>464</v>
      </c>
      <c r="C40" s="918"/>
      <c r="D40" s="918" t="s">
        <v>1167</v>
      </c>
      <c r="E40" s="918"/>
      <c r="F40" s="918" t="s">
        <v>1170</v>
      </c>
      <c r="G40" s="918"/>
      <c r="H40" s="904" t="s">
        <v>1299</v>
      </c>
      <c r="I40" s="904"/>
      <c r="J40" s="689" t="s">
        <v>1170</v>
      </c>
      <c r="K40" s="689" t="s">
        <v>1300</v>
      </c>
      <c r="L40" s="688" t="s">
        <v>338</v>
      </c>
      <c r="M40" s="690" t="s">
        <v>1301</v>
      </c>
      <c r="N40" s="921"/>
    </row>
    <row r="41" spans="1:14" ht="13.8" thickBot="1" x14ac:dyDescent="0.3">
      <c r="A41" s="691" t="s">
        <v>634</v>
      </c>
      <c r="B41" s="688" t="s">
        <v>635</v>
      </c>
      <c r="C41" s="688" t="s">
        <v>636</v>
      </c>
      <c r="D41" s="692" t="s">
        <v>637</v>
      </c>
      <c r="E41" s="689" t="s">
        <v>638</v>
      </c>
      <c r="F41" s="689" t="s">
        <v>715</v>
      </c>
      <c r="G41" s="689" t="s">
        <v>716</v>
      </c>
      <c r="H41" s="688" t="s">
        <v>717</v>
      </c>
      <c r="I41" s="692" t="s">
        <v>718</v>
      </c>
      <c r="J41" s="692" t="s">
        <v>726</v>
      </c>
      <c r="K41" s="692" t="s">
        <v>727</v>
      </c>
      <c r="L41" s="692" t="s">
        <v>728</v>
      </c>
      <c r="M41" s="693" t="s">
        <v>729</v>
      </c>
      <c r="N41" s="921"/>
    </row>
    <row r="42" spans="1:14" x14ac:dyDescent="0.25">
      <c r="A42" s="694" t="s">
        <v>386</v>
      </c>
      <c r="B42" s="695"/>
      <c r="C42" s="696"/>
      <c r="D42" s="696"/>
      <c r="E42" s="697"/>
      <c r="F42" s="696"/>
      <c r="G42" s="696"/>
      <c r="H42" s="696"/>
      <c r="I42" s="696"/>
      <c r="J42" s="696"/>
      <c r="K42" s="696"/>
      <c r="L42" s="698">
        <f t="shared" ref="L42:L48" si="4">+J42+K42</f>
        <v>0</v>
      </c>
      <c r="M42" s="699" t="str">
        <f>IF((C42&lt;&gt;0),ROUND((L42/C42)*100,1),"")</f>
        <v/>
      </c>
      <c r="N42" s="921"/>
    </row>
    <row r="43" spans="1:14" x14ac:dyDescent="0.25">
      <c r="A43" s="700" t="s">
        <v>398</v>
      </c>
      <c r="B43" s="701"/>
      <c r="C43" s="702"/>
      <c r="D43" s="702"/>
      <c r="E43" s="702"/>
      <c r="F43" s="702"/>
      <c r="G43" s="702"/>
      <c r="H43" s="702"/>
      <c r="I43" s="702"/>
      <c r="J43" s="702"/>
      <c r="K43" s="702"/>
      <c r="L43" s="703">
        <f t="shared" si="4"/>
        <v>0</v>
      </c>
      <c r="M43" s="704" t="str">
        <f>IF((C43&lt;&gt;0),ROUND((L43/C43)*100,1),"")</f>
        <v/>
      </c>
      <c r="N43" s="921"/>
    </row>
    <row r="44" spans="1:14" x14ac:dyDescent="0.25">
      <c r="A44" s="705" t="s">
        <v>387</v>
      </c>
      <c r="B44" s="706"/>
      <c r="C44" s="707"/>
      <c r="D44" s="707"/>
      <c r="E44" s="707"/>
      <c r="F44" s="22"/>
      <c r="G44" s="22">
        <v>4000000</v>
      </c>
      <c r="H44" s="22"/>
      <c r="I44" s="22">
        <v>4000000</v>
      </c>
      <c r="J44" s="22"/>
      <c r="K44" s="22">
        <v>4000000</v>
      </c>
      <c r="L44" s="21">
        <f t="shared" si="4"/>
        <v>4000000</v>
      </c>
      <c r="M44" s="708"/>
      <c r="N44" s="921"/>
    </row>
    <row r="45" spans="1:14" x14ac:dyDescent="0.25">
      <c r="A45" s="705" t="s">
        <v>399</v>
      </c>
      <c r="B45" s="706"/>
      <c r="C45" s="707"/>
      <c r="D45" s="707"/>
      <c r="E45" s="707"/>
      <c r="F45" s="707"/>
      <c r="G45" s="707"/>
      <c r="H45" s="707"/>
      <c r="I45" s="707"/>
      <c r="J45" s="707"/>
      <c r="K45" s="707"/>
      <c r="L45" s="703">
        <f t="shared" si="4"/>
        <v>0</v>
      </c>
      <c r="M45" s="708"/>
      <c r="N45" s="921"/>
    </row>
    <row r="46" spans="1:14" x14ac:dyDescent="0.25">
      <c r="A46" s="705" t="s">
        <v>388</v>
      </c>
      <c r="B46" s="706"/>
      <c r="C46" s="707"/>
      <c r="D46" s="707"/>
      <c r="E46" s="707"/>
      <c r="F46" s="707"/>
      <c r="G46" s="707"/>
      <c r="H46" s="707"/>
      <c r="I46" s="707"/>
      <c r="J46" s="707"/>
      <c r="K46" s="707"/>
      <c r="L46" s="703">
        <f t="shared" si="4"/>
        <v>0</v>
      </c>
      <c r="M46" s="708"/>
      <c r="N46" s="921"/>
    </row>
    <row r="47" spans="1:14" x14ac:dyDescent="0.25">
      <c r="A47" s="705" t="s">
        <v>389</v>
      </c>
      <c r="B47" s="706"/>
      <c r="C47" s="707"/>
      <c r="D47" s="707"/>
      <c r="E47" s="707"/>
      <c r="F47" s="707"/>
      <c r="G47" s="707"/>
      <c r="H47" s="707"/>
      <c r="I47" s="707"/>
      <c r="J47" s="707"/>
      <c r="K47" s="707"/>
      <c r="L47" s="703">
        <f t="shared" si="4"/>
        <v>0</v>
      </c>
      <c r="M47" s="708"/>
      <c r="N47" s="921"/>
    </row>
    <row r="48" spans="1:14" ht="15" customHeight="1" thickBot="1" x14ac:dyDescent="0.3">
      <c r="A48" s="709"/>
      <c r="B48" s="710"/>
      <c r="C48" s="711"/>
      <c r="D48" s="711"/>
      <c r="E48" s="711"/>
      <c r="F48" s="711"/>
      <c r="G48" s="711"/>
      <c r="H48" s="711"/>
      <c r="I48" s="711"/>
      <c r="J48" s="711"/>
      <c r="K48" s="711"/>
      <c r="L48" s="703">
        <f t="shared" si="4"/>
        <v>0</v>
      </c>
      <c r="M48" s="708"/>
      <c r="N48" s="921"/>
    </row>
    <row r="49" spans="1:14" ht="13.8" thickBot="1" x14ac:dyDescent="0.3">
      <c r="A49" s="712" t="s">
        <v>391</v>
      </c>
      <c r="B49" s="713">
        <f t="shared" ref="B49:L49" si="5">B42+SUM(B44:B48)</f>
        <v>0</v>
      </c>
      <c r="C49" s="713">
        <f t="shared" si="5"/>
        <v>0</v>
      </c>
      <c r="D49" s="713">
        <f t="shared" si="5"/>
        <v>0</v>
      </c>
      <c r="E49" s="713">
        <f t="shared" si="5"/>
        <v>0</v>
      </c>
      <c r="F49" s="713">
        <f t="shared" si="5"/>
        <v>0</v>
      </c>
      <c r="G49" s="713">
        <f t="shared" si="5"/>
        <v>4000000</v>
      </c>
      <c r="H49" s="713">
        <f t="shared" si="5"/>
        <v>0</v>
      </c>
      <c r="I49" s="713">
        <f t="shared" si="5"/>
        <v>4000000</v>
      </c>
      <c r="J49" s="713">
        <f t="shared" si="5"/>
        <v>0</v>
      </c>
      <c r="K49" s="713">
        <f t="shared" si="5"/>
        <v>4000000</v>
      </c>
      <c r="L49" s="713">
        <f t="shared" si="5"/>
        <v>4000000</v>
      </c>
      <c r="M49" s="708"/>
      <c r="N49" s="921"/>
    </row>
    <row r="50" spans="1:14" x14ac:dyDescent="0.25">
      <c r="A50" s="714"/>
      <c r="B50" s="715"/>
      <c r="C50" s="716"/>
      <c r="D50" s="716"/>
      <c r="E50" s="716"/>
      <c r="F50" s="716"/>
      <c r="G50" s="716"/>
      <c r="H50" s="716"/>
      <c r="I50" s="716"/>
      <c r="J50" s="716"/>
      <c r="K50" s="716"/>
      <c r="L50" s="716"/>
      <c r="M50" s="716"/>
      <c r="N50" s="921"/>
    </row>
    <row r="51" spans="1:14" ht="13.8" thickBot="1" x14ac:dyDescent="0.3">
      <c r="A51" s="717" t="s">
        <v>390</v>
      </c>
      <c r="B51" s="718"/>
      <c r="C51" s="719"/>
      <c r="D51" s="719"/>
      <c r="E51" s="719"/>
      <c r="F51" s="719"/>
      <c r="G51" s="719"/>
      <c r="H51" s="719"/>
      <c r="I51" s="719"/>
      <c r="J51" s="719"/>
      <c r="K51" s="719"/>
      <c r="L51" s="719"/>
      <c r="M51" s="719"/>
      <c r="N51" s="921"/>
    </row>
    <row r="52" spans="1:14" x14ac:dyDescent="0.25">
      <c r="A52" s="720" t="s">
        <v>394</v>
      </c>
      <c r="B52" s="695"/>
      <c r="C52" s="696"/>
      <c r="D52" s="696"/>
      <c r="E52" s="697"/>
      <c r="F52" s="696"/>
      <c r="G52" s="696"/>
      <c r="H52" s="696"/>
      <c r="I52" s="696"/>
      <c r="J52" s="696"/>
      <c r="K52" s="696"/>
      <c r="L52" s="721">
        <f t="shared" ref="L52:L57" si="6">+J52+K52</f>
        <v>0</v>
      </c>
      <c r="M52" s="699" t="str">
        <f t="shared" ref="M52:M57" si="7">IF((C52&lt;&gt;0),ROUND((L52/C52)*100,1),"")</f>
        <v/>
      </c>
      <c r="N52" s="921"/>
    </row>
    <row r="53" spans="1:14" x14ac:dyDescent="0.25">
      <c r="A53" s="722" t="s">
        <v>395</v>
      </c>
      <c r="B53" s="701"/>
      <c r="C53" s="707"/>
      <c r="D53" s="707"/>
      <c r="E53" s="707"/>
      <c r="F53" s="707"/>
      <c r="G53" s="707"/>
      <c r="H53" s="707"/>
      <c r="I53" s="707">
        <v>300000</v>
      </c>
      <c r="J53" s="707"/>
      <c r="K53" s="707">
        <v>300000</v>
      </c>
      <c r="L53" s="703">
        <f>J53+K53</f>
        <v>300000</v>
      </c>
      <c r="M53" s="704" t="str">
        <f t="shared" si="7"/>
        <v/>
      </c>
      <c r="N53" s="921"/>
    </row>
    <row r="54" spans="1:14" x14ac:dyDescent="0.25">
      <c r="A54" s="722" t="s">
        <v>396</v>
      </c>
      <c r="B54" s="706"/>
      <c r="C54" s="707"/>
      <c r="D54" s="707"/>
      <c r="E54" s="707"/>
      <c r="F54" s="707"/>
      <c r="G54" s="707"/>
      <c r="H54" s="707"/>
      <c r="I54" s="707"/>
      <c r="J54" s="707"/>
      <c r="K54" s="707"/>
      <c r="L54" s="703">
        <f>J54+K54</f>
        <v>0</v>
      </c>
      <c r="M54" s="704" t="str">
        <f t="shared" si="7"/>
        <v/>
      </c>
      <c r="N54" s="921"/>
    </row>
    <row r="55" spans="1:14" x14ac:dyDescent="0.25">
      <c r="A55" s="722" t="s">
        <v>397</v>
      </c>
      <c r="B55" s="706"/>
      <c r="C55" s="707"/>
      <c r="D55" s="707"/>
      <c r="E55" s="707"/>
      <c r="F55" s="707"/>
      <c r="G55" s="707"/>
      <c r="H55" s="707"/>
      <c r="I55" s="707"/>
      <c r="J55" s="707"/>
      <c r="K55" s="707"/>
      <c r="L55" s="703">
        <f t="shared" si="6"/>
        <v>0</v>
      </c>
      <c r="M55" s="704" t="str">
        <f t="shared" si="7"/>
        <v/>
      </c>
      <c r="N55" s="921"/>
    </row>
    <row r="56" spans="1:14" x14ac:dyDescent="0.25">
      <c r="A56" s="723"/>
      <c r="B56" s="706"/>
      <c r="C56" s="707"/>
      <c r="D56" s="707"/>
      <c r="E56" s="707"/>
      <c r="F56" s="707"/>
      <c r="G56" s="707"/>
      <c r="H56" s="707"/>
      <c r="I56" s="707"/>
      <c r="J56" s="707"/>
      <c r="K56" s="707"/>
      <c r="L56" s="703">
        <f t="shared" si="6"/>
        <v>0</v>
      </c>
      <c r="M56" s="704" t="str">
        <f t="shared" si="7"/>
        <v/>
      </c>
      <c r="N56" s="921"/>
    </row>
    <row r="57" spans="1:14" ht="13.8" thickBot="1" x14ac:dyDescent="0.3">
      <c r="A57" s="724"/>
      <c r="B57" s="710"/>
      <c r="C57" s="711"/>
      <c r="D57" s="711"/>
      <c r="E57" s="711"/>
      <c r="F57" s="711"/>
      <c r="G57" s="711"/>
      <c r="H57" s="711"/>
      <c r="I57" s="711"/>
      <c r="J57" s="711"/>
      <c r="K57" s="711"/>
      <c r="L57" s="703">
        <f t="shared" si="6"/>
        <v>0</v>
      </c>
      <c r="M57" s="725" t="str">
        <f t="shared" si="7"/>
        <v/>
      </c>
      <c r="N57" s="921"/>
    </row>
    <row r="58" spans="1:14" ht="13.8" thickBot="1" x14ac:dyDescent="0.3">
      <c r="A58" s="726" t="s">
        <v>375</v>
      </c>
      <c r="B58" s="713">
        <f t="shared" ref="B58:L58" si="8">SUM(B52:B57)</f>
        <v>0</v>
      </c>
      <c r="C58" s="713">
        <f t="shared" si="8"/>
        <v>0</v>
      </c>
      <c r="D58" s="713">
        <f t="shared" si="8"/>
        <v>0</v>
      </c>
      <c r="E58" s="713">
        <f t="shared" si="8"/>
        <v>0</v>
      </c>
      <c r="F58" s="713">
        <f t="shared" si="8"/>
        <v>0</v>
      </c>
      <c r="G58" s="713">
        <f t="shared" si="8"/>
        <v>0</v>
      </c>
      <c r="H58" s="713">
        <f t="shared" si="8"/>
        <v>0</v>
      </c>
      <c r="I58" s="713">
        <f t="shared" si="8"/>
        <v>300000</v>
      </c>
      <c r="J58" s="713">
        <f t="shared" si="8"/>
        <v>0</v>
      </c>
      <c r="K58" s="713">
        <f t="shared" si="8"/>
        <v>300000</v>
      </c>
      <c r="L58" s="713">
        <f t="shared" si="8"/>
        <v>300000</v>
      </c>
      <c r="M58" s="727"/>
      <c r="N58" s="921"/>
    </row>
    <row r="59" spans="1:14" ht="12.75" customHeight="1" x14ac:dyDescent="0.25">
      <c r="A59" s="905" t="s">
        <v>462</v>
      </c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21"/>
    </row>
    <row r="60" spans="1:14" ht="5.25" customHeight="1" x14ac:dyDescent="0.25">
      <c r="A60" s="728"/>
      <c r="B60" s="728"/>
      <c r="C60" s="728"/>
      <c r="D60" s="728"/>
      <c r="E60" s="728"/>
      <c r="F60" s="728"/>
      <c r="G60" s="728"/>
      <c r="H60" s="728"/>
      <c r="I60" s="728"/>
      <c r="J60" s="728"/>
      <c r="K60" s="728"/>
      <c r="L60" s="728"/>
      <c r="M60" s="728"/>
      <c r="N60" s="921"/>
    </row>
    <row r="61" spans="1:14" ht="15.75" customHeight="1" x14ac:dyDescent="0.25">
      <c r="A61" s="906" t="s">
        <v>1169</v>
      </c>
      <c r="B61" s="906"/>
      <c r="C61" s="906"/>
      <c r="D61" s="906"/>
      <c r="E61" s="906"/>
      <c r="F61" s="906"/>
      <c r="G61" s="906"/>
      <c r="H61" s="906"/>
      <c r="I61" s="906"/>
      <c r="J61" s="906"/>
      <c r="K61" s="906"/>
      <c r="L61" s="906"/>
      <c r="M61" s="906"/>
      <c r="N61" s="921"/>
    </row>
    <row r="62" spans="1:14" ht="12" customHeight="1" thickBot="1" x14ac:dyDescent="0.3">
      <c r="A62" s="531"/>
      <c r="B62" s="531"/>
      <c r="C62" s="531"/>
      <c r="D62" s="531"/>
      <c r="E62" s="531"/>
      <c r="F62" s="531"/>
      <c r="G62" s="531"/>
      <c r="H62" s="531"/>
      <c r="I62" s="531"/>
      <c r="J62" s="531"/>
      <c r="K62" s="531"/>
      <c r="L62" s="907" t="s">
        <v>1023</v>
      </c>
      <c r="M62" s="907"/>
      <c r="N62" s="921"/>
    </row>
    <row r="63" spans="1:14" ht="19.5" customHeight="1" thickBot="1" x14ac:dyDescent="0.3">
      <c r="A63" s="908" t="s">
        <v>392</v>
      </c>
      <c r="B63" s="909"/>
      <c r="C63" s="909"/>
      <c r="D63" s="909"/>
      <c r="E63" s="909"/>
      <c r="F63" s="909"/>
      <c r="G63" s="909"/>
      <c r="H63" s="909"/>
      <c r="I63" s="909"/>
      <c r="J63" s="909"/>
      <c r="K63" s="729" t="s">
        <v>733</v>
      </c>
      <c r="L63" s="729" t="s">
        <v>732</v>
      </c>
      <c r="M63" s="729" t="s">
        <v>467</v>
      </c>
      <c r="N63" s="921"/>
    </row>
    <row r="64" spans="1:14" x14ac:dyDescent="0.25">
      <c r="A64" s="910"/>
      <c r="B64" s="911"/>
      <c r="C64" s="911"/>
      <c r="D64" s="911"/>
      <c r="E64" s="911"/>
      <c r="F64" s="911"/>
      <c r="G64" s="911"/>
      <c r="H64" s="911"/>
      <c r="I64" s="911"/>
      <c r="J64" s="911"/>
      <c r="K64" s="697"/>
      <c r="L64" s="730"/>
      <c r="M64" s="730"/>
      <c r="N64" s="921"/>
    </row>
    <row r="65" spans="1:14" ht="13.8" thickBot="1" x14ac:dyDescent="0.3">
      <c r="A65" s="900"/>
      <c r="B65" s="901"/>
      <c r="C65" s="901"/>
      <c r="D65" s="901"/>
      <c r="E65" s="901"/>
      <c r="F65" s="901"/>
      <c r="G65" s="901"/>
      <c r="H65" s="901"/>
      <c r="I65" s="901"/>
      <c r="J65" s="901"/>
      <c r="K65" s="731"/>
      <c r="L65" s="711"/>
      <c r="M65" s="711"/>
      <c r="N65" s="921"/>
    </row>
    <row r="66" spans="1:14" ht="13.8" thickBot="1" x14ac:dyDescent="0.3">
      <c r="A66" s="902" t="s">
        <v>339</v>
      </c>
      <c r="B66" s="903"/>
      <c r="C66" s="903"/>
      <c r="D66" s="903"/>
      <c r="E66" s="903"/>
      <c r="F66" s="903"/>
      <c r="G66" s="903"/>
      <c r="H66" s="903"/>
      <c r="I66" s="903"/>
      <c r="J66" s="903"/>
      <c r="K66" s="732">
        <f>SUM(K64:K65)</f>
        <v>0</v>
      </c>
      <c r="L66" s="732">
        <f>SUM(L64:L65)</f>
        <v>0</v>
      </c>
      <c r="M66" s="732">
        <f>SUM(M64:M65)</f>
        <v>0</v>
      </c>
      <c r="N66" s="921"/>
    </row>
    <row r="67" spans="1:14" x14ac:dyDescent="0.25">
      <c r="N67" s="733"/>
    </row>
    <row r="68" spans="1:14" x14ac:dyDescent="0.25">
      <c r="N68" s="733"/>
    </row>
    <row r="69" spans="1:14" x14ac:dyDescent="0.25">
      <c r="N69" s="733"/>
    </row>
    <row r="70" spans="1:14" ht="15.6" x14ac:dyDescent="0.25">
      <c r="A70" s="920" t="s">
        <v>1302</v>
      </c>
      <c r="B70" s="920"/>
      <c r="C70" s="920"/>
      <c r="D70" s="920"/>
      <c r="E70" s="920"/>
      <c r="F70" s="920"/>
      <c r="G70" s="920"/>
      <c r="H70" s="920"/>
      <c r="I70" s="920"/>
      <c r="J70" s="920"/>
      <c r="K70" s="920"/>
      <c r="L70" s="920"/>
      <c r="M70" s="920"/>
      <c r="N70" s="733"/>
    </row>
    <row r="71" spans="1:14" ht="14.4" thickBot="1" x14ac:dyDescent="0.3">
      <c r="A71" s="687"/>
      <c r="B71" s="687"/>
      <c r="C71" s="687"/>
      <c r="D71" s="687"/>
      <c r="E71" s="687"/>
      <c r="F71" s="687"/>
      <c r="G71" s="687"/>
      <c r="H71" s="687"/>
      <c r="I71" s="687"/>
      <c r="J71" s="687"/>
      <c r="K71" s="687"/>
      <c r="L71" s="907" t="s">
        <v>1023</v>
      </c>
      <c r="M71" s="907"/>
      <c r="N71" s="733"/>
    </row>
    <row r="72" spans="1:14" ht="13.8" thickBot="1" x14ac:dyDescent="0.3">
      <c r="A72" s="912" t="s">
        <v>385</v>
      </c>
      <c r="B72" s="915" t="s">
        <v>465</v>
      </c>
      <c r="C72" s="915"/>
      <c r="D72" s="915"/>
      <c r="E72" s="915"/>
      <c r="F72" s="915"/>
      <c r="G72" s="915"/>
      <c r="H72" s="915"/>
      <c r="I72" s="915"/>
      <c r="J72" s="916" t="s">
        <v>467</v>
      </c>
      <c r="K72" s="916"/>
      <c r="L72" s="916"/>
      <c r="M72" s="916"/>
      <c r="N72" s="922" t="s">
        <v>1310</v>
      </c>
    </row>
    <row r="73" spans="1:14" ht="13.8" thickBot="1" x14ac:dyDescent="0.3">
      <c r="A73" s="913"/>
      <c r="B73" s="904" t="s">
        <v>468</v>
      </c>
      <c r="C73" s="918" t="s">
        <v>469</v>
      </c>
      <c r="D73" s="919" t="s">
        <v>463</v>
      </c>
      <c r="E73" s="919"/>
      <c r="F73" s="919"/>
      <c r="G73" s="919"/>
      <c r="H73" s="919"/>
      <c r="I73" s="919"/>
      <c r="J73" s="917"/>
      <c r="K73" s="917"/>
      <c r="L73" s="917"/>
      <c r="M73" s="917"/>
      <c r="N73" s="922"/>
    </row>
    <row r="74" spans="1:14" ht="13.8" thickBot="1" x14ac:dyDescent="0.3">
      <c r="A74" s="913"/>
      <c r="B74" s="904"/>
      <c r="C74" s="918"/>
      <c r="D74" s="689" t="s">
        <v>468</v>
      </c>
      <c r="E74" s="689" t="s">
        <v>469</v>
      </c>
      <c r="F74" s="689" t="s">
        <v>468</v>
      </c>
      <c r="G74" s="689" t="s">
        <v>469</v>
      </c>
      <c r="H74" s="689" t="s">
        <v>468</v>
      </c>
      <c r="I74" s="689" t="s">
        <v>469</v>
      </c>
      <c r="J74" s="917"/>
      <c r="K74" s="917"/>
      <c r="L74" s="917"/>
      <c r="M74" s="917"/>
      <c r="N74" s="922"/>
    </row>
    <row r="75" spans="1:14" ht="31.2" thickBot="1" x14ac:dyDescent="0.3">
      <c r="A75" s="914"/>
      <c r="B75" s="918" t="s">
        <v>464</v>
      </c>
      <c r="C75" s="918"/>
      <c r="D75" s="918" t="s">
        <v>1167</v>
      </c>
      <c r="E75" s="918"/>
      <c r="F75" s="918" t="s">
        <v>1170</v>
      </c>
      <c r="G75" s="918"/>
      <c r="H75" s="904" t="s">
        <v>1299</v>
      </c>
      <c r="I75" s="904"/>
      <c r="J75" s="689" t="s">
        <v>1170</v>
      </c>
      <c r="K75" s="689" t="s">
        <v>1300</v>
      </c>
      <c r="L75" s="688" t="s">
        <v>338</v>
      </c>
      <c r="M75" s="690" t="s">
        <v>1301</v>
      </c>
      <c r="N75" s="922"/>
    </row>
    <row r="76" spans="1:14" ht="13.8" thickBot="1" x14ac:dyDescent="0.3">
      <c r="A76" s="691" t="s">
        <v>634</v>
      </c>
      <c r="B76" s="688" t="s">
        <v>635</v>
      </c>
      <c r="C76" s="688" t="s">
        <v>636</v>
      </c>
      <c r="D76" s="692" t="s">
        <v>637</v>
      </c>
      <c r="E76" s="689" t="s">
        <v>638</v>
      </c>
      <c r="F76" s="689" t="s">
        <v>715</v>
      </c>
      <c r="G76" s="689" t="s">
        <v>716</v>
      </c>
      <c r="H76" s="688" t="s">
        <v>717</v>
      </c>
      <c r="I76" s="692" t="s">
        <v>718</v>
      </c>
      <c r="J76" s="692" t="s">
        <v>726</v>
      </c>
      <c r="K76" s="692" t="s">
        <v>727</v>
      </c>
      <c r="L76" s="692" t="s">
        <v>728</v>
      </c>
      <c r="M76" s="693" t="s">
        <v>729</v>
      </c>
      <c r="N76" s="922"/>
    </row>
    <row r="77" spans="1:14" x14ac:dyDescent="0.25">
      <c r="A77" s="694" t="s">
        <v>386</v>
      </c>
      <c r="B77" s="695"/>
      <c r="C77" s="696"/>
      <c r="D77" s="696"/>
      <c r="E77" s="697"/>
      <c r="F77" s="696"/>
      <c r="G77" s="696"/>
      <c r="H77" s="696"/>
      <c r="I77" s="696"/>
      <c r="J77" s="696"/>
      <c r="K77" s="696"/>
      <c r="L77" s="698">
        <f t="shared" ref="L77:L83" si="9">+J77+K77</f>
        <v>0</v>
      </c>
      <c r="M77" s="699" t="str">
        <f>IF((C77&lt;&gt;0),ROUND((L77/C77)*100,1),"")</f>
        <v/>
      </c>
      <c r="N77" s="922"/>
    </row>
    <row r="78" spans="1:14" x14ac:dyDescent="0.25">
      <c r="A78" s="700" t="s">
        <v>398</v>
      </c>
      <c r="B78" s="701"/>
      <c r="C78" s="702"/>
      <c r="D78" s="702"/>
      <c r="E78" s="702"/>
      <c r="F78" s="702"/>
      <c r="G78" s="702"/>
      <c r="H78" s="702"/>
      <c r="I78" s="702"/>
      <c r="J78" s="702"/>
      <c r="K78" s="702"/>
      <c r="L78" s="703">
        <f t="shared" si="9"/>
        <v>0</v>
      </c>
      <c r="M78" s="704" t="str">
        <f>IF((C78&lt;&gt;0),ROUND((L78/C78)*100,1),"")</f>
        <v/>
      </c>
      <c r="N78" s="922"/>
    </row>
    <row r="79" spans="1:14" x14ac:dyDescent="0.25">
      <c r="A79" s="705" t="s">
        <v>387</v>
      </c>
      <c r="B79" s="706"/>
      <c r="C79" s="707"/>
      <c r="D79" s="707"/>
      <c r="E79" s="707"/>
      <c r="F79" s="707"/>
      <c r="G79" s="707"/>
      <c r="H79" s="707"/>
      <c r="I79" s="707"/>
      <c r="J79" s="707"/>
      <c r="K79" s="707"/>
      <c r="L79" s="703"/>
      <c r="M79" s="708"/>
      <c r="N79" s="922"/>
    </row>
    <row r="80" spans="1:14" x14ac:dyDescent="0.25">
      <c r="A80" s="705" t="s">
        <v>399</v>
      </c>
      <c r="B80" s="706"/>
      <c r="C80" s="707"/>
      <c r="D80" s="707"/>
      <c r="E80" s="707"/>
      <c r="F80" s="707"/>
      <c r="G80" s="707"/>
      <c r="H80" s="707"/>
      <c r="I80" s="707"/>
      <c r="J80" s="707"/>
      <c r="K80" s="707"/>
      <c r="L80" s="703"/>
      <c r="M80" s="708"/>
      <c r="N80" s="922"/>
    </row>
    <row r="81" spans="1:14" x14ac:dyDescent="0.25">
      <c r="A81" s="705" t="s">
        <v>388</v>
      </c>
      <c r="B81" s="706"/>
      <c r="C81" s="707"/>
      <c r="D81" s="707"/>
      <c r="E81" s="707"/>
      <c r="F81" s="707"/>
      <c r="G81" s="707"/>
      <c r="H81" s="707"/>
      <c r="I81" s="707"/>
      <c r="J81" s="707"/>
      <c r="K81" s="707"/>
      <c r="L81" s="703">
        <f t="shared" si="9"/>
        <v>0</v>
      </c>
      <c r="M81" s="708"/>
      <c r="N81" s="922"/>
    </row>
    <row r="82" spans="1:14" x14ac:dyDescent="0.25">
      <c r="A82" s="705" t="s">
        <v>389</v>
      </c>
      <c r="B82" s="706"/>
      <c r="C82" s="707"/>
      <c r="D82" s="707"/>
      <c r="E82" s="707"/>
      <c r="F82" s="707"/>
      <c r="G82" s="707"/>
      <c r="H82" s="707"/>
      <c r="I82" s="707"/>
      <c r="J82" s="707"/>
      <c r="K82" s="707"/>
      <c r="L82" s="703">
        <f t="shared" si="9"/>
        <v>0</v>
      </c>
      <c r="M82" s="708"/>
      <c r="N82" s="922"/>
    </row>
    <row r="83" spans="1:14" ht="13.8" thickBot="1" x14ac:dyDescent="0.3">
      <c r="A83" s="709"/>
      <c r="B83" s="710"/>
      <c r="C83" s="711"/>
      <c r="D83" s="711"/>
      <c r="E83" s="711"/>
      <c r="F83" s="711"/>
      <c r="G83" s="711"/>
      <c r="H83" s="711"/>
      <c r="I83" s="711"/>
      <c r="J83" s="711"/>
      <c r="K83" s="711"/>
      <c r="L83" s="703">
        <f t="shared" si="9"/>
        <v>0</v>
      </c>
      <c r="M83" s="708"/>
      <c r="N83" s="922"/>
    </row>
    <row r="84" spans="1:14" ht="13.8" thickBot="1" x14ac:dyDescent="0.3">
      <c r="A84" s="712" t="s">
        <v>391</v>
      </c>
      <c r="B84" s="713">
        <f t="shared" ref="B84:L84" si="10">B77+SUM(B79:B83)</f>
        <v>0</v>
      </c>
      <c r="C84" s="713">
        <f t="shared" si="10"/>
        <v>0</v>
      </c>
      <c r="D84" s="713">
        <f t="shared" si="10"/>
        <v>0</v>
      </c>
      <c r="E84" s="713">
        <f t="shared" si="10"/>
        <v>0</v>
      </c>
      <c r="F84" s="713">
        <f t="shared" si="10"/>
        <v>0</v>
      </c>
      <c r="G84" s="713">
        <f t="shared" si="10"/>
        <v>0</v>
      </c>
      <c r="H84" s="713">
        <f t="shared" si="10"/>
        <v>0</v>
      </c>
      <c r="I84" s="713">
        <f t="shared" si="10"/>
        <v>0</v>
      </c>
      <c r="J84" s="713">
        <f t="shared" si="10"/>
        <v>0</v>
      </c>
      <c r="K84" s="713">
        <f t="shared" si="10"/>
        <v>0</v>
      </c>
      <c r="L84" s="713">
        <f t="shared" si="10"/>
        <v>0</v>
      </c>
      <c r="M84" s="708"/>
      <c r="N84" s="922"/>
    </row>
    <row r="85" spans="1:14" x14ac:dyDescent="0.25">
      <c r="A85" s="714"/>
      <c r="B85" s="715"/>
      <c r="C85" s="716"/>
      <c r="D85" s="716"/>
      <c r="E85" s="716"/>
      <c r="F85" s="716"/>
      <c r="G85" s="716"/>
      <c r="H85" s="716"/>
      <c r="I85" s="716"/>
      <c r="J85" s="716"/>
      <c r="K85" s="716"/>
      <c r="L85" s="716"/>
      <c r="M85" s="716"/>
      <c r="N85" s="922"/>
    </row>
    <row r="86" spans="1:14" ht="13.8" thickBot="1" x14ac:dyDescent="0.3">
      <c r="A86" s="717" t="s">
        <v>390</v>
      </c>
      <c r="B86" s="718"/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922"/>
    </row>
    <row r="87" spans="1:14" x14ac:dyDescent="0.25">
      <c r="A87" s="720" t="s">
        <v>394</v>
      </c>
      <c r="B87" s="695"/>
      <c r="C87" s="696"/>
      <c r="D87" s="696"/>
      <c r="E87" s="697"/>
      <c r="F87" s="696"/>
      <c r="G87" s="696"/>
      <c r="H87" s="696"/>
      <c r="I87" s="696"/>
      <c r="J87" s="696"/>
      <c r="K87" s="696"/>
      <c r="L87" s="721">
        <f>+J87+K87</f>
        <v>0</v>
      </c>
      <c r="M87" s="699" t="str">
        <f t="shared" ref="M87:M93" si="11">IF((C87&lt;&gt;0),ROUND((L87/C87)*100,1),"")</f>
        <v/>
      </c>
      <c r="N87" s="922"/>
    </row>
    <row r="88" spans="1:14" x14ac:dyDescent="0.25">
      <c r="A88" s="722" t="s">
        <v>1173</v>
      </c>
      <c r="B88" s="701"/>
      <c r="C88" s="707"/>
      <c r="D88" s="707"/>
      <c r="E88" s="707"/>
      <c r="F88" s="707"/>
      <c r="G88" s="707"/>
      <c r="H88" s="707"/>
      <c r="I88" s="707">
        <v>15000634</v>
      </c>
      <c r="J88" s="707"/>
      <c r="K88" s="707">
        <v>15000634</v>
      </c>
      <c r="L88" s="703">
        <f>J88+K88</f>
        <v>15000634</v>
      </c>
      <c r="M88" s="704" t="str">
        <f t="shared" si="11"/>
        <v/>
      </c>
      <c r="N88" s="922"/>
    </row>
    <row r="89" spans="1:14" x14ac:dyDescent="0.25">
      <c r="A89" s="722" t="s">
        <v>396</v>
      </c>
      <c r="B89" s="706"/>
      <c r="C89" s="707"/>
      <c r="D89" s="707"/>
      <c r="E89" s="707"/>
      <c r="F89" s="707"/>
      <c r="G89" s="707"/>
      <c r="H89" s="707"/>
      <c r="I89" s="707">
        <v>349142</v>
      </c>
      <c r="J89" s="707"/>
      <c r="K89" s="707">
        <v>37992</v>
      </c>
      <c r="L89" s="703">
        <f>J89+K89</f>
        <v>37992</v>
      </c>
      <c r="M89" s="704" t="str">
        <f t="shared" si="11"/>
        <v/>
      </c>
      <c r="N89" s="922"/>
    </row>
    <row r="90" spans="1:14" x14ac:dyDescent="0.25">
      <c r="A90" s="722" t="s">
        <v>397</v>
      </c>
      <c r="B90" s="706"/>
      <c r="C90" s="707"/>
      <c r="D90" s="707"/>
      <c r="E90" s="707"/>
      <c r="F90" s="707"/>
      <c r="G90" s="707"/>
      <c r="H90" s="707"/>
      <c r="I90" s="707"/>
      <c r="J90" s="707"/>
      <c r="K90" s="707"/>
      <c r="L90" s="703">
        <f>J90+K90</f>
        <v>0</v>
      </c>
      <c r="M90" s="704" t="str">
        <f t="shared" si="11"/>
        <v/>
      </c>
      <c r="N90" s="922"/>
    </row>
    <row r="91" spans="1:14" x14ac:dyDescent="0.25">
      <c r="A91" s="723"/>
      <c r="B91" s="706"/>
      <c r="C91" s="707"/>
      <c r="D91" s="707"/>
      <c r="E91" s="707"/>
      <c r="F91" s="707"/>
      <c r="G91" s="707"/>
      <c r="H91" s="707"/>
      <c r="I91" s="707"/>
      <c r="J91" s="707"/>
      <c r="K91" s="707"/>
      <c r="L91" s="703">
        <f>J91+K91</f>
        <v>0</v>
      </c>
      <c r="M91" s="704" t="str">
        <f t="shared" si="11"/>
        <v/>
      </c>
      <c r="N91" s="922"/>
    </row>
    <row r="92" spans="1:14" ht="13.8" thickBot="1" x14ac:dyDescent="0.3">
      <c r="A92" s="724"/>
      <c r="B92" s="710"/>
      <c r="C92" s="711"/>
      <c r="D92" s="711"/>
      <c r="E92" s="711"/>
      <c r="F92" s="711"/>
      <c r="G92" s="711"/>
      <c r="H92" s="711"/>
      <c r="I92" s="711"/>
      <c r="J92" s="711"/>
      <c r="K92" s="711"/>
      <c r="L92" s="703">
        <f>+J92+K92</f>
        <v>0</v>
      </c>
      <c r="M92" s="725" t="str">
        <f t="shared" si="11"/>
        <v/>
      </c>
      <c r="N92" s="922"/>
    </row>
    <row r="93" spans="1:14" ht="13.8" thickBot="1" x14ac:dyDescent="0.3">
      <c r="A93" s="726" t="s">
        <v>375</v>
      </c>
      <c r="B93" s="713">
        <f t="shared" ref="B93:L93" si="12">SUM(B87:B92)</f>
        <v>0</v>
      </c>
      <c r="C93" s="713">
        <f t="shared" si="12"/>
        <v>0</v>
      </c>
      <c r="D93" s="713">
        <f t="shared" si="12"/>
        <v>0</v>
      </c>
      <c r="E93" s="713">
        <f t="shared" si="12"/>
        <v>0</v>
      </c>
      <c r="F93" s="713">
        <f t="shared" si="12"/>
        <v>0</v>
      </c>
      <c r="G93" s="713">
        <f t="shared" si="12"/>
        <v>0</v>
      </c>
      <c r="H93" s="713">
        <f t="shared" si="12"/>
        <v>0</v>
      </c>
      <c r="I93" s="713">
        <f t="shared" si="12"/>
        <v>15349776</v>
      </c>
      <c r="J93" s="713">
        <f t="shared" si="12"/>
        <v>0</v>
      </c>
      <c r="K93" s="713">
        <f t="shared" si="12"/>
        <v>15038626</v>
      </c>
      <c r="L93" s="713">
        <f t="shared" si="12"/>
        <v>15038626</v>
      </c>
      <c r="M93" s="727" t="str">
        <f t="shared" si="11"/>
        <v/>
      </c>
      <c r="N93" s="922"/>
    </row>
    <row r="94" spans="1:14" x14ac:dyDescent="0.25">
      <c r="A94" s="905" t="s">
        <v>462</v>
      </c>
      <c r="B94" s="905"/>
      <c r="C94" s="905"/>
      <c r="D94" s="905"/>
      <c r="E94" s="905"/>
      <c r="F94" s="905"/>
      <c r="G94" s="905"/>
      <c r="H94" s="905"/>
      <c r="I94" s="905"/>
      <c r="J94" s="905"/>
      <c r="K94" s="905"/>
      <c r="L94" s="905"/>
      <c r="M94" s="905"/>
      <c r="N94" s="733"/>
    </row>
    <row r="95" spans="1:14" x14ac:dyDescent="0.25">
      <c r="N95" s="733"/>
    </row>
    <row r="96" spans="1:14" x14ac:dyDescent="0.25">
      <c r="N96" s="733"/>
    </row>
    <row r="97" spans="1:14" x14ac:dyDescent="0.25">
      <c r="N97" s="733"/>
    </row>
    <row r="98" spans="1:14" x14ac:dyDescent="0.25">
      <c r="N98" s="733"/>
    </row>
    <row r="99" spans="1:14" x14ac:dyDescent="0.25">
      <c r="N99" s="733"/>
    </row>
    <row r="100" spans="1:14" x14ac:dyDescent="0.25">
      <c r="N100" s="733"/>
    </row>
    <row r="101" spans="1:14" x14ac:dyDescent="0.25">
      <c r="N101" s="733"/>
    </row>
    <row r="102" spans="1:14" x14ac:dyDescent="0.25">
      <c r="N102" s="733"/>
    </row>
    <row r="103" spans="1:14" x14ac:dyDescent="0.25">
      <c r="N103" s="733"/>
    </row>
    <row r="104" spans="1:14" ht="15.6" x14ac:dyDescent="0.25">
      <c r="A104" s="920" t="s">
        <v>1172</v>
      </c>
      <c r="B104" s="920"/>
      <c r="C104" s="920"/>
      <c r="D104" s="920"/>
      <c r="E104" s="920"/>
      <c r="F104" s="920"/>
      <c r="G104" s="920"/>
      <c r="H104" s="920"/>
      <c r="I104" s="920"/>
      <c r="J104" s="920"/>
      <c r="K104" s="920"/>
      <c r="L104" s="920"/>
      <c r="M104" s="920"/>
      <c r="N104" s="921" t="s">
        <v>1310</v>
      </c>
    </row>
    <row r="105" spans="1:14" ht="14.4" thickBot="1" x14ac:dyDescent="0.3">
      <c r="A105" s="687"/>
      <c r="B105" s="687"/>
      <c r="C105" s="687"/>
      <c r="D105" s="687"/>
      <c r="E105" s="687"/>
      <c r="F105" s="687"/>
      <c r="G105" s="687"/>
      <c r="H105" s="687"/>
      <c r="I105" s="687"/>
      <c r="J105" s="687"/>
      <c r="K105" s="687"/>
      <c r="L105" s="907" t="s">
        <v>1023</v>
      </c>
      <c r="M105" s="907"/>
      <c r="N105" s="921"/>
    </row>
    <row r="106" spans="1:14" ht="13.8" thickBot="1" x14ac:dyDescent="0.3">
      <c r="A106" s="912" t="s">
        <v>385</v>
      </c>
      <c r="B106" s="915" t="s">
        <v>465</v>
      </c>
      <c r="C106" s="915"/>
      <c r="D106" s="915"/>
      <c r="E106" s="915"/>
      <c r="F106" s="915"/>
      <c r="G106" s="915"/>
      <c r="H106" s="915"/>
      <c r="I106" s="915"/>
      <c r="J106" s="916" t="s">
        <v>467</v>
      </c>
      <c r="K106" s="916"/>
      <c r="L106" s="916"/>
      <c r="M106" s="916"/>
      <c r="N106" s="921"/>
    </row>
    <row r="107" spans="1:14" ht="13.8" thickBot="1" x14ac:dyDescent="0.3">
      <c r="A107" s="913"/>
      <c r="B107" s="904" t="s">
        <v>468</v>
      </c>
      <c r="C107" s="918" t="s">
        <v>469</v>
      </c>
      <c r="D107" s="919" t="s">
        <v>463</v>
      </c>
      <c r="E107" s="919"/>
      <c r="F107" s="919"/>
      <c r="G107" s="919"/>
      <c r="H107" s="919"/>
      <c r="I107" s="919"/>
      <c r="J107" s="917"/>
      <c r="K107" s="917"/>
      <c r="L107" s="917"/>
      <c r="M107" s="917"/>
      <c r="N107" s="921"/>
    </row>
    <row r="108" spans="1:14" ht="13.8" thickBot="1" x14ac:dyDescent="0.3">
      <c r="A108" s="913"/>
      <c r="B108" s="904"/>
      <c r="C108" s="918"/>
      <c r="D108" s="689" t="s">
        <v>468</v>
      </c>
      <c r="E108" s="689" t="s">
        <v>469</v>
      </c>
      <c r="F108" s="689" t="s">
        <v>468</v>
      </c>
      <c r="G108" s="689" t="s">
        <v>469</v>
      </c>
      <c r="H108" s="689" t="s">
        <v>468</v>
      </c>
      <c r="I108" s="689" t="s">
        <v>469</v>
      </c>
      <c r="J108" s="917"/>
      <c r="K108" s="917"/>
      <c r="L108" s="917"/>
      <c r="M108" s="917"/>
      <c r="N108" s="921"/>
    </row>
    <row r="109" spans="1:14" ht="31.2" thickBot="1" x14ac:dyDescent="0.3">
      <c r="A109" s="914"/>
      <c r="B109" s="918" t="s">
        <v>464</v>
      </c>
      <c r="C109" s="918"/>
      <c r="D109" s="918" t="s">
        <v>1167</v>
      </c>
      <c r="E109" s="918"/>
      <c r="F109" s="918" t="s">
        <v>1170</v>
      </c>
      <c r="G109" s="918"/>
      <c r="H109" s="904" t="s">
        <v>1299</v>
      </c>
      <c r="I109" s="904"/>
      <c r="J109" s="689" t="s">
        <v>1170</v>
      </c>
      <c r="K109" s="689" t="s">
        <v>1300</v>
      </c>
      <c r="L109" s="688" t="s">
        <v>338</v>
      </c>
      <c r="M109" s="690" t="s">
        <v>1301</v>
      </c>
      <c r="N109" s="921"/>
    </row>
    <row r="110" spans="1:14" ht="13.8" thickBot="1" x14ac:dyDescent="0.3">
      <c r="A110" s="691" t="s">
        <v>634</v>
      </c>
      <c r="B110" s="688" t="s">
        <v>635</v>
      </c>
      <c r="C110" s="688" t="s">
        <v>636</v>
      </c>
      <c r="D110" s="692" t="s">
        <v>637</v>
      </c>
      <c r="E110" s="689" t="s">
        <v>638</v>
      </c>
      <c r="F110" s="689" t="s">
        <v>715</v>
      </c>
      <c r="G110" s="689" t="s">
        <v>716</v>
      </c>
      <c r="H110" s="688" t="s">
        <v>717</v>
      </c>
      <c r="I110" s="692" t="s">
        <v>718</v>
      </c>
      <c r="J110" s="692" t="s">
        <v>726</v>
      </c>
      <c r="K110" s="692" t="s">
        <v>727</v>
      </c>
      <c r="L110" s="692" t="s">
        <v>728</v>
      </c>
      <c r="M110" s="693" t="s">
        <v>729</v>
      </c>
      <c r="N110" s="921"/>
    </row>
    <row r="111" spans="1:14" x14ac:dyDescent="0.25">
      <c r="A111" s="694" t="s">
        <v>386</v>
      </c>
      <c r="B111" s="695"/>
      <c r="C111" s="696"/>
      <c r="D111" s="696"/>
      <c r="E111" s="697"/>
      <c r="F111" s="696"/>
      <c r="G111" s="696"/>
      <c r="H111" s="696"/>
      <c r="I111" s="696"/>
      <c r="J111" s="696"/>
      <c r="K111" s="696"/>
      <c r="L111" s="698">
        <f t="shared" ref="L111:L117" si="13">+J111+K111</f>
        <v>0</v>
      </c>
      <c r="M111" s="699" t="str">
        <f>IF((C111&lt;&gt;0),ROUND((L111/C111)*100,1),"")</f>
        <v/>
      </c>
      <c r="N111" s="921"/>
    </row>
    <row r="112" spans="1:14" x14ac:dyDescent="0.25">
      <c r="A112" s="700" t="s">
        <v>398</v>
      </c>
      <c r="B112" s="701"/>
      <c r="C112" s="702"/>
      <c r="D112" s="702"/>
      <c r="E112" s="702"/>
      <c r="F112" s="702"/>
      <c r="G112" s="702"/>
      <c r="H112" s="702"/>
      <c r="I112" s="702"/>
      <c r="J112" s="702"/>
      <c r="K112" s="702"/>
      <c r="L112" s="703">
        <f t="shared" si="13"/>
        <v>0</v>
      </c>
      <c r="M112" s="704" t="str">
        <f>IF((C112&lt;&gt;0),ROUND((L112/C112)*100,1),"")</f>
        <v/>
      </c>
      <c r="N112" s="921"/>
    </row>
    <row r="113" spans="1:14" x14ac:dyDescent="0.25">
      <c r="A113" s="705" t="s">
        <v>387</v>
      </c>
      <c r="B113" s="706"/>
      <c r="C113" s="707"/>
      <c r="D113" s="707"/>
      <c r="E113" s="707"/>
      <c r="F113" s="707"/>
      <c r="G113" s="22"/>
      <c r="H113" s="22"/>
      <c r="I113" s="22">
        <v>19975661</v>
      </c>
      <c r="J113" s="22"/>
      <c r="K113" s="22">
        <v>19975661</v>
      </c>
      <c r="L113" s="21">
        <f t="shared" si="13"/>
        <v>19975661</v>
      </c>
      <c r="M113" s="708"/>
      <c r="N113" s="921"/>
    </row>
    <row r="114" spans="1:14" x14ac:dyDescent="0.25">
      <c r="A114" s="705" t="s">
        <v>399</v>
      </c>
      <c r="B114" s="706"/>
      <c r="C114" s="707"/>
      <c r="D114" s="707"/>
      <c r="E114" s="707"/>
      <c r="F114" s="707"/>
      <c r="G114" s="707"/>
      <c r="H114" s="707"/>
      <c r="I114" s="707"/>
      <c r="J114" s="707"/>
      <c r="K114" s="707"/>
      <c r="L114" s="703">
        <f t="shared" si="13"/>
        <v>0</v>
      </c>
      <c r="M114" s="708"/>
      <c r="N114" s="921"/>
    </row>
    <row r="115" spans="1:14" x14ac:dyDescent="0.25">
      <c r="A115" s="705" t="s">
        <v>388</v>
      </c>
      <c r="B115" s="706"/>
      <c r="C115" s="707"/>
      <c r="D115" s="707"/>
      <c r="E115" s="707"/>
      <c r="F115" s="707"/>
      <c r="G115" s="707"/>
      <c r="H115" s="707"/>
      <c r="I115" s="707"/>
      <c r="J115" s="707"/>
      <c r="K115" s="707"/>
      <c r="L115" s="703">
        <f t="shared" si="13"/>
        <v>0</v>
      </c>
      <c r="M115" s="708"/>
      <c r="N115" s="921"/>
    </row>
    <row r="116" spans="1:14" x14ac:dyDescent="0.25">
      <c r="A116" s="705" t="s">
        <v>389</v>
      </c>
      <c r="B116" s="706"/>
      <c r="C116" s="707"/>
      <c r="D116" s="707"/>
      <c r="E116" s="707"/>
      <c r="F116" s="707"/>
      <c r="G116" s="707"/>
      <c r="H116" s="707"/>
      <c r="I116" s="707"/>
      <c r="J116" s="707"/>
      <c r="K116" s="707"/>
      <c r="L116" s="703">
        <f t="shared" si="13"/>
        <v>0</v>
      </c>
      <c r="M116" s="708"/>
      <c r="N116" s="921"/>
    </row>
    <row r="117" spans="1:14" ht="13.8" thickBot="1" x14ac:dyDescent="0.3">
      <c r="A117" s="709"/>
      <c r="B117" s="710"/>
      <c r="C117" s="711"/>
      <c r="D117" s="711"/>
      <c r="E117" s="711"/>
      <c r="F117" s="711"/>
      <c r="G117" s="711"/>
      <c r="H117" s="711"/>
      <c r="I117" s="711"/>
      <c r="J117" s="711"/>
      <c r="K117" s="711"/>
      <c r="L117" s="703">
        <f t="shared" si="13"/>
        <v>0</v>
      </c>
      <c r="M117" s="708"/>
      <c r="N117" s="921"/>
    </row>
    <row r="118" spans="1:14" ht="13.8" thickBot="1" x14ac:dyDescent="0.3">
      <c r="A118" s="712" t="s">
        <v>391</v>
      </c>
      <c r="B118" s="713">
        <f t="shared" ref="B118:L118" si="14">B111+SUM(B113:B117)</f>
        <v>0</v>
      </c>
      <c r="C118" s="713">
        <f t="shared" si="14"/>
        <v>0</v>
      </c>
      <c r="D118" s="713">
        <f t="shared" si="14"/>
        <v>0</v>
      </c>
      <c r="E118" s="713">
        <f t="shared" si="14"/>
        <v>0</v>
      </c>
      <c r="F118" s="713">
        <f t="shared" si="14"/>
        <v>0</v>
      </c>
      <c r="G118" s="713">
        <f t="shared" si="14"/>
        <v>0</v>
      </c>
      <c r="H118" s="713">
        <f t="shared" si="14"/>
        <v>0</v>
      </c>
      <c r="I118" s="713">
        <f t="shared" si="14"/>
        <v>19975661</v>
      </c>
      <c r="J118" s="713">
        <f t="shared" si="14"/>
        <v>0</v>
      </c>
      <c r="K118" s="713">
        <f t="shared" si="14"/>
        <v>19975661</v>
      </c>
      <c r="L118" s="713">
        <f t="shared" si="14"/>
        <v>19975661</v>
      </c>
      <c r="M118" s="708"/>
      <c r="N118" s="921"/>
    </row>
    <row r="119" spans="1:14" x14ac:dyDescent="0.25">
      <c r="A119" s="714"/>
      <c r="B119" s="715"/>
      <c r="C119" s="716"/>
      <c r="D119" s="716"/>
      <c r="E119" s="716"/>
      <c r="F119" s="716"/>
      <c r="G119" s="716"/>
      <c r="H119" s="716"/>
      <c r="I119" s="716"/>
      <c r="J119" s="716"/>
      <c r="K119" s="716"/>
      <c r="L119" s="716"/>
      <c r="M119" s="716"/>
      <c r="N119" s="921"/>
    </row>
    <row r="120" spans="1:14" ht="13.8" thickBot="1" x14ac:dyDescent="0.3">
      <c r="A120" s="717" t="s">
        <v>390</v>
      </c>
      <c r="B120" s="718"/>
      <c r="C120" s="719"/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921"/>
    </row>
    <row r="121" spans="1:14" x14ac:dyDescent="0.25">
      <c r="A121" s="720" t="s">
        <v>394</v>
      </c>
      <c r="B121" s="695"/>
      <c r="C121" s="696"/>
      <c r="D121" s="696"/>
      <c r="E121" s="697"/>
      <c r="F121" s="696"/>
      <c r="G121" s="696"/>
      <c r="H121" s="696"/>
      <c r="I121" s="696"/>
      <c r="J121" s="696"/>
      <c r="K121" s="696"/>
      <c r="L121" s="721">
        <f t="shared" ref="L121:L126" si="15">+J121+K121</f>
        <v>0</v>
      </c>
      <c r="M121" s="699" t="str">
        <f t="shared" ref="M121:M127" si="16">IF((C121&lt;&gt;0),ROUND((L121/C121)*100,1),"")</f>
        <v/>
      </c>
      <c r="N121" s="921"/>
    </row>
    <row r="122" spans="1:14" x14ac:dyDescent="0.25">
      <c r="A122" s="722" t="s">
        <v>1173</v>
      </c>
      <c r="B122" s="701"/>
      <c r="C122" s="707"/>
      <c r="D122" s="707"/>
      <c r="E122" s="707"/>
      <c r="F122" s="707"/>
      <c r="G122" s="707"/>
      <c r="H122" s="707"/>
      <c r="I122" s="707"/>
      <c r="J122" s="707"/>
      <c r="K122" s="707"/>
      <c r="L122" s="703">
        <f>J122+K122</f>
        <v>0</v>
      </c>
      <c r="M122" s="704" t="str">
        <f t="shared" si="16"/>
        <v/>
      </c>
      <c r="N122" s="921"/>
    </row>
    <row r="123" spans="1:14" x14ac:dyDescent="0.25">
      <c r="A123" s="722" t="s">
        <v>396</v>
      </c>
      <c r="B123" s="706"/>
      <c r="C123" s="707"/>
      <c r="D123" s="707"/>
      <c r="E123" s="707"/>
      <c r="F123" s="707"/>
      <c r="G123" s="707"/>
      <c r="H123" s="707"/>
      <c r="I123" s="707">
        <v>622876</v>
      </c>
      <c r="J123" s="707"/>
      <c r="K123" s="707">
        <v>622876</v>
      </c>
      <c r="L123" s="703">
        <f>J123+K123</f>
        <v>622876</v>
      </c>
      <c r="M123" s="704" t="str">
        <f t="shared" si="16"/>
        <v/>
      </c>
      <c r="N123" s="921"/>
    </row>
    <row r="124" spans="1:14" x14ac:dyDescent="0.25">
      <c r="A124" s="722" t="s">
        <v>397</v>
      </c>
      <c r="B124" s="706"/>
      <c r="C124" s="707"/>
      <c r="D124" s="707"/>
      <c r="E124" s="707"/>
      <c r="F124" s="707"/>
      <c r="G124" s="707"/>
      <c r="H124" s="707"/>
      <c r="I124" s="707"/>
      <c r="J124" s="707"/>
      <c r="K124" s="707"/>
      <c r="L124" s="703">
        <f t="shared" si="15"/>
        <v>0</v>
      </c>
      <c r="M124" s="704" t="str">
        <f t="shared" si="16"/>
        <v/>
      </c>
      <c r="N124" s="921"/>
    </row>
    <row r="125" spans="1:14" x14ac:dyDescent="0.25">
      <c r="A125" s="723"/>
      <c r="B125" s="706"/>
      <c r="C125" s="707"/>
      <c r="D125" s="707"/>
      <c r="E125" s="707"/>
      <c r="F125" s="707"/>
      <c r="G125" s="707"/>
      <c r="H125" s="707"/>
      <c r="I125" s="707"/>
      <c r="J125" s="707"/>
      <c r="K125" s="707"/>
      <c r="L125" s="703">
        <f t="shared" si="15"/>
        <v>0</v>
      </c>
      <c r="M125" s="704" t="str">
        <f t="shared" si="16"/>
        <v/>
      </c>
      <c r="N125" s="921"/>
    </row>
    <row r="126" spans="1:14" ht="13.8" thickBot="1" x14ac:dyDescent="0.3">
      <c r="A126" s="724"/>
      <c r="B126" s="710"/>
      <c r="C126" s="711"/>
      <c r="D126" s="711"/>
      <c r="E126" s="711"/>
      <c r="F126" s="711"/>
      <c r="G126" s="711"/>
      <c r="H126" s="711"/>
      <c r="I126" s="711"/>
      <c r="J126" s="711"/>
      <c r="K126" s="711"/>
      <c r="L126" s="703">
        <f t="shared" si="15"/>
        <v>0</v>
      </c>
      <c r="M126" s="725" t="str">
        <f t="shared" si="16"/>
        <v/>
      </c>
      <c r="N126" s="921"/>
    </row>
    <row r="127" spans="1:14" ht="13.8" thickBot="1" x14ac:dyDescent="0.3">
      <c r="A127" s="726" t="s">
        <v>375</v>
      </c>
      <c r="B127" s="713">
        <f t="shared" ref="B127:L127" si="17">SUM(B121:B126)</f>
        <v>0</v>
      </c>
      <c r="C127" s="713">
        <f t="shared" si="17"/>
        <v>0</v>
      </c>
      <c r="D127" s="713">
        <f t="shared" si="17"/>
        <v>0</v>
      </c>
      <c r="E127" s="713">
        <f t="shared" si="17"/>
        <v>0</v>
      </c>
      <c r="F127" s="713">
        <f t="shared" si="17"/>
        <v>0</v>
      </c>
      <c r="G127" s="713">
        <f t="shared" si="17"/>
        <v>0</v>
      </c>
      <c r="H127" s="713">
        <f t="shared" si="17"/>
        <v>0</v>
      </c>
      <c r="I127" s="713">
        <f t="shared" si="17"/>
        <v>622876</v>
      </c>
      <c r="J127" s="713">
        <f t="shared" si="17"/>
        <v>0</v>
      </c>
      <c r="K127" s="713">
        <f t="shared" si="17"/>
        <v>622876</v>
      </c>
      <c r="L127" s="713">
        <f t="shared" si="17"/>
        <v>622876</v>
      </c>
      <c r="M127" s="727" t="str">
        <f t="shared" si="16"/>
        <v/>
      </c>
      <c r="N127" s="921"/>
    </row>
    <row r="128" spans="1:14" x14ac:dyDescent="0.25">
      <c r="A128" s="905" t="s">
        <v>462</v>
      </c>
      <c r="B128" s="905"/>
      <c r="C128" s="905"/>
      <c r="D128" s="905"/>
      <c r="E128" s="905"/>
      <c r="F128" s="905"/>
      <c r="G128" s="905"/>
      <c r="H128" s="905"/>
      <c r="I128" s="905"/>
      <c r="J128" s="905"/>
      <c r="K128" s="905"/>
      <c r="L128" s="905"/>
      <c r="M128" s="905"/>
      <c r="N128" s="921"/>
    </row>
    <row r="129" spans="1:14" x14ac:dyDescent="0.25">
      <c r="A129" s="728"/>
      <c r="B129" s="728"/>
      <c r="C129" s="728"/>
      <c r="D129" s="728"/>
      <c r="E129" s="728"/>
      <c r="F129" s="728"/>
      <c r="G129" s="728"/>
      <c r="H129" s="728"/>
      <c r="I129" s="728"/>
      <c r="J129" s="728"/>
      <c r="K129" s="728"/>
      <c r="L129" s="728"/>
      <c r="M129" s="728"/>
      <c r="N129" s="921"/>
    </row>
    <row r="130" spans="1:14" ht="15.6" x14ac:dyDescent="0.25">
      <c r="A130" s="906" t="s">
        <v>1169</v>
      </c>
      <c r="B130" s="906"/>
      <c r="C130" s="906"/>
      <c r="D130" s="906"/>
      <c r="E130" s="906"/>
      <c r="F130" s="906"/>
      <c r="G130" s="906"/>
      <c r="H130" s="906"/>
      <c r="I130" s="906"/>
      <c r="J130" s="906"/>
      <c r="K130" s="906"/>
      <c r="L130" s="906"/>
      <c r="M130" s="906"/>
      <c r="N130" s="921"/>
    </row>
    <row r="131" spans="1:14" ht="14.4" thickBot="1" x14ac:dyDescent="0.3">
      <c r="A131" s="531"/>
      <c r="B131" s="531"/>
      <c r="C131" s="531"/>
      <c r="D131" s="531"/>
      <c r="E131" s="531"/>
      <c r="F131" s="531"/>
      <c r="G131" s="531"/>
      <c r="H131" s="531"/>
      <c r="I131" s="531"/>
      <c r="J131" s="531"/>
      <c r="K131" s="531"/>
      <c r="L131" s="907" t="s">
        <v>1023</v>
      </c>
      <c r="M131" s="907"/>
      <c r="N131" s="921"/>
    </row>
    <row r="132" spans="1:14" ht="15" customHeight="1" thickBot="1" x14ac:dyDescent="0.3">
      <c r="A132" s="908" t="s">
        <v>392</v>
      </c>
      <c r="B132" s="909"/>
      <c r="C132" s="909"/>
      <c r="D132" s="909"/>
      <c r="E132" s="909"/>
      <c r="F132" s="909"/>
      <c r="G132" s="909"/>
      <c r="H132" s="909"/>
      <c r="I132" s="909"/>
      <c r="J132" s="909"/>
      <c r="K132" s="729" t="s">
        <v>733</v>
      </c>
      <c r="L132" s="729" t="s">
        <v>732</v>
      </c>
      <c r="M132" s="729" t="s">
        <v>467</v>
      </c>
      <c r="N132" s="921"/>
    </row>
    <row r="133" spans="1:14" x14ac:dyDescent="0.25">
      <c r="A133" s="910"/>
      <c r="B133" s="911"/>
      <c r="C133" s="911"/>
      <c r="D133" s="911"/>
      <c r="E133" s="911"/>
      <c r="F133" s="911"/>
      <c r="G133" s="911"/>
      <c r="H133" s="911"/>
      <c r="I133" s="911"/>
      <c r="J133" s="911"/>
      <c r="K133" s="697"/>
      <c r="L133" s="730"/>
      <c r="M133" s="730"/>
      <c r="N133" s="921"/>
    </row>
    <row r="134" spans="1:14" ht="13.8" thickBot="1" x14ac:dyDescent="0.3">
      <c r="A134" s="900"/>
      <c r="B134" s="901"/>
      <c r="C134" s="901"/>
      <c r="D134" s="901"/>
      <c r="E134" s="901"/>
      <c r="F134" s="901"/>
      <c r="G134" s="901"/>
      <c r="H134" s="901"/>
      <c r="I134" s="901"/>
      <c r="J134" s="901"/>
      <c r="K134" s="731"/>
      <c r="L134" s="711"/>
      <c r="M134" s="711"/>
      <c r="N134" s="921"/>
    </row>
    <row r="135" spans="1:14" ht="13.8" thickBot="1" x14ac:dyDescent="0.3">
      <c r="A135" s="902" t="s">
        <v>339</v>
      </c>
      <c r="B135" s="903"/>
      <c r="C135" s="903"/>
      <c r="D135" s="903"/>
      <c r="E135" s="903"/>
      <c r="F135" s="903"/>
      <c r="G135" s="903"/>
      <c r="H135" s="903"/>
      <c r="I135" s="903"/>
      <c r="J135" s="903"/>
      <c r="K135" s="732">
        <f>SUM(K133:K134)</f>
        <v>0</v>
      </c>
      <c r="L135" s="732">
        <f>SUM(L133:L134)</f>
        <v>0</v>
      </c>
      <c r="M135" s="732">
        <f>SUM(M133:M134)</f>
        <v>0</v>
      </c>
      <c r="N135" s="921"/>
    </row>
    <row r="136" spans="1:14" x14ac:dyDescent="0.25">
      <c r="N136" s="733"/>
    </row>
    <row r="138" spans="1:14" ht="15.6" x14ac:dyDescent="0.25">
      <c r="A138" s="920" t="s">
        <v>1171</v>
      </c>
      <c r="B138" s="920"/>
      <c r="C138" s="920"/>
      <c r="D138" s="920"/>
      <c r="E138" s="920"/>
      <c r="F138" s="920"/>
      <c r="G138" s="920"/>
      <c r="H138" s="920"/>
      <c r="I138" s="920"/>
      <c r="J138" s="920"/>
      <c r="K138" s="920"/>
      <c r="L138" s="920"/>
      <c r="M138" s="920"/>
      <c r="N138" s="921" t="str">
        <f>+CONCATENATE("5. melléklet a 7/2021. (05.29.) önkormányzati rendelethez    ")</f>
        <v xml:space="preserve">5. melléklet a 7/2021. (05.29.) önkormányzati rendelethez    </v>
      </c>
    </row>
    <row r="139" spans="1:14" ht="14.4" thickBot="1" x14ac:dyDescent="0.3">
      <c r="A139" s="687"/>
      <c r="B139" s="687"/>
      <c r="C139" s="687"/>
      <c r="D139" s="687"/>
      <c r="E139" s="687"/>
      <c r="F139" s="687"/>
      <c r="G139" s="687"/>
      <c r="H139" s="687"/>
      <c r="I139" s="687"/>
      <c r="J139" s="687"/>
      <c r="K139" s="687"/>
      <c r="L139" s="907" t="s">
        <v>1023</v>
      </c>
      <c r="M139" s="907"/>
      <c r="N139" s="921"/>
    </row>
    <row r="140" spans="1:14" ht="13.8" thickBot="1" x14ac:dyDescent="0.3">
      <c r="A140" s="912" t="s">
        <v>385</v>
      </c>
      <c r="B140" s="915" t="s">
        <v>465</v>
      </c>
      <c r="C140" s="915"/>
      <c r="D140" s="915"/>
      <c r="E140" s="915"/>
      <c r="F140" s="915"/>
      <c r="G140" s="915"/>
      <c r="H140" s="915"/>
      <c r="I140" s="915"/>
      <c r="J140" s="916" t="s">
        <v>467</v>
      </c>
      <c r="K140" s="916"/>
      <c r="L140" s="916"/>
      <c r="M140" s="916"/>
      <c r="N140" s="921"/>
    </row>
    <row r="141" spans="1:14" ht="13.8" thickBot="1" x14ac:dyDescent="0.3">
      <c r="A141" s="913"/>
      <c r="B141" s="904" t="s">
        <v>468</v>
      </c>
      <c r="C141" s="918" t="s">
        <v>469</v>
      </c>
      <c r="D141" s="919" t="s">
        <v>463</v>
      </c>
      <c r="E141" s="919"/>
      <c r="F141" s="919"/>
      <c r="G141" s="919"/>
      <c r="H141" s="919"/>
      <c r="I141" s="919"/>
      <c r="J141" s="917"/>
      <c r="K141" s="917"/>
      <c r="L141" s="917"/>
      <c r="M141" s="917"/>
      <c r="N141" s="921"/>
    </row>
    <row r="142" spans="1:14" ht="13.8" thickBot="1" x14ac:dyDescent="0.3">
      <c r="A142" s="913"/>
      <c r="B142" s="904"/>
      <c r="C142" s="918"/>
      <c r="D142" s="689" t="s">
        <v>468</v>
      </c>
      <c r="E142" s="689" t="s">
        <v>469</v>
      </c>
      <c r="F142" s="689" t="s">
        <v>468</v>
      </c>
      <c r="G142" s="689" t="s">
        <v>469</v>
      </c>
      <c r="H142" s="689" t="s">
        <v>468</v>
      </c>
      <c r="I142" s="689" t="s">
        <v>469</v>
      </c>
      <c r="J142" s="917"/>
      <c r="K142" s="917"/>
      <c r="L142" s="917"/>
      <c r="M142" s="917"/>
      <c r="N142" s="921"/>
    </row>
    <row r="143" spans="1:14" ht="31.2" thickBot="1" x14ac:dyDescent="0.3">
      <c r="A143" s="914"/>
      <c r="B143" s="918" t="s">
        <v>464</v>
      </c>
      <c r="C143" s="918"/>
      <c r="D143" s="918" t="s">
        <v>1167</v>
      </c>
      <c r="E143" s="918"/>
      <c r="F143" s="918" t="s">
        <v>1170</v>
      </c>
      <c r="G143" s="918"/>
      <c r="H143" s="904" t="s">
        <v>1299</v>
      </c>
      <c r="I143" s="904"/>
      <c r="J143" s="689" t="s">
        <v>1170</v>
      </c>
      <c r="K143" s="689" t="s">
        <v>1300</v>
      </c>
      <c r="L143" s="688" t="s">
        <v>338</v>
      </c>
      <c r="M143" s="690" t="s">
        <v>1301</v>
      </c>
      <c r="N143" s="921"/>
    </row>
    <row r="144" spans="1:14" ht="13.8" thickBot="1" x14ac:dyDescent="0.3">
      <c r="A144" s="691" t="s">
        <v>634</v>
      </c>
      <c r="B144" s="688" t="s">
        <v>635</v>
      </c>
      <c r="C144" s="688" t="s">
        <v>636</v>
      </c>
      <c r="D144" s="692" t="s">
        <v>637</v>
      </c>
      <c r="E144" s="689" t="s">
        <v>638</v>
      </c>
      <c r="F144" s="689" t="s">
        <v>715</v>
      </c>
      <c r="G144" s="689" t="s">
        <v>716</v>
      </c>
      <c r="H144" s="688" t="s">
        <v>717</v>
      </c>
      <c r="I144" s="692" t="s">
        <v>718</v>
      </c>
      <c r="J144" s="692" t="s">
        <v>726</v>
      </c>
      <c r="K144" s="692" t="s">
        <v>727</v>
      </c>
      <c r="L144" s="692" t="s">
        <v>728</v>
      </c>
      <c r="M144" s="693" t="s">
        <v>729</v>
      </c>
      <c r="N144" s="921"/>
    </row>
    <row r="145" spans="1:14" ht="11.4" customHeight="1" x14ac:dyDescent="0.25">
      <c r="A145" s="694" t="s">
        <v>386</v>
      </c>
      <c r="B145" s="695"/>
      <c r="C145" s="696"/>
      <c r="D145" s="696"/>
      <c r="E145" s="697"/>
      <c r="F145" s="696"/>
      <c r="G145" s="696"/>
      <c r="H145" s="696"/>
      <c r="I145" s="696"/>
      <c r="J145" s="696"/>
      <c r="K145" s="696"/>
      <c r="L145" s="698">
        <f t="shared" ref="L145:L151" si="18">+J145+K145</f>
        <v>0</v>
      </c>
      <c r="M145" s="699" t="str">
        <f>IF((C145&lt;&gt;0),ROUND((L145/C145)*100,1),"")</f>
        <v/>
      </c>
      <c r="N145" s="921"/>
    </row>
    <row r="146" spans="1:14" ht="11.4" customHeight="1" x14ac:dyDescent="0.25">
      <c r="A146" s="700" t="s">
        <v>398</v>
      </c>
      <c r="B146" s="701"/>
      <c r="C146" s="702"/>
      <c r="D146" s="702"/>
      <c r="E146" s="702"/>
      <c r="F146" s="702"/>
      <c r="G146" s="702"/>
      <c r="H146" s="702"/>
      <c r="I146" s="702"/>
      <c r="J146" s="702"/>
      <c r="K146" s="702"/>
      <c r="L146" s="703">
        <f t="shared" si="18"/>
        <v>0</v>
      </c>
      <c r="M146" s="704" t="str">
        <f>IF((C146&lt;&gt;0),ROUND((L146/C146)*100,1),"")</f>
        <v/>
      </c>
      <c r="N146" s="921"/>
    </row>
    <row r="147" spans="1:14" ht="11.4" customHeight="1" x14ac:dyDescent="0.25">
      <c r="A147" s="705" t="s">
        <v>387</v>
      </c>
      <c r="B147" s="706"/>
      <c r="C147" s="707"/>
      <c r="D147" s="707"/>
      <c r="E147" s="707"/>
      <c r="F147" s="707"/>
      <c r="G147" s="707"/>
      <c r="H147" s="22"/>
      <c r="I147" s="22">
        <v>1412000</v>
      </c>
      <c r="J147" s="22"/>
      <c r="K147" s="22">
        <v>1412000</v>
      </c>
      <c r="L147" s="21">
        <f t="shared" si="18"/>
        <v>1412000</v>
      </c>
      <c r="M147" s="708"/>
      <c r="N147" s="921"/>
    </row>
    <row r="148" spans="1:14" ht="11.4" customHeight="1" x14ac:dyDescent="0.25">
      <c r="A148" s="705" t="s">
        <v>399</v>
      </c>
      <c r="B148" s="706"/>
      <c r="C148" s="707"/>
      <c r="D148" s="707"/>
      <c r="E148" s="707"/>
      <c r="F148" s="707"/>
      <c r="G148" s="707"/>
      <c r="H148" s="707"/>
      <c r="I148" s="707"/>
      <c r="J148" s="707"/>
      <c r="K148" s="707"/>
      <c r="L148" s="703">
        <f t="shared" si="18"/>
        <v>0</v>
      </c>
      <c r="M148" s="708"/>
      <c r="N148" s="921"/>
    </row>
    <row r="149" spans="1:14" ht="11.4" customHeight="1" x14ac:dyDescent="0.25">
      <c r="A149" s="705" t="s">
        <v>388</v>
      </c>
      <c r="B149" s="706"/>
      <c r="C149" s="707"/>
      <c r="D149" s="707"/>
      <c r="E149" s="707"/>
      <c r="F149" s="707"/>
      <c r="G149" s="707"/>
      <c r="H149" s="707"/>
      <c r="I149" s="707"/>
      <c r="J149" s="707"/>
      <c r="K149" s="707"/>
      <c r="L149" s="703">
        <f t="shared" si="18"/>
        <v>0</v>
      </c>
      <c r="M149" s="708"/>
      <c r="N149" s="921"/>
    </row>
    <row r="150" spans="1:14" ht="11.4" customHeight="1" x14ac:dyDescent="0.25">
      <c r="A150" s="705" t="s">
        <v>389</v>
      </c>
      <c r="B150" s="706"/>
      <c r="C150" s="707"/>
      <c r="D150" s="707"/>
      <c r="E150" s="707"/>
      <c r="F150" s="707"/>
      <c r="G150" s="707"/>
      <c r="H150" s="707"/>
      <c r="I150" s="707"/>
      <c r="J150" s="707"/>
      <c r="K150" s="707"/>
      <c r="L150" s="703">
        <f t="shared" si="18"/>
        <v>0</v>
      </c>
      <c r="M150" s="708"/>
      <c r="N150" s="921"/>
    </row>
    <row r="151" spans="1:14" ht="11.4" customHeight="1" thickBot="1" x14ac:dyDescent="0.3">
      <c r="A151" s="709"/>
      <c r="B151" s="710"/>
      <c r="C151" s="711"/>
      <c r="D151" s="711"/>
      <c r="E151" s="711"/>
      <c r="F151" s="711"/>
      <c r="G151" s="711"/>
      <c r="H151" s="711"/>
      <c r="I151" s="711"/>
      <c r="J151" s="711"/>
      <c r="K151" s="711"/>
      <c r="L151" s="703">
        <f t="shared" si="18"/>
        <v>0</v>
      </c>
      <c r="M151" s="708"/>
      <c r="N151" s="921"/>
    </row>
    <row r="152" spans="1:14" ht="11.4" customHeight="1" thickBot="1" x14ac:dyDescent="0.3">
      <c r="A152" s="712" t="s">
        <v>391</v>
      </c>
      <c r="B152" s="713">
        <f t="shared" ref="B152:L152" si="19">B145+SUM(B147:B151)</f>
        <v>0</v>
      </c>
      <c r="C152" s="713">
        <f t="shared" si="19"/>
        <v>0</v>
      </c>
      <c r="D152" s="713">
        <f t="shared" si="19"/>
        <v>0</v>
      </c>
      <c r="E152" s="713">
        <f t="shared" si="19"/>
        <v>0</v>
      </c>
      <c r="F152" s="713">
        <f t="shared" si="19"/>
        <v>0</v>
      </c>
      <c r="G152" s="713">
        <f t="shared" si="19"/>
        <v>0</v>
      </c>
      <c r="H152" s="713">
        <f t="shared" si="19"/>
        <v>0</v>
      </c>
      <c r="I152" s="713">
        <f t="shared" si="19"/>
        <v>1412000</v>
      </c>
      <c r="J152" s="713">
        <f t="shared" si="19"/>
        <v>0</v>
      </c>
      <c r="K152" s="713">
        <f t="shared" si="19"/>
        <v>1412000</v>
      </c>
      <c r="L152" s="713">
        <f t="shared" si="19"/>
        <v>1412000</v>
      </c>
      <c r="M152" s="708"/>
      <c r="N152" s="921"/>
    </row>
    <row r="153" spans="1:14" ht="11.4" customHeight="1" x14ac:dyDescent="0.25">
      <c r="A153" s="714"/>
      <c r="B153" s="715"/>
      <c r="C153" s="716"/>
      <c r="D153" s="716"/>
      <c r="E153" s="716"/>
      <c r="F153" s="716"/>
      <c r="G153" s="716"/>
      <c r="H153" s="716"/>
      <c r="I153" s="716"/>
      <c r="J153" s="716"/>
      <c r="K153" s="716"/>
      <c r="L153" s="716"/>
      <c r="M153" s="716"/>
      <c r="N153" s="921"/>
    </row>
    <row r="154" spans="1:14" ht="11.4" customHeight="1" thickBot="1" x14ac:dyDescent="0.3">
      <c r="A154" s="717" t="s">
        <v>390</v>
      </c>
      <c r="B154" s="718"/>
      <c r="C154" s="719"/>
      <c r="D154" s="719"/>
      <c r="E154" s="719"/>
      <c r="F154" s="719"/>
      <c r="G154" s="719"/>
      <c r="H154" s="719"/>
      <c r="I154" s="719"/>
      <c r="J154" s="719"/>
      <c r="K154" s="719"/>
      <c r="L154" s="719"/>
      <c r="M154" s="719"/>
      <c r="N154" s="921"/>
    </row>
    <row r="155" spans="1:14" ht="11.4" customHeight="1" x14ac:dyDescent="0.25">
      <c r="A155" s="720" t="s">
        <v>394</v>
      </c>
      <c r="B155" s="695"/>
      <c r="C155" s="696"/>
      <c r="D155" s="696"/>
      <c r="E155" s="697"/>
      <c r="F155" s="696"/>
      <c r="G155" s="696"/>
      <c r="H155" s="696"/>
      <c r="I155" s="696">
        <v>1264043</v>
      </c>
      <c r="J155" s="696"/>
      <c r="K155" s="734">
        <v>1223613</v>
      </c>
      <c r="L155" s="721">
        <f t="shared" ref="L155:L160" si="20">+J155+K155</f>
        <v>1223613</v>
      </c>
      <c r="M155" s="735" t="str">
        <f t="shared" ref="M155:M161" si="21">IF((C155&lt;&gt;0),ROUND((L155/C155)*100,1),"")</f>
        <v/>
      </c>
      <c r="N155" s="921"/>
    </row>
    <row r="156" spans="1:14" ht="11.4" customHeight="1" x14ac:dyDescent="0.25">
      <c r="A156" s="722" t="s">
        <v>395</v>
      </c>
      <c r="B156" s="701"/>
      <c r="C156" s="707"/>
      <c r="D156" s="707"/>
      <c r="E156" s="707"/>
      <c r="F156" s="707"/>
      <c r="G156" s="707"/>
      <c r="H156" s="707"/>
      <c r="I156" s="707">
        <v>29800</v>
      </c>
      <c r="J156" s="707"/>
      <c r="K156" s="736">
        <v>29800</v>
      </c>
      <c r="L156" s="737">
        <f t="shared" si="20"/>
        <v>29800</v>
      </c>
      <c r="M156" s="738" t="str">
        <f t="shared" si="21"/>
        <v/>
      </c>
      <c r="N156" s="921"/>
    </row>
    <row r="157" spans="1:14" ht="11.4" customHeight="1" x14ac:dyDescent="0.25">
      <c r="A157" s="722" t="s">
        <v>396</v>
      </c>
      <c r="B157" s="706"/>
      <c r="C157" s="707"/>
      <c r="D157" s="707"/>
      <c r="E157" s="707"/>
      <c r="F157" s="707"/>
      <c r="G157" s="707"/>
      <c r="H157" s="707"/>
      <c r="I157" s="707"/>
      <c r="J157" s="707"/>
      <c r="K157" s="736"/>
      <c r="L157" s="703"/>
      <c r="M157" s="738" t="str">
        <f t="shared" si="21"/>
        <v/>
      </c>
      <c r="N157" s="921"/>
    </row>
    <row r="158" spans="1:14" ht="11.4" customHeight="1" x14ac:dyDescent="0.25">
      <c r="A158" s="722" t="s">
        <v>397</v>
      </c>
      <c r="B158" s="706"/>
      <c r="C158" s="707"/>
      <c r="D158" s="707"/>
      <c r="E158" s="707"/>
      <c r="F158" s="707"/>
      <c r="G158" s="707"/>
      <c r="H158" s="707"/>
      <c r="I158" s="707"/>
      <c r="J158" s="707"/>
      <c r="K158" s="736"/>
      <c r="L158" s="703">
        <f t="shared" si="20"/>
        <v>0</v>
      </c>
      <c r="M158" s="738" t="str">
        <f t="shared" si="21"/>
        <v/>
      </c>
      <c r="N158" s="921"/>
    </row>
    <row r="159" spans="1:14" ht="11.4" customHeight="1" x14ac:dyDescent="0.25">
      <c r="A159" s="723"/>
      <c r="B159" s="706"/>
      <c r="C159" s="707"/>
      <c r="D159" s="707"/>
      <c r="E159" s="707"/>
      <c r="F159" s="707"/>
      <c r="G159" s="707"/>
      <c r="H159" s="707"/>
      <c r="I159" s="707"/>
      <c r="J159" s="707"/>
      <c r="K159" s="736"/>
      <c r="L159" s="703">
        <f t="shared" si="20"/>
        <v>0</v>
      </c>
      <c r="M159" s="738" t="str">
        <f t="shared" si="21"/>
        <v/>
      </c>
      <c r="N159" s="921"/>
    </row>
    <row r="160" spans="1:14" ht="11.4" customHeight="1" thickBot="1" x14ac:dyDescent="0.3">
      <c r="A160" s="724"/>
      <c r="B160" s="710"/>
      <c r="C160" s="711"/>
      <c r="D160" s="711"/>
      <c r="E160" s="711"/>
      <c r="F160" s="711"/>
      <c r="G160" s="711"/>
      <c r="H160" s="711"/>
      <c r="I160" s="711"/>
      <c r="J160" s="711"/>
      <c r="K160" s="739"/>
      <c r="L160" s="740">
        <f t="shared" si="20"/>
        <v>0</v>
      </c>
      <c r="M160" s="741" t="str">
        <f t="shared" si="21"/>
        <v/>
      </c>
      <c r="N160" s="921"/>
    </row>
    <row r="161" spans="1:14" ht="11.4" customHeight="1" thickBot="1" x14ac:dyDescent="0.3">
      <c r="A161" s="726" t="s">
        <v>375</v>
      </c>
      <c r="B161" s="713">
        <f t="shared" ref="B161:L161" si="22">SUM(B155:B160)</f>
        <v>0</v>
      </c>
      <c r="C161" s="713">
        <f t="shared" si="22"/>
        <v>0</v>
      </c>
      <c r="D161" s="713">
        <f t="shared" si="22"/>
        <v>0</v>
      </c>
      <c r="E161" s="713">
        <f t="shared" si="22"/>
        <v>0</v>
      </c>
      <c r="F161" s="713">
        <f t="shared" si="22"/>
        <v>0</v>
      </c>
      <c r="G161" s="713">
        <f t="shared" si="22"/>
        <v>0</v>
      </c>
      <c r="H161" s="713">
        <f t="shared" si="22"/>
        <v>0</v>
      </c>
      <c r="I161" s="713">
        <f t="shared" si="22"/>
        <v>1293843</v>
      </c>
      <c r="J161" s="713">
        <f t="shared" si="22"/>
        <v>0</v>
      </c>
      <c r="K161" s="713">
        <f t="shared" si="22"/>
        <v>1253413</v>
      </c>
      <c r="L161" s="713">
        <f t="shared" si="22"/>
        <v>1253413</v>
      </c>
      <c r="M161" s="727" t="str">
        <f t="shared" si="21"/>
        <v/>
      </c>
      <c r="N161" s="921"/>
    </row>
    <row r="162" spans="1:14" ht="11.4" customHeight="1" x14ac:dyDescent="0.25">
      <c r="A162" s="905" t="s">
        <v>462</v>
      </c>
      <c r="B162" s="905"/>
      <c r="C162" s="905"/>
      <c r="D162" s="905"/>
      <c r="E162" s="905"/>
      <c r="F162" s="905"/>
      <c r="G162" s="905"/>
      <c r="H162" s="905"/>
      <c r="I162" s="905"/>
      <c r="J162" s="905"/>
      <c r="K162" s="905"/>
      <c r="L162" s="905"/>
      <c r="M162" s="905"/>
      <c r="N162" s="921"/>
    </row>
    <row r="163" spans="1:14" ht="11.4" customHeight="1" x14ac:dyDescent="0.25">
      <c r="A163" s="728"/>
      <c r="B163" s="728"/>
      <c r="C163" s="728"/>
      <c r="D163" s="728"/>
      <c r="E163" s="728"/>
      <c r="F163" s="728"/>
      <c r="G163" s="728"/>
      <c r="H163" s="728"/>
      <c r="I163" s="728"/>
      <c r="J163" s="728"/>
      <c r="K163" s="728"/>
      <c r="L163" s="728"/>
      <c r="M163" s="728"/>
      <c r="N163" s="921"/>
    </row>
    <row r="164" spans="1:14" ht="15.6" x14ac:dyDescent="0.25">
      <c r="A164" s="906" t="s">
        <v>1169</v>
      </c>
      <c r="B164" s="906"/>
      <c r="C164" s="906"/>
      <c r="D164" s="906"/>
      <c r="E164" s="906"/>
      <c r="F164" s="906"/>
      <c r="G164" s="906"/>
      <c r="H164" s="906"/>
      <c r="I164" s="906"/>
      <c r="J164" s="906"/>
      <c r="K164" s="906"/>
      <c r="L164" s="906"/>
      <c r="M164" s="906"/>
      <c r="N164" s="921"/>
    </row>
    <row r="165" spans="1:14" ht="14.4" thickBot="1" x14ac:dyDescent="0.3">
      <c r="A165" s="531"/>
      <c r="B165" s="531"/>
      <c r="C165" s="531"/>
      <c r="D165" s="531"/>
      <c r="E165" s="531"/>
      <c r="F165" s="531"/>
      <c r="G165" s="531"/>
      <c r="H165" s="531"/>
      <c r="I165" s="531"/>
      <c r="J165" s="531"/>
      <c r="K165" s="531"/>
      <c r="L165" s="907" t="s">
        <v>1023</v>
      </c>
      <c r="M165" s="907"/>
      <c r="N165" s="921"/>
    </row>
    <row r="166" spans="1:14" ht="14.25" customHeight="1" thickBot="1" x14ac:dyDescent="0.3">
      <c r="A166" s="908" t="s">
        <v>392</v>
      </c>
      <c r="B166" s="909"/>
      <c r="C166" s="909"/>
      <c r="D166" s="909"/>
      <c r="E166" s="909"/>
      <c r="F166" s="909"/>
      <c r="G166" s="909"/>
      <c r="H166" s="909"/>
      <c r="I166" s="909"/>
      <c r="J166" s="909"/>
      <c r="K166" s="729" t="s">
        <v>733</v>
      </c>
      <c r="L166" s="729" t="s">
        <v>732</v>
      </c>
      <c r="M166" s="729" t="s">
        <v>467</v>
      </c>
      <c r="N166" s="921"/>
    </row>
    <row r="167" spans="1:14" ht="11.4" customHeight="1" x14ac:dyDescent="0.25">
      <c r="A167" s="910"/>
      <c r="B167" s="911"/>
      <c r="C167" s="911"/>
      <c r="D167" s="911"/>
      <c r="E167" s="911"/>
      <c r="F167" s="911"/>
      <c r="G167" s="911"/>
      <c r="H167" s="911"/>
      <c r="I167" s="911"/>
      <c r="J167" s="911"/>
      <c r="K167" s="697"/>
      <c r="L167" s="730"/>
      <c r="M167" s="730"/>
      <c r="N167" s="921"/>
    </row>
    <row r="168" spans="1:14" ht="11.4" customHeight="1" thickBot="1" x14ac:dyDescent="0.3">
      <c r="A168" s="900"/>
      <c r="B168" s="901"/>
      <c r="C168" s="901"/>
      <c r="D168" s="901"/>
      <c r="E168" s="901"/>
      <c r="F168" s="901"/>
      <c r="G168" s="901"/>
      <c r="H168" s="901"/>
      <c r="I168" s="901"/>
      <c r="J168" s="901"/>
      <c r="K168" s="731"/>
      <c r="L168" s="711"/>
      <c r="M168" s="711"/>
      <c r="N168" s="921"/>
    </row>
    <row r="169" spans="1:14" ht="11.4" customHeight="1" thickBot="1" x14ac:dyDescent="0.3">
      <c r="A169" s="902" t="s">
        <v>339</v>
      </c>
      <c r="B169" s="903"/>
      <c r="C169" s="903"/>
      <c r="D169" s="903"/>
      <c r="E169" s="903"/>
      <c r="F169" s="903"/>
      <c r="G169" s="903"/>
      <c r="H169" s="903"/>
      <c r="I169" s="903"/>
      <c r="J169" s="903"/>
      <c r="K169" s="732">
        <f>SUM(K167:K168)</f>
        <v>0</v>
      </c>
      <c r="L169" s="732">
        <f>SUM(L167:L168)</f>
        <v>0</v>
      </c>
      <c r="M169" s="732">
        <f>SUM(M167:M168)</f>
        <v>0</v>
      </c>
      <c r="N169" s="921"/>
    </row>
    <row r="170" spans="1:14" ht="11.4" customHeight="1" x14ac:dyDescent="0.25"/>
    <row r="171" spans="1:14" ht="11.4" customHeight="1" x14ac:dyDescent="0.25"/>
    <row r="172" spans="1:14" ht="11.4" customHeight="1" x14ac:dyDescent="0.25"/>
    <row r="173" spans="1:14" ht="11.4" customHeight="1" x14ac:dyDescent="0.25"/>
    <row r="174" spans="1:14" ht="11.4" customHeight="1" x14ac:dyDescent="0.25"/>
    <row r="175" spans="1:14" ht="15.6" x14ac:dyDescent="0.25">
      <c r="A175" s="920" t="s">
        <v>1303</v>
      </c>
      <c r="B175" s="920"/>
      <c r="C175" s="920"/>
      <c r="D175" s="920"/>
      <c r="E175" s="920"/>
      <c r="F175" s="920"/>
      <c r="G175" s="920"/>
      <c r="H175" s="920"/>
      <c r="I175" s="920"/>
      <c r="J175" s="920"/>
      <c r="K175" s="920"/>
      <c r="L175" s="920"/>
      <c r="M175" s="920"/>
      <c r="N175" s="921" t="s">
        <v>1309</v>
      </c>
    </row>
    <row r="176" spans="1:14" ht="14.4" thickBot="1" x14ac:dyDescent="0.3">
      <c r="A176" s="687"/>
      <c r="B176" s="687"/>
      <c r="C176" s="687"/>
      <c r="D176" s="687"/>
      <c r="E176" s="687"/>
      <c r="F176" s="687"/>
      <c r="G176" s="687"/>
      <c r="H176" s="687"/>
      <c r="I176" s="687"/>
      <c r="J176" s="687"/>
      <c r="K176" s="687"/>
      <c r="L176" s="907" t="s">
        <v>1023</v>
      </c>
      <c r="M176" s="907"/>
      <c r="N176" s="921"/>
    </row>
    <row r="177" spans="1:14" ht="13.8" thickBot="1" x14ac:dyDescent="0.3">
      <c r="A177" s="912" t="s">
        <v>385</v>
      </c>
      <c r="B177" s="915" t="s">
        <v>465</v>
      </c>
      <c r="C177" s="915"/>
      <c r="D177" s="915"/>
      <c r="E177" s="915"/>
      <c r="F177" s="915"/>
      <c r="G177" s="915"/>
      <c r="H177" s="915"/>
      <c r="I177" s="915"/>
      <c r="J177" s="916" t="s">
        <v>467</v>
      </c>
      <c r="K177" s="916"/>
      <c r="L177" s="916"/>
      <c r="M177" s="916"/>
      <c r="N177" s="921"/>
    </row>
    <row r="178" spans="1:14" ht="13.8" thickBot="1" x14ac:dyDescent="0.3">
      <c r="A178" s="913"/>
      <c r="B178" s="904" t="s">
        <v>468</v>
      </c>
      <c r="C178" s="918" t="s">
        <v>469</v>
      </c>
      <c r="D178" s="919" t="s">
        <v>463</v>
      </c>
      <c r="E178" s="919"/>
      <c r="F178" s="919"/>
      <c r="G178" s="919"/>
      <c r="H178" s="919"/>
      <c r="I178" s="919"/>
      <c r="J178" s="917"/>
      <c r="K178" s="917"/>
      <c r="L178" s="917"/>
      <c r="M178" s="917"/>
      <c r="N178" s="921"/>
    </row>
    <row r="179" spans="1:14" ht="13.8" thickBot="1" x14ac:dyDescent="0.3">
      <c r="A179" s="913"/>
      <c r="B179" s="904"/>
      <c r="C179" s="918"/>
      <c r="D179" s="689" t="s">
        <v>468</v>
      </c>
      <c r="E179" s="689" t="s">
        <v>469</v>
      </c>
      <c r="F179" s="689" t="s">
        <v>468</v>
      </c>
      <c r="G179" s="689" t="s">
        <v>469</v>
      </c>
      <c r="H179" s="689" t="s">
        <v>468</v>
      </c>
      <c r="I179" s="689" t="s">
        <v>469</v>
      </c>
      <c r="J179" s="917"/>
      <c r="K179" s="917"/>
      <c r="L179" s="917"/>
      <c r="M179" s="917"/>
      <c r="N179" s="921"/>
    </row>
    <row r="180" spans="1:14" ht="31.2" thickBot="1" x14ac:dyDescent="0.3">
      <c r="A180" s="914"/>
      <c r="B180" s="918" t="s">
        <v>464</v>
      </c>
      <c r="C180" s="918"/>
      <c r="D180" s="918" t="s">
        <v>1167</v>
      </c>
      <c r="E180" s="918"/>
      <c r="F180" s="918" t="s">
        <v>1170</v>
      </c>
      <c r="G180" s="918"/>
      <c r="H180" s="904" t="s">
        <v>1299</v>
      </c>
      <c r="I180" s="904"/>
      <c r="J180" s="689" t="s">
        <v>1170</v>
      </c>
      <c r="K180" s="689" t="s">
        <v>1300</v>
      </c>
      <c r="L180" s="688" t="s">
        <v>338</v>
      </c>
      <c r="M180" s="690" t="s">
        <v>1301</v>
      </c>
      <c r="N180" s="921"/>
    </row>
    <row r="181" spans="1:14" ht="11.4" customHeight="1" thickBot="1" x14ac:dyDescent="0.3">
      <c r="A181" s="691" t="s">
        <v>634</v>
      </c>
      <c r="B181" s="688" t="s">
        <v>635</v>
      </c>
      <c r="C181" s="688" t="s">
        <v>636</v>
      </c>
      <c r="D181" s="692" t="s">
        <v>637</v>
      </c>
      <c r="E181" s="689" t="s">
        <v>638</v>
      </c>
      <c r="F181" s="689" t="s">
        <v>715</v>
      </c>
      <c r="G181" s="689" t="s">
        <v>716</v>
      </c>
      <c r="H181" s="688" t="s">
        <v>717</v>
      </c>
      <c r="I181" s="692" t="s">
        <v>718</v>
      </c>
      <c r="J181" s="692" t="s">
        <v>726</v>
      </c>
      <c r="K181" s="692" t="s">
        <v>727</v>
      </c>
      <c r="L181" s="692" t="s">
        <v>728</v>
      </c>
      <c r="M181" s="693" t="s">
        <v>729</v>
      </c>
      <c r="N181" s="921"/>
    </row>
    <row r="182" spans="1:14" ht="11.4" customHeight="1" x14ac:dyDescent="0.25">
      <c r="A182" s="694" t="s">
        <v>386</v>
      </c>
      <c r="B182" s="695"/>
      <c r="C182" s="696"/>
      <c r="D182" s="696"/>
      <c r="E182" s="697"/>
      <c r="F182" s="696"/>
      <c r="G182" s="696"/>
      <c r="H182" s="696"/>
      <c r="I182" s="696"/>
      <c r="J182" s="696"/>
      <c r="K182" s="696"/>
      <c r="L182" s="698">
        <f t="shared" ref="L182:L188" si="23">+J182+K182</f>
        <v>0</v>
      </c>
      <c r="M182" s="699" t="str">
        <f>IF((C182&lt;&gt;0),ROUND((L182/C182)*100,1),"")</f>
        <v/>
      </c>
      <c r="N182" s="921"/>
    </row>
    <row r="183" spans="1:14" ht="11.4" customHeight="1" x14ac:dyDescent="0.25">
      <c r="A183" s="700" t="s">
        <v>398</v>
      </c>
      <c r="B183" s="701"/>
      <c r="C183" s="702"/>
      <c r="D183" s="702"/>
      <c r="E183" s="702"/>
      <c r="F183" s="702"/>
      <c r="G183" s="702"/>
      <c r="H183" s="702"/>
      <c r="I183" s="702"/>
      <c r="J183" s="702"/>
      <c r="K183" s="702"/>
      <c r="L183" s="703"/>
      <c r="M183" s="704"/>
      <c r="N183" s="921"/>
    </row>
    <row r="184" spans="1:14" ht="11.4" customHeight="1" x14ac:dyDescent="0.25">
      <c r="A184" s="705" t="s">
        <v>387</v>
      </c>
      <c r="B184" s="706"/>
      <c r="C184" s="707"/>
      <c r="D184" s="707"/>
      <c r="E184" s="707"/>
      <c r="F184" s="707"/>
      <c r="G184" s="707"/>
      <c r="H184" s="707"/>
      <c r="I184" s="707"/>
      <c r="J184" s="707"/>
      <c r="K184" s="707"/>
      <c r="L184" s="703"/>
      <c r="M184" s="708"/>
      <c r="N184" s="921"/>
    </row>
    <row r="185" spans="1:14" ht="11.4" customHeight="1" x14ac:dyDescent="0.25">
      <c r="A185" s="705" t="s">
        <v>399</v>
      </c>
      <c r="B185" s="706"/>
      <c r="C185" s="707"/>
      <c r="D185" s="707"/>
      <c r="E185" s="707"/>
      <c r="F185" s="707"/>
      <c r="G185" s="707"/>
      <c r="H185" s="707"/>
      <c r="I185" s="707"/>
      <c r="J185" s="707"/>
      <c r="K185" s="707"/>
      <c r="L185" s="703"/>
      <c r="M185" s="708"/>
      <c r="N185" s="921"/>
    </row>
    <row r="186" spans="1:14" ht="11.4" customHeight="1" x14ac:dyDescent="0.25">
      <c r="A186" s="705" t="s">
        <v>388</v>
      </c>
      <c r="B186" s="706"/>
      <c r="C186" s="707"/>
      <c r="D186" s="707"/>
      <c r="E186" s="707"/>
      <c r="F186" s="707"/>
      <c r="G186" s="707"/>
      <c r="H186" s="707"/>
      <c r="I186" s="707"/>
      <c r="J186" s="707"/>
      <c r="K186" s="707"/>
      <c r="L186" s="703">
        <f t="shared" si="23"/>
        <v>0</v>
      </c>
      <c r="M186" s="708"/>
      <c r="N186" s="921"/>
    </row>
    <row r="187" spans="1:14" ht="11.4" customHeight="1" x14ac:dyDescent="0.25">
      <c r="A187" s="705" t="s">
        <v>389</v>
      </c>
      <c r="B187" s="706"/>
      <c r="C187" s="707"/>
      <c r="D187" s="707"/>
      <c r="E187" s="707"/>
      <c r="F187" s="707"/>
      <c r="G187" s="707"/>
      <c r="H187" s="707"/>
      <c r="I187" s="707"/>
      <c r="J187" s="707"/>
      <c r="K187" s="707"/>
      <c r="L187" s="703">
        <f t="shared" si="23"/>
        <v>0</v>
      </c>
      <c r="M187" s="708"/>
      <c r="N187" s="921"/>
    </row>
    <row r="188" spans="1:14" ht="11.4" customHeight="1" thickBot="1" x14ac:dyDescent="0.3">
      <c r="A188" s="709"/>
      <c r="B188" s="710"/>
      <c r="C188" s="711"/>
      <c r="D188" s="711"/>
      <c r="E188" s="711"/>
      <c r="F188" s="711"/>
      <c r="G188" s="711"/>
      <c r="H188" s="711"/>
      <c r="I188" s="711"/>
      <c r="J188" s="711"/>
      <c r="K188" s="711"/>
      <c r="L188" s="703">
        <f t="shared" si="23"/>
        <v>0</v>
      </c>
      <c r="M188" s="708"/>
      <c r="N188" s="921"/>
    </row>
    <row r="189" spans="1:14" ht="11.4" customHeight="1" thickBot="1" x14ac:dyDescent="0.3">
      <c r="A189" s="712" t="s">
        <v>391</v>
      </c>
      <c r="B189" s="713">
        <f t="shared" ref="B189:L189" si="24">B182+SUM(B184:B188)</f>
        <v>0</v>
      </c>
      <c r="C189" s="713">
        <f t="shared" si="24"/>
        <v>0</v>
      </c>
      <c r="D189" s="713">
        <f t="shared" si="24"/>
        <v>0</v>
      </c>
      <c r="E189" s="713">
        <f t="shared" si="24"/>
        <v>0</v>
      </c>
      <c r="F189" s="713">
        <f t="shared" si="24"/>
        <v>0</v>
      </c>
      <c r="G189" s="713">
        <f t="shared" si="24"/>
        <v>0</v>
      </c>
      <c r="H189" s="713">
        <f t="shared" si="24"/>
        <v>0</v>
      </c>
      <c r="I189" s="713">
        <f t="shared" si="24"/>
        <v>0</v>
      </c>
      <c r="J189" s="713">
        <f t="shared" si="24"/>
        <v>0</v>
      </c>
      <c r="K189" s="713">
        <f t="shared" si="24"/>
        <v>0</v>
      </c>
      <c r="L189" s="713">
        <f t="shared" si="24"/>
        <v>0</v>
      </c>
      <c r="M189" s="708"/>
      <c r="N189" s="921"/>
    </row>
    <row r="190" spans="1:14" x14ac:dyDescent="0.25">
      <c r="A190" s="714"/>
      <c r="B190" s="715"/>
      <c r="C190" s="716"/>
      <c r="D190" s="716"/>
      <c r="E190" s="716"/>
      <c r="F190" s="716"/>
      <c r="G190" s="716"/>
      <c r="H190" s="716"/>
      <c r="I190" s="716"/>
      <c r="J190" s="716"/>
      <c r="K190" s="716"/>
      <c r="L190" s="716"/>
      <c r="M190" s="716"/>
      <c r="N190" s="921"/>
    </row>
    <row r="191" spans="1:14" ht="13.8" thickBot="1" x14ac:dyDescent="0.3">
      <c r="A191" s="717" t="s">
        <v>390</v>
      </c>
      <c r="B191" s="718"/>
      <c r="C191" s="719"/>
      <c r="D191" s="719"/>
      <c r="E191" s="719"/>
      <c r="F191" s="719"/>
      <c r="G191" s="719"/>
      <c r="H191" s="719"/>
      <c r="I191" s="719"/>
      <c r="J191" s="719"/>
      <c r="K191" s="719"/>
      <c r="L191" s="719"/>
      <c r="M191" s="719"/>
      <c r="N191" s="921"/>
    </row>
    <row r="192" spans="1:14" ht="11.4" customHeight="1" x14ac:dyDescent="0.25">
      <c r="A192" s="720" t="s">
        <v>394</v>
      </c>
      <c r="B192" s="695"/>
      <c r="C192" s="696"/>
      <c r="D192" s="696"/>
      <c r="E192" s="697"/>
      <c r="F192" s="696"/>
      <c r="G192" s="696"/>
      <c r="H192" s="696"/>
      <c r="I192" s="696">
        <v>3041705</v>
      </c>
      <c r="J192" s="696"/>
      <c r="K192" s="696">
        <v>1778231</v>
      </c>
      <c r="L192" s="721">
        <f t="shared" ref="L192:L197" si="25">+J192+K192</f>
        <v>1778231</v>
      </c>
      <c r="M192" s="699" t="str">
        <f t="shared" ref="M192:M198" si="26">IF((C192&lt;&gt;0),ROUND((L192/C192)*100,1),"")</f>
        <v/>
      </c>
      <c r="N192" s="921"/>
    </row>
    <row r="193" spans="1:14" ht="11.4" customHeight="1" x14ac:dyDescent="0.25">
      <c r="A193" s="722" t="s">
        <v>395</v>
      </c>
      <c r="B193" s="701"/>
      <c r="C193" s="707"/>
      <c r="D193" s="707"/>
      <c r="E193" s="707"/>
      <c r="F193" s="707"/>
      <c r="G193" s="707"/>
      <c r="H193" s="707"/>
      <c r="I193" s="707">
        <v>5386996</v>
      </c>
      <c r="J193" s="707"/>
      <c r="K193" s="707">
        <v>5386996</v>
      </c>
      <c r="L193" s="703">
        <f>K193+J193</f>
        <v>5386996</v>
      </c>
      <c r="M193" s="704" t="str">
        <f t="shared" si="26"/>
        <v/>
      </c>
      <c r="N193" s="921"/>
    </row>
    <row r="194" spans="1:14" ht="11.4" customHeight="1" x14ac:dyDescent="0.25">
      <c r="A194" s="722" t="s">
        <v>396</v>
      </c>
      <c r="B194" s="706"/>
      <c r="C194" s="707"/>
      <c r="D194" s="707"/>
      <c r="E194" s="707"/>
      <c r="F194" s="707"/>
      <c r="G194" s="707"/>
      <c r="H194" s="707"/>
      <c r="I194" s="707">
        <v>4649508</v>
      </c>
      <c r="J194" s="707"/>
      <c r="K194" s="707">
        <v>4649508</v>
      </c>
      <c r="L194" s="703">
        <f>K194+J194</f>
        <v>4649508</v>
      </c>
      <c r="M194" s="704" t="str">
        <f t="shared" si="26"/>
        <v/>
      </c>
      <c r="N194" s="921"/>
    </row>
    <row r="195" spans="1:14" ht="11.4" customHeight="1" x14ac:dyDescent="0.25">
      <c r="A195" s="722" t="s">
        <v>397</v>
      </c>
      <c r="B195" s="706"/>
      <c r="C195" s="707"/>
      <c r="D195" s="707"/>
      <c r="E195" s="707"/>
      <c r="F195" s="707"/>
      <c r="G195" s="707"/>
      <c r="H195" s="707"/>
      <c r="I195" s="707"/>
      <c r="J195" s="707"/>
      <c r="K195" s="707"/>
      <c r="L195" s="703">
        <f t="shared" si="25"/>
        <v>0</v>
      </c>
      <c r="M195" s="704" t="str">
        <f t="shared" si="26"/>
        <v/>
      </c>
      <c r="N195" s="921"/>
    </row>
    <row r="196" spans="1:14" ht="11.4" customHeight="1" x14ac:dyDescent="0.25">
      <c r="A196" s="723"/>
      <c r="B196" s="706"/>
      <c r="C196" s="707"/>
      <c r="D196" s="707"/>
      <c r="E196" s="707"/>
      <c r="F196" s="707"/>
      <c r="G196" s="707"/>
      <c r="H196" s="707"/>
      <c r="I196" s="707"/>
      <c r="J196" s="707"/>
      <c r="K196" s="707"/>
      <c r="L196" s="703">
        <f t="shared" si="25"/>
        <v>0</v>
      </c>
      <c r="M196" s="704" t="str">
        <f t="shared" si="26"/>
        <v/>
      </c>
      <c r="N196" s="921"/>
    </row>
    <row r="197" spans="1:14" ht="11.4" customHeight="1" thickBot="1" x14ac:dyDescent="0.3">
      <c r="A197" s="724"/>
      <c r="B197" s="710"/>
      <c r="C197" s="711"/>
      <c r="D197" s="711"/>
      <c r="E197" s="711"/>
      <c r="F197" s="711"/>
      <c r="G197" s="711"/>
      <c r="H197" s="711"/>
      <c r="I197" s="711"/>
      <c r="J197" s="711"/>
      <c r="K197" s="711"/>
      <c r="L197" s="703">
        <f t="shared" si="25"/>
        <v>0</v>
      </c>
      <c r="M197" s="725" t="str">
        <f t="shared" si="26"/>
        <v/>
      </c>
      <c r="N197" s="921"/>
    </row>
    <row r="198" spans="1:14" ht="11.4" customHeight="1" thickBot="1" x14ac:dyDescent="0.3">
      <c r="A198" s="726" t="s">
        <v>375</v>
      </c>
      <c r="B198" s="713">
        <f t="shared" ref="B198:L198" si="27">SUM(B192:B197)</f>
        <v>0</v>
      </c>
      <c r="C198" s="713">
        <f t="shared" si="27"/>
        <v>0</v>
      </c>
      <c r="D198" s="713">
        <f t="shared" si="27"/>
        <v>0</v>
      </c>
      <c r="E198" s="713">
        <f t="shared" si="27"/>
        <v>0</v>
      </c>
      <c r="F198" s="713">
        <f t="shared" si="27"/>
        <v>0</v>
      </c>
      <c r="G198" s="713">
        <f t="shared" si="27"/>
        <v>0</v>
      </c>
      <c r="H198" s="713">
        <f t="shared" si="27"/>
        <v>0</v>
      </c>
      <c r="I198" s="713">
        <f t="shared" si="27"/>
        <v>13078209</v>
      </c>
      <c r="J198" s="713">
        <f t="shared" si="27"/>
        <v>0</v>
      </c>
      <c r="K198" s="713">
        <f t="shared" si="27"/>
        <v>11814735</v>
      </c>
      <c r="L198" s="713">
        <f t="shared" si="27"/>
        <v>11814735</v>
      </c>
      <c r="M198" s="727" t="str">
        <f t="shared" si="26"/>
        <v/>
      </c>
      <c r="N198" s="921"/>
    </row>
    <row r="199" spans="1:14" x14ac:dyDescent="0.25">
      <c r="A199" s="905" t="s">
        <v>462</v>
      </c>
      <c r="B199" s="905"/>
      <c r="C199" s="905"/>
      <c r="D199" s="905"/>
      <c r="E199" s="905"/>
      <c r="F199" s="905"/>
      <c r="G199" s="905"/>
      <c r="H199" s="905"/>
      <c r="I199" s="905"/>
      <c r="J199" s="905"/>
      <c r="K199" s="905"/>
      <c r="L199" s="905"/>
      <c r="M199" s="905"/>
      <c r="N199" s="921"/>
    </row>
    <row r="200" spans="1:14" x14ac:dyDescent="0.25">
      <c r="A200" s="728"/>
      <c r="B200" s="728"/>
      <c r="C200" s="728"/>
      <c r="D200" s="728"/>
      <c r="E200" s="728"/>
      <c r="F200" s="728"/>
      <c r="G200" s="728"/>
      <c r="H200" s="728"/>
      <c r="I200" s="728"/>
      <c r="J200" s="728"/>
      <c r="K200" s="728"/>
      <c r="L200" s="728"/>
      <c r="M200" s="728"/>
      <c r="N200" s="921"/>
    </row>
    <row r="201" spans="1:14" ht="15.6" x14ac:dyDescent="0.25">
      <c r="A201" s="906" t="s">
        <v>1169</v>
      </c>
      <c r="B201" s="906"/>
      <c r="C201" s="906"/>
      <c r="D201" s="906"/>
      <c r="E201" s="906"/>
      <c r="F201" s="906"/>
      <c r="G201" s="906"/>
      <c r="H201" s="906"/>
      <c r="I201" s="906"/>
      <c r="J201" s="906"/>
      <c r="K201" s="906"/>
      <c r="L201" s="906"/>
      <c r="M201" s="906"/>
      <c r="N201" s="921"/>
    </row>
    <row r="202" spans="1:14" ht="14.4" thickBot="1" x14ac:dyDescent="0.3">
      <c r="A202" s="531"/>
      <c r="B202" s="531"/>
      <c r="C202" s="531"/>
      <c r="D202" s="531"/>
      <c r="E202" s="531"/>
      <c r="F202" s="531"/>
      <c r="G202" s="531"/>
      <c r="H202" s="531"/>
      <c r="I202" s="531"/>
      <c r="J202" s="531"/>
      <c r="K202" s="531"/>
      <c r="L202" s="907" t="s">
        <v>1023</v>
      </c>
      <c r="M202" s="907"/>
      <c r="N202" s="921"/>
    </row>
    <row r="203" spans="1:14" ht="12" customHeight="1" thickBot="1" x14ac:dyDescent="0.3">
      <c r="A203" s="908" t="s">
        <v>392</v>
      </c>
      <c r="B203" s="909"/>
      <c r="C203" s="909"/>
      <c r="D203" s="909"/>
      <c r="E203" s="909"/>
      <c r="F203" s="909"/>
      <c r="G203" s="909"/>
      <c r="H203" s="909"/>
      <c r="I203" s="909"/>
      <c r="J203" s="909"/>
      <c r="K203" s="729" t="s">
        <v>733</v>
      </c>
      <c r="L203" s="729" t="s">
        <v>732</v>
      </c>
      <c r="M203" s="729" t="s">
        <v>467</v>
      </c>
      <c r="N203" s="921"/>
    </row>
    <row r="204" spans="1:14" ht="11.4" customHeight="1" x14ac:dyDescent="0.25">
      <c r="A204" s="910"/>
      <c r="B204" s="911"/>
      <c r="C204" s="911"/>
      <c r="D204" s="911"/>
      <c r="E204" s="911"/>
      <c r="F204" s="911"/>
      <c r="G204" s="911"/>
      <c r="H204" s="911"/>
      <c r="I204" s="911"/>
      <c r="J204" s="911"/>
      <c r="K204" s="697"/>
      <c r="L204" s="730"/>
      <c r="M204" s="730"/>
      <c r="N204" s="921"/>
    </row>
    <row r="205" spans="1:14" ht="11.4" customHeight="1" thickBot="1" x14ac:dyDescent="0.3">
      <c r="A205" s="900"/>
      <c r="B205" s="901"/>
      <c r="C205" s="901"/>
      <c r="D205" s="901"/>
      <c r="E205" s="901"/>
      <c r="F205" s="901"/>
      <c r="G205" s="901"/>
      <c r="H205" s="901"/>
      <c r="I205" s="901"/>
      <c r="J205" s="901"/>
      <c r="K205" s="731"/>
      <c r="L205" s="711"/>
      <c r="M205" s="711"/>
      <c r="N205" s="921"/>
    </row>
    <row r="206" spans="1:14" ht="11.4" customHeight="1" thickBot="1" x14ac:dyDescent="0.3">
      <c r="A206" s="902" t="s">
        <v>339</v>
      </c>
      <c r="B206" s="903"/>
      <c r="C206" s="903"/>
      <c r="D206" s="903"/>
      <c r="E206" s="903"/>
      <c r="F206" s="903"/>
      <c r="G206" s="903"/>
      <c r="H206" s="903"/>
      <c r="I206" s="903"/>
      <c r="J206" s="903"/>
      <c r="K206" s="732">
        <f>SUM(K204:K205)</f>
        <v>0</v>
      </c>
      <c r="L206" s="732">
        <f>SUM(L204:L205)</f>
        <v>0</v>
      </c>
      <c r="M206" s="732">
        <f>SUM(M204:M205)</f>
        <v>0</v>
      </c>
      <c r="N206" s="921"/>
    </row>
    <row r="207" spans="1:14" ht="11.4" customHeight="1" x14ac:dyDescent="0.25">
      <c r="N207" s="733"/>
    </row>
    <row r="209" spans="1:14" ht="15.6" x14ac:dyDescent="0.25">
      <c r="A209" s="920" t="s">
        <v>1304</v>
      </c>
      <c r="B209" s="920"/>
      <c r="C209" s="920"/>
      <c r="D209" s="920"/>
      <c r="E209" s="920"/>
      <c r="F209" s="920"/>
      <c r="G209" s="920"/>
      <c r="H209" s="920"/>
      <c r="I209" s="920"/>
      <c r="J209" s="920"/>
      <c r="K209" s="920"/>
      <c r="L209" s="920"/>
      <c r="M209" s="920"/>
    </row>
    <row r="210" spans="1:14" ht="14.4" thickBot="1" x14ac:dyDescent="0.3">
      <c r="A210" s="687"/>
      <c r="B210" s="687"/>
      <c r="C210" s="687"/>
      <c r="D210" s="687"/>
      <c r="E210" s="687"/>
      <c r="F210" s="687"/>
      <c r="G210" s="687"/>
      <c r="H210" s="687"/>
      <c r="I210" s="687"/>
      <c r="J210" s="687"/>
      <c r="K210" s="687"/>
      <c r="L210" s="907" t="s">
        <v>1023</v>
      </c>
      <c r="M210" s="907"/>
    </row>
    <row r="211" spans="1:14" ht="13.8" thickBot="1" x14ac:dyDescent="0.3">
      <c r="A211" s="912" t="s">
        <v>385</v>
      </c>
      <c r="B211" s="915" t="s">
        <v>465</v>
      </c>
      <c r="C211" s="915"/>
      <c r="D211" s="915"/>
      <c r="E211" s="915"/>
      <c r="F211" s="915"/>
      <c r="G211" s="915"/>
      <c r="H211" s="915"/>
      <c r="I211" s="915"/>
      <c r="J211" s="916" t="s">
        <v>467</v>
      </c>
      <c r="K211" s="916"/>
      <c r="L211" s="916"/>
      <c r="M211" s="916"/>
      <c r="N211" s="921" t="s">
        <v>1309</v>
      </c>
    </row>
    <row r="212" spans="1:14" ht="13.8" thickBot="1" x14ac:dyDescent="0.3">
      <c r="A212" s="913"/>
      <c r="B212" s="904" t="s">
        <v>468</v>
      </c>
      <c r="C212" s="918" t="s">
        <v>469</v>
      </c>
      <c r="D212" s="919" t="s">
        <v>463</v>
      </c>
      <c r="E212" s="919"/>
      <c r="F212" s="919"/>
      <c r="G212" s="919"/>
      <c r="H212" s="919"/>
      <c r="I212" s="919"/>
      <c r="J212" s="917"/>
      <c r="K212" s="917"/>
      <c r="L212" s="917"/>
      <c r="M212" s="917"/>
      <c r="N212" s="921"/>
    </row>
    <row r="213" spans="1:14" ht="13.8" thickBot="1" x14ac:dyDescent="0.3">
      <c r="A213" s="913"/>
      <c r="B213" s="904"/>
      <c r="C213" s="918"/>
      <c r="D213" s="689" t="s">
        <v>468</v>
      </c>
      <c r="E213" s="689" t="s">
        <v>469</v>
      </c>
      <c r="F213" s="689" t="s">
        <v>468</v>
      </c>
      <c r="G213" s="689" t="s">
        <v>469</v>
      </c>
      <c r="H213" s="689" t="s">
        <v>468</v>
      </c>
      <c r="I213" s="689" t="s">
        <v>469</v>
      </c>
      <c r="J213" s="917"/>
      <c r="K213" s="917"/>
      <c r="L213" s="917"/>
      <c r="M213" s="917"/>
      <c r="N213" s="921"/>
    </row>
    <row r="214" spans="1:14" ht="31.2" thickBot="1" x14ac:dyDescent="0.3">
      <c r="A214" s="914"/>
      <c r="B214" s="918" t="s">
        <v>464</v>
      </c>
      <c r="C214" s="918"/>
      <c r="D214" s="918" t="s">
        <v>1167</v>
      </c>
      <c r="E214" s="918"/>
      <c r="F214" s="918" t="s">
        <v>1170</v>
      </c>
      <c r="G214" s="918"/>
      <c r="H214" s="904" t="s">
        <v>1299</v>
      </c>
      <c r="I214" s="904"/>
      <c r="J214" s="689" t="s">
        <v>1170</v>
      </c>
      <c r="K214" s="689" t="s">
        <v>1300</v>
      </c>
      <c r="L214" s="688" t="s">
        <v>338</v>
      </c>
      <c r="M214" s="690" t="s">
        <v>1301</v>
      </c>
      <c r="N214" s="921"/>
    </row>
    <row r="215" spans="1:14" ht="13.8" thickBot="1" x14ac:dyDescent="0.3">
      <c r="A215" s="691" t="s">
        <v>634</v>
      </c>
      <c r="B215" s="688" t="s">
        <v>635</v>
      </c>
      <c r="C215" s="688" t="s">
        <v>636</v>
      </c>
      <c r="D215" s="692" t="s">
        <v>637</v>
      </c>
      <c r="E215" s="689" t="s">
        <v>638</v>
      </c>
      <c r="F215" s="689" t="s">
        <v>715</v>
      </c>
      <c r="G215" s="689" t="s">
        <v>716</v>
      </c>
      <c r="H215" s="688" t="s">
        <v>717</v>
      </c>
      <c r="I215" s="692" t="s">
        <v>718</v>
      </c>
      <c r="J215" s="692" t="s">
        <v>726</v>
      </c>
      <c r="K215" s="692" t="s">
        <v>727</v>
      </c>
      <c r="L215" s="692" t="s">
        <v>728</v>
      </c>
      <c r="M215" s="693" t="s">
        <v>729</v>
      </c>
      <c r="N215" s="921"/>
    </row>
    <row r="216" spans="1:14" x14ac:dyDescent="0.25">
      <c r="A216" s="694" t="s">
        <v>386</v>
      </c>
      <c r="B216" s="695"/>
      <c r="C216" s="696"/>
      <c r="D216" s="696"/>
      <c r="E216" s="697"/>
      <c r="F216" s="696"/>
      <c r="G216" s="696"/>
      <c r="H216" s="696"/>
      <c r="I216" s="696"/>
      <c r="J216" s="696"/>
      <c r="K216" s="696"/>
      <c r="L216" s="698">
        <f>+J216+K216</f>
        <v>0</v>
      </c>
      <c r="M216" s="699" t="str">
        <f>IF((C216&lt;&gt;0),ROUND((L216/C216)*100,1),"")</f>
        <v/>
      </c>
      <c r="N216" s="921"/>
    </row>
    <row r="217" spans="1:14" x14ac:dyDescent="0.25">
      <c r="A217" s="700" t="s">
        <v>398</v>
      </c>
      <c r="B217" s="701"/>
      <c r="C217" s="702"/>
      <c r="D217" s="702"/>
      <c r="E217" s="702"/>
      <c r="F217" s="702"/>
      <c r="G217" s="702"/>
      <c r="H217" s="702"/>
      <c r="I217" s="702"/>
      <c r="J217" s="702"/>
      <c r="K217" s="702"/>
      <c r="L217" s="703"/>
      <c r="M217" s="704"/>
      <c r="N217" s="921"/>
    </row>
    <row r="218" spans="1:14" x14ac:dyDescent="0.25">
      <c r="A218" s="705" t="s">
        <v>387</v>
      </c>
      <c r="B218" s="706"/>
      <c r="C218" s="707"/>
      <c r="D218" s="707"/>
      <c r="E218" s="707"/>
      <c r="F218" s="707"/>
      <c r="G218" s="707"/>
      <c r="H218" s="707"/>
      <c r="I218" s="707"/>
      <c r="J218" s="707"/>
      <c r="K218" s="707"/>
      <c r="L218" s="703"/>
      <c r="M218" s="708"/>
      <c r="N218" s="921"/>
    </row>
    <row r="219" spans="1:14" x14ac:dyDescent="0.25">
      <c r="A219" s="705" t="s">
        <v>399</v>
      </c>
      <c r="B219" s="706"/>
      <c r="C219" s="707"/>
      <c r="D219" s="707"/>
      <c r="E219" s="707"/>
      <c r="F219" s="707"/>
      <c r="G219" s="707"/>
      <c r="H219" s="707"/>
      <c r="I219" s="707"/>
      <c r="J219" s="707"/>
      <c r="K219" s="707"/>
      <c r="L219" s="703"/>
      <c r="M219" s="708"/>
      <c r="N219" s="921"/>
    </row>
    <row r="220" spans="1:14" x14ac:dyDescent="0.25">
      <c r="A220" s="705" t="s">
        <v>388</v>
      </c>
      <c r="B220" s="706"/>
      <c r="C220" s="707"/>
      <c r="D220" s="707"/>
      <c r="E220" s="707"/>
      <c r="F220" s="707"/>
      <c r="G220" s="707"/>
      <c r="H220" s="707"/>
      <c r="I220" s="707"/>
      <c r="J220" s="707"/>
      <c r="K220" s="707"/>
      <c r="L220" s="703">
        <f>+J220+K220</f>
        <v>0</v>
      </c>
      <c r="M220" s="708"/>
      <c r="N220" s="921"/>
    </row>
    <row r="221" spans="1:14" x14ac:dyDescent="0.25">
      <c r="A221" s="705" t="s">
        <v>389</v>
      </c>
      <c r="B221" s="706"/>
      <c r="C221" s="707"/>
      <c r="D221" s="707"/>
      <c r="E221" s="707"/>
      <c r="F221" s="707"/>
      <c r="G221" s="707"/>
      <c r="H221" s="707"/>
      <c r="I221" s="707"/>
      <c r="J221" s="707"/>
      <c r="K221" s="707"/>
      <c r="L221" s="703">
        <f>+J221+K221</f>
        <v>0</v>
      </c>
      <c r="M221" s="708"/>
      <c r="N221" s="921"/>
    </row>
    <row r="222" spans="1:14" ht="13.8" thickBot="1" x14ac:dyDescent="0.3">
      <c r="A222" s="709"/>
      <c r="B222" s="710"/>
      <c r="C222" s="711"/>
      <c r="D222" s="711"/>
      <c r="E222" s="711"/>
      <c r="F222" s="711"/>
      <c r="G222" s="711"/>
      <c r="H222" s="711"/>
      <c r="I222" s="711"/>
      <c r="J222" s="711"/>
      <c r="K222" s="711"/>
      <c r="L222" s="703">
        <f>+J222+K222</f>
        <v>0</v>
      </c>
      <c r="M222" s="708"/>
      <c r="N222" s="921"/>
    </row>
    <row r="223" spans="1:14" ht="13.8" thickBot="1" x14ac:dyDescent="0.3">
      <c r="A223" s="712" t="s">
        <v>391</v>
      </c>
      <c r="B223" s="713">
        <f t="shared" ref="B223:L223" si="28">B216+SUM(B218:B222)</f>
        <v>0</v>
      </c>
      <c r="C223" s="713">
        <f t="shared" si="28"/>
        <v>0</v>
      </c>
      <c r="D223" s="713">
        <f t="shared" si="28"/>
        <v>0</v>
      </c>
      <c r="E223" s="713">
        <f t="shared" si="28"/>
        <v>0</v>
      </c>
      <c r="F223" s="713">
        <f t="shared" si="28"/>
        <v>0</v>
      </c>
      <c r="G223" s="713">
        <f t="shared" si="28"/>
        <v>0</v>
      </c>
      <c r="H223" s="713">
        <f t="shared" si="28"/>
        <v>0</v>
      </c>
      <c r="I223" s="713">
        <f t="shared" si="28"/>
        <v>0</v>
      </c>
      <c r="J223" s="713">
        <f t="shared" si="28"/>
        <v>0</v>
      </c>
      <c r="K223" s="713">
        <f t="shared" si="28"/>
        <v>0</v>
      </c>
      <c r="L223" s="713">
        <f t="shared" si="28"/>
        <v>0</v>
      </c>
      <c r="M223" s="708"/>
      <c r="N223" s="921"/>
    </row>
    <row r="224" spans="1:14" x14ac:dyDescent="0.25">
      <c r="A224" s="714"/>
      <c r="B224" s="715"/>
      <c r="C224" s="716"/>
      <c r="D224" s="716"/>
      <c r="E224" s="716"/>
      <c r="F224" s="716"/>
      <c r="G224" s="716"/>
      <c r="H224" s="716"/>
      <c r="I224" s="716"/>
      <c r="J224" s="716"/>
      <c r="K224" s="716"/>
      <c r="L224" s="716"/>
      <c r="M224" s="716"/>
      <c r="N224" s="921"/>
    </row>
    <row r="225" spans="1:14" ht="13.8" thickBot="1" x14ac:dyDescent="0.3">
      <c r="A225" s="717" t="s">
        <v>390</v>
      </c>
      <c r="B225" s="718"/>
      <c r="C225" s="719"/>
      <c r="D225" s="719"/>
      <c r="E225" s="719"/>
      <c r="F225" s="719"/>
      <c r="G225" s="719"/>
      <c r="H225" s="719"/>
      <c r="I225" s="719"/>
      <c r="J225" s="719"/>
      <c r="K225" s="719"/>
      <c r="L225" s="719"/>
      <c r="M225" s="719"/>
      <c r="N225" s="921"/>
    </row>
    <row r="226" spans="1:14" x14ac:dyDescent="0.25">
      <c r="A226" s="720" t="s">
        <v>394</v>
      </c>
      <c r="B226" s="695"/>
      <c r="C226" s="696"/>
      <c r="D226" s="696"/>
      <c r="E226" s="697"/>
      <c r="F226" s="696"/>
      <c r="G226" s="696"/>
      <c r="H226" s="696"/>
      <c r="I226" s="696">
        <v>323010</v>
      </c>
      <c r="J226" s="696"/>
      <c r="K226" s="696">
        <v>323010</v>
      </c>
      <c r="L226" s="721">
        <f>+J226+K226</f>
        <v>323010</v>
      </c>
      <c r="M226" s="699" t="str">
        <f t="shared" ref="M226:M232" si="29">IF((C226&lt;&gt;0),ROUND((L226/C226)*100,1),"")</f>
        <v/>
      </c>
      <c r="N226" s="921"/>
    </row>
    <row r="227" spans="1:14" x14ac:dyDescent="0.25">
      <c r="A227" s="722" t="s">
        <v>395</v>
      </c>
      <c r="B227" s="701"/>
      <c r="C227" s="707"/>
      <c r="D227" s="707"/>
      <c r="E227" s="707"/>
      <c r="F227" s="707"/>
      <c r="G227" s="707"/>
      <c r="H227" s="707"/>
      <c r="I227" s="707"/>
      <c r="J227" s="707"/>
      <c r="K227" s="707"/>
      <c r="L227" s="703"/>
      <c r="M227" s="704" t="str">
        <f t="shared" si="29"/>
        <v/>
      </c>
      <c r="N227" s="921"/>
    </row>
    <row r="228" spans="1:14" x14ac:dyDescent="0.25">
      <c r="A228" s="722" t="s">
        <v>396</v>
      </c>
      <c r="B228" s="706"/>
      <c r="C228" s="707"/>
      <c r="D228" s="707"/>
      <c r="E228" s="707"/>
      <c r="F228" s="707"/>
      <c r="G228" s="707"/>
      <c r="H228" s="707"/>
      <c r="I228" s="707">
        <v>580407</v>
      </c>
      <c r="J228" s="707"/>
      <c r="K228" s="707">
        <v>580407</v>
      </c>
      <c r="L228" s="703">
        <f>K228+J228</f>
        <v>580407</v>
      </c>
      <c r="M228" s="704" t="str">
        <f t="shared" si="29"/>
        <v/>
      </c>
      <c r="N228" s="921"/>
    </row>
    <row r="229" spans="1:14" x14ac:dyDescent="0.25">
      <c r="A229" s="722" t="s">
        <v>397</v>
      </c>
      <c r="B229" s="706"/>
      <c r="C229" s="707"/>
      <c r="D229" s="707"/>
      <c r="E229" s="707"/>
      <c r="F229" s="707"/>
      <c r="G229" s="707"/>
      <c r="H229" s="707"/>
      <c r="I229" s="707"/>
      <c r="J229" s="707"/>
      <c r="K229" s="707"/>
      <c r="L229" s="703">
        <f>+J229+K229</f>
        <v>0</v>
      </c>
      <c r="M229" s="704" t="str">
        <f t="shared" si="29"/>
        <v/>
      </c>
      <c r="N229" s="921"/>
    </row>
    <row r="230" spans="1:14" x14ac:dyDescent="0.25">
      <c r="A230" s="723"/>
      <c r="B230" s="706"/>
      <c r="C230" s="707"/>
      <c r="D230" s="707"/>
      <c r="E230" s="707"/>
      <c r="F230" s="707"/>
      <c r="G230" s="707"/>
      <c r="H230" s="707"/>
      <c r="I230" s="707"/>
      <c r="J230" s="707"/>
      <c r="K230" s="707"/>
      <c r="L230" s="703">
        <f>+J230+K230</f>
        <v>0</v>
      </c>
      <c r="M230" s="704" t="str">
        <f t="shared" si="29"/>
        <v/>
      </c>
      <c r="N230" s="921"/>
    </row>
    <row r="231" spans="1:14" ht="13.8" thickBot="1" x14ac:dyDescent="0.3">
      <c r="A231" s="724"/>
      <c r="B231" s="710"/>
      <c r="C231" s="711"/>
      <c r="D231" s="711"/>
      <c r="E231" s="711"/>
      <c r="F231" s="711"/>
      <c r="G231" s="711"/>
      <c r="H231" s="711"/>
      <c r="I231" s="711"/>
      <c r="J231" s="711"/>
      <c r="K231" s="711"/>
      <c r="L231" s="703">
        <f>+J231+K231</f>
        <v>0</v>
      </c>
      <c r="M231" s="725" t="str">
        <f t="shared" si="29"/>
        <v/>
      </c>
      <c r="N231" s="921"/>
    </row>
    <row r="232" spans="1:14" ht="13.8" thickBot="1" x14ac:dyDescent="0.3">
      <c r="A232" s="726" t="s">
        <v>375</v>
      </c>
      <c r="B232" s="713">
        <f t="shared" ref="B232:L232" si="30">SUM(B226:B231)</f>
        <v>0</v>
      </c>
      <c r="C232" s="713">
        <f t="shared" si="30"/>
        <v>0</v>
      </c>
      <c r="D232" s="713">
        <f t="shared" si="30"/>
        <v>0</v>
      </c>
      <c r="E232" s="713">
        <f t="shared" si="30"/>
        <v>0</v>
      </c>
      <c r="F232" s="713">
        <f t="shared" si="30"/>
        <v>0</v>
      </c>
      <c r="G232" s="713">
        <f t="shared" si="30"/>
        <v>0</v>
      </c>
      <c r="H232" s="713">
        <f t="shared" si="30"/>
        <v>0</v>
      </c>
      <c r="I232" s="713">
        <f t="shared" si="30"/>
        <v>903417</v>
      </c>
      <c r="J232" s="713">
        <f t="shared" si="30"/>
        <v>0</v>
      </c>
      <c r="K232" s="713">
        <f t="shared" si="30"/>
        <v>903417</v>
      </c>
      <c r="L232" s="713">
        <f t="shared" si="30"/>
        <v>903417</v>
      </c>
      <c r="M232" s="727" t="str">
        <f t="shared" si="29"/>
        <v/>
      </c>
      <c r="N232" s="921"/>
    </row>
    <row r="233" spans="1:14" x14ac:dyDescent="0.25">
      <c r="A233" s="905" t="s">
        <v>462</v>
      </c>
      <c r="B233" s="905"/>
      <c r="C233" s="905"/>
      <c r="D233" s="905"/>
      <c r="E233" s="905"/>
      <c r="F233" s="905"/>
      <c r="G233" s="905"/>
      <c r="H233" s="905"/>
      <c r="I233" s="905"/>
      <c r="J233" s="905"/>
      <c r="K233" s="905"/>
      <c r="L233" s="905"/>
      <c r="M233" s="905"/>
      <c r="N233" s="921"/>
    </row>
    <row r="234" spans="1:14" x14ac:dyDescent="0.25">
      <c r="A234" s="728"/>
      <c r="B234" s="728"/>
      <c r="C234" s="728"/>
      <c r="D234" s="728"/>
      <c r="E234" s="728"/>
      <c r="F234" s="728"/>
      <c r="G234" s="728"/>
      <c r="H234" s="728"/>
      <c r="I234" s="728"/>
      <c r="J234" s="728"/>
      <c r="K234" s="728"/>
      <c r="L234" s="728"/>
      <c r="M234" s="728"/>
      <c r="N234" s="921"/>
    </row>
    <row r="235" spans="1:14" ht="15.6" x14ac:dyDescent="0.25">
      <c r="A235" s="906" t="s">
        <v>1169</v>
      </c>
      <c r="B235" s="906"/>
      <c r="C235" s="906"/>
      <c r="D235" s="906"/>
      <c r="E235" s="906"/>
      <c r="F235" s="906"/>
      <c r="G235" s="906"/>
      <c r="H235" s="906"/>
      <c r="I235" s="906"/>
      <c r="J235" s="906"/>
      <c r="K235" s="906"/>
      <c r="L235" s="906"/>
      <c r="M235" s="906"/>
      <c r="N235" s="921"/>
    </row>
    <row r="236" spans="1:14" ht="14.4" thickBot="1" x14ac:dyDescent="0.3">
      <c r="A236" s="531"/>
      <c r="B236" s="531"/>
      <c r="C236" s="531"/>
      <c r="D236" s="531"/>
      <c r="E236" s="531"/>
      <c r="F236" s="531"/>
      <c r="G236" s="531"/>
      <c r="H236" s="531"/>
      <c r="I236" s="531"/>
      <c r="J236" s="531"/>
      <c r="K236" s="531"/>
      <c r="L236" s="907" t="s">
        <v>1023</v>
      </c>
      <c r="M236" s="907"/>
      <c r="N236" s="921"/>
    </row>
    <row r="237" spans="1:14" ht="13.8" thickBot="1" x14ac:dyDescent="0.3">
      <c r="A237" s="908" t="s">
        <v>392</v>
      </c>
      <c r="B237" s="909"/>
      <c r="C237" s="909"/>
      <c r="D237" s="909"/>
      <c r="E237" s="909"/>
      <c r="F237" s="909"/>
      <c r="G237" s="909"/>
      <c r="H237" s="909"/>
      <c r="I237" s="909"/>
      <c r="J237" s="909"/>
      <c r="K237" s="729" t="s">
        <v>733</v>
      </c>
      <c r="L237" s="729" t="s">
        <v>732</v>
      </c>
      <c r="M237" s="729" t="s">
        <v>467</v>
      </c>
      <c r="N237" s="921"/>
    </row>
    <row r="238" spans="1:14" x14ac:dyDescent="0.25">
      <c r="A238" s="910"/>
      <c r="B238" s="911"/>
      <c r="C238" s="911"/>
      <c r="D238" s="911"/>
      <c r="E238" s="911"/>
      <c r="F238" s="911"/>
      <c r="G238" s="911"/>
      <c r="H238" s="911"/>
      <c r="I238" s="911"/>
      <c r="J238" s="911"/>
      <c r="K238" s="697"/>
      <c r="L238" s="730"/>
      <c r="M238" s="730"/>
      <c r="N238" s="921"/>
    </row>
    <row r="239" spans="1:14" ht="13.8" thickBot="1" x14ac:dyDescent="0.3">
      <c r="A239" s="900"/>
      <c r="B239" s="901"/>
      <c r="C239" s="901"/>
      <c r="D239" s="901"/>
      <c r="E239" s="901"/>
      <c r="F239" s="901"/>
      <c r="G239" s="901"/>
      <c r="H239" s="901"/>
      <c r="I239" s="901"/>
      <c r="J239" s="901"/>
      <c r="K239" s="731"/>
      <c r="L239" s="711"/>
      <c r="M239" s="711"/>
      <c r="N239" s="921"/>
    </row>
    <row r="240" spans="1:14" ht="13.8" thickBot="1" x14ac:dyDescent="0.3">
      <c r="A240" s="902" t="s">
        <v>339</v>
      </c>
      <c r="B240" s="903"/>
      <c r="C240" s="903"/>
      <c r="D240" s="903"/>
      <c r="E240" s="903"/>
      <c r="F240" s="903"/>
      <c r="G240" s="903"/>
      <c r="H240" s="903"/>
      <c r="I240" s="903"/>
      <c r="J240" s="903"/>
      <c r="K240" s="732">
        <f>SUM(K238:K239)</f>
        <v>0</v>
      </c>
      <c r="L240" s="732">
        <f>SUM(L238:L239)</f>
        <v>0</v>
      </c>
      <c r="M240" s="732">
        <f>SUM(M238:M239)</f>
        <v>0</v>
      </c>
      <c r="N240" s="921"/>
    </row>
    <row r="241" spans="14:14" x14ac:dyDescent="0.25">
      <c r="N241" s="921"/>
    </row>
    <row r="242" spans="14:14" x14ac:dyDescent="0.25">
      <c r="N242" s="921"/>
    </row>
  </sheetData>
  <mergeCells count="127">
    <mergeCell ref="N3:N24"/>
    <mergeCell ref="N72:N93"/>
    <mergeCell ref="N211:N242"/>
    <mergeCell ref="A1:M1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35:M35"/>
    <mergeCell ref="N35:N66"/>
    <mergeCell ref="L36:M36"/>
    <mergeCell ref="A37:A40"/>
    <mergeCell ref="B37:I37"/>
    <mergeCell ref="J37:M39"/>
    <mergeCell ref="B38:B39"/>
    <mergeCell ref="C38:C39"/>
    <mergeCell ref="D38:I38"/>
    <mergeCell ref="B40:C40"/>
    <mergeCell ref="D40:E40"/>
    <mergeCell ref="F40:G40"/>
    <mergeCell ref="H40:I40"/>
    <mergeCell ref="A59:M59"/>
    <mergeCell ref="A61:M61"/>
    <mergeCell ref="L62:M62"/>
    <mergeCell ref="A63:J63"/>
    <mergeCell ref="A64:J64"/>
    <mergeCell ref="A65:J65"/>
    <mergeCell ref="A66:J66"/>
    <mergeCell ref="A70:M70"/>
    <mergeCell ref="L71:M71"/>
    <mergeCell ref="A72:A75"/>
    <mergeCell ref="B72:I72"/>
    <mergeCell ref="J72:M74"/>
    <mergeCell ref="B73:B74"/>
    <mergeCell ref="C73:C74"/>
    <mergeCell ref="D73:I73"/>
    <mergeCell ref="B75:C75"/>
    <mergeCell ref="D75:E75"/>
    <mergeCell ref="F75:G75"/>
    <mergeCell ref="H75:I75"/>
    <mergeCell ref="A94:M94"/>
    <mergeCell ref="A104:M104"/>
    <mergeCell ref="N104:N135"/>
    <mergeCell ref="L105:M105"/>
    <mergeCell ref="A106:A109"/>
    <mergeCell ref="B106:I106"/>
    <mergeCell ref="J106:M108"/>
    <mergeCell ref="B107:B108"/>
    <mergeCell ref="C107:C108"/>
    <mergeCell ref="D107:I107"/>
    <mergeCell ref="B109:C109"/>
    <mergeCell ref="D109:E109"/>
    <mergeCell ref="F109:G109"/>
    <mergeCell ref="H109:I109"/>
    <mergeCell ref="A128:M128"/>
    <mergeCell ref="A130:M130"/>
    <mergeCell ref="L131:M131"/>
    <mergeCell ref="A132:J132"/>
    <mergeCell ref="A133:J133"/>
    <mergeCell ref="A134:J134"/>
    <mergeCell ref="A135:J135"/>
    <mergeCell ref="A138:M138"/>
    <mergeCell ref="N138:N169"/>
    <mergeCell ref="L139:M139"/>
    <mergeCell ref="A140:A143"/>
    <mergeCell ref="B140:I140"/>
    <mergeCell ref="J140:M142"/>
    <mergeCell ref="B141:B142"/>
    <mergeCell ref="C141:C142"/>
    <mergeCell ref="D141:I141"/>
    <mergeCell ref="B143:C143"/>
    <mergeCell ref="D143:E143"/>
    <mergeCell ref="F143:G143"/>
    <mergeCell ref="H143:I143"/>
    <mergeCell ref="A162:M162"/>
    <mergeCell ref="A164:M164"/>
    <mergeCell ref="L165:M165"/>
    <mergeCell ref="A166:J166"/>
    <mergeCell ref="A167:J167"/>
    <mergeCell ref="A168:J168"/>
    <mergeCell ref="A169:J169"/>
    <mergeCell ref="A175:M175"/>
    <mergeCell ref="N175:N206"/>
    <mergeCell ref="L176:M176"/>
    <mergeCell ref="A177:A180"/>
    <mergeCell ref="B177:I177"/>
    <mergeCell ref="J177:M179"/>
    <mergeCell ref="B178:B179"/>
    <mergeCell ref="C178:C179"/>
    <mergeCell ref="D178:I178"/>
    <mergeCell ref="B180:C180"/>
    <mergeCell ref="D180:E180"/>
    <mergeCell ref="F180:G180"/>
    <mergeCell ref="H180:I180"/>
    <mergeCell ref="A199:M199"/>
    <mergeCell ref="A201:M201"/>
    <mergeCell ref="L202:M202"/>
    <mergeCell ref="A203:J203"/>
    <mergeCell ref="A204:J204"/>
    <mergeCell ref="A205:J205"/>
    <mergeCell ref="A206:J206"/>
    <mergeCell ref="A209:M209"/>
    <mergeCell ref="L210:M210"/>
    <mergeCell ref="A211:A214"/>
    <mergeCell ref="B211:I211"/>
    <mergeCell ref="J211:M213"/>
    <mergeCell ref="B212:B213"/>
    <mergeCell ref="C212:C213"/>
    <mergeCell ref="D212:I212"/>
    <mergeCell ref="B214:C214"/>
    <mergeCell ref="D214:E214"/>
    <mergeCell ref="F214:G214"/>
    <mergeCell ref="A239:J239"/>
    <mergeCell ref="A240:J240"/>
    <mergeCell ref="H214:I214"/>
    <mergeCell ref="A233:M233"/>
    <mergeCell ref="A235:M235"/>
    <mergeCell ref="L236:M236"/>
    <mergeCell ref="A237:J237"/>
    <mergeCell ref="A238:J238"/>
  </mergeCells>
  <printOptions horizontalCentered="1"/>
  <pageMargins left="0.34" right="0.39" top="0.94" bottom="0.62" header="0.16" footer="0.34"/>
  <pageSetup paperSize="9" orientation="landscape" horizontalDpi="300" verticalDpi="300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832AB"/>
  </sheetPr>
  <dimension ref="A1:DZ23"/>
  <sheetViews>
    <sheetView zoomScaleNormal="100" workbookViewId="0">
      <pane ySplit="4" topLeftCell="A11" activePane="bottomLeft" state="frozen"/>
      <selection pane="bottomLeft" activeCell="C14" sqref="C14"/>
    </sheetView>
  </sheetViews>
  <sheetFormatPr defaultColWidth="10.6640625" defaultRowHeight="12.6" x14ac:dyDescent="0.25"/>
  <cols>
    <col min="1" max="1" width="9.44140625" style="283" customWidth="1"/>
    <col min="2" max="2" width="79.6640625" style="283" customWidth="1"/>
    <col min="3" max="3" width="18.6640625" style="300" customWidth="1"/>
    <col min="4" max="16384" width="10.6640625" style="283"/>
  </cols>
  <sheetData>
    <row r="1" spans="1:130" s="301" customFormat="1" ht="21" customHeight="1" x14ac:dyDescent="0.25">
      <c r="A1" s="925" t="s">
        <v>1312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  <c r="AB1" s="926"/>
      <c r="AC1" s="926"/>
      <c r="AD1" s="926"/>
      <c r="AE1" s="926"/>
      <c r="AF1" s="926"/>
      <c r="AG1" s="926"/>
      <c r="AH1" s="926"/>
      <c r="AI1" s="926"/>
      <c r="AJ1" s="926"/>
      <c r="AK1" s="926"/>
      <c r="AL1" s="926"/>
      <c r="AM1" s="926"/>
      <c r="AN1" s="926"/>
      <c r="AO1" s="926"/>
      <c r="AP1" s="926"/>
      <c r="AQ1" s="926"/>
      <c r="AR1" s="926"/>
      <c r="AS1" s="926"/>
      <c r="AT1" s="926"/>
      <c r="AU1" s="926"/>
      <c r="AV1" s="926"/>
      <c r="AW1" s="926"/>
      <c r="AX1" s="926"/>
      <c r="AY1" s="926"/>
      <c r="AZ1" s="926"/>
      <c r="BA1" s="926"/>
      <c r="BB1" s="926"/>
      <c r="BC1" s="926"/>
      <c r="BD1" s="926"/>
      <c r="BE1" s="926"/>
      <c r="BF1" s="926"/>
      <c r="BG1" s="926"/>
      <c r="BH1" s="926"/>
      <c r="BI1" s="926"/>
      <c r="BJ1" s="926"/>
      <c r="BK1" s="926"/>
      <c r="BL1" s="926"/>
      <c r="BM1" s="926"/>
      <c r="BN1" s="926"/>
      <c r="BO1" s="926"/>
      <c r="BP1" s="926"/>
      <c r="BQ1" s="926"/>
      <c r="BR1" s="926"/>
      <c r="BS1" s="926"/>
      <c r="BT1" s="926"/>
      <c r="BU1" s="926"/>
      <c r="BV1" s="926"/>
      <c r="BW1" s="926"/>
      <c r="BX1" s="926"/>
      <c r="BY1" s="926"/>
      <c r="BZ1" s="926"/>
      <c r="CA1" s="926"/>
      <c r="CB1" s="926"/>
      <c r="CC1" s="926"/>
      <c r="CD1" s="926"/>
      <c r="CE1" s="926"/>
      <c r="CF1" s="926"/>
      <c r="CG1" s="926"/>
      <c r="CH1" s="926"/>
      <c r="CI1" s="926"/>
      <c r="CJ1" s="926"/>
      <c r="CK1" s="926"/>
      <c r="CL1" s="926"/>
      <c r="CM1" s="926"/>
      <c r="CN1" s="926"/>
      <c r="CO1" s="926"/>
      <c r="CP1" s="926"/>
      <c r="CQ1" s="926"/>
      <c r="CR1" s="926"/>
      <c r="CS1" s="926"/>
      <c r="CT1" s="926"/>
      <c r="CU1" s="926"/>
      <c r="CV1" s="926"/>
      <c r="CW1" s="926"/>
      <c r="CX1" s="926"/>
      <c r="CY1" s="926"/>
      <c r="CZ1" s="926"/>
      <c r="DA1" s="926"/>
      <c r="DB1" s="926"/>
      <c r="DC1" s="926"/>
      <c r="DD1" s="926"/>
      <c r="DE1" s="926"/>
      <c r="DF1" s="926"/>
      <c r="DG1" s="926"/>
      <c r="DH1" s="926"/>
      <c r="DI1" s="926"/>
      <c r="DJ1" s="926"/>
      <c r="DK1" s="926"/>
      <c r="DL1" s="926"/>
      <c r="DM1" s="926"/>
      <c r="DN1" s="926"/>
      <c r="DO1" s="926"/>
      <c r="DP1" s="926"/>
      <c r="DQ1" s="926"/>
      <c r="DR1" s="926"/>
      <c r="DS1" s="926"/>
      <c r="DT1" s="926"/>
      <c r="DU1" s="926"/>
      <c r="DV1" s="926"/>
      <c r="DW1" s="926"/>
      <c r="DX1" s="926"/>
      <c r="DY1" s="926"/>
      <c r="DZ1" s="926"/>
    </row>
    <row r="2" spans="1:130" s="301" customFormat="1" ht="24.9" customHeight="1" x14ac:dyDescent="0.25">
      <c r="A2" s="923" t="s">
        <v>1186</v>
      </c>
      <c r="B2" s="924"/>
      <c r="C2" s="924"/>
    </row>
    <row r="3" spans="1:130" s="301" customFormat="1" ht="24.9" customHeight="1" x14ac:dyDescent="0.25">
      <c r="A3" s="333" t="s">
        <v>817</v>
      </c>
      <c r="B3" s="333" t="s">
        <v>344</v>
      </c>
      <c r="C3" s="333" t="s">
        <v>818</v>
      </c>
    </row>
    <row r="4" spans="1:130" s="301" customFormat="1" ht="24.9" customHeight="1" x14ac:dyDescent="0.25">
      <c r="A4" s="333">
        <v>1</v>
      </c>
      <c r="B4" s="333">
        <v>2</v>
      </c>
      <c r="C4" s="333">
        <v>3</v>
      </c>
    </row>
    <row r="5" spans="1:130" s="301" customFormat="1" ht="24.9" customHeight="1" x14ac:dyDescent="0.25">
      <c r="A5" s="482" t="s">
        <v>819</v>
      </c>
      <c r="B5" s="483" t="s">
        <v>820</v>
      </c>
      <c r="C5" s="644">
        <v>536839881</v>
      </c>
    </row>
    <row r="6" spans="1:130" s="301" customFormat="1" ht="24.9" customHeight="1" x14ac:dyDescent="0.25">
      <c r="A6" s="482" t="s">
        <v>821</v>
      </c>
      <c r="B6" s="483" t="s">
        <v>822</v>
      </c>
      <c r="C6" s="644">
        <v>268636268</v>
      </c>
    </row>
    <row r="7" spans="1:130" s="301" customFormat="1" ht="24.9" customHeight="1" x14ac:dyDescent="0.25">
      <c r="A7" s="484" t="s">
        <v>823</v>
      </c>
      <c r="B7" s="485" t="s">
        <v>824</v>
      </c>
      <c r="C7" s="645">
        <v>268203613</v>
      </c>
    </row>
    <row r="8" spans="1:130" s="301" customFormat="1" ht="24.9" customHeight="1" x14ac:dyDescent="0.25">
      <c r="A8" s="482" t="s">
        <v>825</v>
      </c>
      <c r="B8" s="483" t="s">
        <v>826</v>
      </c>
      <c r="C8" s="644">
        <v>118858845</v>
      </c>
    </row>
    <row r="9" spans="1:130" s="301" customFormat="1" ht="24.9" customHeight="1" x14ac:dyDescent="0.25">
      <c r="A9" s="482" t="s">
        <v>827</v>
      </c>
      <c r="B9" s="483" t="s">
        <v>828</v>
      </c>
      <c r="C9" s="644">
        <v>89566462</v>
      </c>
    </row>
    <row r="10" spans="1:130" s="301" customFormat="1" ht="24.9" customHeight="1" x14ac:dyDescent="0.25">
      <c r="A10" s="484" t="s">
        <v>829</v>
      </c>
      <c r="B10" s="485" t="s">
        <v>830</v>
      </c>
      <c r="C10" s="645">
        <v>29292383</v>
      </c>
    </row>
    <row r="11" spans="1:130" s="301" customFormat="1" ht="24.9" customHeight="1" x14ac:dyDescent="0.25">
      <c r="A11" s="484" t="s">
        <v>831</v>
      </c>
      <c r="B11" s="485" t="s">
        <v>832</v>
      </c>
      <c r="C11" s="645">
        <v>297495996</v>
      </c>
    </row>
    <row r="12" spans="1:130" s="301" customFormat="1" ht="24.9" customHeight="1" x14ac:dyDescent="0.25">
      <c r="A12" s="482" t="s">
        <v>833</v>
      </c>
      <c r="B12" s="483" t="s">
        <v>834</v>
      </c>
      <c r="C12" s="644">
        <v>0</v>
      </c>
    </row>
    <row r="13" spans="1:130" s="301" customFormat="1" ht="24.9" customHeight="1" x14ac:dyDescent="0.25">
      <c r="A13" s="482" t="s">
        <v>835</v>
      </c>
      <c r="B13" s="483" t="s">
        <v>836</v>
      </c>
      <c r="C13" s="644">
        <v>0</v>
      </c>
    </row>
    <row r="14" spans="1:130" s="301" customFormat="1" ht="24.9" customHeight="1" x14ac:dyDescent="0.25">
      <c r="A14" s="484" t="s">
        <v>837</v>
      </c>
      <c r="B14" s="485" t="s">
        <v>838</v>
      </c>
      <c r="C14" s="645">
        <v>0</v>
      </c>
    </row>
    <row r="15" spans="1:130" s="301" customFormat="1" ht="24.9" customHeight="1" x14ac:dyDescent="0.25">
      <c r="A15" s="482" t="s">
        <v>839</v>
      </c>
      <c r="B15" s="483" t="s">
        <v>840</v>
      </c>
      <c r="C15" s="644">
        <v>0</v>
      </c>
    </row>
    <row r="16" spans="1:130" s="301" customFormat="1" ht="24.9" customHeight="1" x14ac:dyDescent="0.25">
      <c r="A16" s="482" t="s">
        <v>841</v>
      </c>
      <c r="B16" s="483" t="s">
        <v>842</v>
      </c>
      <c r="C16" s="644">
        <v>0</v>
      </c>
    </row>
    <row r="17" spans="1:3" s="301" customFormat="1" ht="24.9" customHeight="1" x14ac:dyDescent="0.25">
      <c r="A17" s="484" t="s">
        <v>843</v>
      </c>
      <c r="B17" s="485" t="s">
        <v>844</v>
      </c>
      <c r="C17" s="645">
        <v>0</v>
      </c>
    </row>
    <row r="18" spans="1:3" s="301" customFormat="1" ht="24.9" customHeight="1" x14ac:dyDescent="0.25">
      <c r="A18" s="484" t="s">
        <v>845</v>
      </c>
      <c r="B18" s="485" t="s">
        <v>846</v>
      </c>
      <c r="C18" s="645">
        <v>0</v>
      </c>
    </row>
    <row r="19" spans="1:3" s="301" customFormat="1" ht="24.9" customHeight="1" x14ac:dyDescent="0.25">
      <c r="A19" s="484" t="s">
        <v>847</v>
      </c>
      <c r="B19" s="485" t="s">
        <v>848</v>
      </c>
      <c r="C19" s="645">
        <v>297495996</v>
      </c>
    </row>
    <row r="20" spans="1:3" s="301" customFormat="1" ht="24.9" customHeight="1" x14ac:dyDescent="0.25">
      <c r="A20" s="484" t="s">
        <v>849</v>
      </c>
      <c r="B20" s="485" t="s">
        <v>850</v>
      </c>
      <c r="C20" s="645">
        <v>0</v>
      </c>
    </row>
    <row r="21" spans="1:3" s="301" customFormat="1" ht="24.9" customHeight="1" x14ac:dyDescent="0.25">
      <c r="A21" s="484" t="s">
        <v>851</v>
      </c>
      <c r="B21" s="485" t="s">
        <v>852</v>
      </c>
      <c r="C21" s="645">
        <v>297495996</v>
      </c>
    </row>
    <row r="22" spans="1:3" s="301" customFormat="1" ht="24.9" customHeight="1" x14ac:dyDescent="0.25">
      <c r="A22" s="484" t="s">
        <v>853</v>
      </c>
      <c r="B22" s="485" t="s">
        <v>1176</v>
      </c>
      <c r="C22" s="645">
        <v>0</v>
      </c>
    </row>
    <row r="23" spans="1:3" s="301" customFormat="1" ht="24.9" customHeight="1" x14ac:dyDescent="0.25">
      <c r="A23" s="484" t="s">
        <v>854</v>
      </c>
      <c r="B23" s="485" t="s">
        <v>855</v>
      </c>
      <c r="C23" s="645">
        <v>0</v>
      </c>
    </row>
  </sheetData>
  <mergeCells count="2">
    <mergeCell ref="A2:C2"/>
    <mergeCell ref="A1:DZ1"/>
  </mergeCells>
  <phoneticPr fontId="20" type="noConversion"/>
  <pageMargins left="0.91" right="0.62" top="1" bottom="1" header="0.5" footer="0.5"/>
  <pageSetup scale="84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DZ23"/>
  <sheetViews>
    <sheetView zoomScaleNormal="100" workbookViewId="0">
      <pane ySplit="4" topLeftCell="A5" activePane="bottomLeft" state="frozen"/>
      <selection pane="bottomLeft" activeCell="E12" sqref="E12"/>
    </sheetView>
  </sheetViews>
  <sheetFormatPr defaultColWidth="10.6640625" defaultRowHeight="12.6" x14ac:dyDescent="0.25"/>
  <cols>
    <col min="1" max="1" width="9.44140625" style="283" customWidth="1"/>
    <col min="2" max="2" width="79.6640625" style="283" customWidth="1"/>
    <col min="3" max="3" width="18.6640625" style="300" customWidth="1"/>
    <col min="4" max="16384" width="10.6640625" style="283"/>
  </cols>
  <sheetData>
    <row r="1" spans="1:130" s="301" customFormat="1" ht="21" customHeight="1" x14ac:dyDescent="0.25">
      <c r="A1" s="925" t="s">
        <v>1312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  <c r="AB1" s="926"/>
      <c r="AC1" s="926"/>
      <c r="AD1" s="926"/>
      <c r="AE1" s="926"/>
      <c r="AF1" s="926"/>
      <c r="AG1" s="926"/>
      <c r="AH1" s="926"/>
      <c r="AI1" s="926"/>
      <c r="AJ1" s="926"/>
      <c r="AK1" s="926"/>
      <c r="AL1" s="926"/>
      <c r="AM1" s="926"/>
      <c r="AN1" s="926"/>
      <c r="AO1" s="926"/>
      <c r="AP1" s="926"/>
      <c r="AQ1" s="926"/>
      <c r="AR1" s="926"/>
      <c r="AS1" s="926"/>
      <c r="AT1" s="926"/>
      <c r="AU1" s="926"/>
      <c r="AV1" s="926"/>
      <c r="AW1" s="926"/>
      <c r="AX1" s="926"/>
      <c r="AY1" s="926"/>
      <c r="AZ1" s="926"/>
      <c r="BA1" s="926"/>
      <c r="BB1" s="926"/>
      <c r="BC1" s="926"/>
      <c r="BD1" s="926"/>
      <c r="BE1" s="926"/>
      <c r="BF1" s="926"/>
      <c r="BG1" s="926"/>
      <c r="BH1" s="926"/>
      <c r="BI1" s="926"/>
      <c r="BJ1" s="926"/>
      <c r="BK1" s="926"/>
      <c r="BL1" s="926"/>
      <c r="BM1" s="926"/>
      <c r="BN1" s="926"/>
      <c r="BO1" s="926"/>
      <c r="BP1" s="926"/>
      <c r="BQ1" s="926"/>
      <c r="BR1" s="926"/>
      <c r="BS1" s="926"/>
      <c r="BT1" s="926"/>
      <c r="BU1" s="926"/>
      <c r="BV1" s="926"/>
      <c r="BW1" s="926"/>
      <c r="BX1" s="926"/>
      <c r="BY1" s="926"/>
      <c r="BZ1" s="926"/>
      <c r="CA1" s="926"/>
      <c r="CB1" s="926"/>
      <c r="CC1" s="926"/>
      <c r="CD1" s="926"/>
      <c r="CE1" s="926"/>
      <c r="CF1" s="926"/>
      <c r="CG1" s="926"/>
      <c r="CH1" s="926"/>
      <c r="CI1" s="926"/>
      <c r="CJ1" s="926"/>
      <c r="CK1" s="926"/>
      <c r="CL1" s="926"/>
      <c r="CM1" s="926"/>
      <c r="CN1" s="926"/>
      <c r="CO1" s="926"/>
      <c r="CP1" s="926"/>
      <c r="CQ1" s="926"/>
      <c r="CR1" s="926"/>
      <c r="CS1" s="926"/>
      <c r="CT1" s="926"/>
      <c r="CU1" s="926"/>
      <c r="CV1" s="926"/>
      <c r="CW1" s="926"/>
      <c r="CX1" s="926"/>
      <c r="CY1" s="926"/>
      <c r="CZ1" s="926"/>
      <c r="DA1" s="926"/>
      <c r="DB1" s="926"/>
      <c r="DC1" s="926"/>
      <c r="DD1" s="926"/>
      <c r="DE1" s="926"/>
      <c r="DF1" s="926"/>
      <c r="DG1" s="926"/>
      <c r="DH1" s="926"/>
      <c r="DI1" s="926"/>
      <c r="DJ1" s="926"/>
      <c r="DK1" s="926"/>
      <c r="DL1" s="926"/>
      <c r="DM1" s="926"/>
      <c r="DN1" s="926"/>
      <c r="DO1" s="926"/>
      <c r="DP1" s="926"/>
      <c r="DQ1" s="926"/>
      <c r="DR1" s="926"/>
      <c r="DS1" s="926"/>
      <c r="DT1" s="926"/>
      <c r="DU1" s="926"/>
      <c r="DV1" s="926"/>
      <c r="DW1" s="926"/>
      <c r="DX1" s="926"/>
      <c r="DY1" s="926"/>
      <c r="DZ1" s="926"/>
    </row>
    <row r="2" spans="1:130" s="301" customFormat="1" ht="24.9" customHeight="1" x14ac:dyDescent="0.25">
      <c r="A2" s="923" t="s">
        <v>1201</v>
      </c>
      <c r="B2" s="924"/>
      <c r="C2" s="924"/>
    </row>
    <row r="3" spans="1:130" s="301" customFormat="1" ht="24.9" customHeight="1" x14ac:dyDescent="0.25">
      <c r="A3" s="333" t="s">
        <v>817</v>
      </c>
      <c r="B3" s="333" t="s">
        <v>344</v>
      </c>
      <c r="C3" s="333" t="s">
        <v>818</v>
      </c>
    </row>
    <row r="4" spans="1:130" s="301" customFormat="1" ht="24.9" customHeight="1" x14ac:dyDescent="0.25">
      <c r="A4" s="333">
        <v>1</v>
      </c>
      <c r="B4" s="333">
        <v>2</v>
      </c>
      <c r="C4" s="333">
        <v>3</v>
      </c>
    </row>
    <row r="5" spans="1:130" s="301" customFormat="1" ht="24.9" customHeight="1" x14ac:dyDescent="0.25">
      <c r="A5" s="503" t="s">
        <v>819</v>
      </c>
      <c r="B5" s="504" t="s">
        <v>820</v>
      </c>
      <c r="C5" s="505">
        <v>1120640</v>
      </c>
    </row>
    <row r="6" spans="1:130" s="301" customFormat="1" ht="24.9" customHeight="1" x14ac:dyDescent="0.25">
      <c r="A6" s="503" t="s">
        <v>821</v>
      </c>
      <c r="B6" s="504" t="s">
        <v>822</v>
      </c>
      <c r="C6" s="505">
        <v>33549426</v>
      </c>
    </row>
    <row r="7" spans="1:130" s="301" customFormat="1" ht="24.9" customHeight="1" x14ac:dyDescent="0.25">
      <c r="A7" s="500" t="s">
        <v>823</v>
      </c>
      <c r="B7" s="501" t="s">
        <v>824</v>
      </c>
      <c r="C7" s="502">
        <v>-32428786</v>
      </c>
    </row>
    <row r="8" spans="1:130" s="301" customFormat="1" ht="24.9" customHeight="1" x14ac:dyDescent="0.25">
      <c r="A8" s="503" t="s">
        <v>825</v>
      </c>
      <c r="B8" s="504" t="s">
        <v>826</v>
      </c>
      <c r="C8" s="505">
        <v>32432369</v>
      </c>
    </row>
    <row r="9" spans="1:130" s="301" customFormat="1" ht="24.9" customHeight="1" x14ac:dyDescent="0.25">
      <c r="A9" s="503" t="s">
        <v>827</v>
      </c>
      <c r="B9" s="504" t="s">
        <v>828</v>
      </c>
      <c r="C9" s="505">
        <v>0</v>
      </c>
    </row>
    <row r="10" spans="1:130" s="301" customFormat="1" ht="24.9" customHeight="1" x14ac:dyDescent="0.25">
      <c r="A10" s="500" t="s">
        <v>829</v>
      </c>
      <c r="B10" s="501" t="s">
        <v>830</v>
      </c>
      <c r="C10" s="502">
        <v>32432369</v>
      </c>
    </row>
    <row r="11" spans="1:130" s="301" customFormat="1" ht="24.9" customHeight="1" x14ac:dyDescent="0.25">
      <c r="A11" s="500" t="s">
        <v>831</v>
      </c>
      <c r="B11" s="501" t="s">
        <v>832</v>
      </c>
      <c r="C11" s="502">
        <v>3583</v>
      </c>
    </row>
    <row r="12" spans="1:130" s="301" customFormat="1" ht="24.9" customHeight="1" x14ac:dyDescent="0.25">
      <c r="A12" s="503" t="s">
        <v>833</v>
      </c>
      <c r="B12" s="504" t="s">
        <v>834</v>
      </c>
      <c r="C12" s="505">
        <v>0</v>
      </c>
    </row>
    <row r="13" spans="1:130" s="301" customFormat="1" ht="24.9" customHeight="1" x14ac:dyDescent="0.25">
      <c r="A13" s="503" t="s">
        <v>835</v>
      </c>
      <c r="B13" s="504" t="s">
        <v>836</v>
      </c>
      <c r="C13" s="505">
        <v>0</v>
      </c>
    </row>
    <row r="14" spans="1:130" s="301" customFormat="1" ht="24.9" customHeight="1" x14ac:dyDescent="0.25">
      <c r="A14" s="500" t="s">
        <v>837</v>
      </c>
      <c r="B14" s="501" t="s">
        <v>838</v>
      </c>
      <c r="C14" s="502">
        <v>0</v>
      </c>
    </row>
    <row r="15" spans="1:130" s="301" customFormat="1" ht="24.9" customHeight="1" x14ac:dyDescent="0.25">
      <c r="A15" s="503" t="s">
        <v>839</v>
      </c>
      <c r="B15" s="504" t="s">
        <v>840</v>
      </c>
      <c r="C15" s="505">
        <v>0</v>
      </c>
    </row>
    <row r="16" spans="1:130" s="301" customFormat="1" ht="24.9" customHeight="1" x14ac:dyDescent="0.25">
      <c r="A16" s="503" t="s">
        <v>841</v>
      </c>
      <c r="B16" s="504" t="s">
        <v>842</v>
      </c>
      <c r="C16" s="505">
        <v>0</v>
      </c>
    </row>
    <row r="17" spans="1:3" s="301" customFormat="1" ht="24.9" customHeight="1" x14ac:dyDescent="0.25">
      <c r="A17" s="500" t="s">
        <v>843</v>
      </c>
      <c r="B17" s="501" t="s">
        <v>844</v>
      </c>
      <c r="C17" s="502">
        <v>0</v>
      </c>
    </row>
    <row r="18" spans="1:3" s="301" customFormat="1" ht="24.9" customHeight="1" x14ac:dyDescent="0.25">
      <c r="A18" s="500" t="s">
        <v>845</v>
      </c>
      <c r="B18" s="501" t="s">
        <v>846</v>
      </c>
      <c r="C18" s="502">
        <v>0</v>
      </c>
    </row>
    <row r="19" spans="1:3" s="301" customFormat="1" ht="24.9" customHeight="1" x14ac:dyDescent="0.25">
      <c r="A19" s="500" t="s">
        <v>847</v>
      </c>
      <c r="B19" s="501" t="s">
        <v>848</v>
      </c>
      <c r="C19" s="502">
        <v>3583</v>
      </c>
    </row>
    <row r="20" spans="1:3" s="301" customFormat="1" ht="24.9" customHeight="1" x14ac:dyDescent="0.25">
      <c r="A20" s="500" t="s">
        <v>849</v>
      </c>
      <c r="B20" s="501" t="s">
        <v>850</v>
      </c>
      <c r="C20" s="502">
        <v>0</v>
      </c>
    </row>
    <row r="21" spans="1:3" s="301" customFormat="1" ht="24.9" customHeight="1" x14ac:dyDescent="0.25">
      <c r="A21" s="500" t="s">
        <v>851</v>
      </c>
      <c r="B21" s="501" t="s">
        <v>852</v>
      </c>
      <c r="C21" s="502">
        <v>3583</v>
      </c>
    </row>
    <row r="22" spans="1:3" s="301" customFormat="1" ht="24.9" customHeight="1" x14ac:dyDescent="0.25">
      <c r="A22" s="500" t="s">
        <v>853</v>
      </c>
      <c r="B22" s="501" t="s">
        <v>1176</v>
      </c>
      <c r="C22" s="502">
        <v>0</v>
      </c>
    </row>
    <row r="23" spans="1:3" s="301" customFormat="1" ht="24.9" customHeight="1" x14ac:dyDescent="0.25">
      <c r="A23" s="500" t="s">
        <v>854</v>
      </c>
      <c r="B23" s="501" t="s">
        <v>855</v>
      </c>
      <c r="C23" s="502">
        <v>0</v>
      </c>
    </row>
  </sheetData>
  <mergeCells count="2">
    <mergeCell ref="A1:DZ1"/>
    <mergeCell ref="A2:C2"/>
  </mergeCells>
  <pageMargins left="0.91" right="0.62" top="1" bottom="1" header="0.5" footer="0.5"/>
  <pageSetup scale="84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DZ23"/>
  <sheetViews>
    <sheetView zoomScaleNormal="100" workbookViewId="0">
      <pane ySplit="4" topLeftCell="A5" activePane="bottomLeft" state="frozen"/>
      <selection pane="bottomLeft" activeCell="H11" sqref="H11"/>
    </sheetView>
  </sheetViews>
  <sheetFormatPr defaultColWidth="10.6640625" defaultRowHeight="12.6" x14ac:dyDescent="0.25"/>
  <cols>
    <col min="1" max="1" width="9.44140625" style="283" customWidth="1"/>
    <col min="2" max="2" width="79.6640625" style="283" customWidth="1"/>
    <col min="3" max="3" width="18.6640625" style="300" customWidth="1"/>
    <col min="4" max="16384" width="10.6640625" style="283"/>
  </cols>
  <sheetData>
    <row r="1" spans="1:130" s="301" customFormat="1" ht="21" customHeight="1" x14ac:dyDescent="0.25">
      <c r="A1" s="925" t="s">
        <v>1312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  <c r="AB1" s="926"/>
      <c r="AC1" s="926"/>
      <c r="AD1" s="926"/>
      <c r="AE1" s="926"/>
      <c r="AF1" s="926"/>
      <c r="AG1" s="926"/>
      <c r="AH1" s="926"/>
      <c r="AI1" s="926"/>
      <c r="AJ1" s="926"/>
      <c r="AK1" s="926"/>
      <c r="AL1" s="926"/>
      <c r="AM1" s="926"/>
      <c r="AN1" s="926"/>
      <c r="AO1" s="926"/>
      <c r="AP1" s="926"/>
      <c r="AQ1" s="926"/>
      <c r="AR1" s="926"/>
      <c r="AS1" s="926"/>
      <c r="AT1" s="926"/>
      <c r="AU1" s="926"/>
      <c r="AV1" s="926"/>
      <c r="AW1" s="926"/>
      <c r="AX1" s="926"/>
      <c r="AY1" s="926"/>
      <c r="AZ1" s="926"/>
      <c r="BA1" s="926"/>
      <c r="BB1" s="926"/>
      <c r="BC1" s="926"/>
      <c r="BD1" s="926"/>
      <c r="BE1" s="926"/>
      <c r="BF1" s="926"/>
      <c r="BG1" s="926"/>
      <c r="BH1" s="926"/>
      <c r="BI1" s="926"/>
      <c r="BJ1" s="926"/>
      <c r="BK1" s="926"/>
      <c r="BL1" s="926"/>
      <c r="BM1" s="926"/>
      <c r="BN1" s="926"/>
      <c r="BO1" s="926"/>
      <c r="BP1" s="926"/>
      <c r="BQ1" s="926"/>
      <c r="BR1" s="926"/>
      <c r="BS1" s="926"/>
      <c r="BT1" s="926"/>
      <c r="BU1" s="926"/>
      <c r="BV1" s="926"/>
      <c r="BW1" s="926"/>
      <c r="BX1" s="926"/>
      <c r="BY1" s="926"/>
      <c r="BZ1" s="926"/>
      <c r="CA1" s="926"/>
      <c r="CB1" s="926"/>
      <c r="CC1" s="926"/>
      <c r="CD1" s="926"/>
      <c r="CE1" s="926"/>
      <c r="CF1" s="926"/>
      <c r="CG1" s="926"/>
      <c r="CH1" s="926"/>
      <c r="CI1" s="926"/>
      <c r="CJ1" s="926"/>
      <c r="CK1" s="926"/>
      <c r="CL1" s="926"/>
      <c r="CM1" s="926"/>
      <c r="CN1" s="926"/>
      <c r="CO1" s="926"/>
      <c r="CP1" s="926"/>
      <c r="CQ1" s="926"/>
      <c r="CR1" s="926"/>
      <c r="CS1" s="926"/>
      <c r="CT1" s="926"/>
      <c r="CU1" s="926"/>
      <c r="CV1" s="926"/>
      <c r="CW1" s="926"/>
      <c r="CX1" s="926"/>
      <c r="CY1" s="926"/>
      <c r="CZ1" s="926"/>
      <c r="DA1" s="926"/>
      <c r="DB1" s="926"/>
      <c r="DC1" s="926"/>
      <c r="DD1" s="926"/>
      <c r="DE1" s="926"/>
      <c r="DF1" s="926"/>
      <c r="DG1" s="926"/>
      <c r="DH1" s="926"/>
      <c r="DI1" s="926"/>
      <c r="DJ1" s="926"/>
      <c r="DK1" s="926"/>
      <c r="DL1" s="926"/>
      <c r="DM1" s="926"/>
      <c r="DN1" s="926"/>
      <c r="DO1" s="926"/>
      <c r="DP1" s="926"/>
      <c r="DQ1" s="926"/>
      <c r="DR1" s="926"/>
      <c r="DS1" s="926"/>
      <c r="DT1" s="926"/>
      <c r="DU1" s="926"/>
      <c r="DV1" s="926"/>
      <c r="DW1" s="926"/>
      <c r="DX1" s="926"/>
      <c r="DY1" s="926"/>
      <c r="DZ1" s="926"/>
    </row>
    <row r="2" spans="1:130" s="301" customFormat="1" ht="24.9" customHeight="1" x14ac:dyDescent="0.25">
      <c r="A2" s="923" t="s">
        <v>1187</v>
      </c>
      <c r="B2" s="924"/>
      <c r="C2" s="924"/>
    </row>
    <row r="3" spans="1:130" s="301" customFormat="1" ht="24.9" customHeight="1" x14ac:dyDescent="0.25">
      <c r="A3" s="333" t="s">
        <v>817</v>
      </c>
      <c r="B3" s="333" t="s">
        <v>344</v>
      </c>
      <c r="C3" s="333" t="s">
        <v>818</v>
      </c>
    </row>
    <row r="4" spans="1:130" s="301" customFormat="1" ht="24.9" customHeight="1" x14ac:dyDescent="0.25">
      <c r="A4" s="333">
        <v>1</v>
      </c>
      <c r="B4" s="333">
        <v>2</v>
      </c>
      <c r="C4" s="333">
        <v>3</v>
      </c>
    </row>
    <row r="5" spans="1:130" s="301" customFormat="1" ht="24.9" customHeight="1" x14ac:dyDescent="0.25">
      <c r="A5" s="503" t="s">
        <v>819</v>
      </c>
      <c r="B5" s="504" t="s">
        <v>820</v>
      </c>
      <c r="C5" s="505">
        <v>14810448</v>
      </c>
    </row>
    <row r="6" spans="1:130" s="301" customFormat="1" ht="24.9" customHeight="1" x14ac:dyDescent="0.25">
      <c r="A6" s="503" t="s">
        <v>821</v>
      </c>
      <c r="B6" s="504" t="s">
        <v>822</v>
      </c>
      <c r="C6" s="505">
        <v>34387715</v>
      </c>
    </row>
    <row r="7" spans="1:130" s="301" customFormat="1" ht="24.9" customHeight="1" x14ac:dyDescent="0.25">
      <c r="A7" s="500" t="s">
        <v>823</v>
      </c>
      <c r="B7" s="501" t="s">
        <v>824</v>
      </c>
      <c r="C7" s="502">
        <v>-19577267</v>
      </c>
    </row>
    <row r="8" spans="1:130" s="301" customFormat="1" ht="24.9" customHeight="1" x14ac:dyDescent="0.25">
      <c r="A8" s="503" t="s">
        <v>825</v>
      </c>
      <c r="B8" s="504" t="s">
        <v>826</v>
      </c>
      <c r="C8" s="505">
        <v>19596918</v>
      </c>
    </row>
    <row r="9" spans="1:130" s="301" customFormat="1" ht="24.9" customHeight="1" x14ac:dyDescent="0.25">
      <c r="A9" s="503" t="s">
        <v>827</v>
      </c>
      <c r="B9" s="504" t="s">
        <v>828</v>
      </c>
      <c r="C9" s="505">
        <v>0</v>
      </c>
    </row>
    <row r="10" spans="1:130" s="301" customFormat="1" ht="24.9" customHeight="1" x14ac:dyDescent="0.25">
      <c r="A10" s="500" t="s">
        <v>829</v>
      </c>
      <c r="B10" s="501" t="s">
        <v>830</v>
      </c>
      <c r="C10" s="502">
        <v>19596918</v>
      </c>
    </row>
    <row r="11" spans="1:130" s="301" customFormat="1" ht="24.9" customHeight="1" x14ac:dyDescent="0.25">
      <c r="A11" s="500" t="s">
        <v>831</v>
      </c>
      <c r="B11" s="501" t="s">
        <v>832</v>
      </c>
      <c r="C11" s="502">
        <v>19651</v>
      </c>
    </row>
    <row r="12" spans="1:130" s="301" customFormat="1" ht="24.9" customHeight="1" x14ac:dyDescent="0.25">
      <c r="A12" s="503" t="s">
        <v>833</v>
      </c>
      <c r="B12" s="504" t="s">
        <v>834</v>
      </c>
      <c r="C12" s="505">
        <v>0</v>
      </c>
    </row>
    <row r="13" spans="1:130" s="301" customFormat="1" ht="24.9" customHeight="1" x14ac:dyDescent="0.25">
      <c r="A13" s="503" t="s">
        <v>835</v>
      </c>
      <c r="B13" s="504" t="s">
        <v>836</v>
      </c>
      <c r="C13" s="505">
        <v>0</v>
      </c>
    </row>
    <row r="14" spans="1:130" s="301" customFormat="1" ht="24.9" customHeight="1" x14ac:dyDescent="0.25">
      <c r="A14" s="500" t="s">
        <v>837</v>
      </c>
      <c r="B14" s="501" t="s">
        <v>838</v>
      </c>
      <c r="C14" s="502">
        <v>0</v>
      </c>
    </row>
    <row r="15" spans="1:130" s="301" customFormat="1" ht="24.9" customHeight="1" x14ac:dyDescent="0.25">
      <c r="A15" s="503" t="s">
        <v>839</v>
      </c>
      <c r="B15" s="504" t="s">
        <v>840</v>
      </c>
      <c r="C15" s="505">
        <v>0</v>
      </c>
    </row>
    <row r="16" spans="1:130" s="301" customFormat="1" ht="24.9" customHeight="1" x14ac:dyDescent="0.25">
      <c r="A16" s="503" t="s">
        <v>841</v>
      </c>
      <c r="B16" s="504" t="s">
        <v>842</v>
      </c>
      <c r="C16" s="505">
        <v>0</v>
      </c>
    </row>
    <row r="17" spans="1:3" s="301" customFormat="1" ht="24.9" customHeight="1" x14ac:dyDescent="0.25">
      <c r="A17" s="500" t="s">
        <v>843</v>
      </c>
      <c r="B17" s="501" t="s">
        <v>844</v>
      </c>
      <c r="C17" s="502">
        <v>0</v>
      </c>
    </row>
    <row r="18" spans="1:3" s="301" customFormat="1" ht="24.9" customHeight="1" x14ac:dyDescent="0.25">
      <c r="A18" s="500" t="s">
        <v>845</v>
      </c>
      <c r="B18" s="501" t="s">
        <v>846</v>
      </c>
      <c r="C18" s="502">
        <v>0</v>
      </c>
    </row>
    <row r="19" spans="1:3" s="301" customFormat="1" ht="24.9" customHeight="1" x14ac:dyDescent="0.25">
      <c r="A19" s="500" t="s">
        <v>847</v>
      </c>
      <c r="B19" s="501" t="s">
        <v>848</v>
      </c>
      <c r="C19" s="502">
        <v>19651</v>
      </c>
    </row>
    <row r="20" spans="1:3" s="301" customFormat="1" ht="24.9" customHeight="1" x14ac:dyDescent="0.25">
      <c r="A20" s="500" t="s">
        <v>849</v>
      </c>
      <c r="B20" s="501" t="s">
        <v>850</v>
      </c>
      <c r="C20" s="502">
        <v>0</v>
      </c>
    </row>
    <row r="21" spans="1:3" s="301" customFormat="1" ht="24.9" customHeight="1" x14ac:dyDescent="0.25">
      <c r="A21" s="500" t="s">
        <v>851</v>
      </c>
      <c r="B21" s="501" t="s">
        <v>852</v>
      </c>
      <c r="C21" s="502">
        <v>19651</v>
      </c>
    </row>
    <row r="22" spans="1:3" s="301" customFormat="1" ht="24.9" customHeight="1" x14ac:dyDescent="0.25">
      <c r="A22" s="500" t="s">
        <v>853</v>
      </c>
      <c r="B22" s="501" t="s">
        <v>1176</v>
      </c>
      <c r="C22" s="502">
        <v>0</v>
      </c>
    </row>
    <row r="23" spans="1:3" s="301" customFormat="1" ht="24.9" customHeight="1" x14ac:dyDescent="0.25">
      <c r="A23" s="500" t="s">
        <v>854</v>
      </c>
      <c r="B23" s="501" t="s">
        <v>855</v>
      </c>
      <c r="C23" s="502">
        <v>0</v>
      </c>
    </row>
  </sheetData>
  <mergeCells count="2">
    <mergeCell ref="A1:DZ1"/>
    <mergeCell ref="A2:C2"/>
  </mergeCells>
  <pageMargins left="0.91" right="0.62" top="1" bottom="1" header="0.5" footer="0.5"/>
  <pageSetup scale="84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K18"/>
  <sheetViews>
    <sheetView zoomScaleNormal="100" workbookViewId="0">
      <selection activeCell="K1" sqref="K1:K18"/>
    </sheetView>
  </sheetViews>
  <sheetFormatPr defaultColWidth="9.33203125" defaultRowHeight="13.2" x14ac:dyDescent="0.25"/>
  <cols>
    <col min="1" max="1" width="6.77734375" style="4" customWidth="1"/>
    <col min="2" max="2" width="32.33203125" style="3" customWidth="1"/>
    <col min="3" max="3" width="17" style="3" customWidth="1"/>
    <col min="4" max="9" width="12.77734375" style="3" customWidth="1"/>
    <col min="10" max="10" width="13.77734375" style="3" customWidth="1"/>
    <col min="11" max="11" width="4" style="3" customWidth="1"/>
    <col min="12" max="16384" width="9.33203125" style="3"/>
  </cols>
  <sheetData>
    <row r="1" spans="1:11" ht="14.4" thickBot="1" x14ac:dyDescent="0.3">
      <c r="A1" s="28"/>
      <c r="B1" s="29"/>
      <c r="C1" s="29"/>
      <c r="D1" s="29"/>
      <c r="E1" s="29"/>
      <c r="F1" s="29"/>
      <c r="G1" s="29"/>
      <c r="H1" s="29"/>
      <c r="I1" s="29"/>
      <c r="J1" s="30" t="s">
        <v>1024</v>
      </c>
      <c r="K1" s="933" t="s">
        <v>1313</v>
      </c>
    </row>
    <row r="2" spans="1:11" s="34" customFormat="1" ht="26.25" customHeight="1" x14ac:dyDescent="0.25">
      <c r="A2" s="929" t="s">
        <v>352</v>
      </c>
      <c r="B2" s="927" t="s">
        <v>471</v>
      </c>
      <c r="C2" s="927" t="s">
        <v>472</v>
      </c>
      <c r="D2" s="927" t="s">
        <v>473</v>
      </c>
      <c r="E2" s="927" t="s">
        <v>1195</v>
      </c>
      <c r="F2" s="31" t="s">
        <v>474</v>
      </c>
      <c r="G2" s="32"/>
      <c r="H2" s="32"/>
      <c r="I2" s="33"/>
      <c r="J2" s="931" t="s">
        <v>475</v>
      </c>
      <c r="K2" s="933"/>
    </row>
    <row r="3" spans="1:11" s="38" customFormat="1" ht="32.25" customHeight="1" thickBot="1" x14ac:dyDescent="0.3">
      <c r="A3" s="930"/>
      <c r="B3" s="928"/>
      <c r="C3" s="928"/>
      <c r="D3" s="934"/>
      <c r="E3" s="934"/>
      <c r="F3" s="35">
        <v>2021</v>
      </c>
      <c r="G3" s="36">
        <v>2022</v>
      </c>
      <c r="H3" s="36">
        <v>2023</v>
      </c>
      <c r="I3" s="37" t="s">
        <v>1196</v>
      </c>
      <c r="J3" s="932"/>
      <c r="K3" s="933"/>
    </row>
    <row r="4" spans="1:11" s="40" customFormat="1" ht="14.1" customHeight="1" thickBot="1" x14ac:dyDescent="0.3">
      <c r="A4" s="271" t="s">
        <v>634</v>
      </c>
      <c r="B4" s="39" t="s">
        <v>730</v>
      </c>
      <c r="C4" s="272" t="s">
        <v>636</v>
      </c>
      <c r="D4" s="272" t="s">
        <v>637</v>
      </c>
      <c r="E4" s="272" t="s">
        <v>638</v>
      </c>
      <c r="F4" s="272" t="s">
        <v>715</v>
      </c>
      <c r="G4" s="272" t="s">
        <v>716</v>
      </c>
      <c r="H4" s="272" t="s">
        <v>717</v>
      </c>
      <c r="I4" s="272" t="s">
        <v>718</v>
      </c>
      <c r="J4" s="273" t="s">
        <v>734</v>
      </c>
      <c r="K4" s="933"/>
    </row>
    <row r="5" spans="1:11" ht="33.75" customHeight="1" x14ac:dyDescent="0.25">
      <c r="A5" s="41" t="s">
        <v>306</v>
      </c>
      <c r="B5" s="42" t="s">
        <v>476</v>
      </c>
      <c r="C5" s="43"/>
      <c r="D5" s="44">
        <f t="shared" ref="D5:I5" si="0">SUM(D6:D7)</f>
        <v>0</v>
      </c>
      <c r="E5" s="44">
        <f t="shared" si="0"/>
        <v>0</v>
      </c>
      <c r="F5" s="44">
        <f t="shared" si="0"/>
        <v>0</v>
      </c>
      <c r="G5" s="44">
        <f t="shared" si="0"/>
        <v>0</v>
      </c>
      <c r="H5" s="44">
        <f t="shared" si="0"/>
        <v>0</v>
      </c>
      <c r="I5" s="45">
        <f t="shared" si="0"/>
        <v>0</v>
      </c>
      <c r="J5" s="46">
        <f t="shared" ref="J5:J17" si="1">SUM(F5:I5)</f>
        <v>0</v>
      </c>
      <c r="K5" s="933"/>
    </row>
    <row r="6" spans="1:11" ht="21" customHeight="1" x14ac:dyDescent="0.25">
      <c r="A6" s="47" t="s">
        <v>307</v>
      </c>
      <c r="B6" s="48" t="s">
        <v>477</v>
      </c>
      <c r="C6" s="49"/>
      <c r="D6" s="2"/>
      <c r="E6" s="2"/>
      <c r="F6" s="2"/>
      <c r="G6" s="2"/>
      <c r="H6" s="2"/>
      <c r="I6" s="20"/>
      <c r="J6" s="50">
        <f t="shared" si="1"/>
        <v>0</v>
      </c>
      <c r="K6" s="933"/>
    </row>
    <row r="7" spans="1:11" ht="21" customHeight="1" x14ac:dyDescent="0.25">
      <c r="A7" s="47" t="s">
        <v>308</v>
      </c>
      <c r="B7" s="48" t="s">
        <v>477</v>
      </c>
      <c r="C7" s="49"/>
      <c r="D7" s="2"/>
      <c r="E7" s="2"/>
      <c r="F7" s="2"/>
      <c r="G7" s="2"/>
      <c r="H7" s="2"/>
      <c r="I7" s="20"/>
      <c r="J7" s="50">
        <f t="shared" si="1"/>
        <v>0</v>
      </c>
      <c r="K7" s="933"/>
    </row>
    <row r="8" spans="1:11" ht="36" customHeight="1" x14ac:dyDescent="0.25">
      <c r="A8" s="47" t="s">
        <v>309</v>
      </c>
      <c r="B8" s="51" t="s">
        <v>478</v>
      </c>
      <c r="C8" s="52"/>
      <c r="D8" s="53">
        <f t="shared" ref="D8:I8" si="2">SUM(D9:D10)</f>
        <v>0</v>
      </c>
      <c r="E8" s="53">
        <f t="shared" si="2"/>
        <v>0</v>
      </c>
      <c r="F8" s="53">
        <f t="shared" si="2"/>
        <v>0</v>
      </c>
      <c r="G8" s="53">
        <f t="shared" si="2"/>
        <v>0</v>
      </c>
      <c r="H8" s="53">
        <f t="shared" si="2"/>
        <v>0</v>
      </c>
      <c r="I8" s="54">
        <f t="shared" si="2"/>
        <v>0</v>
      </c>
      <c r="J8" s="55">
        <f t="shared" si="1"/>
        <v>0</v>
      </c>
      <c r="K8" s="933"/>
    </row>
    <row r="9" spans="1:11" ht="21" customHeight="1" x14ac:dyDescent="0.25">
      <c r="A9" s="47" t="s">
        <v>310</v>
      </c>
      <c r="B9" s="48" t="s">
        <v>477</v>
      </c>
      <c r="C9" s="49"/>
      <c r="D9" s="2"/>
      <c r="E9" s="2"/>
      <c r="F9" s="2"/>
      <c r="G9" s="2"/>
      <c r="H9" s="2"/>
      <c r="I9" s="20"/>
      <c r="J9" s="50">
        <f t="shared" si="1"/>
        <v>0</v>
      </c>
      <c r="K9" s="933"/>
    </row>
    <row r="10" spans="1:11" ht="18" customHeight="1" x14ac:dyDescent="0.25">
      <c r="A10" s="47" t="s">
        <v>311</v>
      </c>
      <c r="B10" s="48" t="s">
        <v>477</v>
      </c>
      <c r="C10" s="49"/>
      <c r="D10" s="2"/>
      <c r="E10" s="2"/>
      <c r="F10" s="2"/>
      <c r="G10" s="2"/>
      <c r="H10" s="2"/>
      <c r="I10" s="20"/>
      <c r="J10" s="50">
        <f t="shared" si="1"/>
        <v>0</v>
      </c>
      <c r="K10" s="933"/>
    </row>
    <row r="11" spans="1:11" ht="21" customHeight="1" x14ac:dyDescent="0.25">
      <c r="A11" s="47" t="s">
        <v>312</v>
      </c>
      <c r="B11" s="56" t="s">
        <v>479</v>
      </c>
      <c r="C11" s="52"/>
      <c r="D11" s="53">
        <f t="shared" ref="D11:I11" si="3">SUM(D12:D12)</f>
        <v>0</v>
      </c>
      <c r="E11" s="53">
        <f t="shared" si="3"/>
        <v>0</v>
      </c>
      <c r="F11" s="53">
        <f t="shared" si="3"/>
        <v>0</v>
      </c>
      <c r="G11" s="53">
        <f t="shared" si="3"/>
        <v>0</v>
      </c>
      <c r="H11" s="53">
        <f t="shared" si="3"/>
        <v>0</v>
      </c>
      <c r="I11" s="54">
        <f t="shared" si="3"/>
        <v>0</v>
      </c>
      <c r="J11" s="55">
        <f t="shared" si="1"/>
        <v>0</v>
      </c>
      <c r="K11" s="933"/>
    </row>
    <row r="12" spans="1:11" ht="21" customHeight="1" x14ac:dyDescent="0.25">
      <c r="A12" s="47" t="s">
        <v>313</v>
      </c>
      <c r="B12" s="48" t="s">
        <v>477</v>
      </c>
      <c r="C12" s="49"/>
      <c r="D12" s="2"/>
      <c r="E12" s="2"/>
      <c r="F12" s="2">
        <f>D12-E12</f>
        <v>0</v>
      </c>
      <c r="G12" s="2"/>
      <c r="H12" s="2"/>
      <c r="I12" s="20"/>
      <c r="J12" s="55">
        <f t="shared" si="1"/>
        <v>0</v>
      </c>
      <c r="K12" s="933"/>
    </row>
    <row r="13" spans="1:11" ht="21" customHeight="1" x14ac:dyDescent="0.25">
      <c r="A13" s="47" t="s">
        <v>314</v>
      </c>
      <c r="B13" s="56" t="s">
        <v>480</v>
      </c>
      <c r="C13" s="52"/>
      <c r="D13" s="53">
        <f t="shared" ref="D13:I13" si="4">SUM(D14:D14)</f>
        <v>0</v>
      </c>
      <c r="E13" s="53">
        <f t="shared" si="4"/>
        <v>0</v>
      </c>
      <c r="F13" s="53">
        <f t="shared" si="4"/>
        <v>0</v>
      </c>
      <c r="G13" s="53">
        <f t="shared" si="4"/>
        <v>0</v>
      </c>
      <c r="H13" s="53">
        <f t="shared" si="4"/>
        <v>0</v>
      </c>
      <c r="I13" s="54">
        <f t="shared" si="4"/>
        <v>0</v>
      </c>
      <c r="J13" s="55">
        <f t="shared" si="1"/>
        <v>0</v>
      </c>
      <c r="K13" s="933"/>
    </row>
    <row r="14" spans="1:11" ht="21" customHeight="1" x14ac:dyDescent="0.25">
      <c r="A14" s="47" t="s">
        <v>315</v>
      </c>
      <c r="B14" s="48" t="s">
        <v>477</v>
      </c>
      <c r="C14" s="49"/>
      <c r="D14" s="2"/>
      <c r="E14" s="2"/>
      <c r="F14" s="2">
        <f>D14-E14</f>
        <v>0</v>
      </c>
      <c r="G14" s="2"/>
      <c r="H14" s="2"/>
      <c r="I14" s="20"/>
      <c r="J14" s="55">
        <f t="shared" si="1"/>
        <v>0</v>
      </c>
      <c r="K14" s="933"/>
    </row>
    <row r="15" spans="1:11" ht="21" customHeight="1" x14ac:dyDescent="0.25">
      <c r="A15" s="57" t="s">
        <v>316</v>
      </c>
      <c r="B15" s="58" t="s">
        <v>481</v>
      </c>
      <c r="C15" s="59"/>
      <c r="D15" s="60">
        <f t="shared" ref="D15:I15" si="5">SUM(D16:D17)</f>
        <v>0</v>
      </c>
      <c r="E15" s="60">
        <f t="shared" si="5"/>
        <v>0</v>
      </c>
      <c r="F15" s="60">
        <f t="shared" si="5"/>
        <v>0</v>
      </c>
      <c r="G15" s="60">
        <f t="shared" si="5"/>
        <v>0</v>
      </c>
      <c r="H15" s="60">
        <f t="shared" si="5"/>
        <v>0</v>
      </c>
      <c r="I15" s="61">
        <f t="shared" si="5"/>
        <v>0</v>
      </c>
      <c r="J15" s="55">
        <f t="shared" si="1"/>
        <v>0</v>
      </c>
      <c r="K15" s="933"/>
    </row>
    <row r="16" spans="1:11" ht="21" customHeight="1" x14ac:dyDescent="0.25">
      <c r="A16" s="57" t="s">
        <v>317</v>
      </c>
      <c r="B16" s="48" t="s">
        <v>345</v>
      </c>
      <c r="C16" s="49"/>
      <c r="D16" s="2"/>
      <c r="E16" s="2"/>
      <c r="F16" s="2"/>
      <c r="G16" s="2"/>
      <c r="H16" s="2"/>
      <c r="I16" s="20"/>
      <c r="J16" s="50">
        <f t="shared" si="1"/>
        <v>0</v>
      </c>
      <c r="K16" s="933"/>
    </row>
    <row r="17" spans="1:11" ht="21" customHeight="1" thickBot="1" x14ac:dyDescent="0.3">
      <c r="A17" s="57" t="s">
        <v>318</v>
      </c>
      <c r="B17" s="48"/>
      <c r="C17" s="62"/>
      <c r="D17" s="63"/>
      <c r="E17" s="63"/>
      <c r="F17" s="63">
        <f>D17-E17</f>
        <v>0</v>
      </c>
      <c r="G17" s="63"/>
      <c r="H17" s="63"/>
      <c r="I17" s="64"/>
      <c r="J17" s="50">
        <f t="shared" si="1"/>
        <v>0</v>
      </c>
      <c r="K17" s="933"/>
    </row>
    <row r="18" spans="1:11" ht="21" customHeight="1" thickBot="1" x14ac:dyDescent="0.3">
      <c r="A18" s="65" t="s">
        <v>319</v>
      </c>
      <c r="B18" s="66" t="s">
        <v>482</v>
      </c>
      <c r="C18" s="67"/>
      <c r="D18" s="68">
        <f t="shared" ref="D18:J18" si="6">D5+D8+D11+D13+D15</f>
        <v>0</v>
      </c>
      <c r="E18" s="68">
        <f t="shared" si="6"/>
        <v>0</v>
      </c>
      <c r="F18" s="68">
        <f t="shared" si="6"/>
        <v>0</v>
      </c>
      <c r="G18" s="68">
        <f t="shared" si="6"/>
        <v>0</v>
      </c>
      <c r="H18" s="68">
        <f t="shared" si="6"/>
        <v>0</v>
      </c>
      <c r="I18" s="69">
        <f t="shared" si="6"/>
        <v>0</v>
      </c>
      <c r="J18" s="70">
        <f t="shared" si="6"/>
        <v>0</v>
      </c>
      <c r="K18" s="933"/>
    </row>
  </sheetData>
  <mergeCells count="7">
    <mergeCell ref="B2:B3"/>
    <mergeCell ref="A2:A3"/>
    <mergeCell ref="J2:J3"/>
    <mergeCell ref="K1:K18"/>
    <mergeCell ref="E2:E3"/>
    <mergeCell ref="D2:D3"/>
    <mergeCell ref="C2:C3"/>
  </mergeCells>
  <phoneticPr fontId="0" type="noConversion"/>
  <printOptions horizontalCentered="1"/>
  <pageMargins left="0.33" right="0.42" top="1.3779527559055118" bottom="0.53" header="0.51181102362204722" footer="0.39"/>
  <pageSetup paperSize="9" orientation="landscape" horizontalDpi="300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832AB"/>
  </sheetPr>
  <dimension ref="A1:I20"/>
  <sheetViews>
    <sheetView zoomScaleNormal="100" workbookViewId="0">
      <selection activeCell="H9" sqref="H9"/>
    </sheetView>
  </sheetViews>
  <sheetFormatPr defaultColWidth="9.33203125" defaultRowHeight="13.2" x14ac:dyDescent="0.25"/>
  <cols>
    <col min="1" max="1" width="6.77734375" style="4" customWidth="1"/>
    <col min="2" max="2" width="50.33203125" style="3" customWidth="1"/>
    <col min="3" max="5" width="12.77734375" style="3" customWidth="1"/>
    <col min="6" max="6" width="13.77734375" style="3" customWidth="1"/>
    <col min="7" max="7" width="15.44140625" style="3" customWidth="1"/>
    <col min="8" max="8" width="16.77734375" style="3" customWidth="1"/>
    <col min="9" max="9" width="5.6640625" style="3" customWidth="1"/>
    <col min="10" max="16384" width="9.33203125" style="3"/>
  </cols>
  <sheetData>
    <row r="1" spans="1:9" s="9" customFormat="1" ht="14.4" thickBot="1" x14ac:dyDescent="0.3">
      <c r="A1" s="71"/>
      <c r="H1" s="30" t="s">
        <v>1024</v>
      </c>
      <c r="I1" s="939" t="s">
        <v>1314</v>
      </c>
    </row>
    <row r="2" spans="1:9" s="34" customFormat="1" ht="26.25" customHeight="1" x14ac:dyDescent="0.25">
      <c r="A2" s="935" t="s">
        <v>352</v>
      </c>
      <c r="B2" s="945" t="s">
        <v>483</v>
      </c>
      <c r="C2" s="935" t="s">
        <v>484</v>
      </c>
      <c r="D2" s="935" t="s">
        <v>485</v>
      </c>
      <c r="E2" s="942" t="s">
        <v>1193</v>
      </c>
      <c r="F2" s="940" t="s">
        <v>486</v>
      </c>
      <c r="G2" s="941"/>
      <c r="H2" s="937" t="s">
        <v>1194</v>
      </c>
      <c r="I2" s="939"/>
    </row>
    <row r="3" spans="1:9" s="38" customFormat="1" ht="40.5" customHeight="1" thickBot="1" x14ac:dyDescent="0.3">
      <c r="A3" s="936"/>
      <c r="B3" s="944"/>
      <c r="C3" s="944"/>
      <c r="D3" s="936"/>
      <c r="E3" s="943"/>
      <c r="F3" s="73">
        <v>2021</v>
      </c>
      <c r="G3" s="74">
        <v>2021</v>
      </c>
      <c r="H3" s="938"/>
      <c r="I3" s="939"/>
    </row>
    <row r="4" spans="1:9" s="78" customFormat="1" ht="12.9" customHeight="1" thickBot="1" x14ac:dyDescent="0.3">
      <c r="A4" s="75" t="s">
        <v>634</v>
      </c>
      <c r="B4" s="27" t="s">
        <v>635</v>
      </c>
      <c r="C4" s="27" t="s">
        <v>636</v>
      </c>
      <c r="D4" s="76" t="s">
        <v>637</v>
      </c>
      <c r="E4" s="75" t="s">
        <v>638</v>
      </c>
      <c r="F4" s="76" t="s">
        <v>715</v>
      </c>
      <c r="G4" s="76" t="s">
        <v>716</v>
      </c>
      <c r="H4" s="77" t="s">
        <v>717</v>
      </c>
      <c r="I4" s="939"/>
    </row>
    <row r="5" spans="1:9" ht="22.5" customHeight="1" thickBot="1" x14ac:dyDescent="0.3">
      <c r="A5" s="79" t="s">
        <v>306</v>
      </c>
      <c r="B5" s="80" t="s">
        <v>487</v>
      </c>
      <c r="C5" s="81"/>
      <c r="D5" s="82"/>
      <c r="E5" s="83">
        <f>SUM(E6:E11)</f>
        <v>0</v>
      </c>
      <c r="F5" s="84">
        <f>SUM(F6:F11)</f>
        <v>0</v>
      </c>
      <c r="G5" s="84">
        <f>SUM(G6:G11)</f>
        <v>0</v>
      </c>
      <c r="H5" s="85">
        <f>SUM(H6:H11)</f>
        <v>0</v>
      </c>
      <c r="I5" s="939"/>
    </row>
    <row r="6" spans="1:9" ht="22.5" customHeight="1" x14ac:dyDescent="0.25">
      <c r="A6" s="86" t="s">
        <v>307</v>
      </c>
      <c r="B6" s="87" t="s">
        <v>477</v>
      </c>
      <c r="C6" s="88"/>
      <c r="D6" s="89"/>
      <c r="E6" s="90"/>
      <c r="F6" s="2"/>
      <c r="G6" s="2"/>
      <c r="H6" s="91"/>
      <c r="I6" s="939"/>
    </row>
    <row r="7" spans="1:9" ht="22.5" customHeight="1" x14ac:dyDescent="0.25">
      <c r="A7" s="86" t="s">
        <v>308</v>
      </c>
      <c r="B7" s="87" t="s">
        <v>477</v>
      </c>
      <c r="C7" s="88"/>
      <c r="D7" s="89"/>
      <c r="E7" s="90"/>
      <c r="F7" s="2"/>
      <c r="G7" s="2"/>
      <c r="H7" s="91"/>
      <c r="I7" s="939"/>
    </row>
    <row r="8" spans="1:9" ht="22.5" customHeight="1" x14ac:dyDescent="0.25">
      <c r="A8" s="86" t="s">
        <v>309</v>
      </c>
      <c r="B8" s="87" t="s">
        <v>477</v>
      </c>
      <c r="C8" s="88"/>
      <c r="D8" s="89"/>
      <c r="E8" s="90"/>
      <c r="F8" s="2"/>
      <c r="G8" s="2"/>
      <c r="H8" s="91"/>
      <c r="I8" s="939"/>
    </row>
    <row r="9" spans="1:9" ht="22.5" customHeight="1" x14ac:dyDescent="0.25">
      <c r="A9" s="86" t="s">
        <v>310</v>
      </c>
      <c r="B9" s="87" t="s">
        <v>477</v>
      </c>
      <c r="C9" s="88"/>
      <c r="D9" s="89"/>
      <c r="E9" s="90"/>
      <c r="F9" s="2"/>
      <c r="G9" s="2"/>
      <c r="H9" s="91"/>
      <c r="I9" s="939"/>
    </row>
    <row r="10" spans="1:9" ht="22.5" customHeight="1" x14ac:dyDescent="0.25">
      <c r="A10" s="86" t="s">
        <v>311</v>
      </c>
      <c r="B10" s="87" t="s">
        <v>477</v>
      </c>
      <c r="C10" s="88"/>
      <c r="D10" s="89"/>
      <c r="E10" s="90"/>
      <c r="F10" s="2"/>
      <c r="G10" s="2"/>
      <c r="H10" s="91"/>
      <c r="I10" s="939"/>
    </row>
    <row r="11" spans="1:9" ht="22.5" customHeight="1" thickBot="1" x14ac:dyDescent="0.3">
      <c r="A11" s="86" t="s">
        <v>312</v>
      </c>
      <c r="B11" s="87" t="s">
        <v>477</v>
      </c>
      <c r="C11" s="88"/>
      <c r="D11" s="89"/>
      <c r="E11" s="90"/>
      <c r="F11" s="2"/>
      <c r="G11" s="2"/>
      <c r="H11" s="91"/>
      <c r="I11" s="939"/>
    </row>
    <row r="12" spans="1:9" ht="22.5" customHeight="1" thickBot="1" x14ac:dyDescent="0.3">
      <c r="A12" s="79" t="s">
        <v>313</v>
      </c>
      <c r="B12" s="80" t="s">
        <v>488</v>
      </c>
      <c r="C12" s="92"/>
      <c r="D12" s="93"/>
      <c r="E12" s="637">
        <f>SUM(E13:E18)</f>
        <v>520800</v>
      </c>
      <c r="F12" s="638">
        <f>SUM(F13:F18)</f>
        <v>298800</v>
      </c>
      <c r="G12" s="638">
        <f>SUM(G13:G18)</f>
        <v>100800</v>
      </c>
      <c r="H12" s="639">
        <f>SUM(H13:H18)</f>
        <v>0</v>
      </c>
      <c r="I12" s="939"/>
    </row>
    <row r="13" spans="1:9" ht="22.5" customHeight="1" x14ac:dyDescent="0.25">
      <c r="A13" s="86" t="s">
        <v>314</v>
      </c>
      <c r="B13" s="622" t="s">
        <v>856</v>
      </c>
      <c r="C13" s="623">
        <v>2016</v>
      </c>
      <c r="D13" s="632">
        <v>2021</v>
      </c>
      <c r="E13" s="643">
        <v>50400</v>
      </c>
      <c r="F13" s="624"/>
      <c r="G13" s="624"/>
      <c r="H13" s="625"/>
      <c r="I13" s="939"/>
    </row>
    <row r="14" spans="1:9" ht="22.5" customHeight="1" x14ac:dyDescent="0.25">
      <c r="A14" s="86" t="s">
        <v>315</v>
      </c>
      <c r="B14" s="622" t="s">
        <v>856</v>
      </c>
      <c r="C14" s="88">
        <v>2017</v>
      </c>
      <c r="D14" s="633">
        <v>2022</v>
      </c>
      <c r="E14" s="90">
        <v>172000</v>
      </c>
      <c r="F14" s="2">
        <v>101200</v>
      </c>
      <c r="G14" s="2"/>
      <c r="H14" s="626"/>
      <c r="I14" s="939"/>
    </row>
    <row r="15" spans="1:9" ht="22.5" customHeight="1" x14ac:dyDescent="0.25">
      <c r="A15" s="86" t="s">
        <v>316</v>
      </c>
      <c r="B15" s="622" t="s">
        <v>856</v>
      </c>
      <c r="C15" s="88">
        <v>2018</v>
      </c>
      <c r="D15" s="633">
        <v>2023</v>
      </c>
      <c r="E15" s="90">
        <v>298400</v>
      </c>
      <c r="F15" s="2">
        <v>197600</v>
      </c>
      <c r="G15" s="2">
        <v>100800</v>
      </c>
      <c r="H15" s="626"/>
      <c r="I15" s="939"/>
    </row>
    <row r="16" spans="1:9" ht="22.5" customHeight="1" x14ac:dyDescent="0.25">
      <c r="A16" s="86" t="s">
        <v>317</v>
      </c>
      <c r="B16" s="622" t="s">
        <v>856</v>
      </c>
      <c r="C16" s="631"/>
      <c r="D16" s="634"/>
      <c r="E16" s="90"/>
      <c r="F16" s="620"/>
      <c r="G16" s="620"/>
      <c r="H16" s="626"/>
      <c r="I16" s="939"/>
    </row>
    <row r="17" spans="1:9" ht="22.5" customHeight="1" x14ac:dyDescent="0.25">
      <c r="A17" s="86" t="s">
        <v>318</v>
      </c>
      <c r="B17" s="622"/>
      <c r="C17" s="621"/>
      <c r="D17" s="635"/>
      <c r="E17" s="90"/>
      <c r="F17" s="2"/>
      <c r="G17" s="2"/>
      <c r="H17" s="91"/>
      <c r="I17" s="939"/>
    </row>
    <row r="18" spans="1:9" ht="22.5" customHeight="1" thickBot="1" x14ac:dyDescent="0.3">
      <c r="A18" s="86" t="s">
        <v>319</v>
      </c>
      <c r="B18" s="622" t="s">
        <v>477</v>
      </c>
      <c r="C18" s="627"/>
      <c r="D18" s="636"/>
      <c r="E18" s="628"/>
      <c r="F18" s="629"/>
      <c r="G18" s="629"/>
      <c r="H18" s="630"/>
      <c r="I18" s="939"/>
    </row>
    <row r="19" spans="1:9" ht="22.5" customHeight="1" thickBot="1" x14ac:dyDescent="0.3">
      <c r="A19" s="79" t="s">
        <v>320</v>
      </c>
      <c r="B19" s="80" t="s">
        <v>735</v>
      </c>
      <c r="C19" s="81"/>
      <c r="D19" s="82"/>
      <c r="E19" s="640">
        <f>E5+E12</f>
        <v>520800</v>
      </c>
      <c r="F19" s="641">
        <f>F5+F12</f>
        <v>298800</v>
      </c>
      <c r="G19" s="641">
        <f>G5+G12</f>
        <v>100800</v>
      </c>
      <c r="H19" s="642">
        <f>H5+H12</f>
        <v>0</v>
      </c>
      <c r="I19" s="939"/>
    </row>
    <row r="20" spans="1:9" ht="20.100000000000001" customHeight="1" x14ac:dyDescent="0.25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4" right="0.28999999999999998" top="1.04" bottom="0.26" header="0.21" footer="0.16"/>
  <pageSetup paperSize="9" orientation="landscape" horizontalDpi="300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12F9B"/>
  </sheetPr>
  <dimension ref="A1:J19"/>
  <sheetViews>
    <sheetView zoomScaleNormal="100" workbookViewId="0">
      <selection activeCell="N9" sqref="N9"/>
    </sheetView>
  </sheetViews>
  <sheetFormatPr defaultColWidth="9.33203125" defaultRowHeight="13.2" x14ac:dyDescent="0.25"/>
  <cols>
    <col min="1" max="1" width="5.44140625" style="6" customWidth="1"/>
    <col min="2" max="2" width="36.77734375" style="6" customWidth="1"/>
    <col min="3" max="8" width="13.77734375" style="6" customWidth="1"/>
    <col min="9" max="9" width="15.109375" style="6" customWidth="1"/>
    <col min="10" max="10" width="5" style="6" customWidth="1"/>
    <col min="11" max="16384" width="9.33203125" style="6"/>
  </cols>
  <sheetData>
    <row r="1" spans="1:10" ht="34.5" customHeight="1" x14ac:dyDescent="0.25">
      <c r="A1" s="958" t="s">
        <v>1202</v>
      </c>
      <c r="B1" s="959"/>
      <c r="C1" s="959"/>
      <c r="D1" s="959"/>
      <c r="E1" s="959"/>
      <c r="F1" s="959"/>
      <c r="G1" s="959"/>
      <c r="H1" s="959"/>
      <c r="I1" s="959"/>
      <c r="J1" s="939" t="s">
        <v>1315</v>
      </c>
    </row>
    <row r="2" spans="1:10" ht="14.4" thickBot="1" x14ac:dyDescent="0.35">
      <c r="H2" s="960" t="s">
        <v>1024</v>
      </c>
      <c r="I2" s="960"/>
      <c r="J2" s="939"/>
    </row>
    <row r="3" spans="1:10" ht="13.8" thickBot="1" x14ac:dyDescent="0.3">
      <c r="A3" s="961" t="s">
        <v>304</v>
      </c>
      <c r="B3" s="963" t="s">
        <v>1033</v>
      </c>
      <c r="C3" s="965" t="s">
        <v>1034</v>
      </c>
      <c r="D3" s="967" t="s">
        <v>1035</v>
      </c>
      <c r="E3" s="968"/>
      <c r="F3" s="968"/>
      <c r="G3" s="968"/>
      <c r="H3" s="968"/>
      <c r="I3" s="946" t="s">
        <v>1036</v>
      </c>
      <c r="J3" s="939"/>
    </row>
    <row r="4" spans="1:10" s="10" customFormat="1" ht="42" customHeight="1" thickBot="1" x14ac:dyDescent="0.3">
      <c r="A4" s="962"/>
      <c r="B4" s="964"/>
      <c r="C4" s="966"/>
      <c r="D4" s="94" t="s">
        <v>1037</v>
      </c>
      <c r="E4" s="94" t="s">
        <v>1038</v>
      </c>
      <c r="F4" s="94" t="s">
        <v>1039</v>
      </c>
      <c r="G4" s="418" t="s">
        <v>1040</v>
      </c>
      <c r="H4" s="418" t="s">
        <v>1041</v>
      </c>
      <c r="I4" s="947"/>
      <c r="J4" s="939"/>
    </row>
    <row r="5" spans="1:10" s="10" customFormat="1" ht="12" customHeight="1" thickBot="1" x14ac:dyDescent="0.3">
      <c r="A5" s="419" t="s">
        <v>634</v>
      </c>
      <c r="B5" s="420" t="s">
        <v>635</v>
      </c>
      <c r="C5" s="420" t="s">
        <v>636</v>
      </c>
      <c r="D5" s="420" t="s">
        <v>637</v>
      </c>
      <c r="E5" s="420" t="s">
        <v>638</v>
      </c>
      <c r="F5" s="420" t="s">
        <v>715</v>
      </c>
      <c r="G5" s="420" t="s">
        <v>716</v>
      </c>
      <c r="H5" s="420" t="s">
        <v>1042</v>
      </c>
      <c r="I5" s="421" t="s">
        <v>1043</v>
      </c>
      <c r="J5" s="939"/>
    </row>
    <row r="6" spans="1:10" s="10" customFormat="1" ht="18" customHeight="1" x14ac:dyDescent="0.25">
      <c r="A6" s="948" t="s">
        <v>1044</v>
      </c>
      <c r="B6" s="949"/>
      <c r="C6" s="949"/>
      <c r="D6" s="949"/>
      <c r="E6" s="949"/>
      <c r="F6" s="949"/>
      <c r="G6" s="949"/>
      <c r="H6" s="949"/>
      <c r="I6" s="950"/>
      <c r="J6" s="939"/>
    </row>
    <row r="7" spans="1:10" ht="15.9" customHeight="1" x14ac:dyDescent="0.25">
      <c r="A7" s="422" t="s">
        <v>306</v>
      </c>
      <c r="B7" s="423" t="s">
        <v>1045</v>
      </c>
      <c r="C7" s="424"/>
      <c r="D7" s="424"/>
      <c r="E7" s="424"/>
      <c r="F7" s="424"/>
      <c r="G7" s="425"/>
      <c r="H7" s="426">
        <f t="shared" ref="H7:H13" si="0">SUM(D7:G7)</f>
        <v>0</v>
      </c>
      <c r="I7" s="427">
        <f t="shared" ref="I7:I13" si="1">C7+H7</f>
        <v>0</v>
      </c>
      <c r="J7" s="939"/>
    </row>
    <row r="8" spans="1:10" x14ac:dyDescent="0.25">
      <c r="A8" s="422" t="s">
        <v>307</v>
      </c>
      <c r="B8" s="423" t="s">
        <v>1046</v>
      </c>
      <c r="C8" s="424"/>
      <c r="D8" s="424"/>
      <c r="E8" s="424"/>
      <c r="F8" s="424"/>
      <c r="G8" s="425"/>
      <c r="H8" s="426">
        <f t="shared" si="0"/>
        <v>0</v>
      </c>
      <c r="I8" s="427">
        <f t="shared" si="1"/>
        <v>0</v>
      </c>
      <c r="J8" s="939"/>
    </row>
    <row r="9" spans="1:10" x14ac:dyDescent="0.25">
      <c r="A9" s="422" t="s">
        <v>308</v>
      </c>
      <c r="B9" s="423" t="s">
        <v>1047</v>
      </c>
      <c r="C9" s="424"/>
      <c r="D9" s="424"/>
      <c r="E9" s="424"/>
      <c r="F9" s="424"/>
      <c r="G9" s="425"/>
      <c r="H9" s="426">
        <f t="shared" si="0"/>
        <v>0</v>
      </c>
      <c r="I9" s="427">
        <f t="shared" si="1"/>
        <v>0</v>
      </c>
      <c r="J9" s="939"/>
    </row>
    <row r="10" spans="1:10" ht="15.9" customHeight="1" x14ac:dyDescent="0.25">
      <c r="A10" s="422" t="s">
        <v>309</v>
      </c>
      <c r="B10" s="423" t="s">
        <v>1048</v>
      </c>
      <c r="C10" s="424"/>
      <c r="D10" s="424"/>
      <c r="E10" s="424"/>
      <c r="F10" s="424"/>
      <c r="G10" s="425"/>
      <c r="H10" s="426">
        <f t="shared" si="0"/>
        <v>0</v>
      </c>
      <c r="I10" s="427">
        <f t="shared" si="1"/>
        <v>0</v>
      </c>
      <c r="J10" s="939"/>
    </row>
    <row r="11" spans="1:10" x14ac:dyDescent="0.25">
      <c r="A11" s="422" t="s">
        <v>310</v>
      </c>
      <c r="B11" s="423" t="s">
        <v>1049</v>
      </c>
      <c r="C11" s="424"/>
      <c r="D11" s="424"/>
      <c r="E11" s="424"/>
      <c r="F11" s="424"/>
      <c r="G11" s="425"/>
      <c r="H11" s="426">
        <f t="shared" si="0"/>
        <v>0</v>
      </c>
      <c r="I11" s="427">
        <f t="shared" si="1"/>
        <v>0</v>
      </c>
      <c r="J11" s="939"/>
    </row>
    <row r="12" spans="1:10" ht="15.9" customHeight="1" x14ac:dyDescent="0.25">
      <c r="A12" s="428" t="s">
        <v>311</v>
      </c>
      <c r="B12" s="429" t="s">
        <v>1050</v>
      </c>
      <c r="C12" s="430">
        <v>87446</v>
      </c>
      <c r="D12" s="430">
        <v>12554868</v>
      </c>
      <c r="E12" s="430"/>
      <c r="F12" s="430"/>
      <c r="G12" s="431"/>
      <c r="H12" s="426">
        <f t="shared" si="0"/>
        <v>12554868</v>
      </c>
      <c r="I12" s="427">
        <f>C12+H12</f>
        <v>12642314</v>
      </c>
      <c r="J12" s="939"/>
    </row>
    <row r="13" spans="1:10" ht="15.9" customHeight="1" thickBot="1" x14ac:dyDescent="0.3">
      <c r="A13" s="432" t="s">
        <v>312</v>
      </c>
      <c r="B13" s="433" t="s">
        <v>1051</v>
      </c>
      <c r="C13" s="434">
        <v>3653887</v>
      </c>
      <c r="D13" s="434"/>
      <c r="E13" s="434"/>
      <c r="F13" s="434"/>
      <c r="G13" s="435"/>
      <c r="H13" s="426">
        <f t="shared" si="0"/>
        <v>0</v>
      </c>
      <c r="I13" s="427">
        <f t="shared" si="1"/>
        <v>3653887</v>
      </c>
      <c r="J13" s="939"/>
    </row>
    <row r="14" spans="1:10" s="439" customFormat="1" ht="18" customHeight="1" thickBot="1" x14ac:dyDescent="0.3">
      <c r="A14" s="951" t="s">
        <v>1052</v>
      </c>
      <c r="B14" s="952"/>
      <c r="C14" s="436">
        <f t="shared" ref="C14:I14" si="2">SUM(C7:C13)</f>
        <v>3741333</v>
      </c>
      <c r="D14" s="436">
        <f t="shared" si="2"/>
        <v>12554868</v>
      </c>
      <c r="E14" s="436">
        <f t="shared" si="2"/>
        <v>0</v>
      </c>
      <c r="F14" s="436">
        <f t="shared" si="2"/>
        <v>0</v>
      </c>
      <c r="G14" s="437">
        <f t="shared" si="2"/>
        <v>0</v>
      </c>
      <c r="H14" s="437">
        <f t="shared" si="2"/>
        <v>12554868</v>
      </c>
      <c r="I14" s="438">
        <f t="shared" si="2"/>
        <v>16296201</v>
      </c>
      <c r="J14" s="939"/>
    </row>
    <row r="15" spans="1:10" s="440" customFormat="1" ht="18" customHeight="1" x14ac:dyDescent="0.25">
      <c r="A15" s="953" t="s">
        <v>1053</v>
      </c>
      <c r="B15" s="954"/>
      <c r="C15" s="954"/>
      <c r="D15" s="954"/>
      <c r="E15" s="954"/>
      <c r="F15" s="954"/>
      <c r="G15" s="954"/>
      <c r="H15" s="954"/>
      <c r="I15" s="955"/>
      <c r="J15" s="939"/>
    </row>
    <row r="16" spans="1:10" s="440" customFormat="1" x14ac:dyDescent="0.25">
      <c r="A16" s="422" t="s">
        <v>306</v>
      </c>
      <c r="B16" s="423" t="s">
        <v>1054</v>
      </c>
      <c r="C16" s="424"/>
      <c r="D16" s="424"/>
      <c r="E16" s="424"/>
      <c r="F16" s="424"/>
      <c r="G16" s="425"/>
      <c r="H16" s="426">
        <f>SUM(D16:G16)</f>
        <v>0</v>
      </c>
      <c r="I16" s="427">
        <f>C16+H16</f>
        <v>0</v>
      </c>
      <c r="J16" s="939"/>
    </row>
    <row r="17" spans="1:10" ht="13.8" thickBot="1" x14ac:dyDescent="0.3">
      <c r="A17" s="432" t="s">
        <v>307</v>
      </c>
      <c r="B17" s="433" t="s">
        <v>1051</v>
      </c>
      <c r="C17" s="434"/>
      <c r="D17" s="434"/>
      <c r="E17" s="434"/>
      <c r="F17" s="434"/>
      <c r="G17" s="435"/>
      <c r="H17" s="426">
        <f>SUM(D17:G17)</f>
        <v>0</v>
      </c>
      <c r="I17" s="441">
        <f>C17+H17</f>
        <v>0</v>
      </c>
      <c r="J17" s="939"/>
    </row>
    <row r="18" spans="1:10" ht="15.9" customHeight="1" thickBot="1" x14ac:dyDescent="0.3">
      <c r="A18" s="951" t="s">
        <v>1055</v>
      </c>
      <c r="B18" s="952"/>
      <c r="C18" s="436">
        <f t="shared" ref="C18:I18" si="3">SUM(C16:C17)</f>
        <v>0</v>
      </c>
      <c r="D18" s="436">
        <f t="shared" si="3"/>
        <v>0</v>
      </c>
      <c r="E18" s="436">
        <f t="shared" si="3"/>
        <v>0</v>
      </c>
      <c r="F18" s="436">
        <f t="shared" si="3"/>
        <v>0</v>
      </c>
      <c r="G18" s="437">
        <f t="shared" si="3"/>
        <v>0</v>
      </c>
      <c r="H18" s="437">
        <f t="shared" si="3"/>
        <v>0</v>
      </c>
      <c r="I18" s="438">
        <f t="shared" si="3"/>
        <v>0</v>
      </c>
      <c r="J18" s="939"/>
    </row>
    <row r="19" spans="1:10" ht="18" customHeight="1" thickBot="1" x14ac:dyDescent="0.3">
      <c r="A19" s="956" t="s">
        <v>1056</v>
      </c>
      <c r="B19" s="957"/>
      <c r="C19" s="442">
        <f t="shared" ref="C19:I19" si="4">C14+C18</f>
        <v>3741333</v>
      </c>
      <c r="D19" s="442">
        <f t="shared" si="4"/>
        <v>12554868</v>
      </c>
      <c r="E19" s="442">
        <f t="shared" si="4"/>
        <v>0</v>
      </c>
      <c r="F19" s="442">
        <f t="shared" si="4"/>
        <v>0</v>
      </c>
      <c r="G19" s="442">
        <f t="shared" si="4"/>
        <v>0</v>
      </c>
      <c r="H19" s="442">
        <f t="shared" si="4"/>
        <v>12554868</v>
      </c>
      <c r="I19" s="438">
        <f t="shared" si="4"/>
        <v>16296201</v>
      </c>
      <c r="J19" s="939"/>
    </row>
  </sheetData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33" right="0.24" top="0.62" bottom="0.98425196850393704" header="0.3" footer="0.5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4"/>
  <sheetViews>
    <sheetView view="pageLayout" zoomScaleNormal="130" zoomScaleSheetLayoutView="100" workbookViewId="0">
      <selection activeCell="E105" sqref="E105"/>
    </sheetView>
  </sheetViews>
  <sheetFormatPr defaultColWidth="9.33203125" defaultRowHeight="15.6" x14ac:dyDescent="0.3"/>
  <cols>
    <col min="1" max="1" width="7.109375" style="205" customWidth="1"/>
    <col min="2" max="2" width="56.77734375" style="407" customWidth="1"/>
    <col min="3" max="3" width="15.77734375" style="206" customWidth="1"/>
    <col min="4" max="4" width="12.6640625" style="206" bestFit="1" customWidth="1"/>
    <col min="5" max="5" width="17.77734375" style="206" bestFit="1" customWidth="1"/>
    <col min="6" max="6" width="18.44140625" style="206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203"/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6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19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225" t="s">
        <v>638</v>
      </c>
      <c r="F5" s="225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'1.A.2sz.mell.Önk. önként '!C7+'1.B.2 Óvoda (3)'!C6+'1.C.2sz.mell. Konyha önként'!C6</f>
        <v>0</v>
      </c>
      <c r="D6" s="207">
        <f>'1.A.2sz.mell.Önk. önként '!D7+'1.B.2 Óvoda (3)'!D6+'1.C.2sz.mell. Konyha önként'!D6</f>
        <v>0</v>
      </c>
      <c r="E6" s="207">
        <f>'1.A.2sz.mell.Önk. önként '!E7+'1.B.2 Óvoda (3)'!E6+'1.C.2sz.mell. Konyha önként'!E6</f>
        <v>0</v>
      </c>
      <c r="F6" s="481"/>
    </row>
    <row r="7" spans="1:6" s="217" customFormat="1" ht="12" customHeight="1" x14ac:dyDescent="0.25">
      <c r="A7" s="175" t="s">
        <v>364</v>
      </c>
      <c r="B7" s="679" t="s">
        <v>519</v>
      </c>
      <c r="C7" s="669">
        <f>'1.A.2sz.mell.Önk. önként '!C8+'1.B.2 Óvoda (3)'!C7+'1.C.2sz.mell. Konyha önként'!C7</f>
        <v>0</v>
      </c>
      <c r="D7" s="669">
        <f>'1.A.2sz.mell.Önk. önként '!D8+'1.B.2 Óvoda (3)'!D7+'1.C.2sz.mell. Konyha önként'!D7</f>
        <v>0</v>
      </c>
      <c r="E7" s="669">
        <f>'1.A.2sz.mell.Önk. önként '!E8+'1.B.2 Óvoda (3)'!E7+'1.C.2sz.mell. Konyha önként'!E7</f>
        <v>0</v>
      </c>
      <c r="F7" s="670"/>
    </row>
    <row r="8" spans="1:6" s="217" customFormat="1" ht="12" customHeight="1" x14ac:dyDescent="0.25">
      <c r="A8" s="172" t="s">
        <v>365</v>
      </c>
      <c r="B8" s="199" t="s">
        <v>520</v>
      </c>
      <c r="C8" s="582">
        <f>'1.A.2sz.mell.Önk. önként '!C9+'1.B.2 Óvoda (3)'!C8+'1.C.2sz.mell. Konyha önként'!C8</f>
        <v>0</v>
      </c>
      <c r="D8" s="582">
        <f>'1.A.2sz.mell.Önk. önként '!D9+'1.B.2 Óvoda (3)'!D8+'1.C.2sz.mell. Konyha önként'!D8</f>
        <v>0</v>
      </c>
      <c r="E8" s="582">
        <f>'1.A.2sz.mell.Önk. önként '!E9+'1.B.2 Óvoda (3)'!E8+'1.C.2sz.mell. Konyha önként'!E8</f>
        <v>0</v>
      </c>
      <c r="F8" s="671"/>
    </row>
    <row r="9" spans="1:6" s="217" customFormat="1" ht="12" customHeight="1" x14ac:dyDescent="0.25">
      <c r="A9" s="172" t="s">
        <v>366</v>
      </c>
      <c r="B9" s="199" t="s">
        <v>521</v>
      </c>
      <c r="C9" s="582">
        <f>'1.A.2sz.mell.Önk. önként '!C10+'1.B.2 Óvoda (3)'!C9+'1.C.2sz.mell. Konyha önként'!C9</f>
        <v>0</v>
      </c>
      <c r="D9" s="582">
        <f>'1.A.2sz.mell.Önk. önként '!D10+'1.B.2 Óvoda (3)'!D9+'1.C.2sz.mell. Konyha önként'!D9</f>
        <v>0</v>
      </c>
      <c r="E9" s="582">
        <f>'1.A.2sz.mell.Önk. önként '!E10+'1.B.2 Óvoda (3)'!E9+'1.C.2sz.mell. Konyha önként'!E9</f>
        <v>0</v>
      </c>
      <c r="F9" s="671"/>
    </row>
    <row r="10" spans="1:6" s="217" customFormat="1" ht="12" customHeight="1" x14ac:dyDescent="0.25">
      <c r="A10" s="172" t="s">
        <v>367</v>
      </c>
      <c r="B10" s="199" t="s">
        <v>1189</v>
      </c>
      <c r="C10" s="582">
        <f>'1.A.2sz.mell.Önk. önként '!C11+'1.B.2 Óvoda (3)'!C10+'1.C.2sz.mell. Konyha önként'!C10</f>
        <v>0</v>
      </c>
      <c r="D10" s="582">
        <f>'1.A.2sz.mell.Önk. önként '!D11+'1.B.2 Óvoda (3)'!D10+'1.C.2sz.mell. Konyha önként'!D10</f>
        <v>0</v>
      </c>
      <c r="E10" s="582">
        <f>'1.A.2sz.mell.Önk. önként '!E11+'1.B.2 Óvoda (3)'!E10+'1.C.2sz.mell. Konyha önként'!E10</f>
        <v>0</v>
      </c>
      <c r="F10" s="671"/>
    </row>
    <row r="11" spans="1:6" s="217" customFormat="1" ht="12" customHeight="1" x14ac:dyDescent="0.25">
      <c r="A11" s="172" t="s">
        <v>400</v>
      </c>
      <c r="B11" s="199" t="s">
        <v>522</v>
      </c>
      <c r="C11" s="582">
        <f>'1.A.2sz.mell.Önk. önként '!C12+'1.B.2 Óvoda (3)'!C11+'1.C.2sz.mell. Konyha önként'!C11</f>
        <v>0</v>
      </c>
      <c r="D11" s="582">
        <f>'1.A.2sz.mell.Önk. önként '!D12+'1.B.2 Óvoda (3)'!D11+'1.C.2sz.mell. Konyha önként'!D11</f>
        <v>0</v>
      </c>
      <c r="E11" s="582">
        <f>'1.A.2sz.mell.Önk. önként '!E12+'1.B.2 Óvoda (3)'!E11+'1.C.2sz.mell. Konyha önként'!E11</f>
        <v>0</v>
      </c>
      <c r="F11" s="671"/>
    </row>
    <row r="12" spans="1:6" s="217" customFormat="1" ht="12" customHeight="1" x14ac:dyDescent="0.25">
      <c r="A12" s="172" t="s">
        <v>368</v>
      </c>
      <c r="B12" s="199" t="s">
        <v>523</v>
      </c>
      <c r="C12" s="582">
        <f>'1.A.2sz.mell.Önk. önként '!C13+'1.B.2 Óvoda (3)'!C12+'1.C.2sz.mell. Konyha önként'!C12</f>
        <v>0</v>
      </c>
      <c r="D12" s="582">
        <f>'1.A.2sz.mell.Önk. önként '!D13+'1.B.2 Óvoda (3)'!D12+'1.C.2sz.mell. Konyha önként'!D12</f>
        <v>0</v>
      </c>
      <c r="E12" s="582">
        <f>'1.A.2sz.mell.Önk. önként '!E13+'1.B.2 Óvoda (3)'!E12+'1.C.2sz.mell. Konyha önként'!E12</f>
        <v>0</v>
      </c>
      <c r="F12" s="671"/>
    </row>
    <row r="13" spans="1:6" s="217" customFormat="1" ht="12" customHeight="1" x14ac:dyDescent="0.25">
      <c r="A13" s="172" t="s">
        <v>369</v>
      </c>
      <c r="B13" s="199" t="s">
        <v>524</v>
      </c>
      <c r="C13" s="582">
        <f>'1.A.2sz.mell.Önk. önként '!C14+'1.B.2 Óvoda (3)'!C13+'1.C.2sz.mell. Konyha önként'!C13</f>
        <v>0</v>
      </c>
      <c r="D13" s="582">
        <f>'1.A.2sz.mell.Önk. önként '!D14+'1.B.2 Óvoda (3)'!D13+'1.C.2sz.mell. Konyha önként'!D13</f>
        <v>0</v>
      </c>
      <c r="E13" s="582">
        <f>'1.A.2sz.mell.Önk. önként '!E14+'1.B.2 Óvoda (3)'!E13+'1.C.2sz.mell. Konyha önként'!E13</f>
        <v>0</v>
      </c>
      <c r="F13" s="671"/>
    </row>
    <row r="14" spans="1:6" s="217" customFormat="1" ht="12" customHeight="1" thickBot="1" x14ac:dyDescent="0.3">
      <c r="A14" s="176" t="s">
        <v>377</v>
      </c>
      <c r="B14" s="680" t="s">
        <v>526</v>
      </c>
      <c r="C14" s="672">
        <f>'1.A.2sz.mell.Önk. önként '!C15+'1.B.2 Óvoda (3)'!C14+'1.C.2sz.mell. Konyha önként'!C14</f>
        <v>0</v>
      </c>
      <c r="D14" s="672">
        <f>'1.A.2sz.mell.Önk. önként '!D15+'1.B.2 Óvoda (3)'!D14+'1.C.2sz.mell. Konyha önként'!D14</f>
        <v>0</v>
      </c>
      <c r="E14" s="672">
        <f>'1.A.2sz.mell.Önk. önként '!E15+'1.B.2 Óvoda (3)'!E14+'1.C.2sz.mell. Konyha önként'!E14</f>
        <v>0</v>
      </c>
      <c r="F14" s="673"/>
    </row>
    <row r="15" spans="1:6" s="217" customFormat="1" ht="13.8" thickBot="1" x14ac:dyDescent="0.3">
      <c r="A15" s="678" t="s">
        <v>307</v>
      </c>
      <c r="B15" s="674" t="s">
        <v>525</v>
      </c>
      <c r="C15" s="675">
        <f>'1.A.2sz.mell.Önk. önként '!C16+'1.B.2 Óvoda (3)'!C15+'1.C.2sz.mell. Konyha önként'!C15</f>
        <v>32719299</v>
      </c>
      <c r="D15" s="675">
        <f>'1.A.2sz.mell.Önk. önként '!D16+'1.B.2 Óvoda (3)'!D15+'1.C.2sz.mell. Konyha önként'!D15</f>
        <v>33641425</v>
      </c>
      <c r="E15" s="675">
        <f>'1.A.2sz.mell.Önk. önként '!E16+'1.B.2 Óvoda (3)'!E15+'1.C.2sz.mell. Konyha önként'!E15</f>
        <v>33152731</v>
      </c>
      <c r="F15" s="676"/>
    </row>
    <row r="16" spans="1:6" s="217" customFormat="1" ht="12" customHeight="1" x14ac:dyDescent="0.25">
      <c r="A16" s="175" t="s">
        <v>371</v>
      </c>
      <c r="B16" s="679" t="s">
        <v>527</v>
      </c>
      <c r="C16" s="669">
        <f>'1.A.2sz.mell.Önk. önként '!C17+'1.B.2 Óvoda (3)'!C16+'1.C.2sz.mell. Konyha önként'!C16</f>
        <v>0</v>
      </c>
      <c r="D16" s="669">
        <f>'1.A.2sz.mell.Önk. önként '!D17+'1.B.2 Óvoda (3)'!D16+'1.C.2sz.mell. Konyha önként'!D16</f>
        <v>0</v>
      </c>
      <c r="E16" s="669">
        <f>'1.A.2sz.mell.Önk. önként '!E17+'1.B.2 Óvoda (3)'!E16+'1.C.2sz.mell. Konyha önként'!E16</f>
        <v>0</v>
      </c>
      <c r="F16" s="670"/>
    </row>
    <row r="17" spans="1:6" s="217" customFormat="1" ht="12" customHeight="1" x14ac:dyDescent="0.25">
      <c r="A17" s="172" t="s">
        <v>372</v>
      </c>
      <c r="B17" s="199" t="s">
        <v>528</v>
      </c>
      <c r="C17" s="582">
        <f>'1.A.2sz.mell.Önk. önként '!C18+'1.B.2 Óvoda (3)'!C17+'1.C.2sz.mell. Konyha önként'!C17</f>
        <v>0</v>
      </c>
      <c r="D17" s="582">
        <f>'1.A.2sz.mell.Önk. önként '!D18+'1.B.2 Óvoda (3)'!D17+'1.C.2sz.mell. Konyha önként'!D17</f>
        <v>0</v>
      </c>
      <c r="E17" s="582">
        <f>'1.A.2sz.mell.Önk. önként '!E18+'1.B.2 Óvoda (3)'!E17+'1.C.2sz.mell. Konyha önként'!E17</f>
        <v>0</v>
      </c>
      <c r="F17" s="671"/>
    </row>
    <row r="18" spans="1:6" s="217" customFormat="1" ht="12" customHeight="1" x14ac:dyDescent="0.25">
      <c r="A18" s="172" t="s">
        <v>373</v>
      </c>
      <c r="B18" s="199" t="s">
        <v>530</v>
      </c>
      <c r="C18" s="582">
        <f>'1.A.2sz.mell.Önk. önként '!C19+'1.B.2 Óvoda (3)'!C18+'1.C.2sz.mell. Konyha önként'!C18</f>
        <v>0</v>
      </c>
      <c r="D18" s="582">
        <f>'1.A.2sz.mell.Önk. önként '!D19+'1.B.2 Óvoda (3)'!D18+'1.C.2sz.mell. Konyha önként'!D18</f>
        <v>0</v>
      </c>
      <c r="E18" s="582">
        <f>'1.A.2sz.mell.Önk. önként '!E19+'1.B.2 Óvoda (3)'!E18+'1.C.2sz.mell. Konyha önként'!E18</f>
        <v>0</v>
      </c>
      <c r="F18" s="671"/>
    </row>
    <row r="19" spans="1:6" s="217" customFormat="1" ht="12" customHeight="1" x14ac:dyDescent="0.25">
      <c r="A19" s="172" t="s">
        <v>374</v>
      </c>
      <c r="B19" s="199" t="s">
        <v>531</v>
      </c>
      <c r="C19" s="582">
        <f>'1.A.2sz.mell.Önk. önként '!C20+'1.B.2 Óvoda (3)'!C19+'1.C.2sz.mell. Konyha önként'!C19</f>
        <v>0</v>
      </c>
      <c r="D19" s="582">
        <f>'1.A.2sz.mell.Önk. önként '!D20+'1.B.2 Óvoda (3)'!D19+'1.C.2sz.mell. Konyha önként'!D19</f>
        <v>0</v>
      </c>
      <c r="E19" s="582">
        <f>'1.A.2sz.mell.Önk. önként '!E20+'1.B.2 Óvoda (3)'!E19+'1.C.2sz.mell. Konyha önként'!E19</f>
        <v>0</v>
      </c>
      <c r="F19" s="671"/>
    </row>
    <row r="20" spans="1:6" s="217" customFormat="1" ht="12" customHeight="1" thickBot="1" x14ac:dyDescent="0.3">
      <c r="A20" s="176" t="s">
        <v>381</v>
      </c>
      <c r="B20" s="680" t="s">
        <v>532</v>
      </c>
      <c r="C20" s="672">
        <f>'1.A.2sz.mell.Önk. önként '!C21+'1.B.2 Óvoda (3)'!C20+'1.C.2sz.mell. Konyha önként'!C20</f>
        <v>32719299</v>
      </c>
      <c r="D20" s="672">
        <f>'1.A.2sz.mell.Önk. önként '!D21+'1.B.2 Óvoda (3)'!D20+'1.C.2sz.mell. Konyha önként'!D20</f>
        <v>33641425</v>
      </c>
      <c r="E20" s="672">
        <f>'1.A.2sz.mell.Önk. önként '!E21+'1.B.2 Óvoda (3)'!E20+'1.C.2sz.mell. Konyha önként'!E20</f>
        <v>33152731</v>
      </c>
      <c r="F20" s="673"/>
    </row>
    <row r="21" spans="1:6" s="217" customFormat="1" ht="13.8" thickBot="1" x14ac:dyDescent="0.3">
      <c r="A21" s="678" t="s">
        <v>308</v>
      </c>
      <c r="B21" s="681" t="s">
        <v>533</v>
      </c>
      <c r="C21" s="675">
        <v>20104565</v>
      </c>
      <c r="D21" s="675">
        <v>4845689</v>
      </c>
      <c r="E21" s="675">
        <v>10845562</v>
      </c>
      <c r="F21" s="676">
        <v>1</v>
      </c>
    </row>
    <row r="22" spans="1:6" s="217" customFormat="1" ht="12" customHeight="1" x14ac:dyDescent="0.25">
      <c r="A22" s="175" t="s">
        <v>353</v>
      </c>
      <c r="B22" s="679" t="s">
        <v>534</v>
      </c>
      <c r="C22" s="669"/>
      <c r="D22" s="669"/>
      <c r="E22" s="669"/>
      <c r="F22" s="670"/>
    </row>
    <row r="23" spans="1:6" s="217" customFormat="1" ht="12" customHeight="1" x14ac:dyDescent="0.25">
      <c r="A23" s="172" t="s">
        <v>354</v>
      </c>
      <c r="B23" s="199" t="s">
        <v>535</v>
      </c>
      <c r="C23" s="582">
        <f>'1.A.2sz.mell.Önk. önként '!C24+'1.B.2 Óvoda (3)'!C23+'1.C.2sz.mell. Konyha önként'!C23</f>
        <v>0</v>
      </c>
      <c r="D23" s="582">
        <f>'1.A.2sz.mell.Önk. önként '!D24+'1.B.2 Óvoda (3)'!D23+'1.C.2sz.mell. Konyha önként'!D23</f>
        <v>0</v>
      </c>
      <c r="E23" s="582">
        <f>'1.A.2sz.mell.Önk. önként '!E24+'1.B.2 Óvoda (3)'!E23+'1.C.2sz.mell. Konyha önként'!E23</f>
        <v>0</v>
      </c>
      <c r="F23" s="671"/>
    </row>
    <row r="24" spans="1:6" s="217" customFormat="1" ht="12" customHeight="1" x14ac:dyDescent="0.25">
      <c r="A24" s="172" t="s">
        <v>355</v>
      </c>
      <c r="B24" s="199" t="s">
        <v>536</v>
      </c>
      <c r="C24" s="582">
        <f>'1.A.2sz.mell.Önk. önként '!C25+'1.B.2 Óvoda (3)'!C24+'1.C.2sz.mell. Konyha önként'!C24</f>
        <v>0</v>
      </c>
      <c r="D24" s="582">
        <f>'1.A.2sz.mell.Önk. önként '!D25+'1.B.2 Óvoda (3)'!D24+'1.C.2sz.mell. Konyha önként'!D24</f>
        <v>0</v>
      </c>
      <c r="E24" s="582">
        <f>'1.A.2sz.mell.Önk. önként '!E25+'1.B.2 Óvoda (3)'!E24+'1.C.2sz.mell. Konyha önként'!E24</f>
        <v>0</v>
      </c>
      <c r="F24" s="671"/>
    </row>
    <row r="25" spans="1:6" s="217" customFormat="1" ht="12" customHeight="1" x14ac:dyDescent="0.25">
      <c r="A25" s="172" t="s">
        <v>356</v>
      </c>
      <c r="B25" s="199" t="s">
        <v>537</v>
      </c>
      <c r="C25" s="582">
        <f>'1.A.2sz.mell.Önk. önként '!C26+'1.B.2 Óvoda (3)'!C25+'1.C.2sz.mell. Konyha önként'!C25</f>
        <v>0</v>
      </c>
      <c r="D25" s="582">
        <f>'1.A.2sz.mell.Önk. önként '!D26+'1.B.2 Óvoda (3)'!D25+'1.C.2sz.mell. Konyha önként'!D25</f>
        <v>0</v>
      </c>
      <c r="E25" s="582">
        <f>'1.A.2sz.mell.Önk. önként '!E26+'1.B.2 Óvoda (3)'!E25+'1.C.2sz.mell. Konyha önként'!E25</f>
        <v>0</v>
      </c>
      <c r="F25" s="671"/>
    </row>
    <row r="26" spans="1:6" s="217" customFormat="1" ht="12" customHeight="1" x14ac:dyDescent="0.25">
      <c r="A26" s="172" t="s">
        <v>412</v>
      </c>
      <c r="B26" s="199" t="s">
        <v>538</v>
      </c>
      <c r="C26" s="582">
        <v>3344565</v>
      </c>
      <c r="D26" s="582">
        <v>4845689</v>
      </c>
      <c r="E26" s="582">
        <v>10845562</v>
      </c>
      <c r="F26" s="671">
        <f>E26/D26</f>
        <v>2.2381877995059112</v>
      </c>
    </row>
    <row r="27" spans="1:6" s="217" customFormat="1" ht="12" customHeight="1" thickBot="1" x14ac:dyDescent="0.3">
      <c r="A27" s="176" t="s">
        <v>413</v>
      </c>
      <c r="B27" s="680" t="s">
        <v>539</v>
      </c>
      <c r="C27" s="672">
        <v>16760000</v>
      </c>
      <c r="D27" s="672">
        <v>0</v>
      </c>
      <c r="E27" s="672">
        <v>5999873</v>
      </c>
      <c r="F27" s="673"/>
    </row>
    <row r="28" spans="1:6" s="217" customFormat="1" ht="12" customHeight="1" thickBot="1" x14ac:dyDescent="0.3">
      <c r="A28" s="678" t="s">
        <v>414</v>
      </c>
      <c r="B28" s="681" t="s">
        <v>540</v>
      </c>
      <c r="C28" s="675"/>
      <c r="D28" s="675">
        <f>'1.A.2sz.mell.Önk. önként '!D29+'1.B.2 Óvoda (3)'!D28+'1.C.2sz.mell. Konyha önként'!D28</f>
        <v>0</v>
      </c>
      <c r="E28" s="675"/>
      <c r="F28" s="676"/>
    </row>
    <row r="29" spans="1:6" s="217" customFormat="1" ht="12" customHeight="1" x14ac:dyDescent="0.25">
      <c r="A29" s="175" t="s">
        <v>541</v>
      </c>
      <c r="B29" s="679" t="s">
        <v>542</v>
      </c>
      <c r="C29" s="669">
        <f>'1.A.2sz.mell.Önk. önként '!C30+'1.B.2 Óvoda (3)'!C29+'1.C.2sz.mell. Konyha önként'!C29</f>
        <v>0</v>
      </c>
      <c r="D29" s="669">
        <f>'1.A.2sz.mell.Önk. önként '!D30+'1.B.2 Óvoda (3)'!D29+'1.C.2sz.mell. Konyha önként'!D29</f>
        <v>0</v>
      </c>
      <c r="E29" s="669">
        <f>'1.A.2sz.mell.Önk. önként '!E30+'1.B.2 Óvoda (3)'!E29+'1.C.2sz.mell. Konyha önként'!E29</f>
        <v>0</v>
      </c>
      <c r="F29" s="670"/>
    </row>
    <row r="30" spans="1:6" s="217" customFormat="1" ht="12" customHeight="1" x14ac:dyDescent="0.25">
      <c r="A30" s="172" t="s">
        <v>543</v>
      </c>
      <c r="B30" s="199" t="s">
        <v>544</v>
      </c>
      <c r="C30" s="582">
        <f>'1.A.2sz.mell.Önk. önként '!C31+'1.B.2 Óvoda (3)'!C30+'1.C.2sz.mell. Konyha önként'!C30</f>
        <v>0</v>
      </c>
      <c r="D30" s="582">
        <f>'1.A.2sz.mell.Önk. önként '!D31+'1.B.2 Óvoda (3)'!D30+'1.C.2sz.mell. Konyha önként'!D30</f>
        <v>0</v>
      </c>
      <c r="E30" s="582">
        <f>'1.A.2sz.mell.Önk. önként '!E31+'1.B.2 Óvoda (3)'!E30+'1.C.2sz.mell. Konyha önként'!E30</f>
        <v>0</v>
      </c>
      <c r="F30" s="671"/>
    </row>
    <row r="31" spans="1:6" s="217" customFormat="1" ht="12" customHeight="1" x14ac:dyDescent="0.25">
      <c r="A31" s="172" t="s">
        <v>545</v>
      </c>
      <c r="B31" s="199" t="s">
        <v>546</v>
      </c>
      <c r="C31" s="582">
        <f>'1.A.2sz.mell.Önk. önként '!C32+'1.B.2 Óvoda (3)'!C31+'1.C.2sz.mell. Konyha önként'!C31</f>
        <v>0</v>
      </c>
      <c r="D31" s="582">
        <f>'1.A.2sz.mell.Önk. önként '!D32+'1.B.2 Óvoda (3)'!D31+'1.C.2sz.mell. Konyha önként'!D31</f>
        <v>0</v>
      </c>
      <c r="E31" s="582">
        <f>'1.A.2sz.mell.Önk. önként '!E32+'1.B.2 Óvoda (3)'!E31+'1.C.2sz.mell. Konyha önként'!E31</f>
        <v>0</v>
      </c>
      <c r="F31" s="671"/>
    </row>
    <row r="32" spans="1:6" s="217" customFormat="1" ht="12" customHeight="1" x14ac:dyDescent="0.25">
      <c r="A32" s="172" t="s">
        <v>547</v>
      </c>
      <c r="B32" s="199" t="s">
        <v>548</v>
      </c>
      <c r="C32" s="582">
        <f>'1.A.2sz.mell.Önk. önként '!C33+'1.B.2 Óvoda (3)'!C32+'1.C.2sz.mell. Konyha önként'!C32</f>
        <v>0</v>
      </c>
      <c r="D32" s="582">
        <f>'1.A.2sz.mell.Önk. önként '!D33+'1.B.2 Óvoda (3)'!D32+'1.C.2sz.mell. Konyha önként'!D32</f>
        <v>0</v>
      </c>
      <c r="E32" s="582">
        <f>'1.A.2sz.mell.Önk. önként '!E33+'1.B.2 Óvoda (3)'!E32+'1.C.2sz.mell. Konyha önként'!E32</f>
        <v>0</v>
      </c>
      <c r="F32" s="671"/>
    </row>
    <row r="33" spans="1:6" s="217" customFormat="1" ht="12" customHeight="1" x14ac:dyDescent="0.25">
      <c r="A33" s="172" t="s">
        <v>549</v>
      </c>
      <c r="B33" s="199" t="s">
        <v>550</v>
      </c>
      <c r="C33" s="582">
        <f>'1.A.2sz.mell.Önk. önként '!C34+'1.B.2 Óvoda (3)'!C33+'1.C.2sz.mell. Konyha önként'!C33</f>
        <v>0</v>
      </c>
      <c r="D33" s="582">
        <f>'1.A.2sz.mell.Önk. önként '!D34+'1.B.2 Óvoda (3)'!D33+'1.C.2sz.mell. Konyha önként'!D33</f>
        <v>0</v>
      </c>
      <c r="E33" s="582">
        <f>'1.A.2sz.mell.Önk. önként '!E34+'1.B.2 Óvoda (3)'!E33+'1.C.2sz.mell. Konyha önként'!E33</f>
        <v>0</v>
      </c>
      <c r="F33" s="671"/>
    </row>
    <row r="34" spans="1:6" s="217" customFormat="1" ht="12" customHeight="1" thickBot="1" x14ac:dyDescent="0.3">
      <c r="A34" s="176" t="s">
        <v>551</v>
      </c>
      <c r="B34" s="680" t="s">
        <v>552</v>
      </c>
      <c r="C34" s="672">
        <f>'1.A.2sz.mell.Önk. önként '!C35+'1.B.2 Óvoda (3)'!C34+'1.C.2sz.mell. Konyha önként'!C34</f>
        <v>0</v>
      </c>
      <c r="D34" s="672">
        <f>'1.A.2sz.mell.Önk. önként '!D35+'1.B.2 Óvoda (3)'!D34+'1.C.2sz.mell. Konyha önként'!D34</f>
        <v>0</v>
      </c>
      <c r="E34" s="672">
        <f>'1.A.2sz.mell.Önk. önként '!E35+'1.B.2 Óvoda (3)'!E34+'1.C.2sz.mell. Konyha önként'!E34</f>
        <v>0</v>
      </c>
      <c r="F34" s="673"/>
    </row>
    <row r="35" spans="1:6" s="217" customFormat="1" ht="12" customHeight="1" thickBot="1" x14ac:dyDescent="0.3">
      <c r="A35" s="678" t="s">
        <v>310</v>
      </c>
      <c r="B35" s="681" t="s">
        <v>553</v>
      </c>
      <c r="C35" s="675">
        <f>'1.A.2sz.mell.Önk. önként '!C36+'1.B.2 Óvoda (3)'!C35+'1.C.2sz.mell. Konyha önként'!C35</f>
        <v>8760801</v>
      </c>
      <c r="D35" s="675">
        <f>'1.A.2sz.mell.Önk. önként '!D36+'1.B.2 Óvoda (3)'!D35+'1.C.2sz.mell. Konyha önként'!D35</f>
        <v>8013977</v>
      </c>
      <c r="E35" s="675">
        <f>'1.A.2sz.mell.Önk. önként '!E36+'1.B.2 Óvoda (3)'!E35+'1.C.2sz.mell. Konyha önként'!E35</f>
        <v>8149441</v>
      </c>
      <c r="F35" s="676">
        <f t="shared" ref="F35:F41" si="0">E35/D35</f>
        <v>1.0169034675292929</v>
      </c>
    </row>
    <row r="36" spans="1:6" s="217" customFormat="1" ht="12" customHeight="1" x14ac:dyDescent="0.25">
      <c r="A36" s="175" t="s">
        <v>357</v>
      </c>
      <c r="B36" s="679" t="s">
        <v>554</v>
      </c>
      <c r="C36" s="669">
        <f>'1.A.2sz.mell.Önk. önként '!C37+'1.B.2 Óvoda (3)'!C36+'1.C.2sz.mell. Konyha önként'!C36</f>
        <v>14361520</v>
      </c>
      <c r="D36" s="669">
        <f>'1.A.2sz.mell.Önk. önként '!D37+'1.B.2 Óvoda (3)'!D36+'1.C.2sz.mell. Konyha önként'!D36</f>
        <v>6904420</v>
      </c>
      <c r="E36" s="669">
        <f>'1.A.2sz.mell.Önk. önként '!E37+'1.B.2 Óvoda (3)'!E36+'1.C.2sz.mell. Konyha önként'!E36</f>
        <v>5627341</v>
      </c>
      <c r="F36" s="670">
        <f t="shared" si="0"/>
        <v>0.81503457205674046</v>
      </c>
    </row>
    <row r="37" spans="1:6" s="217" customFormat="1" ht="12" customHeight="1" x14ac:dyDescent="0.25">
      <c r="A37" s="172" t="s">
        <v>358</v>
      </c>
      <c r="B37" s="199" t="s">
        <v>555</v>
      </c>
      <c r="C37" s="582">
        <f>'1.A.2sz.mell.Önk. önként '!C38+'1.B.2 Óvoda (3)'!C37+'1.C.2sz.mell. Konyha önként'!C37</f>
        <v>5367087</v>
      </c>
      <c r="D37" s="582">
        <f>'1.A.2sz.mell.Önk. önként '!D38+'1.B.2 Óvoda (3)'!D37+'1.C.2sz.mell. Konyha önként'!D37</f>
        <v>6481405</v>
      </c>
      <c r="E37" s="582">
        <f>'1.A.2sz.mell.Önk. önként '!E38+'1.B.2 Óvoda (3)'!E37+'1.C.2sz.mell. Konyha önként'!E37</f>
        <v>7806473</v>
      </c>
      <c r="F37" s="671">
        <f t="shared" si="0"/>
        <v>1.2044414752665511</v>
      </c>
    </row>
    <row r="38" spans="1:6" s="217" customFormat="1" ht="12" customHeight="1" x14ac:dyDescent="0.25">
      <c r="A38" s="172" t="s">
        <v>359</v>
      </c>
      <c r="B38" s="199" t="s">
        <v>556</v>
      </c>
      <c r="C38" s="582">
        <f>'1.A.2sz.mell.Önk. önként '!C39+'1.B.2 Óvoda (3)'!C38+'1.C.2sz.mell. Konyha önként'!C38</f>
        <v>4112204</v>
      </c>
      <c r="D38" s="582">
        <f>'1.A.2sz.mell.Önk. önként '!D39+'1.B.2 Óvoda (3)'!D38+'1.C.2sz.mell. Konyha önként'!D38</f>
        <v>2599691</v>
      </c>
      <c r="E38" s="582">
        <f>'1.A.2sz.mell.Önk. önként '!E39+'1.B.2 Óvoda (3)'!E38+'1.C.2sz.mell. Konyha önként'!E38</f>
        <v>1085032</v>
      </c>
      <c r="F38" s="671">
        <f t="shared" si="0"/>
        <v>0.41736960277202173</v>
      </c>
    </row>
    <row r="39" spans="1:6" s="217" customFormat="1" ht="12" customHeight="1" x14ac:dyDescent="0.25">
      <c r="A39" s="172" t="s">
        <v>416</v>
      </c>
      <c r="B39" s="199" t="s">
        <v>557</v>
      </c>
      <c r="C39" s="582">
        <f>'1.A.2sz.mell.Önk. önként '!C40+'1.B.2 Óvoda (3)'!C39+'1.C.2sz.mell. Konyha önként'!C39</f>
        <v>2500804</v>
      </c>
      <c r="D39" s="582">
        <f>'1.A.2sz.mell.Önk. önként '!D40+'1.B.2 Óvoda (3)'!D39+'1.C.2sz.mell. Konyha önként'!D39</f>
        <v>2055394</v>
      </c>
      <c r="E39" s="582">
        <f>'1.A.2sz.mell.Önk. önként '!E40+'1.B.2 Óvoda (3)'!E39+'1.C.2sz.mell. Konyha önként'!E39</f>
        <v>2101631</v>
      </c>
      <c r="F39" s="671">
        <f t="shared" si="0"/>
        <v>1.0224954436959532</v>
      </c>
    </row>
    <row r="40" spans="1:6" s="217" customFormat="1" ht="12" customHeight="1" x14ac:dyDescent="0.25">
      <c r="A40" s="172" t="s">
        <v>417</v>
      </c>
      <c r="B40" s="199" t="s">
        <v>558</v>
      </c>
      <c r="C40" s="582">
        <f>'1.A.2sz.mell.Önk. önként '!C41+'1.B.2 Óvoda (3)'!C40+'1.C.2sz.mell. Konyha önként'!C40</f>
        <v>0</v>
      </c>
      <c r="D40" s="582">
        <f>'1.A.2sz.mell.Önk. önként '!D41+'1.B.2 Óvoda (3)'!D40+'1.C.2sz.mell. Konyha önként'!D40</f>
        <v>365272</v>
      </c>
      <c r="E40" s="582">
        <f>'1.A.2sz.mell.Önk. önként '!E41+'1.B.2 Óvoda (3)'!E40+'1.C.2sz.mell. Konyha önként'!E40</f>
        <v>0</v>
      </c>
      <c r="F40" s="671"/>
    </row>
    <row r="41" spans="1:6" s="217" customFormat="1" ht="12" customHeight="1" x14ac:dyDescent="0.25">
      <c r="A41" s="172" t="s">
        <v>418</v>
      </c>
      <c r="B41" s="199" t="s">
        <v>559</v>
      </c>
      <c r="C41" s="582">
        <f>'1.A.2sz.mell.Önk. önként '!C42+'1.B.2 Óvoda (3)'!C41+'1.C.2sz.mell. Konyha önként'!C41</f>
        <v>2642653</v>
      </c>
      <c r="D41" s="582">
        <f>'1.A.2sz.mell.Önk. önként '!D42+'1.B.2 Óvoda (3)'!D41+'1.C.2sz.mell. Konyha önként'!D41</f>
        <v>2642653</v>
      </c>
      <c r="E41" s="582">
        <f>'1.A.2sz.mell.Önk. önként '!E42+'1.B.2 Óvoda (3)'!E41+'1.C.2sz.mell. Konyha önként'!E41</f>
        <v>1731651</v>
      </c>
      <c r="F41" s="671">
        <f t="shared" si="0"/>
        <v>0.65526991247053623</v>
      </c>
    </row>
    <row r="42" spans="1:6" s="217" customFormat="1" ht="12" customHeight="1" x14ac:dyDescent="0.25">
      <c r="A42" s="172" t="s">
        <v>419</v>
      </c>
      <c r="B42" s="199" t="s">
        <v>560</v>
      </c>
      <c r="C42" s="582">
        <f>'1.A.2sz.mell.Önk. önként '!C43+'1.B.2 Óvoda (3)'!C42+'1.C.2sz.mell. Konyha önként'!C42</f>
        <v>1583012</v>
      </c>
      <c r="D42" s="582">
        <f>'1.A.2sz.mell.Önk. önként '!D43+'1.B.2 Óvoda (3)'!D42+'1.C.2sz.mell. Konyha önként'!D42</f>
        <v>769403</v>
      </c>
      <c r="E42" s="582">
        <f>'1.A.2sz.mell.Önk. önként '!E43+'1.B.2 Óvoda (3)'!E42+'1.C.2sz.mell. Konyha önként'!E42</f>
        <v>1047415</v>
      </c>
      <c r="F42" s="671">
        <v>1</v>
      </c>
    </row>
    <row r="43" spans="1:6" s="217" customFormat="1" ht="12" customHeight="1" x14ac:dyDescent="0.25">
      <c r="A43" s="172" t="s">
        <v>420</v>
      </c>
      <c r="B43" s="199" t="s">
        <v>561</v>
      </c>
      <c r="C43" s="582">
        <f>'1.A.2sz.mell.Önk. önként '!C44+'1.B.2 Óvoda (3)'!C43+'1.C.2sz.mell. Konyha önként'!C43</f>
        <v>6912000</v>
      </c>
      <c r="D43" s="582">
        <f>'1.A.2sz.mell.Önk. önként '!D44+'1.B.2 Óvoda (3)'!D43+'1.C.2sz.mell. Konyha önként'!D43</f>
        <v>0</v>
      </c>
      <c r="E43" s="582">
        <f>'1.A.2sz.mell.Önk. önként '!E44+'1.B.2 Óvoda (3)'!E43+'1.C.2sz.mell. Konyha önként'!E43</f>
        <v>0</v>
      </c>
      <c r="F43" s="671"/>
    </row>
    <row r="44" spans="1:6" s="217" customFormat="1" ht="12" customHeight="1" x14ac:dyDescent="0.25">
      <c r="A44" s="172" t="s">
        <v>562</v>
      </c>
      <c r="B44" s="199" t="s">
        <v>563</v>
      </c>
      <c r="C44" s="582">
        <f>'1.A.2sz.mell.Önk. önként '!C45+'1.B.2 Óvoda (3)'!C44+'1.C.2sz.mell. Konyha önként'!C44</f>
        <v>3500</v>
      </c>
      <c r="D44" s="582">
        <f>'1.A.2sz.mell.Önk. önként '!D45+'1.B.2 Óvoda (3)'!D44+'1.C.2sz.mell. Konyha önként'!D44</f>
        <v>342</v>
      </c>
      <c r="E44" s="582">
        <f>'1.A.2sz.mell.Önk. önként '!E45+'1.B.2 Óvoda (3)'!E44+'1.C.2sz.mell. Konyha önként'!E44</f>
        <v>342</v>
      </c>
      <c r="F44" s="671">
        <v>1</v>
      </c>
    </row>
    <row r="45" spans="1:6" s="217" customFormat="1" ht="12" customHeight="1" x14ac:dyDescent="0.25">
      <c r="A45" s="172" t="s">
        <v>564</v>
      </c>
      <c r="B45" s="199" t="s">
        <v>1028</v>
      </c>
      <c r="C45" s="582">
        <f>'1.A.2sz.mell.Önk. önként '!C46+'1.B.2 Óvoda (3)'!C45+'1.C.2sz.mell. Konyha önként'!C45</f>
        <v>0</v>
      </c>
      <c r="D45" s="582">
        <f>'1.A.2sz.mell.Önk. önként '!D46+'1.B.2 Óvoda (3)'!D45+'1.C.2sz.mell. Konyha önként'!D45</f>
        <v>0</v>
      </c>
      <c r="E45" s="582">
        <f>'1.A.2sz.mell.Önk. önként '!E46+'1.B.2 Óvoda (3)'!E45+'1.C.2sz.mell. Konyha önként'!E45</f>
        <v>0</v>
      </c>
      <c r="F45" s="671"/>
    </row>
    <row r="46" spans="1:6" s="217" customFormat="1" ht="12" customHeight="1" thickBot="1" x14ac:dyDescent="0.3">
      <c r="A46" s="176" t="s">
        <v>1027</v>
      </c>
      <c r="B46" s="680" t="s">
        <v>565</v>
      </c>
      <c r="C46" s="672">
        <f>'1.A.2sz.mell.Önk. önként '!C47+'1.B.2 Óvoda (3)'!C46+'1.C.2sz.mell. Konyha önként'!C46</f>
        <v>1061</v>
      </c>
      <c r="D46" s="672">
        <f>'1.A.2sz.mell.Önk. önként '!D47+'1.B.2 Óvoda (3)'!D46+'1.C.2sz.mell. Konyha önként'!D46</f>
        <v>4237</v>
      </c>
      <c r="E46" s="672">
        <f>'1.A.2sz.mell.Önk. önként '!E47+'1.B.2 Óvoda (3)'!E46+'1.C.2sz.mell. Konyha önként'!E46</f>
        <v>4237</v>
      </c>
      <c r="F46" s="673">
        <f>E46/D46</f>
        <v>1</v>
      </c>
    </row>
    <row r="47" spans="1:6" s="217" customFormat="1" ht="12" customHeight="1" thickBot="1" x14ac:dyDescent="0.3">
      <c r="A47" s="678" t="s">
        <v>311</v>
      </c>
      <c r="B47" s="681" t="s">
        <v>566</v>
      </c>
      <c r="C47" s="675">
        <f>'1.A.2sz.mell.Önk. önként '!C48+'1.B.2 Óvoda (3)'!C47+'1.C.2sz.mell. Konyha önként'!C47</f>
        <v>0</v>
      </c>
      <c r="D47" s="675">
        <f>'1.A.2sz.mell.Önk. önként '!D48+'1.B.2 Óvoda (3)'!D47+'1.C.2sz.mell. Konyha önként'!D47</f>
        <v>0</v>
      </c>
      <c r="E47" s="675">
        <f>'1.A.2sz.mell.Önk. önként '!E48+'1.B.2 Óvoda (3)'!E47+'1.C.2sz.mell. Konyha önként'!E47</f>
        <v>1</v>
      </c>
      <c r="F47" s="744"/>
    </row>
    <row r="48" spans="1:6" s="217" customFormat="1" ht="12" customHeight="1" x14ac:dyDescent="0.25">
      <c r="A48" s="175" t="s">
        <v>360</v>
      </c>
      <c r="B48" s="679" t="s">
        <v>567</v>
      </c>
      <c r="C48" s="669">
        <f ca="1">'1.A.2sz.mell.Önk. önként '!C49+'1.B.2 Óvoda (3)'!C48+'1.C.2sz.mell. Konyha önként'!C48</f>
        <v>0</v>
      </c>
      <c r="D48" s="669">
        <f>'1.A.2sz.mell.Önk. önként '!D49+'1.B.2 Óvoda (3)'!D48+'1.C.2sz.mell. Konyha önként'!D48</f>
        <v>0</v>
      </c>
      <c r="E48" s="669">
        <f>'1.A.2sz.mell.Önk. önként '!E49+'1.B.2 Óvoda (3)'!E48+'1.C.2sz.mell. Konyha önként'!E48</f>
        <v>0</v>
      </c>
      <c r="F48" s="670"/>
    </row>
    <row r="49" spans="1:6" s="217" customFormat="1" ht="12" customHeight="1" x14ac:dyDescent="0.25">
      <c r="A49" s="172" t="s">
        <v>361</v>
      </c>
      <c r="B49" s="199" t="s">
        <v>568</v>
      </c>
      <c r="C49" s="582">
        <f>'1.A.2sz.mell.Önk. önként '!C50+'1.B.2 Óvoda (3)'!C49+'1.C.2sz.mell. Konyha önként'!C49</f>
        <v>0</v>
      </c>
      <c r="D49" s="582">
        <f>'1.A.2sz.mell.Önk. önként '!D50+'1.B.2 Óvoda (3)'!D49+'1.C.2sz.mell. Konyha önként'!D49</f>
        <v>0</v>
      </c>
      <c r="E49" s="582">
        <f>'1.A.2sz.mell.Önk. önként '!E50+'1.B.2 Óvoda (3)'!E49+'1.C.2sz.mell. Konyha önként'!E49</f>
        <v>0</v>
      </c>
      <c r="F49" s="671"/>
    </row>
    <row r="50" spans="1:6" s="217" customFormat="1" ht="12" customHeight="1" x14ac:dyDescent="0.25">
      <c r="A50" s="172" t="s">
        <v>569</v>
      </c>
      <c r="B50" s="199" t="s">
        <v>570</v>
      </c>
      <c r="C50" s="582">
        <f>'1.A.2sz.mell.Önk. önként '!C51+'1.B.2 Óvoda (3)'!C50+'1.C.2sz.mell. Konyha önként'!C50</f>
        <v>0</v>
      </c>
      <c r="D50" s="582">
        <f>'1.A.2sz.mell.Önk. önként '!D51+'1.B.2 Óvoda (3)'!D50+'1.C.2sz.mell. Konyha önként'!D50</f>
        <v>0</v>
      </c>
      <c r="E50" s="582">
        <f>'1.A.2sz.mell.Önk. önként '!E51+'1.B.2 Óvoda (3)'!E50+'1.C.2sz.mell. Konyha önként'!E50</f>
        <v>0</v>
      </c>
      <c r="F50" s="671"/>
    </row>
    <row r="51" spans="1:6" s="217" customFormat="1" ht="12" customHeight="1" x14ac:dyDescent="0.25">
      <c r="A51" s="172" t="s">
        <v>571</v>
      </c>
      <c r="B51" s="199" t="s">
        <v>572</v>
      </c>
      <c r="C51" s="582">
        <f>'1.A.2sz.mell.Önk. önként '!C52+'1.B.2 Óvoda (3)'!C51+'1.C.2sz.mell. Konyha önként'!C51</f>
        <v>0</v>
      </c>
      <c r="D51" s="582">
        <f>'1.A.2sz.mell.Önk. önként '!D52+'1.B.2 Óvoda (3)'!D51+'1.C.2sz.mell. Konyha önként'!D51</f>
        <v>0</v>
      </c>
      <c r="E51" s="582">
        <f>'1.A.2sz.mell.Önk. önként '!E52+'1.B.2 Óvoda (3)'!E51+'1.C.2sz.mell. Konyha önként'!E51</f>
        <v>0</v>
      </c>
      <c r="F51" s="671"/>
    </row>
    <row r="52" spans="1:6" s="217" customFormat="1" ht="12" customHeight="1" thickBot="1" x14ac:dyDescent="0.3">
      <c r="A52" s="176" t="s">
        <v>573</v>
      </c>
      <c r="B52" s="680" t="s">
        <v>574</v>
      </c>
      <c r="C52" s="672">
        <f>'1.A.2sz.mell.Önk. önként '!C53+'1.B.2 Óvoda (3)'!C52+'1.C.2sz.mell. Konyha önként'!C52</f>
        <v>0</v>
      </c>
      <c r="D52" s="672">
        <f>'1.A.2sz.mell.Önk. önként '!D53+'1.B.2 Óvoda (3)'!D52+'1.C.2sz.mell. Konyha önként'!D52</f>
        <v>0</v>
      </c>
      <c r="E52" s="672">
        <f>'1.A.2sz.mell.Önk. önként '!E53+'1.B.2 Óvoda (3)'!E52+'1.C.2sz.mell. Konyha önként'!E52</f>
        <v>0</v>
      </c>
      <c r="F52" s="673"/>
    </row>
    <row r="53" spans="1:6" s="217" customFormat="1" ht="17.25" customHeight="1" thickBot="1" x14ac:dyDescent="0.3">
      <c r="A53" s="678" t="s">
        <v>421</v>
      </c>
      <c r="B53" s="681" t="s">
        <v>575</v>
      </c>
      <c r="C53" s="675">
        <f>'1.A.2sz.mell.Önk. önként '!C54+'1.B.2 Óvoda (3)'!C53+'1.C.2sz.mell. Konyha önként'!C53</f>
        <v>0</v>
      </c>
      <c r="D53" s="675">
        <f>'1.A.2sz.mell.Önk. önként '!D54+'1.B.2 Óvoda (3)'!D53+'1.C.2sz.mell. Konyha önként'!D53</f>
        <v>0</v>
      </c>
      <c r="E53" s="675">
        <f>'1.A.2sz.mell.Önk. önként '!E54+'1.B.2 Óvoda (3)'!E53+'1.C.2sz.mell. Konyha önként'!E53</f>
        <v>0</v>
      </c>
      <c r="F53" s="676"/>
    </row>
    <row r="54" spans="1:6" s="217" customFormat="1" ht="12" customHeight="1" x14ac:dyDescent="0.25">
      <c r="A54" s="175" t="s">
        <v>362</v>
      </c>
      <c r="B54" s="679" t="s">
        <v>576</v>
      </c>
      <c r="C54" s="669">
        <f>'1.A.2sz.mell.Önk. önként '!C55+'1.B.2 Óvoda (3)'!C54+'1.C.2sz.mell. Konyha önként'!C54</f>
        <v>0</v>
      </c>
      <c r="D54" s="669">
        <f>'1.A.2sz.mell.Önk. önként '!D55+'1.B.2 Óvoda (3)'!D54+'1.C.2sz.mell. Konyha önként'!D54</f>
        <v>9600000</v>
      </c>
      <c r="E54" s="669">
        <f>'1.A.2sz.mell.Önk. önként '!E55+'1.B.2 Óvoda (3)'!E54+'1.C.2sz.mell. Konyha önként'!E54</f>
        <v>0</v>
      </c>
      <c r="F54" s="670"/>
    </row>
    <row r="55" spans="1:6" s="217" customFormat="1" ht="23.25" customHeight="1" x14ac:dyDescent="0.25">
      <c r="A55" s="172" t="s">
        <v>363</v>
      </c>
      <c r="B55" s="199" t="s">
        <v>577</v>
      </c>
      <c r="C55" s="582">
        <f>'1.A.2sz.mell.Önk. önként '!C56+'1.B.2 Óvoda (3)'!C55+'1.C.2sz.mell. Konyha önként'!C55</f>
        <v>0</v>
      </c>
      <c r="D55" s="582">
        <f>'1.A.2sz.mell.Önk. önként '!D56+'1.B.2 Óvoda (3)'!D55+'1.C.2sz.mell. Konyha önként'!D55</f>
        <v>0</v>
      </c>
      <c r="E55" s="582">
        <f>'1.A.2sz.mell.Önk. önként '!E56+'1.B.2 Óvoda (3)'!E55+'1.C.2sz.mell. Konyha önként'!E55</f>
        <v>0</v>
      </c>
      <c r="F55" s="671"/>
    </row>
    <row r="56" spans="1:6" s="217" customFormat="1" ht="12" customHeight="1" x14ac:dyDescent="0.25">
      <c r="A56" s="172" t="s">
        <v>578</v>
      </c>
      <c r="B56" s="199" t="s">
        <v>579</v>
      </c>
      <c r="C56" s="582">
        <f>'1.A.2sz.mell.Önk. önként '!C57+'1.B.2 Óvoda (3)'!C56+'1.C.2sz.mell. Konyha önként'!C56</f>
        <v>0</v>
      </c>
      <c r="D56" s="582">
        <f>'1.A.2sz.mell.Önk. önként '!D57+'1.B.2 Óvoda (3)'!D56+'1.C.2sz.mell. Konyha önként'!D56</f>
        <v>9600000</v>
      </c>
      <c r="E56" s="582">
        <f>'1.A.2sz.mell.Önk. önként '!E57+'1.B.2 Óvoda (3)'!E56+'1.C.2sz.mell. Konyha önként'!E56</f>
        <v>0</v>
      </c>
      <c r="F56" s="671"/>
    </row>
    <row r="57" spans="1:6" s="217" customFormat="1" ht="12" customHeight="1" thickBot="1" x14ac:dyDescent="0.3">
      <c r="A57" s="176" t="s">
        <v>580</v>
      </c>
      <c r="B57" s="680" t="s">
        <v>581</v>
      </c>
      <c r="C57" s="672">
        <f>'1.A.2sz.mell.Önk. önként '!C58+'1.B.2 Óvoda (3)'!C57+'1.C.2sz.mell. Konyha önként'!C57</f>
        <v>0</v>
      </c>
      <c r="D57" s="672">
        <f>'1.A.2sz.mell.Önk. önként '!D58+'1.B.2 Óvoda (3)'!D57+'1.C.2sz.mell. Konyha önként'!D57</f>
        <v>0</v>
      </c>
      <c r="E57" s="672">
        <f>'1.A.2sz.mell.Önk. önként '!E58+'1.B.2 Óvoda (3)'!E57+'1.C.2sz.mell. Konyha önként'!E57</f>
        <v>0</v>
      </c>
      <c r="F57" s="673"/>
    </row>
    <row r="58" spans="1:6" s="217" customFormat="1" ht="12" customHeight="1" thickBot="1" x14ac:dyDescent="0.3">
      <c r="A58" s="678" t="s">
        <v>313</v>
      </c>
      <c r="B58" s="674" t="s">
        <v>582</v>
      </c>
      <c r="C58" s="675">
        <f>'1.A.2sz.mell.Önk. önként '!C59+'1.B.2 Óvoda (3)'!C58+'1.C.2sz.mell. Konyha önként'!C58</f>
        <v>0</v>
      </c>
      <c r="D58" s="675">
        <f>'1.A.2sz.mell.Önk. önként '!D59+'1.B.2 Óvoda (3)'!D58+'1.C.2sz.mell. Konyha önként'!D58</f>
        <v>0</v>
      </c>
      <c r="E58" s="675">
        <f>'1.A.2sz.mell.Önk. önként '!E59+'1.B.2 Óvoda (3)'!E58+'1.C.2sz.mell. Konyha önként'!E58</f>
        <v>0</v>
      </c>
      <c r="F58" s="676"/>
    </row>
    <row r="59" spans="1:6" s="217" customFormat="1" ht="12" customHeight="1" x14ac:dyDescent="0.25">
      <c r="A59" s="175" t="s">
        <v>422</v>
      </c>
      <c r="B59" s="679" t="s">
        <v>583</v>
      </c>
      <c r="C59" s="669">
        <f>'1.A.2sz.mell.Önk. önként '!C60+'1.B.2 Óvoda (3)'!C59+'1.C.2sz.mell. Konyha önként'!C59</f>
        <v>507100</v>
      </c>
      <c r="D59" s="669">
        <f>'1.A.2sz.mell.Önk. önként '!D60+'1.B.2 Óvoda (3)'!D59+'1.C.2sz.mell. Konyha önként'!D59</f>
        <v>1971137</v>
      </c>
      <c r="E59" s="669">
        <f>'1.A.2sz.mell.Önk. önként '!E60+'1.B.2 Óvoda (3)'!E59+'1.C.2sz.mell. Konyha önként'!E59</f>
        <v>1046037</v>
      </c>
      <c r="F59" s="670"/>
    </row>
    <row r="60" spans="1:6" s="217" customFormat="1" ht="24.75" customHeight="1" x14ac:dyDescent="0.25">
      <c r="A60" s="172" t="s">
        <v>423</v>
      </c>
      <c r="B60" s="199" t="s">
        <v>584</v>
      </c>
      <c r="C60" s="582">
        <f>'1.A.2sz.mell.Önk. önként '!C61+'1.B.2 Óvoda (3)'!C60+'1.C.2sz.mell. Konyha önként'!C60</f>
        <v>0</v>
      </c>
      <c r="D60" s="582">
        <f>'1.A.2sz.mell.Önk. önként '!D61+'1.B.2 Óvoda (3)'!D60+'1.C.2sz.mell. Konyha önként'!D60</f>
        <v>0</v>
      </c>
      <c r="E60" s="582">
        <f>'1.A.2sz.mell.Önk. önként '!E61+'1.B.2 Óvoda (3)'!E60+'1.C.2sz.mell. Konyha önként'!E60</f>
        <v>0</v>
      </c>
      <c r="F60" s="671"/>
    </row>
    <row r="61" spans="1:6" s="217" customFormat="1" ht="12" customHeight="1" x14ac:dyDescent="0.25">
      <c r="A61" s="172" t="s">
        <v>440</v>
      </c>
      <c r="B61" s="199" t="s">
        <v>585</v>
      </c>
      <c r="C61" s="582">
        <f>'1.A.2sz.mell.Önk. önként '!C62+'1.B.2 Óvoda (3)'!C61+'1.C.2sz.mell. Konyha önként'!C61</f>
        <v>507100</v>
      </c>
      <c r="D61" s="582">
        <f>'1.A.2sz.mell.Önk. önként '!D62+'1.B.2 Óvoda (3)'!D61+'1.C.2sz.mell. Konyha önként'!D61</f>
        <v>1971137</v>
      </c>
      <c r="E61" s="582">
        <f>'1.A.2sz.mell.Önk. önként '!E62+'1.B.2 Óvoda (3)'!E61+'1.C.2sz.mell. Konyha önként'!E61</f>
        <v>1046037</v>
      </c>
      <c r="F61" s="671"/>
    </row>
    <row r="62" spans="1:6" s="217" customFormat="1" ht="12" customHeight="1" thickBot="1" x14ac:dyDescent="0.3">
      <c r="A62" s="176" t="s">
        <v>586</v>
      </c>
      <c r="B62" s="680" t="s">
        <v>587</v>
      </c>
      <c r="C62" s="672">
        <f>'1.A.2sz.mell.Önk. önként '!C63+'1.B.2 Óvoda (3)'!C62+'1.C.2sz.mell. Konyha önként'!C62</f>
        <v>0</v>
      </c>
      <c r="D62" s="672">
        <f>'1.A.2sz.mell.Önk. önként '!D63+'1.B.2 Óvoda (3)'!D62+'1.C.2sz.mell. Konyha önként'!D62</f>
        <v>0</v>
      </c>
      <c r="E62" s="672">
        <f>'1.A.2sz.mell.Önk. önként '!E63+'1.B.2 Óvoda (3)'!E62+'1.C.2sz.mell. Konyha önként'!E62</f>
        <v>0</v>
      </c>
      <c r="F62" s="673"/>
    </row>
    <row r="63" spans="1:6" s="217" customFormat="1" ht="12" customHeight="1" thickBot="1" x14ac:dyDescent="0.3">
      <c r="A63" s="578" t="s">
        <v>314</v>
      </c>
      <c r="B63" s="584" t="s">
        <v>588</v>
      </c>
      <c r="C63" s="579">
        <f>'1.A.2sz.mell.Önk. önként '!C64+'1.B.2 Óvoda (3)'!C63+'1.C.2sz.mell. Konyha önként'!C63</f>
        <v>8760801</v>
      </c>
      <c r="D63" s="579">
        <f>'1.A.2sz.mell.Önk. önként '!D64+'1.B.2 Óvoda (3)'!D63+'1.C.2sz.mell. Konyha önként'!D63</f>
        <v>8013977</v>
      </c>
      <c r="E63" s="579">
        <f>'1.A.2sz.mell.Önk. önként '!E64+'1.B.2 Óvoda (3)'!E63+'1.C.2sz.mell. Konyha önként'!E63</f>
        <v>8149441</v>
      </c>
      <c r="F63" s="580">
        <f>E63/D63</f>
        <v>1.0169034675292929</v>
      </c>
    </row>
    <row r="64" spans="1:6" s="217" customFormat="1" ht="12" customHeight="1" thickBot="1" x14ac:dyDescent="0.3">
      <c r="A64" s="743" t="s">
        <v>589</v>
      </c>
      <c r="B64" s="742" t="s">
        <v>590</v>
      </c>
      <c r="C64" s="207">
        <f>'1.A.2sz.mell.Önk. önként '!C66+'1.B.2 Óvoda (3)'!C64+'1.C.2sz.mell. Konyha önként'!C64</f>
        <v>12000000</v>
      </c>
      <c r="D64" s="207">
        <f>'1.A.2sz.mell.Önk. önként '!D65+'1.B.2 Óvoda (3)'!D64+'1.C.2sz.mell. Konyha önként'!D64</f>
        <v>56962671</v>
      </c>
      <c r="E64" s="207">
        <f>'1.A.2sz.mell.Önk. önként '!E65+'1.B.2 Óvoda (3)'!E64+'1.C.2sz.mell. Konyha önként'!E64</f>
        <v>50671671</v>
      </c>
      <c r="F64" s="282">
        <v>0</v>
      </c>
    </row>
    <row r="65" spans="1:6" s="217" customFormat="1" ht="12" customHeight="1" x14ac:dyDescent="0.25">
      <c r="A65" s="175" t="s">
        <v>591</v>
      </c>
      <c r="B65" s="679" t="s">
        <v>592</v>
      </c>
      <c r="C65" s="669">
        <f>'1.A.2sz.mell.Önk. önként '!C67+'1.B.2 Óvoda (3)'!C65+'1.C.2sz.mell. Konyha önként'!C65</f>
        <v>0</v>
      </c>
      <c r="D65" s="669">
        <f>'1.A.2sz.mell.Önk. önként '!D67+'1.B.2 Óvoda (3)'!D65+'1.C.2sz.mell. Konyha önként'!D65</f>
        <v>0</v>
      </c>
      <c r="E65" s="669">
        <f>'1.A.2sz.mell.Önk. önként '!E67+'1.B.2 Óvoda (3)'!E65+'1.C.2sz.mell. Konyha önként'!E65</f>
        <v>0</v>
      </c>
      <c r="F65" s="670"/>
    </row>
    <row r="66" spans="1:6" s="217" customFormat="1" ht="12" customHeight="1" x14ac:dyDescent="0.25">
      <c r="A66" s="172" t="s">
        <v>593</v>
      </c>
      <c r="B66" s="199" t="s">
        <v>594</v>
      </c>
      <c r="C66" s="582">
        <f>'1.A.2sz.mell.Önk. önként '!C68+'1.B.2 Óvoda (3)'!C66+'1.C.2sz.mell. Konyha önként'!C66</f>
        <v>0</v>
      </c>
      <c r="D66" s="582">
        <f>'1.A.2sz.mell.Önk. önként '!D68+'1.B.2 Óvoda (3)'!D66+'1.C.2sz.mell. Konyha önként'!D66</f>
        <v>0</v>
      </c>
      <c r="E66" s="582">
        <f>'1.A.2sz.mell.Önk. önként '!E68+'1.B.2 Óvoda (3)'!E66+'1.C.2sz.mell. Konyha önként'!E66</f>
        <v>0</v>
      </c>
      <c r="F66" s="671"/>
    </row>
    <row r="67" spans="1:6" s="217" customFormat="1" ht="12" customHeight="1" thickBot="1" x14ac:dyDescent="0.3">
      <c r="A67" s="176" t="s">
        <v>595</v>
      </c>
      <c r="B67" s="680" t="s">
        <v>639</v>
      </c>
      <c r="C67" s="672">
        <f>'1.A.2sz.mell.Önk. önként '!C69+'1.B.2 Óvoda (3)'!C67+'1.C.2sz.mell. Konyha önként'!C67</f>
        <v>12000000</v>
      </c>
      <c r="D67" s="672">
        <f>'1.A.2sz.mell.Önk. önként '!D69+'1.B.2 Óvoda (3)'!D67+'1.C.2sz.mell. Konyha önként'!D67</f>
        <v>0</v>
      </c>
      <c r="E67" s="672">
        <f>'1.A.2sz.mell.Önk. önként '!E69+'1.B.2 Óvoda (3)'!E67+'1.C.2sz.mell. Konyha önként'!E67</f>
        <v>0</v>
      </c>
      <c r="F67" s="673"/>
    </row>
    <row r="68" spans="1:6" s="217" customFormat="1" ht="12" customHeight="1" thickBot="1" x14ac:dyDescent="0.3">
      <c r="A68" s="745" t="s">
        <v>596</v>
      </c>
      <c r="B68" s="674" t="s">
        <v>597</v>
      </c>
      <c r="C68" s="675">
        <f>'1.A.2sz.mell.Önk. önként '!C70+'1.B.2 Óvoda (3)'!C68+'1.C.2sz.mell. Konyha önként'!C68</f>
        <v>0</v>
      </c>
      <c r="D68" s="675">
        <f>'1.A.2sz.mell.Önk. önként '!D70+'1.B.2 Óvoda (3)'!D68+'1.C.2sz.mell. Konyha önként'!D68</f>
        <v>0</v>
      </c>
      <c r="E68" s="675">
        <f>'1.A.2sz.mell.Önk. önként '!E70+'1.B.2 Óvoda (3)'!E68+'1.C.2sz.mell. Konyha önként'!E68</f>
        <v>0</v>
      </c>
      <c r="F68" s="744"/>
    </row>
    <row r="69" spans="1:6" s="217" customFormat="1" ht="13.5" customHeight="1" x14ac:dyDescent="0.25">
      <c r="A69" s="175" t="s">
        <v>401</v>
      </c>
      <c r="B69" s="679" t="s">
        <v>598</v>
      </c>
      <c r="C69" s="669">
        <f>'1.A.2sz.mell.Önk. önként '!C71+'1.B.2 Óvoda (3)'!C69+'1.C.2sz.mell. Konyha önként'!C69</f>
        <v>0</v>
      </c>
      <c r="D69" s="669">
        <f>'1.A.2sz.mell.Önk. önként '!D71+'1.B.2 Óvoda (3)'!D69+'1.C.2sz.mell. Konyha önként'!D69</f>
        <v>0</v>
      </c>
      <c r="E69" s="669">
        <f>'1.A.2sz.mell.Önk. önként '!E71+'1.B.2 Óvoda (3)'!E69+'1.C.2sz.mell. Konyha önként'!E69</f>
        <v>0</v>
      </c>
      <c r="F69" s="670"/>
    </row>
    <row r="70" spans="1:6" s="217" customFormat="1" ht="12" customHeight="1" x14ac:dyDescent="0.25">
      <c r="A70" s="172" t="s">
        <v>402</v>
      </c>
      <c r="B70" s="199" t="s">
        <v>599</v>
      </c>
      <c r="C70" s="582">
        <f>'1.A.2sz.mell.Önk. önként '!C72+'1.B.2 Óvoda (3)'!C70+'1.C.2sz.mell. Konyha önként'!C70</f>
        <v>0</v>
      </c>
      <c r="D70" s="582">
        <f>'1.A.2sz.mell.Önk. önként '!D72+'1.B.2 Óvoda (3)'!D70+'1.C.2sz.mell. Konyha önként'!D70</f>
        <v>0</v>
      </c>
      <c r="E70" s="582">
        <f>'1.A.2sz.mell.Önk. önként '!E72+'1.B.2 Óvoda (3)'!E70+'1.C.2sz.mell. Konyha önként'!E70</f>
        <v>0</v>
      </c>
      <c r="F70" s="671"/>
    </row>
    <row r="71" spans="1:6" s="217" customFormat="1" ht="12" customHeight="1" x14ac:dyDescent="0.25">
      <c r="A71" s="172" t="s">
        <v>600</v>
      </c>
      <c r="B71" s="199" t="s">
        <v>601</v>
      </c>
      <c r="C71" s="582">
        <f>'1.A.2sz.mell.Önk. önként '!C73+'1.B.2 Óvoda (3)'!C71+'1.C.2sz.mell. Konyha önként'!C71</f>
        <v>0</v>
      </c>
      <c r="D71" s="582">
        <f>'1.A.2sz.mell.Önk. önként '!D73+'1.B.2 Óvoda (3)'!D71+'1.C.2sz.mell. Konyha önként'!D71</f>
        <v>0</v>
      </c>
      <c r="E71" s="582">
        <f>'1.A.2sz.mell.Önk. önként '!E73+'1.B.2 Óvoda (3)'!E71+'1.C.2sz.mell. Konyha önként'!E71</f>
        <v>0</v>
      </c>
      <c r="F71" s="671"/>
    </row>
    <row r="72" spans="1:6" s="217" customFormat="1" ht="12" customHeight="1" thickBot="1" x14ac:dyDescent="0.3">
      <c r="A72" s="176" t="s">
        <v>602</v>
      </c>
      <c r="B72" s="680" t="s">
        <v>603</v>
      </c>
      <c r="C72" s="672">
        <f>'1.A.2sz.mell.Önk. önként '!C74+'1.B.2 Óvoda (3)'!C72+'1.C.2sz.mell. Konyha önként'!C72</f>
        <v>0</v>
      </c>
      <c r="D72" s="672">
        <f>'1.A.2sz.mell.Önk. önként '!D74+'1.B.2 Óvoda (3)'!D72+'1.C.2sz.mell. Konyha önként'!D72</f>
        <v>0</v>
      </c>
      <c r="E72" s="672">
        <f>'1.A.2sz.mell.Önk. önként '!E74+'1.B.2 Óvoda (3)'!E72+'1.C.2sz.mell. Konyha önként'!E72</f>
        <v>0</v>
      </c>
      <c r="F72" s="673"/>
    </row>
    <row r="73" spans="1:6" s="217" customFormat="1" ht="12" customHeight="1" thickBot="1" x14ac:dyDescent="0.3">
      <c r="A73" s="745" t="s">
        <v>604</v>
      </c>
      <c r="B73" s="674" t="s">
        <v>605</v>
      </c>
      <c r="C73" s="675">
        <f>'1.A.2sz.mell.Önk. önként '!C75+'1.B.2 Óvoda (3)'!C73+'1.C.2sz.mell. Konyha önként'!C73</f>
        <v>4170964</v>
      </c>
      <c r="D73" s="675">
        <f>'1.A.2sz.mell.Önk. önként '!D75+'1.B.2 Óvoda (3)'!D73+'1.C.2sz.mell. Konyha önként'!D73</f>
        <v>0</v>
      </c>
      <c r="E73" s="675">
        <f>'1.A.2sz.mell.Önk. önként '!E75+'1.B.2 Óvoda (3)'!E73+'1.C.2sz.mell. Konyha önként'!E73</f>
        <v>0</v>
      </c>
      <c r="F73" s="744"/>
    </row>
    <row r="74" spans="1:6" s="217" customFormat="1" ht="12" customHeight="1" x14ac:dyDescent="0.25">
      <c r="A74" s="175" t="s">
        <v>606</v>
      </c>
      <c r="B74" s="679" t="s">
        <v>607</v>
      </c>
      <c r="C74" s="669">
        <f>'1.A.2sz.mell.Önk. önként '!C76+'1.B.2 Óvoda (3)'!C74+'1.C.2sz.mell. Konyha önként'!C74</f>
        <v>4170964</v>
      </c>
      <c r="D74" s="669">
        <f>'1.A.2sz.mell.Önk. önként '!D76+'1.B.2 Óvoda (3)'!D74+'1.C.2sz.mell. Konyha önként'!D74</f>
        <v>0</v>
      </c>
      <c r="E74" s="669">
        <f>'1.A.2sz.mell.Önk. önként '!E76+'1.B.2 Óvoda (3)'!E74+'1.C.2sz.mell. Konyha önként'!E74</f>
        <v>0</v>
      </c>
      <c r="F74" s="670"/>
    </row>
    <row r="75" spans="1:6" s="217" customFormat="1" ht="12" customHeight="1" thickBot="1" x14ac:dyDescent="0.3">
      <c r="A75" s="176" t="s">
        <v>608</v>
      </c>
      <c r="B75" s="680" t="s">
        <v>609</v>
      </c>
      <c r="C75" s="672">
        <f>'1.A.2sz.mell.Önk. önként '!C77+'1.B.2 Óvoda (3)'!C75+'1.C.2sz.mell. Konyha önként'!C75</f>
        <v>0</v>
      </c>
      <c r="D75" s="672">
        <f>'1.A.2sz.mell.Önk. önként '!D77+'1.B.2 Óvoda (3)'!D75+'1.C.2sz.mell. Konyha önként'!D75</f>
        <v>0</v>
      </c>
      <c r="E75" s="672">
        <f>'1.A.2sz.mell.Önk. önként '!E77+'1.B.2 Óvoda (3)'!E75+'1.C.2sz.mell. Konyha önként'!E75</f>
        <v>0</v>
      </c>
      <c r="F75" s="673"/>
    </row>
    <row r="76" spans="1:6" s="217" customFormat="1" ht="12" customHeight="1" thickBot="1" x14ac:dyDescent="0.3">
      <c r="A76" s="745" t="s">
        <v>610</v>
      </c>
      <c r="B76" s="674" t="s">
        <v>611</v>
      </c>
      <c r="C76" s="675">
        <f>'1.A.2sz.mell.Önk. önként '!C78+'1.B.2 Óvoda (3)'!C76+'1.C.2sz.mell. Konyha önként'!C76</f>
        <v>4561890</v>
      </c>
      <c r="D76" s="675">
        <f>'1.A.2sz.mell.Önk. önként '!D78+'1.B.2 Óvoda (3)'!D76+'1.C.2sz.mell. Konyha önként'!D76</f>
        <v>4561890</v>
      </c>
      <c r="E76" s="675">
        <f>'1.A.2sz.mell.Önk. önként '!E78+'1.B.2 Óvoda (3)'!E76+'1.C.2sz.mell. Konyha önként'!E76</f>
        <v>6313243</v>
      </c>
      <c r="F76" s="744">
        <v>1</v>
      </c>
    </row>
    <row r="77" spans="1:6" s="217" customFormat="1" ht="12" customHeight="1" x14ac:dyDescent="0.25">
      <c r="A77" s="175" t="s">
        <v>612</v>
      </c>
      <c r="B77" s="679" t="s">
        <v>613</v>
      </c>
      <c r="C77" s="669">
        <f>'1.A.2sz.mell.Önk. önként '!C79+'1.B.2 Óvoda (3)'!C77+'1.C.2sz.mell. Konyha önként'!C77</f>
        <v>0</v>
      </c>
      <c r="D77" s="669">
        <f>'1.A.2sz.mell.Önk. önként '!D79+'1.B.2 Óvoda (3)'!D77+'1.C.2sz.mell. Konyha önként'!D77</f>
        <v>0</v>
      </c>
      <c r="E77" s="669">
        <f>'1.A.2sz.mell.Önk. önként '!E79+'1.B.2 Óvoda (3)'!E77+'1.C.2sz.mell. Konyha önként'!E77</f>
        <v>0</v>
      </c>
      <c r="F77" s="670">
        <v>1</v>
      </c>
    </row>
    <row r="78" spans="1:6" s="217" customFormat="1" ht="12" customHeight="1" x14ac:dyDescent="0.25">
      <c r="A78" s="172" t="s">
        <v>614</v>
      </c>
      <c r="B78" s="199" t="s">
        <v>615</v>
      </c>
      <c r="C78" s="582">
        <f>'1.A.2sz.mell.Önk. önként '!C80+'1.B.2 Óvoda (3)'!C78+'1.C.2sz.mell. Konyha önként'!C78</f>
        <v>1933232</v>
      </c>
      <c r="D78" s="582">
        <f>'1.A.2sz.mell.Önk. önként '!D80+'1.B.2 Óvoda (3)'!D78+'1.C.2sz.mell. Konyha önként'!D78</f>
        <v>1933232</v>
      </c>
      <c r="E78" s="582">
        <f>'1.A.2sz.mell.Önk. önként '!E80+'1.B.2 Óvoda (3)'!E78+'1.C.2sz.mell. Konyha önként'!E78</f>
        <v>3684673</v>
      </c>
      <c r="F78" s="671"/>
    </row>
    <row r="79" spans="1:6" s="217" customFormat="1" ht="12" customHeight="1" thickBot="1" x14ac:dyDescent="0.3">
      <c r="A79" s="176" t="s">
        <v>616</v>
      </c>
      <c r="B79" s="680" t="s">
        <v>617</v>
      </c>
      <c r="C79" s="672">
        <f>'1.A.2sz.mell.Önk. önként '!C81+'1.B.2 Óvoda (3)'!C79+'1.C.2sz.mell. Konyha önként'!C79</f>
        <v>2628658</v>
      </c>
      <c r="D79" s="672">
        <f>'1.A.2sz.mell.Önk. önként '!D81+'1.B.2 Óvoda (3)'!D79+'1.C.2sz.mell. Konyha önként'!D79</f>
        <v>2628658</v>
      </c>
      <c r="E79" s="672">
        <f>'1.A.2sz.mell.Önk. önként '!E81+'1.B.2 Óvoda (3)'!E79+'1.C.2sz.mell. Konyha önként'!E79</f>
        <v>2628570</v>
      </c>
      <c r="F79" s="673"/>
    </row>
    <row r="80" spans="1:6" s="217" customFormat="1" ht="12" customHeight="1" thickBot="1" x14ac:dyDescent="0.3">
      <c r="A80" s="745" t="s">
        <v>618</v>
      </c>
      <c r="B80" s="674" t="s">
        <v>619</v>
      </c>
      <c r="C80" s="675">
        <f>'1.A.2sz.mell.Önk. önként '!C82+'1.B.2 Óvoda (3)'!C80+'1.C.2sz.mell. Konyha önként'!C80</f>
        <v>0</v>
      </c>
      <c r="D80" s="675">
        <f>'1.A.2sz.mell.Önk. önként '!D82+'1.B.2 Óvoda (3)'!D80+'1.C.2sz.mell. Konyha önként'!D80</f>
        <v>0</v>
      </c>
      <c r="E80" s="675">
        <f>'1.A.2sz.mell.Önk. önként '!E82+'1.B.2 Óvoda (3)'!E80+'1.C.2sz.mell. Konyha önként'!E80</f>
        <v>0</v>
      </c>
      <c r="F80" s="744"/>
    </row>
    <row r="81" spans="1:9" s="217" customFormat="1" ht="12" customHeight="1" x14ac:dyDescent="0.25">
      <c r="A81" s="747" t="s">
        <v>620</v>
      </c>
      <c r="B81" s="679" t="s">
        <v>621</v>
      </c>
      <c r="C81" s="669">
        <f>'1.A.2sz.mell.Önk. önként '!C83+'1.B.2 Óvoda (3)'!C81+'1.C.2sz.mell. Konyha önként'!C81</f>
        <v>0</v>
      </c>
      <c r="D81" s="669">
        <f>'1.A.2sz.mell.Önk. önként '!D83+'1.B.2 Óvoda (3)'!D81+'1.C.2sz.mell. Konyha önként'!D81</f>
        <v>0</v>
      </c>
      <c r="E81" s="669">
        <f>'1.A.2sz.mell.Önk. önként '!E83+'1.B.2 Óvoda (3)'!E81+'1.C.2sz.mell. Konyha önként'!E81</f>
        <v>0</v>
      </c>
      <c r="F81" s="670"/>
    </row>
    <row r="82" spans="1:9" s="217" customFormat="1" ht="12" customHeight="1" x14ac:dyDescent="0.25">
      <c r="A82" s="219" t="s">
        <v>622</v>
      </c>
      <c r="B82" s="199" t="s">
        <v>623</v>
      </c>
      <c r="C82" s="582">
        <f>'1.A.2sz.mell.Önk. önként '!C84+'1.B.2 Óvoda (3)'!C82+'1.C.2sz.mell. Konyha önként'!C82</f>
        <v>0</v>
      </c>
      <c r="D82" s="582">
        <f>'1.A.2sz.mell.Önk. önként '!D84+'1.B.2 Óvoda (3)'!D82+'1.C.2sz.mell. Konyha önként'!D82</f>
        <v>0</v>
      </c>
      <c r="E82" s="582">
        <f>'1.A.2sz.mell.Önk. önként '!E84+'1.B.2 Óvoda (3)'!E82+'1.C.2sz.mell. Konyha önként'!E82</f>
        <v>0</v>
      </c>
      <c r="F82" s="671"/>
    </row>
    <row r="83" spans="1:9" s="217" customFormat="1" ht="12" customHeight="1" x14ac:dyDescent="0.25">
      <c r="A83" s="219" t="s">
        <v>624</v>
      </c>
      <c r="B83" s="199" t="s">
        <v>625</v>
      </c>
      <c r="C83" s="582">
        <f>'1.A.2sz.mell.Önk. önként '!C85+'1.B.2 Óvoda (3)'!C83+'1.C.2sz.mell. Konyha önként'!C83</f>
        <v>0</v>
      </c>
      <c r="D83" s="582">
        <f>'1.A.2sz.mell.Önk. önként '!D85+'1.B.2 Óvoda (3)'!D83+'1.C.2sz.mell. Konyha önként'!D83</f>
        <v>0</v>
      </c>
      <c r="E83" s="582">
        <f>'1.A.2sz.mell.Önk. önként '!E85+'1.B.2 Óvoda (3)'!E83+'1.C.2sz.mell. Konyha önként'!E83</f>
        <v>0</v>
      </c>
      <c r="F83" s="671"/>
    </row>
    <row r="84" spans="1:9" s="217" customFormat="1" ht="12" customHeight="1" thickBot="1" x14ac:dyDescent="0.3">
      <c r="A84" s="748" t="s">
        <v>626</v>
      </c>
      <c r="B84" s="680" t="s">
        <v>627</v>
      </c>
      <c r="C84" s="672">
        <f>'1.A.2sz.mell.Önk. önként '!C86+'1.B.2 Óvoda (3)'!C84+'1.C.2sz.mell. Konyha önként'!C84</f>
        <v>0</v>
      </c>
      <c r="D84" s="672">
        <f>'1.A.2sz.mell.Önk. önként '!D86+'1.B.2 Óvoda (3)'!D84+'1.C.2sz.mell. Konyha önként'!D84</f>
        <v>0</v>
      </c>
      <c r="E84" s="672">
        <f>'1.A.2sz.mell.Önk. önként '!E86+'1.B.2 Óvoda (3)'!E84+'1.C.2sz.mell. Konyha önként'!E84</f>
        <v>0</v>
      </c>
      <c r="F84" s="673"/>
    </row>
    <row r="85" spans="1:9" s="217" customFormat="1" ht="12" customHeight="1" thickBot="1" x14ac:dyDescent="0.3">
      <c r="A85" s="229" t="s">
        <v>628</v>
      </c>
      <c r="B85" s="413" t="s">
        <v>629</v>
      </c>
      <c r="C85" s="579">
        <f>'1.A.2sz.mell.Önk. önként '!C87+'1.B.2 Óvoda (3)'!C85+'1.C.2sz.mell. Konyha önként'!C85</f>
        <v>0</v>
      </c>
      <c r="D85" s="579">
        <f>'1.A.2sz.mell.Önk. önként '!D87+'1.B.2 Óvoda (3)'!D85+'1.C.2sz.mell. Konyha önként'!D85</f>
        <v>0</v>
      </c>
      <c r="E85" s="579">
        <f>'1.A.2sz.mell.Önk. önként '!E87+'1.B.2 Óvoda (3)'!E85+'1.C.2sz.mell. Konyha önként'!E85</f>
        <v>0</v>
      </c>
      <c r="F85" s="746"/>
    </row>
    <row r="86" spans="1:9" s="217" customFormat="1" ht="13.8" thickBot="1" x14ac:dyDescent="0.3">
      <c r="A86" s="227" t="s">
        <v>630</v>
      </c>
      <c r="B86" s="410" t="s">
        <v>631</v>
      </c>
      <c r="C86" s="208">
        <f>'1.A.2sz.mell.Önk. önként '!C88+'1.B.2 Óvoda (3)'!C86+'1.C.2sz.mell. Konyha önként'!C86</f>
        <v>20732854</v>
      </c>
      <c r="D86" s="208">
        <f>'1.A.2sz.mell.Önk. önként '!D88+'1.B.2 Óvoda (3)'!D86+'1.C.2sz.mell. Konyha önként'!D86</f>
        <v>4561890</v>
      </c>
      <c r="E86" s="208">
        <f>'1.A.2sz.mell.Önk. önként '!E88+'1.B.2 Óvoda (3)'!E86+'1.C.2sz.mell. Konyha önként'!E86</f>
        <v>6313243</v>
      </c>
      <c r="F86" s="285">
        <f>E86/E87</f>
        <v>9.6926468374485319E-2</v>
      </c>
    </row>
    <row r="87" spans="1:9" s="217" customFormat="1" ht="13.8" thickBot="1" x14ac:dyDescent="0.3">
      <c r="A87" s="229" t="s">
        <v>632</v>
      </c>
      <c r="B87" s="413" t="s">
        <v>633</v>
      </c>
      <c r="C87" s="208">
        <v>97186139</v>
      </c>
      <c r="D87" s="208">
        <f>'1.A.2sz.mell.Önk. önként '!D89+'1.B.2 Óvoda (3)'!D87+'1.C.2sz.mell. Konyha önként'!D87</f>
        <v>69538538</v>
      </c>
      <c r="E87" s="208">
        <f>'1.A.2sz.mell.Önk. önként '!E89+'1.B.2 Óvoda (3)'!E87+'1.C.2sz.mell. Konyha önként'!E87</f>
        <v>65134355</v>
      </c>
      <c r="F87" s="285">
        <f>E87/D87</f>
        <v>0.9366655795955906</v>
      </c>
    </row>
    <row r="88" spans="1:9" s="217" customFormat="1" ht="12" customHeight="1" x14ac:dyDescent="0.25">
      <c r="A88" s="157"/>
      <c r="B88" s="402"/>
      <c r="C88" s="158"/>
      <c r="D88" s="158"/>
      <c r="E88" s="158"/>
      <c r="F88" s="158"/>
    </row>
    <row r="89" spans="1:9" customFormat="1" ht="16.5" customHeight="1" x14ac:dyDescent="0.3">
      <c r="A89" s="868" t="s">
        <v>335</v>
      </c>
      <c r="B89" s="868"/>
      <c r="C89" s="868"/>
      <c r="D89" s="868"/>
      <c r="E89" s="868"/>
      <c r="F89" s="215"/>
      <c r="H89" s="215"/>
      <c r="I89" s="215"/>
    </row>
    <row r="90" spans="1:9" s="220" customFormat="1" ht="16.5" customHeight="1" thickBot="1" x14ac:dyDescent="0.35">
      <c r="A90" s="17" t="s">
        <v>404</v>
      </c>
      <c r="B90" s="17"/>
      <c r="C90" s="186"/>
      <c r="D90" s="186"/>
      <c r="E90" s="203"/>
      <c r="F90" s="203" t="s">
        <v>1023</v>
      </c>
    </row>
    <row r="91" spans="1:9" s="220" customFormat="1" ht="16.5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6"/>
      <c r="F91" s="287"/>
    </row>
    <row r="92" spans="1:9" customFormat="1" ht="38.1" customHeight="1" thickBot="1" x14ac:dyDescent="0.35">
      <c r="A92" s="870"/>
      <c r="B92" s="872"/>
      <c r="C92" s="18" t="s">
        <v>461</v>
      </c>
      <c r="D92" s="18" t="s">
        <v>466</v>
      </c>
      <c r="E92" s="19" t="s">
        <v>467</v>
      </c>
      <c r="F92" s="288" t="s">
        <v>816</v>
      </c>
      <c r="H92" s="215"/>
      <c r="I92" s="215"/>
    </row>
    <row r="93" spans="1:9" s="216" customFormat="1" ht="12" customHeight="1" thickBot="1" x14ac:dyDescent="0.25">
      <c r="A93" s="182" t="s">
        <v>634</v>
      </c>
      <c r="B93" s="401" t="s">
        <v>635</v>
      </c>
      <c r="C93" s="183" t="s">
        <v>636</v>
      </c>
      <c r="D93" s="183" t="s">
        <v>637</v>
      </c>
      <c r="E93" s="184" t="s">
        <v>638</v>
      </c>
      <c r="F93" s="184" t="s">
        <v>638</v>
      </c>
    </row>
    <row r="94" spans="1:9" customFormat="1" ht="12" customHeight="1" thickBot="1" x14ac:dyDescent="0.35">
      <c r="A94" s="180" t="s">
        <v>306</v>
      </c>
      <c r="B94" s="443" t="s">
        <v>640</v>
      </c>
      <c r="C94" s="207">
        <f>'1.A.2sz.mell.Önk. önként '!C96+'1.B.2 Óvoda (3)'!C94+'1.C.2sz.mell. Konyha önként'!C94</f>
        <v>52955695</v>
      </c>
      <c r="D94" s="207">
        <f>'1.A.2sz.mell.Önk. önként '!D96+'1.B.2 Óvoda (3)'!D94+'1.C.2sz.mell. Konyha önként'!D94</f>
        <v>50113757</v>
      </c>
      <c r="E94" s="207">
        <f>'1.A.2sz.mell.Önk. önként '!E96+'1.B.2 Óvoda (3)'!E94+'1.C.2sz.mell. Konyha önként'!E94</f>
        <v>51448932</v>
      </c>
      <c r="F94" s="481">
        <f>E94/D94</f>
        <v>1.0266428837095571</v>
      </c>
      <c r="H94" s="215"/>
      <c r="I94" s="215"/>
    </row>
    <row r="95" spans="1:9" customFormat="1" ht="12" customHeight="1" x14ac:dyDescent="0.3">
      <c r="A95" s="175" t="s">
        <v>364</v>
      </c>
      <c r="B95" s="168" t="s">
        <v>336</v>
      </c>
      <c r="C95" s="669">
        <f>'1.A.2sz.mell.Önk. önként '!C97+'1.B.2 Óvoda (3)'!C95+'1.C.2sz.mell. Konyha önként'!C95</f>
        <v>24991536</v>
      </c>
      <c r="D95" s="669">
        <f>'1.A.2sz.mell.Önk. önként '!D97+'1.B.2 Óvoda (3)'!D95+'1.C.2sz.mell. Konyha önként'!D95</f>
        <v>26564784</v>
      </c>
      <c r="E95" s="669">
        <f>'1.A.2sz.mell.Önk. önként '!E97+'1.B.2 Óvoda (3)'!E95+'1.C.2sz.mell. Konyha önként'!E95</f>
        <v>27832193</v>
      </c>
      <c r="F95" s="670">
        <f>E95/D95</f>
        <v>1.0477101187798101</v>
      </c>
      <c r="H95" s="215"/>
      <c r="I95" s="215"/>
    </row>
    <row r="96" spans="1:9" customFormat="1" ht="12" customHeight="1" x14ac:dyDescent="0.3">
      <c r="A96" s="172" t="s">
        <v>365</v>
      </c>
      <c r="B96" s="166" t="s">
        <v>424</v>
      </c>
      <c r="C96" s="582">
        <f>'1.A.2sz.mell.Önk. önként '!C98+'1.B.2 Óvoda (3)'!C96+'1.C.2sz.mell. Konyha önként'!C96</f>
        <v>2499148</v>
      </c>
      <c r="D96" s="582">
        <f>'1.A.2sz.mell.Önk. önként '!D98+'1.B.2 Óvoda (3)'!D96+'1.C.2sz.mell. Konyha önként'!D96</f>
        <v>2498395</v>
      </c>
      <c r="E96" s="582">
        <f>'1.A.2sz.mell.Önk. önként '!E98+'1.B.2 Óvoda (3)'!E96+'1.C.2sz.mell. Konyha önként'!E96</f>
        <v>2646198</v>
      </c>
      <c r="F96" s="671">
        <f>E96/D96</f>
        <v>1.0591591801936844</v>
      </c>
      <c r="H96" s="215"/>
      <c r="I96" s="215"/>
    </row>
    <row r="97" spans="1:9" customFormat="1" ht="12" customHeight="1" x14ac:dyDescent="0.3">
      <c r="A97" s="172" t="s">
        <v>366</v>
      </c>
      <c r="B97" s="166" t="s">
        <v>393</v>
      </c>
      <c r="C97" s="582">
        <f>'1.A.2sz.mell.Önk. önként '!C99+'1.B.2 Óvoda (3)'!C97+'1.C.2sz.mell. Konyha önként'!C97</f>
        <v>20633287</v>
      </c>
      <c r="D97" s="582">
        <f>'1.A.2sz.mell.Önk. önként '!D99+'1.B.2 Óvoda (3)'!D97+'1.C.2sz.mell. Konyha önként'!D97</f>
        <v>18926361</v>
      </c>
      <c r="E97" s="582">
        <f>'1.A.2sz.mell.Önk. önként '!E99+'1.B.2 Óvoda (3)'!E97+'1.C.2sz.mell. Konyha önként'!E97</f>
        <v>18846324</v>
      </c>
      <c r="F97" s="671">
        <f>E97/D97</f>
        <v>0.99577113635315317</v>
      </c>
      <c r="H97" s="215"/>
      <c r="I97" s="215"/>
    </row>
    <row r="98" spans="1:9" customFormat="1" ht="12" customHeight="1" x14ac:dyDescent="0.3">
      <c r="A98" s="172" t="s">
        <v>367</v>
      </c>
      <c r="B98" s="166" t="s">
        <v>425</v>
      </c>
      <c r="C98" s="582">
        <f>'1.A.2sz.mell.Önk. önként '!C100+'1.B.2 Óvoda (3)'!C98+'1.C.2sz.mell. Konyha önként'!C98</f>
        <v>0</v>
      </c>
      <c r="D98" s="582">
        <f>'1.A.2sz.mell.Önk. önként '!D100+'1.B.2 Óvoda (3)'!D98+'1.C.2sz.mell. Konyha önként'!D98</f>
        <v>0</v>
      </c>
      <c r="E98" s="582">
        <f>'1.A.2sz.mell.Önk. önként '!E100+'1.B.2 Óvoda (3)'!E98+'1.C.2sz.mell. Konyha önként'!E98</f>
        <v>0</v>
      </c>
      <c r="F98" s="671"/>
      <c r="H98" s="215"/>
      <c r="I98" s="215"/>
    </row>
    <row r="99" spans="1:9" customFormat="1" ht="12" customHeight="1" x14ac:dyDescent="0.3">
      <c r="A99" s="172" t="s">
        <v>376</v>
      </c>
      <c r="B99" s="166" t="s">
        <v>426</v>
      </c>
      <c r="C99" s="582">
        <f>'1.A.2sz.mell.Önk. önként '!C101+'1.B.2 Óvoda (3)'!C99+'1.C.2sz.mell. Konyha önként'!C99</f>
        <v>4831724</v>
      </c>
      <c r="D99" s="582">
        <f>'1.A.2sz.mell.Önk. önként '!D101+'1.B.2 Óvoda (3)'!D99+'1.C.2sz.mell. Konyha önként'!D99</f>
        <v>2124217</v>
      </c>
      <c r="E99" s="582">
        <f>'1.A.2sz.mell.Önk. önként '!E101+'1.B.2 Óvoda (3)'!E99+'1.C.2sz.mell. Konyha önként'!E99</f>
        <v>2124217</v>
      </c>
      <c r="F99" s="671">
        <f>E99/D99</f>
        <v>1</v>
      </c>
      <c r="H99" s="215"/>
      <c r="I99" s="215"/>
    </row>
    <row r="100" spans="1:9" customFormat="1" ht="12" customHeight="1" x14ac:dyDescent="0.3">
      <c r="A100" s="172" t="s">
        <v>368</v>
      </c>
      <c r="B100" s="166" t="s">
        <v>641</v>
      </c>
      <c r="C100" s="582">
        <f>'1.A.2sz.mell.Önk. önként '!C102+'1.B.2 Óvoda (3)'!C100+'1.C.2sz.mell. Konyha önként'!C100</f>
        <v>0</v>
      </c>
      <c r="D100" s="582">
        <f>'1.A.2sz.mell.Önk. önként '!D102+'1.B.2 Óvoda (3)'!D100+'1.C.2sz.mell. Konyha önként'!D100</f>
        <v>0</v>
      </c>
      <c r="E100" s="582">
        <f>'1.A.2sz.mell.Önk. önként '!E102+'1.B.2 Óvoda (3)'!E100+'1.C.2sz.mell. Konyha önként'!E100</f>
        <v>0</v>
      </c>
      <c r="F100" s="671"/>
      <c r="H100" s="215"/>
      <c r="I100" s="215"/>
    </row>
    <row r="101" spans="1:9" customFormat="1" ht="12" customHeight="1" x14ac:dyDescent="0.3">
      <c r="A101" s="172" t="s">
        <v>369</v>
      </c>
      <c r="B101" s="414" t="s">
        <v>642</v>
      </c>
      <c r="C101" s="582">
        <f>'1.A.2sz.mell.Önk. önként '!C103+'1.B.2 Óvoda (3)'!C101+'1.C.2sz.mell. Konyha önként'!C101</f>
        <v>0</v>
      </c>
      <c r="D101" s="582">
        <f>'1.A.2sz.mell.Önk. önként '!D103+'1.B.2 Óvoda (3)'!D101+'1.C.2sz.mell. Konyha önként'!D101</f>
        <v>0</v>
      </c>
      <c r="E101" s="582">
        <f>'1.A.2sz.mell.Önk. önként '!E103+'1.B.2 Óvoda (3)'!E101+'1.C.2sz.mell. Konyha önként'!E101</f>
        <v>0</v>
      </c>
      <c r="F101" s="671"/>
      <c r="H101" s="215"/>
      <c r="I101" s="215"/>
    </row>
    <row r="102" spans="1:9" customFormat="1" ht="12" customHeight="1" x14ac:dyDescent="0.3">
      <c r="A102" s="172" t="s">
        <v>377</v>
      </c>
      <c r="B102" s="444" t="s">
        <v>643</v>
      </c>
      <c r="C102" s="582">
        <f>'1.A.2sz.mell.Önk. önként '!C104+'1.B.2 Óvoda (3)'!C102+'1.C.2sz.mell. Konyha önként'!C102</f>
        <v>0</v>
      </c>
      <c r="D102" s="582">
        <f>'1.A.2sz.mell.Önk. önként '!D104+'1.B.2 Óvoda (3)'!D102+'1.C.2sz.mell. Konyha önként'!D102</f>
        <v>0</v>
      </c>
      <c r="E102" s="582">
        <f>'1.A.2sz.mell.Önk. önként '!E104+'1.B.2 Óvoda (3)'!E102+'1.C.2sz.mell. Konyha önként'!E102</f>
        <v>0</v>
      </c>
      <c r="F102" s="671"/>
      <c r="H102" s="215"/>
      <c r="I102" s="215"/>
    </row>
    <row r="103" spans="1:9" customFormat="1" ht="12" customHeight="1" x14ac:dyDescent="0.3">
      <c r="A103" s="172" t="s">
        <v>378</v>
      </c>
      <c r="B103" s="444" t="s">
        <v>644</v>
      </c>
      <c r="C103" s="582">
        <f>'1.A.2sz.mell.Önk. önként '!C105+'1.B.2 Óvoda (3)'!C103+'1.C.2sz.mell. Konyha önként'!C103</f>
        <v>0</v>
      </c>
      <c r="D103" s="582">
        <f>'1.A.2sz.mell.Önk. önként '!D105+'1.B.2 Óvoda (3)'!D103+'1.C.2sz.mell. Konyha önként'!D103</f>
        <v>0</v>
      </c>
      <c r="E103" s="582">
        <f>'1.A.2sz.mell.Önk. önként '!E105+'1.B.2 Óvoda (3)'!E103+'1.C.2sz.mell. Konyha önként'!E103</f>
        <v>0</v>
      </c>
      <c r="F103" s="671"/>
      <c r="H103" s="215"/>
      <c r="I103" s="215"/>
    </row>
    <row r="104" spans="1:9" customFormat="1" ht="12" customHeight="1" x14ac:dyDescent="0.3">
      <c r="A104" s="172" t="s">
        <v>379</v>
      </c>
      <c r="B104" s="414" t="s">
        <v>645</v>
      </c>
      <c r="C104" s="582">
        <f>'1.A.2sz.mell.Önk. önként '!C106+'1.B.2 Óvoda (3)'!C104+'1.C.2sz.mell. Konyha önként'!C104</f>
        <v>0</v>
      </c>
      <c r="D104" s="582">
        <f>'1.A.2sz.mell.Önk. önként '!D106+'1.B.2 Óvoda (3)'!D104+'1.C.2sz.mell. Konyha önként'!D104</f>
        <v>0</v>
      </c>
      <c r="E104" s="582">
        <f>'1.A.2sz.mell.Önk. önként '!E106+'1.B.2 Óvoda (3)'!E104+'1.C.2sz.mell. Konyha önként'!E104</f>
        <v>0</v>
      </c>
      <c r="F104" s="671"/>
      <c r="H104" s="215"/>
      <c r="I104" s="215"/>
    </row>
    <row r="105" spans="1:9" customFormat="1" ht="12" customHeight="1" x14ac:dyDescent="0.3">
      <c r="A105" s="172" t="s">
        <v>380</v>
      </c>
      <c r="B105" s="414" t="s">
        <v>646</v>
      </c>
      <c r="C105" s="582">
        <f>'1.A.2sz.mell.Önk. önként '!C107+'1.B.2 Óvoda (3)'!C105+'1.C.2sz.mell. Konyha önként'!C105</f>
        <v>0</v>
      </c>
      <c r="D105" s="582">
        <f>'1.A.2sz.mell.Önk. önként '!D107+'1.B.2 Óvoda (3)'!D105+'1.C.2sz.mell. Konyha önként'!D105</f>
        <v>0</v>
      </c>
      <c r="E105" s="582">
        <f>'1.A.2sz.mell.Önk. önként '!E107+'1.B.2 Óvoda (3)'!E105+'1.C.2sz.mell. Konyha önként'!E105</f>
        <v>0</v>
      </c>
      <c r="F105" s="671"/>
      <c r="H105" s="215"/>
      <c r="I105" s="215"/>
    </row>
    <row r="106" spans="1:9" customFormat="1" ht="12" customHeight="1" x14ac:dyDescent="0.3">
      <c r="A106" s="172" t="s">
        <v>382</v>
      </c>
      <c r="B106" s="444" t="s">
        <v>647</v>
      </c>
      <c r="C106" s="582">
        <f>'1.A.2sz.mell.Önk. önként '!C108+'1.B.2 Óvoda (3)'!C106+'1.C.2sz.mell. Konyha önként'!C106</f>
        <v>0</v>
      </c>
      <c r="D106" s="582">
        <f>'1.A.2sz.mell.Önk. önként '!D108+'1.B.2 Óvoda (3)'!D106+'1.C.2sz.mell. Konyha önként'!D106</f>
        <v>0</v>
      </c>
      <c r="E106" s="582">
        <f>'1.A.2sz.mell.Önk. önként '!E108+'1.B.2 Óvoda (3)'!E106+'1.C.2sz.mell. Konyha önként'!E106</f>
        <v>0</v>
      </c>
      <c r="F106" s="671"/>
      <c r="H106" s="215"/>
      <c r="I106" s="215"/>
    </row>
    <row r="107" spans="1:9" customFormat="1" ht="12" customHeight="1" x14ac:dyDescent="0.3">
      <c r="A107" s="172" t="s">
        <v>427</v>
      </c>
      <c r="B107" s="166" t="s">
        <v>648</v>
      </c>
      <c r="C107" s="582">
        <f>'1.A.2sz.mell.Önk. önként '!C109+'1.B.2 Óvoda (3)'!C107+'1.C.2sz.mell. Konyha önként'!C107</f>
        <v>0</v>
      </c>
      <c r="D107" s="582">
        <f>'1.A.2sz.mell.Önk. önként '!D109+'1.B.2 Óvoda (3)'!D107+'1.C.2sz.mell. Konyha önként'!D107</f>
        <v>0</v>
      </c>
      <c r="E107" s="582">
        <f>'1.A.2sz.mell.Önk. önként '!E109+'1.B.2 Óvoda (3)'!E107+'1.C.2sz.mell. Konyha önként'!E107</f>
        <v>0</v>
      </c>
      <c r="F107" s="671"/>
      <c r="H107" s="215"/>
      <c r="I107" s="215"/>
    </row>
    <row r="108" spans="1:9" customFormat="1" ht="12" customHeight="1" x14ac:dyDescent="0.3">
      <c r="A108" s="172" t="s">
        <v>649</v>
      </c>
      <c r="B108" s="166" t="s">
        <v>650</v>
      </c>
      <c r="C108" s="582">
        <f>'1.A.2sz.mell.Önk. önként '!C110+'1.B.2 Óvoda (3)'!C108+'1.C.2sz.mell. Konyha önként'!C108</f>
        <v>0</v>
      </c>
      <c r="D108" s="582">
        <f>'1.A.2sz.mell.Önk. önként '!D110+'1.B.2 Óvoda (3)'!D108+'1.C.2sz.mell. Konyha önként'!D108</f>
        <v>0</v>
      </c>
      <c r="E108" s="582">
        <f>'1.A.2sz.mell.Önk. önként '!E110+'1.B.2 Óvoda (3)'!E108+'1.C.2sz.mell. Konyha önként'!E108</f>
        <v>0</v>
      </c>
      <c r="F108" s="671"/>
      <c r="H108" s="215"/>
      <c r="I108" s="215"/>
    </row>
    <row r="109" spans="1:9" customFormat="1" ht="12" customHeight="1" thickBot="1" x14ac:dyDescent="0.35">
      <c r="A109" s="176" t="s">
        <v>651</v>
      </c>
      <c r="B109" s="415" t="s">
        <v>652</v>
      </c>
      <c r="C109" s="672">
        <f>'1.A.2sz.mell.Önk. önként '!C111+'1.B.2 Óvoda (3)'!C109+'1.C.2sz.mell. Konyha önként'!C109</f>
        <v>4831724</v>
      </c>
      <c r="D109" s="672">
        <f>'1.A.2sz.mell.Önk. önként '!D111+'1.B.2 Óvoda (3)'!D109+'1.C.2sz.mell. Konyha önként'!D109</f>
        <v>2124217</v>
      </c>
      <c r="E109" s="672">
        <f>'1.A.2sz.mell.Önk. önként '!E111+'1.B.2 Óvoda (3)'!E109+'1.C.2sz.mell. Konyha önként'!E109</f>
        <v>2124217</v>
      </c>
      <c r="F109" s="673">
        <f>E109/D109</f>
        <v>1</v>
      </c>
      <c r="H109" s="215"/>
      <c r="I109" s="215"/>
    </row>
    <row r="110" spans="1:9" customFormat="1" ht="12" customHeight="1" thickBot="1" x14ac:dyDescent="0.35">
      <c r="A110" s="678" t="s">
        <v>307</v>
      </c>
      <c r="B110" s="681" t="s">
        <v>653</v>
      </c>
      <c r="C110" s="675">
        <f>'1.A.2sz.mell.Önk. önként '!C112+'1.B.2 Óvoda (3)'!C110+'1.C.2sz.mell. Konyha önként'!C110</f>
        <v>36266404</v>
      </c>
      <c r="D110" s="675">
        <f>'1.A.2sz.mell.Önk. önként '!D112+'1.B.2 Óvoda (3)'!D110+'1.C.2sz.mell. Konyha önként'!D110</f>
        <v>12283436</v>
      </c>
      <c r="E110" s="675">
        <f>'1.A.2sz.mell.Önk. önként '!E112+'1.B.2 Óvoda (3)'!E110+'1.C.2sz.mell. Konyha önként'!E110</f>
        <v>12288937</v>
      </c>
      <c r="F110" s="676">
        <f>E110/D110</f>
        <v>1.0004478388620253</v>
      </c>
      <c r="H110" s="215"/>
      <c r="I110" s="215"/>
    </row>
    <row r="111" spans="1:9" customFormat="1" ht="12" customHeight="1" x14ac:dyDescent="0.3">
      <c r="A111" s="175" t="s">
        <v>370</v>
      </c>
      <c r="B111" s="168" t="s">
        <v>439</v>
      </c>
      <c r="C111" s="669">
        <f>'1.A.2sz.mell.Önk. önként '!C113+'1.B.2 Óvoda (3)'!C111+'1.C.2sz.mell. Konyha önként'!C111</f>
        <v>32080464</v>
      </c>
      <c r="D111" s="669">
        <f>'1.A.2sz.mell.Önk. önként '!D113+'1.B.2 Óvoda (3)'!D111+'1.C.2sz.mell. Konyha önként'!D111</f>
        <v>9374143</v>
      </c>
      <c r="E111" s="669">
        <f>'1.A.2sz.mell.Önk. önként '!E113+'1.B.2 Óvoda (3)'!E111+'1.C.2sz.mell. Konyha önként'!E111</f>
        <v>9379644</v>
      </c>
      <c r="F111" s="670">
        <f>E111/D111</f>
        <v>1.0005868269771434</v>
      </c>
      <c r="H111" s="215"/>
      <c r="I111" s="215"/>
    </row>
    <row r="112" spans="1:9" customFormat="1" ht="12" customHeight="1" x14ac:dyDescent="0.3">
      <c r="A112" s="172" t="s">
        <v>371</v>
      </c>
      <c r="B112" s="166" t="s">
        <v>654</v>
      </c>
      <c r="C112" s="582">
        <f>'1.A.2sz.mell.Önk. önként '!C114+'1.B.2 Óvoda (3)'!C112+'1.C.2sz.mell. Konyha önként'!C112</f>
        <v>28720900</v>
      </c>
      <c r="D112" s="582">
        <f>'1.A.2sz.mell.Önk. önként '!D114+'1.B.2 Óvoda (3)'!D112+'1.C.2sz.mell. Konyha önként'!D112</f>
        <v>0</v>
      </c>
      <c r="E112" s="582">
        <f>'1.A.2sz.mell.Önk. önként '!E114+'1.B.2 Óvoda (3)'!E112+'1.C.2sz.mell. Konyha önként'!E112</f>
        <v>0</v>
      </c>
      <c r="F112" s="671"/>
      <c r="H112" s="215"/>
      <c r="I112" s="215"/>
    </row>
    <row r="113" spans="1:9" customFormat="1" x14ac:dyDescent="0.3">
      <c r="A113" s="172" t="s">
        <v>372</v>
      </c>
      <c r="B113" s="166" t="s">
        <v>428</v>
      </c>
      <c r="C113" s="582">
        <f>'1.A.2sz.mell.Önk. önként '!C115+'1.B.2 Óvoda (3)'!C113+'1.C.2sz.mell. Konyha önként'!C113</f>
        <v>4185940</v>
      </c>
      <c r="D113" s="582">
        <f>'1.A.2sz.mell.Önk. önként '!D115+'1.B.2 Óvoda (3)'!D113+'1.C.2sz.mell. Konyha önként'!D113</f>
        <v>2909293</v>
      </c>
      <c r="E113" s="582">
        <f>'1.A.2sz.mell.Önk. önként '!E115+'1.B.2 Óvoda (3)'!E113+'1.C.2sz.mell. Konyha önként'!E113</f>
        <v>2909293</v>
      </c>
      <c r="F113" s="671">
        <f>E113/D113</f>
        <v>1</v>
      </c>
      <c r="H113" s="215"/>
      <c r="I113" s="215"/>
    </row>
    <row r="114" spans="1:9" customFormat="1" ht="12" customHeight="1" x14ac:dyDescent="0.3">
      <c r="A114" s="172" t="s">
        <v>373</v>
      </c>
      <c r="B114" s="166" t="s">
        <v>655</v>
      </c>
      <c r="C114" s="582">
        <f>'1.A.2sz.mell.Önk. önként '!C116+'1.B.2 Óvoda (3)'!C114+'1.C.2sz.mell. Konyha önként'!C114</f>
        <v>4185940</v>
      </c>
      <c r="D114" s="582">
        <f>'1.A.2sz.mell.Önk. önként '!D116+'1.B.2 Óvoda (3)'!D114+'1.C.2sz.mell. Konyha önként'!D114</f>
        <v>0</v>
      </c>
      <c r="E114" s="582">
        <f>'1.A.2sz.mell.Önk. önként '!E116+'1.B.2 Óvoda (3)'!E114+'1.C.2sz.mell. Konyha önként'!E114</f>
        <v>0</v>
      </c>
      <c r="F114" s="671"/>
      <c r="H114" s="215"/>
      <c r="I114" s="215"/>
    </row>
    <row r="115" spans="1:9" customFormat="1" ht="12" customHeight="1" x14ac:dyDescent="0.3">
      <c r="A115" s="172" t="s">
        <v>374</v>
      </c>
      <c r="B115" s="199" t="s">
        <v>441</v>
      </c>
      <c r="C115" s="582">
        <f>'1.A.2sz.mell.Önk. önként '!C117+'1.B.2 Óvoda (3)'!C115+'1.C.2sz.mell. Konyha önként'!C115</f>
        <v>0</v>
      </c>
      <c r="D115" s="582">
        <f>'1.A.2sz.mell.Önk. önként '!D117+'1.B.2 Óvoda (3)'!D115+'1.C.2sz.mell. Konyha önként'!D115</f>
        <v>0</v>
      </c>
      <c r="E115" s="582">
        <f>'1.A.2sz.mell.Önk. önként '!E117+'1.B.2 Óvoda (3)'!E115+'1.C.2sz.mell. Konyha önként'!E115</f>
        <v>0</v>
      </c>
      <c r="F115" s="671"/>
      <c r="H115" s="215"/>
      <c r="I115" s="215"/>
    </row>
    <row r="116" spans="1:9" customFormat="1" ht="21.75" customHeight="1" x14ac:dyDescent="0.3">
      <c r="A116" s="172" t="s">
        <v>381</v>
      </c>
      <c r="B116" s="199" t="s">
        <v>656</v>
      </c>
      <c r="C116" s="582">
        <f>'1.A.2sz.mell.Önk. önként '!C118+'1.B.2 Óvoda (3)'!C116+'1.C.2sz.mell. Konyha önként'!C116</f>
        <v>0</v>
      </c>
      <c r="D116" s="582">
        <f>'1.A.2sz.mell.Önk. önként '!D118+'1.B.2 Óvoda (3)'!D116+'1.C.2sz.mell. Konyha önként'!D116</f>
        <v>0</v>
      </c>
      <c r="E116" s="582">
        <f>'1.A.2sz.mell.Önk. önként '!E118+'1.B.2 Óvoda (3)'!E116+'1.C.2sz.mell. Konyha önként'!E116</f>
        <v>0</v>
      </c>
      <c r="F116" s="671"/>
      <c r="H116" s="215"/>
      <c r="I116" s="215"/>
    </row>
    <row r="117" spans="1:9" customFormat="1" ht="24" customHeight="1" x14ac:dyDescent="0.3">
      <c r="A117" s="172" t="s">
        <v>383</v>
      </c>
      <c r="B117" s="166" t="s">
        <v>657</v>
      </c>
      <c r="C117" s="582">
        <f>'1.A.2sz.mell.Önk. önként '!C119+'1.B.2 Óvoda (3)'!C117+'1.C.2sz.mell. Konyha önként'!C117</f>
        <v>0</v>
      </c>
      <c r="D117" s="582">
        <f>'1.A.2sz.mell.Önk. önként '!D119+'1.B.2 Óvoda (3)'!D117+'1.C.2sz.mell. Konyha önként'!D117</f>
        <v>0</v>
      </c>
      <c r="E117" s="582">
        <f>'1.A.2sz.mell.Önk. önként '!E119+'1.B.2 Óvoda (3)'!E117+'1.C.2sz.mell. Konyha önként'!E117</f>
        <v>0</v>
      </c>
      <c r="F117" s="671"/>
      <c r="H117" s="215"/>
      <c r="I117" s="215"/>
    </row>
    <row r="118" spans="1:9" customFormat="1" ht="22.5" customHeight="1" x14ac:dyDescent="0.3">
      <c r="A118" s="172" t="s">
        <v>429</v>
      </c>
      <c r="B118" s="166" t="s">
        <v>644</v>
      </c>
      <c r="C118" s="582">
        <f>'1.A.2sz.mell.Önk. önként '!C120+'1.B.2 Óvoda (3)'!C118+'1.C.2sz.mell. Konyha önként'!C118</f>
        <v>0</v>
      </c>
      <c r="D118" s="582">
        <f>'1.A.2sz.mell.Önk. önként '!D120+'1.B.2 Óvoda (3)'!D118+'1.C.2sz.mell. Konyha önként'!D118</f>
        <v>0</v>
      </c>
      <c r="E118" s="582">
        <f>'1.A.2sz.mell.Önk. önként '!E120+'1.B.2 Óvoda (3)'!E118+'1.C.2sz.mell. Konyha önként'!E118</f>
        <v>0</v>
      </c>
      <c r="F118" s="671"/>
      <c r="H118" s="215"/>
      <c r="I118" s="215"/>
    </row>
    <row r="119" spans="1:9" customFormat="1" ht="12" customHeight="1" x14ac:dyDescent="0.3">
      <c r="A119" s="172" t="s">
        <v>430</v>
      </c>
      <c r="B119" s="166" t="s">
        <v>658</v>
      </c>
      <c r="C119" s="582">
        <f>'1.A.2sz.mell.Önk. önként '!C121+'1.B.2 Óvoda (3)'!C119+'1.C.2sz.mell. Konyha önként'!C119</f>
        <v>0</v>
      </c>
      <c r="D119" s="582">
        <f>'1.A.2sz.mell.Önk. önként '!D121+'1.B.2 Óvoda (3)'!D119+'1.C.2sz.mell. Konyha önként'!D119</f>
        <v>0</v>
      </c>
      <c r="E119" s="582">
        <f>'1.A.2sz.mell.Önk. önként '!E121+'1.B.2 Óvoda (3)'!E119+'1.C.2sz.mell. Konyha önként'!E119</f>
        <v>0</v>
      </c>
      <c r="F119" s="671"/>
      <c r="H119" s="215"/>
      <c r="I119" s="215"/>
    </row>
    <row r="120" spans="1:9" customFormat="1" ht="12" customHeight="1" x14ac:dyDescent="0.3">
      <c r="A120" s="172" t="s">
        <v>431</v>
      </c>
      <c r="B120" s="166" t="s">
        <v>659</v>
      </c>
      <c r="C120" s="582">
        <f>'1.A.2sz.mell.Önk. önként '!C122+'1.B.2 Óvoda (3)'!C120+'1.C.2sz.mell. Konyha önként'!C120</f>
        <v>0</v>
      </c>
      <c r="D120" s="582">
        <f>'1.A.2sz.mell.Önk. önként '!D122+'1.B.2 Óvoda (3)'!D120+'1.C.2sz.mell. Konyha önként'!D120</f>
        <v>0</v>
      </c>
      <c r="E120" s="582">
        <f>'1.A.2sz.mell.Önk. önként '!E122+'1.B.2 Óvoda (3)'!E120+'1.C.2sz.mell. Konyha önként'!E120</f>
        <v>0</v>
      </c>
      <c r="F120" s="671"/>
      <c r="H120" s="215"/>
      <c r="I120" s="215"/>
    </row>
    <row r="121" spans="1:9" s="232" customFormat="1" ht="12" customHeight="1" x14ac:dyDescent="0.25">
      <c r="A121" s="172" t="s">
        <v>660</v>
      </c>
      <c r="B121" s="444" t="s">
        <v>647</v>
      </c>
      <c r="C121" s="582">
        <f>'1.A.2sz.mell.Önk. önként '!C123+'1.B.2 Óvoda (3)'!C121+'1.C.2sz.mell. Konyha önként'!C121</f>
        <v>0</v>
      </c>
      <c r="D121" s="582">
        <f>'1.A.2sz.mell.Önk. önként '!D123+'1.B.2 Óvoda (3)'!D121+'1.C.2sz.mell. Konyha önként'!D121</f>
        <v>0</v>
      </c>
      <c r="E121" s="582">
        <f>'1.A.2sz.mell.Önk. önként '!E123+'1.B.2 Óvoda (3)'!E121+'1.C.2sz.mell. Konyha önként'!E121</f>
        <v>0</v>
      </c>
      <c r="F121" s="671"/>
    </row>
    <row r="122" spans="1:9" customFormat="1" ht="12" customHeight="1" x14ac:dyDescent="0.3">
      <c r="A122" s="172" t="s">
        <v>661</v>
      </c>
      <c r="B122" s="166" t="s">
        <v>662</v>
      </c>
      <c r="C122" s="582">
        <f>'1.A.2sz.mell.Önk. önként '!C124+'1.B.2 Óvoda (3)'!C122+'1.C.2sz.mell. Konyha önként'!C122</f>
        <v>0</v>
      </c>
      <c r="D122" s="582">
        <f>'1.A.2sz.mell.Önk. önként '!D124+'1.B.2 Óvoda (3)'!D122+'1.C.2sz.mell. Konyha önként'!D122</f>
        <v>0</v>
      </c>
      <c r="E122" s="582">
        <f>'1.A.2sz.mell.Önk. önként '!E124+'1.B.2 Óvoda (3)'!E122+'1.C.2sz.mell. Konyha önként'!E122</f>
        <v>0</v>
      </c>
      <c r="F122" s="671"/>
      <c r="H122" s="215"/>
      <c r="I122" s="215"/>
    </row>
    <row r="123" spans="1:9" customFormat="1" ht="12" customHeight="1" thickBot="1" x14ac:dyDescent="0.35">
      <c r="A123" s="176" t="s">
        <v>663</v>
      </c>
      <c r="B123" s="752" t="s">
        <v>664</v>
      </c>
      <c r="C123" s="672">
        <f>'1.A.2sz.mell.Önk. önként '!C125+'1.B.2 Óvoda (3)'!C123+'1.C.2sz.mell. Konyha önként'!C123</f>
        <v>0</v>
      </c>
      <c r="D123" s="672">
        <f>'1.A.2sz.mell.Önk. önként '!D125+'1.B.2 Óvoda (3)'!D123+'1.C.2sz.mell. Konyha önként'!D123</f>
        <v>0</v>
      </c>
      <c r="E123" s="672">
        <f>'1.A.2sz.mell.Önk. önként '!E125+'1.B.2 Óvoda (3)'!E123+'1.C.2sz.mell. Konyha önként'!E123</f>
        <v>0</v>
      </c>
      <c r="F123" s="673"/>
      <c r="H123" s="215"/>
      <c r="I123" s="215"/>
    </row>
    <row r="124" spans="1:9" customFormat="1" ht="12" customHeight="1" thickBot="1" x14ac:dyDescent="0.35">
      <c r="A124" s="678" t="s">
        <v>308</v>
      </c>
      <c r="B124" s="750" t="s">
        <v>665</v>
      </c>
      <c r="C124" s="675">
        <f>'1.A.2sz.mell.Önk. önként '!C126+'1.B.2 Óvoda (3)'!C124+'1.C.2sz.mell. Konyha önként'!C124</f>
        <v>3955646</v>
      </c>
      <c r="D124" s="675">
        <f>'1.A.2sz.mell.Önk. önként '!D126+'1.B.2 Óvoda (3)'!D124+'1.C.2sz.mell. Konyha önként'!D124</f>
        <v>0</v>
      </c>
      <c r="E124" s="675">
        <f>'1.A.2sz.mell.Önk. önként '!E126+'1.B.2 Óvoda (3)'!E124+'1.C.2sz.mell. Konyha önként'!E124</f>
        <v>0</v>
      </c>
      <c r="F124" s="744"/>
      <c r="H124" s="215"/>
      <c r="I124" s="215"/>
    </row>
    <row r="125" spans="1:9" customFormat="1" ht="12" customHeight="1" x14ac:dyDescent="0.3">
      <c r="A125" s="175" t="s">
        <v>353</v>
      </c>
      <c r="B125" s="168" t="s">
        <v>342</v>
      </c>
      <c r="C125" s="669">
        <f>'1.A.2sz.mell.Önk. önként '!C127+'1.B.2 Óvoda (3)'!C125+'1.C.2sz.mell. Konyha önként'!C125</f>
        <v>0</v>
      </c>
      <c r="D125" s="669">
        <f>'1.A.2sz.mell.Önk. önként '!D127+'1.B.2 Óvoda (3)'!D125+'1.C.2sz.mell. Konyha önként'!D125</f>
        <v>0</v>
      </c>
      <c r="E125" s="669">
        <f>'1.A.2sz.mell.Önk. önként '!E127+'1.B.2 Óvoda (3)'!E125+'1.C.2sz.mell. Konyha önként'!E125</f>
        <v>0</v>
      </c>
      <c r="F125" s="670"/>
      <c r="H125" s="215"/>
      <c r="I125" s="215"/>
    </row>
    <row r="126" spans="1:9" customFormat="1" ht="12" customHeight="1" thickBot="1" x14ac:dyDescent="0.35">
      <c r="A126" s="176" t="s">
        <v>354</v>
      </c>
      <c r="B126" s="415" t="s">
        <v>343</v>
      </c>
      <c r="C126" s="672">
        <f>'1.A.2sz.mell.Önk. önként '!C128+'1.B.2 Óvoda (3)'!C126+'1.C.2sz.mell. Konyha önként'!C126</f>
        <v>3955646</v>
      </c>
      <c r="D126" s="672">
        <f>'1.A.2sz.mell.Önk. önként '!D128+'1.B.2 Óvoda (3)'!D126+'1.C.2sz.mell. Konyha önként'!D126</f>
        <v>0</v>
      </c>
      <c r="E126" s="672">
        <f>'1.A.2sz.mell.Önk. önként '!E128+'1.B.2 Óvoda (3)'!E126+'1.C.2sz.mell. Konyha önként'!E126</f>
        <v>0</v>
      </c>
      <c r="F126" s="673"/>
      <c r="H126" s="215"/>
      <c r="I126" s="215"/>
    </row>
    <row r="127" spans="1:9" customFormat="1" ht="12" customHeight="1" thickBot="1" x14ac:dyDescent="0.35">
      <c r="A127" s="578" t="s">
        <v>309</v>
      </c>
      <c r="B127" s="751" t="s">
        <v>666</v>
      </c>
      <c r="C127" s="675">
        <f>'1.A.2sz.mell.Önk. önként '!C129+'1.B.2 Óvoda (3)'!C127+'1.C.2sz.mell. Konyha önként'!C127</f>
        <v>93177745</v>
      </c>
      <c r="D127" s="675">
        <f>'1.A.2sz.mell.Önk. önként '!D129+'1.B.2 Óvoda (3)'!D127+'1.C.2sz.mell. Konyha önként'!D127</f>
        <v>62397193</v>
      </c>
      <c r="E127" s="675">
        <f>'1.A.2sz.mell.Önk. önként '!E129+'1.B.2 Óvoda (3)'!E127+'1.C.2sz.mell. Konyha önként'!E127</f>
        <v>63737869</v>
      </c>
      <c r="F127" s="580">
        <f>E127/D127</f>
        <v>1.0214861588405106</v>
      </c>
      <c r="H127" s="215"/>
      <c r="I127" s="215"/>
    </row>
    <row r="128" spans="1:9" customFormat="1" ht="12" customHeight="1" thickBot="1" x14ac:dyDescent="0.35">
      <c r="A128" s="180" t="s">
        <v>310</v>
      </c>
      <c r="B128" s="749" t="s">
        <v>667</v>
      </c>
      <c r="C128" s="207">
        <f>'1.A.2sz.mell.Önk. önként '!C130+'1.B.2 Óvoda (3)'!C128+'1.C.2sz.mell. Konyha önként'!C128</f>
        <v>12000000</v>
      </c>
      <c r="D128" s="207">
        <f>'1.A.2sz.mell.Önk. önként '!D130+'1.B.2 Óvoda (3)'!D128+'1.C.2sz.mell. Konyha önként'!D128</f>
        <v>0</v>
      </c>
      <c r="E128" s="207">
        <f>'1.A.2sz.mell.Önk. önként '!E130+'1.B.2 Óvoda (3)'!E128+'1.C.2sz.mell. Konyha önként'!E128</f>
        <v>0</v>
      </c>
      <c r="F128" s="481"/>
      <c r="H128" s="215"/>
      <c r="I128" s="215"/>
    </row>
    <row r="129" spans="1:9" customFormat="1" ht="12" customHeight="1" x14ac:dyDescent="0.3">
      <c r="A129" s="175" t="s">
        <v>357</v>
      </c>
      <c r="B129" s="168" t="s">
        <v>668</v>
      </c>
      <c r="C129" s="669">
        <f>'1.A.2sz.mell.Önk. önként '!C131+'1.B.2 Óvoda (3)'!C129+'1.C.2sz.mell. Konyha önként'!C129</f>
        <v>0</v>
      </c>
      <c r="D129" s="669">
        <f>'1.A.2sz.mell.Önk. önként '!D131+'1.B.2 Óvoda (3)'!D129+'1.C.2sz.mell. Konyha önként'!D129</f>
        <v>0</v>
      </c>
      <c r="E129" s="669">
        <f>'1.A.2sz.mell.Önk. önként '!E131+'1.B.2 Óvoda (3)'!E129+'1.C.2sz.mell. Konyha önként'!E129</f>
        <v>0</v>
      </c>
      <c r="F129" s="670"/>
      <c r="H129" s="215"/>
      <c r="I129" s="215"/>
    </row>
    <row r="130" spans="1:9" ht="12" customHeight="1" x14ac:dyDescent="0.3">
      <c r="A130" s="172" t="s">
        <v>358</v>
      </c>
      <c r="B130" s="166" t="s">
        <v>669</v>
      </c>
      <c r="C130" s="582">
        <f>'1.A.2sz.mell.Önk. önként '!C132+'1.B.2 Óvoda (3)'!C130+'1.C.2sz.mell. Konyha önként'!C130</f>
        <v>0</v>
      </c>
      <c r="D130" s="582">
        <f>'1.A.2sz.mell.Önk. önként '!D132+'1.B.2 Óvoda (3)'!D130+'1.C.2sz.mell. Konyha önként'!D130</f>
        <v>0</v>
      </c>
      <c r="E130" s="582">
        <f>'1.A.2sz.mell.Önk. önként '!E132+'1.B.2 Óvoda (3)'!E130+'1.C.2sz.mell. Konyha önként'!E130</f>
        <v>0</v>
      </c>
      <c r="F130" s="671"/>
    </row>
    <row r="131" spans="1:9" ht="12" customHeight="1" thickBot="1" x14ac:dyDescent="0.35">
      <c r="A131" s="176" t="s">
        <v>359</v>
      </c>
      <c r="B131" s="415" t="s">
        <v>670</v>
      </c>
      <c r="C131" s="672">
        <f>'1.A.2sz.mell.Önk. önként '!C133+'1.B.2 Óvoda (3)'!C131+'1.C.2sz.mell. Konyha önként'!C131</f>
        <v>12000000</v>
      </c>
      <c r="D131" s="672">
        <f>'1.A.2sz.mell.Önk. önként '!D133+'1.B.2 Óvoda (3)'!D131+'1.C.2sz.mell. Konyha önként'!D131</f>
        <v>0</v>
      </c>
      <c r="E131" s="672">
        <f>'1.A.2sz.mell.Önk. önként '!E133+'1.B.2 Óvoda (3)'!E131+'1.C.2sz.mell. Konyha önként'!E131</f>
        <v>0</v>
      </c>
      <c r="F131" s="673"/>
    </row>
    <row r="132" spans="1:9" ht="12" customHeight="1" thickBot="1" x14ac:dyDescent="0.35">
      <c r="A132" s="678" t="s">
        <v>311</v>
      </c>
      <c r="B132" s="750" t="s">
        <v>671</v>
      </c>
      <c r="C132" s="675">
        <f>'1.A.2sz.mell.Önk. önként '!C134+'1.B.2 Óvoda (3)'!C132+'1.C.2sz.mell. Konyha önként'!C132</f>
        <v>0</v>
      </c>
      <c r="D132" s="675">
        <f>'1.A.2sz.mell.Önk. önként '!D134+'1.B.2 Óvoda (3)'!D132+'1.C.2sz.mell. Konyha önként'!D132</f>
        <v>0</v>
      </c>
      <c r="E132" s="675">
        <f>'1.A.2sz.mell.Önk. önként '!E134+'1.B.2 Óvoda (3)'!E132+'1.C.2sz.mell. Konyha önként'!E132</f>
        <v>0</v>
      </c>
      <c r="F132" s="676"/>
    </row>
    <row r="133" spans="1:9" ht="12" customHeight="1" x14ac:dyDescent="0.3">
      <c r="A133" s="175" t="s">
        <v>360</v>
      </c>
      <c r="B133" s="168" t="s">
        <v>672</v>
      </c>
      <c r="C133" s="669">
        <f>'1.A.2sz.mell.Önk. önként '!C135+'1.B.2 Óvoda (3)'!C133+'1.C.2sz.mell. Konyha önként'!C133</f>
        <v>0</v>
      </c>
      <c r="D133" s="669">
        <f>'1.A.2sz.mell.Önk. önként '!D135+'1.B.2 Óvoda (3)'!D133+'1.C.2sz.mell. Konyha önként'!D133</f>
        <v>0</v>
      </c>
      <c r="E133" s="669">
        <f>'1.A.2sz.mell.Önk. önként '!E135+'1.B.2 Óvoda (3)'!E133+'1.C.2sz.mell. Konyha önként'!E133</f>
        <v>0</v>
      </c>
      <c r="F133" s="670"/>
    </row>
    <row r="134" spans="1:9" ht="12" customHeight="1" x14ac:dyDescent="0.3">
      <c r="A134" s="172" t="s">
        <v>361</v>
      </c>
      <c r="B134" s="166" t="s">
        <v>673</v>
      </c>
      <c r="C134" s="582">
        <f>'1.A.2sz.mell.Önk. önként '!C136+'1.B.2 Óvoda (3)'!C134+'1.C.2sz.mell. Konyha önként'!C134</f>
        <v>0</v>
      </c>
      <c r="D134" s="582">
        <f>'1.A.2sz.mell.Önk. önként '!D136+'1.B.2 Óvoda (3)'!D134+'1.C.2sz.mell. Konyha önként'!D134</f>
        <v>0</v>
      </c>
      <c r="E134" s="582">
        <f>'1.A.2sz.mell.Önk. önként '!E136+'1.B.2 Óvoda (3)'!E134+'1.C.2sz.mell. Konyha önként'!E134</f>
        <v>0</v>
      </c>
      <c r="F134" s="671"/>
    </row>
    <row r="135" spans="1:9" ht="12" customHeight="1" x14ac:dyDescent="0.3">
      <c r="A135" s="172" t="s">
        <v>569</v>
      </c>
      <c r="B135" s="166" t="s">
        <v>674</v>
      </c>
      <c r="C135" s="582">
        <f>'1.A.2sz.mell.Önk. önként '!C137+'1.B.2 Óvoda (3)'!C135+'1.C.2sz.mell. Konyha önként'!C135</f>
        <v>0</v>
      </c>
      <c r="D135" s="582">
        <f>'1.A.2sz.mell.Önk. önként '!D137+'1.B.2 Óvoda (3)'!D135+'1.C.2sz.mell. Konyha önként'!D135</f>
        <v>0</v>
      </c>
      <c r="E135" s="582">
        <f>'1.A.2sz.mell.Önk. önként '!E137+'1.B.2 Óvoda (3)'!E135+'1.C.2sz.mell. Konyha önként'!E135</f>
        <v>0</v>
      </c>
      <c r="F135" s="671"/>
    </row>
    <row r="136" spans="1:9" ht="12" customHeight="1" thickBot="1" x14ac:dyDescent="0.35">
      <c r="A136" s="176" t="s">
        <v>571</v>
      </c>
      <c r="B136" s="415" t="s">
        <v>675</v>
      </c>
      <c r="C136" s="672">
        <f>'1.A.2sz.mell.Önk. önként '!C138+'1.B.2 Óvoda (3)'!C136+'1.C.2sz.mell. Konyha önként'!C136</f>
        <v>0</v>
      </c>
      <c r="D136" s="672">
        <f>'1.A.2sz.mell.Önk. önként '!D138+'1.B.2 Óvoda (3)'!D136+'1.C.2sz.mell. Konyha önként'!D136</f>
        <v>0</v>
      </c>
      <c r="E136" s="672">
        <f>'1.A.2sz.mell.Önk. önként '!E138+'1.B.2 Óvoda (3)'!E136+'1.C.2sz.mell. Konyha önként'!E136</f>
        <v>0</v>
      </c>
      <c r="F136" s="673"/>
    </row>
    <row r="137" spans="1:9" ht="12" customHeight="1" thickBot="1" x14ac:dyDescent="0.35">
      <c r="A137" s="678" t="s">
        <v>312</v>
      </c>
      <c r="B137" s="750" t="s">
        <v>676</v>
      </c>
      <c r="C137" s="675">
        <f>'1.A.2sz.mell.Önk. önként '!C139+'1.B.2 Óvoda (3)'!C137+'1.C.2sz.mell. Konyha önként'!C137</f>
        <v>2628658</v>
      </c>
      <c r="D137" s="675">
        <f>'1.A.2sz.mell.Önk. önként '!D139+'1.B.2 Óvoda (3)'!D137+'1.C.2sz.mell. Konyha önként'!D137</f>
        <v>2628912</v>
      </c>
      <c r="E137" s="675">
        <f>'1.A.2sz.mell.Önk. önként '!E139+'1.B.2 Óvoda (3)'!E137+'1.C.2sz.mell. Konyha önként'!E137</f>
        <v>2628912</v>
      </c>
      <c r="F137" s="676">
        <f>E137/D137</f>
        <v>1</v>
      </c>
    </row>
    <row r="138" spans="1:9" ht="12" customHeight="1" x14ac:dyDescent="0.3">
      <c r="A138" s="175" t="s">
        <v>362</v>
      </c>
      <c r="B138" s="168" t="s">
        <v>677</v>
      </c>
      <c r="C138" s="669">
        <f>'1.A.2sz.mell.Önk. önként '!C140+'1.B.2 Óvoda (3)'!C138+'1.C.2sz.mell. Konyha önként'!C138</f>
        <v>0</v>
      </c>
      <c r="D138" s="669">
        <f>'1.A.2sz.mell.Önk. önként '!D140+'1.B.2 Óvoda (3)'!D138+'1.C.2sz.mell. Konyha önként'!D138</f>
        <v>0</v>
      </c>
      <c r="E138" s="669">
        <f>'1.A.2sz.mell.Önk. önként '!E140+'1.B.2 Óvoda (3)'!E138+'1.C.2sz.mell. Konyha önként'!E138</f>
        <v>0</v>
      </c>
      <c r="F138" s="670"/>
    </row>
    <row r="139" spans="1:9" ht="12" customHeight="1" x14ac:dyDescent="0.3">
      <c r="A139" s="172" t="s">
        <v>363</v>
      </c>
      <c r="B139" s="166" t="s">
        <v>678</v>
      </c>
      <c r="C139" s="582">
        <f>'1.A.2sz.mell.Önk. önként '!C141+'1.B.2 Óvoda (3)'!C139+'1.C.2sz.mell. Konyha önként'!C139</f>
        <v>0</v>
      </c>
      <c r="D139" s="582">
        <f>'1.A.2sz.mell.Önk. önként '!D141+'1.B.2 Óvoda (3)'!D139+'1.C.2sz.mell. Konyha önként'!D139</f>
        <v>0</v>
      </c>
      <c r="E139" s="582">
        <f>'1.A.2sz.mell.Önk. önként '!E141+'1.B.2 Óvoda (3)'!E139+'1.C.2sz.mell. Konyha önként'!E139</f>
        <v>0</v>
      </c>
      <c r="F139" s="671"/>
    </row>
    <row r="140" spans="1:9" ht="12" customHeight="1" x14ac:dyDescent="0.3">
      <c r="A140" s="172" t="s">
        <v>578</v>
      </c>
      <c r="B140" s="166" t="s">
        <v>679</v>
      </c>
      <c r="C140" s="582">
        <f>'1.A.2sz.mell.Önk. önként '!C142+'1.B.2 Óvoda (3)'!C140+'1.C.2sz.mell. Konyha önként'!C140</f>
        <v>2628658</v>
      </c>
      <c r="D140" s="582">
        <f>'1.A.2sz.mell.Önk. önként '!D142+'1.B.2 Óvoda (3)'!D140+'1.C.2sz.mell. Konyha önként'!D140</f>
        <v>2628912</v>
      </c>
      <c r="E140" s="582">
        <f>'1.A.2sz.mell.Önk. önként '!E142+'1.B.2 Óvoda (3)'!E140+'1.C.2sz.mell. Konyha önként'!E140</f>
        <v>2628912</v>
      </c>
      <c r="F140" s="671">
        <f>E140/D140</f>
        <v>1</v>
      </c>
    </row>
    <row r="141" spans="1:9" ht="12" customHeight="1" x14ac:dyDescent="0.3">
      <c r="A141" s="172" t="s">
        <v>580</v>
      </c>
      <c r="B141" s="166" t="s">
        <v>858</v>
      </c>
      <c r="C141" s="582">
        <f>'1.A.2sz.mell.Önk. önként '!C143+'1.B.2 Óvoda (3)'!C141+'1.C.2sz.mell. Konyha önként'!C141</f>
        <v>0</v>
      </c>
      <c r="D141" s="582">
        <f>'1.A.2sz.mell.Önk. önként '!D143+'1.B.2 Óvoda (3)'!D141+'1.C.2sz.mell. Konyha önként'!D141</f>
        <v>0</v>
      </c>
      <c r="E141" s="582">
        <f>'1.A.2sz.mell.Önk. önként '!E143+'1.B.2 Óvoda (3)'!E141+'1.C.2sz.mell. Konyha önként'!E141</f>
        <v>0</v>
      </c>
      <c r="F141" s="671"/>
    </row>
    <row r="142" spans="1:9" ht="12" customHeight="1" thickBot="1" x14ac:dyDescent="0.35">
      <c r="A142" s="176" t="s">
        <v>857</v>
      </c>
      <c r="B142" s="415" t="s">
        <v>680</v>
      </c>
      <c r="C142" s="672"/>
      <c r="D142" s="672">
        <f>'1.A.2sz.mell.Önk. önként '!D144+'1.B.2 Óvoda (3)'!D142+'1.C.2sz.mell. Konyha önként'!D142</f>
        <v>0</v>
      </c>
      <c r="E142" s="672">
        <f>'1.A.2sz.mell.Önk. önként '!E144+'1.B.2 Óvoda (3)'!E142+'1.C.2sz.mell. Konyha önként'!E142</f>
        <v>0</v>
      </c>
      <c r="F142" s="673"/>
    </row>
    <row r="143" spans="1:9" ht="15" customHeight="1" thickBot="1" x14ac:dyDescent="0.35">
      <c r="A143" s="678" t="s">
        <v>313</v>
      </c>
      <c r="B143" s="750" t="s">
        <v>681</v>
      </c>
      <c r="C143" s="675">
        <f>'1.A.2sz.mell.Önk. önként '!C145+'1.B.2 Óvoda (3)'!C143+'1.C.2sz.mell. Konyha önként'!C143</f>
        <v>0</v>
      </c>
      <c r="D143" s="675">
        <f>'1.A.2sz.mell.Önk. önként '!D145+'1.B.2 Óvoda (3)'!D143+'1.C.2sz.mell. Konyha önként'!D143</f>
        <v>0</v>
      </c>
      <c r="E143" s="675">
        <f>'1.A.2sz.mell.Önk. önként '!E145+'1.B.2 Óvoda (3)'!E143+'1.C.2sz.mell. Konyha önként'!E143</f>
        <v>0</v>
      </c>
      <c r="F143" s="676"/>
      <c r="H143" s="221"/>
      <c r="I143" s="221"/>
    </row>
    <row r="144" spans="1:9" s="217" customFormat="1" ht="12.9" customHeight="1" x14ac:dyDescent="0.25">
      <c r="A144" s="175" t="s">
        <v>422</v>
      </c>
      <c r="B144" s="168" t="s">
        <v>682</v>
      </c>
      <c r="C144" s="669">
        <f>'1.A.2sz.mell.Önk. önként '!C146+'1.B.2 Óvoda (3)'!C144+'1.C.2sz.mell. Konyha önként'!C144</f>
        <v>0</v>
      </c>
      <c r="D144" s="669">
        <f>'1.A.2sz.mell.Önk. önként '!D146+'1.B.2 Óvoda (3)'!D144+'1.C.2sz.mell. Konyha önként'!D144</f>
        <v>0</v>
      </c>
      <c r="E144" s="669">
        <f>'1.A.2sz.mell.Önk. önként '!E146+'1.B.2 Óvoda (3)'!E144+'1.C.2sz.mell. Konyha önként'!E144</f>
        <v>0</v>
      </c>
      <c r="F144" s="670"/>
    </row>
    <row r="145" spans="1:9" ht="12.75" customHeight="1" x14ac:dyDescent="0.3">
      <c r="A145" s="172" t="s">
        <v>423</v>
      </c>
      <c r="B145" s="166" t="s">
        <v>683</v>
      </c>
      <c r="C145" s="582">
        <f>'1.A.2sz.mell.Önk. önként '!C147+'1.B.2 Óvoda (3)'!C145+'1.C.2sz.mell. Konyha önként'!C145</f>
        <v>0</v>
      </c>
      <c r="D145" s="582">
        <f>'1.A.2sz.mell.Önk. önként '!D147+'1.B.2 Óvoda (3)'!D145+'1.C.2sz.mell. Konyha önként'!D145</f>
        <v>0</v>
      </c>
      <c r="E145" s="582">
        <f>'1.A.2sz.mell.Önk. önként '!E147+'1.B.2 Óvoda (3)'!E145+'1.C.2sz.mell. Konyha önként'!E145</f>
        <v>0</v>
      </c>
      <c r="F145" s="671"/>
    </row>
    <row r="146" spans="1:9" customFormat="1" ht="12.75" customHeight="1" x14ac:dyDescent="0.3">
      <c r="A146" s="172" t="s">
        <v>440</v>
      </c>
      <c r="B146" s="166" t="s">
        <v>684</v>
      </c>
      <c r="C146" s="582">
        <f>'1.A.2sz.mell.Önk. önként '!C148+'1.B.2 Óvoda (3)'!C146+'1.C.2sz.mell. Konyha önként'!C146</f>
        <v>0</v>
      </c>
      <c r="D146" s="582">
        <f>'1.A.2sz.mell.Önk. önként '!D148+'1.B.2 Óvoda (3)'!D146+'1.C.2sz.mell. Konyha önként'!D146</f>
        <v>0</v>
      </c>
      <c r="E146" s="582">
        <f>'1.A.2sz.mell.Önk. önként '!E148+'1.B.2 Óvoda (3)'!E146+'1.C.2sz.mell. Konyha önként'!E146</f>
        <v>0</v>
      </c>
      <c r="F146" s="671"/>
      <c r="H146" s="215"/>
      <c r="I146" s="215"/>
    </row>
    <row r="147" spans="1:9" customFormat="1" ht="12.75" customHeight="1" thickBot="1" x14ac:dyDescent="0.35">
      <c r="A147" s="176" t="s">
        <v>586</v>
      </c>
      <c r="B147" s="415" t="s">
        <v>685</v>
      </c>
      <c r="C147" s="672"/>
      <c r="D147" s="672"/>
      <c r="E147" s="672"/>
      <c r="F147" s="673"/>
      <c r="H147" s="215"/>
      <c r="I147" s="215"/>
    </row>
    <row r="148" spans="1:9" customFormat="1" ht="16.2" thickBot="1" x14ac:dyDescent="0.35">
      <c r="A148" s="678" t="s">
        <v>314</v>
      </c>
      <c r="B148" s="750" t="s">
        <v>686</v>
      </c>
      <c r="C148" s="675">
        <v>16561890</v>
      </c>
      <c r="D148" s="675">
        <f>'1.A.2sz.mell.Önk. önként '!D149+'1.C.2sz.mell. Konyha önként'!D148+'1.C.2sz.mell. Konyha önként'!D148</f>
        <v>2628912</v>
      </c>
      <c r="E148" s="675">
        <v>2628912</v>
      </c>
      <c r="F148" s="676">
        <f>E148/D148</f>
        <v>1</v>
      </c>
      <c r="H148" s="215"/>
      <c r="I148" s="215"/>
    </row>
    <row r="149" spans="1:9" customFormat="1" ht="16.2" thickBot="1" x14ac:dyDescent="0.35">
      <c r="A149" s="342" t="s">
        <v>315</v>
      </c>
      <c r="B149" s="296" t="s">
        <v>687</v>
      </c>
      <c r="C149" s="208">
        <v>99036663</v>
      </c>
      <c r="D149" s="208">
        <f>'1.A.2sz.mell.Önk. önként '!D150+'1.C.2sz.mell. Konyha önként'!D149</f>
        <v>65026105</v>
      </c>
      <c r="E149" s="208">
        <v>54532667</v>
      </c>
      <c r="F149" s="754">
        <f>E149/D149</f>
        <v>0.83862730206583957</v>
      </c>
      <c r="H149" s="215"/>
      <c r="I149" s="215"/>
    </row>
    <row r="151" spans="1:9" customFormat="1" ht="18.75" customHeight="1" x14ac:dyDescent="0.3">
      <c r="A151" s="867" t="s">
        <v>688</v>
      </c>
      <c r="B151" s="867"/>
      <c r="C151" s="867"/>
      <c r="D151" s="867"/>
      <c r="E151" s="867"/>
      <c r="F151" s="215"/>
      <c r="H151" s="215"/>
      <c r="I151" s="215"/>
    </row>
    <row r="152" spans="1:9" customFormat="1" ht="13.5" customHeight="1" thickBot="1" x14ac:dyDescent="0.35">
      <c r="A152" s="187" t="s">
        <v>405</v>
      </c>
      <c r="B152" s="406"/>
      <c r="C152" s="215"/>
      <c r="D152" s="206"/>
      <c r="E152" s="203" t="s">
        <v>1023</v>
      </c>
      <c r="F152" s="203" t="s">
        <v>1023</v>
      </c>
      <c r="H152" s="215"/>
      <c r="I152" s="215"/>
    </row>
    <row r="153" spans="1:9" customFormat="1" ht="22.2" thickBot="1" x14ac:dyDescent="0.35">
      <c r="A153" s="178">
        <v>1</v>
      </c>
      <c r="B153" s="403" t="s">
        <v>689</v>
      </c>
      <c r="C153" s="202">
        <f>+C63-C127</f>
        <v>-84416944</v>
      </c>
      <c r="D153" s="202">
        <f>+D63-D127</f>
        <v>-54383216</v>
      </c>
      <c r="E153" s="202">
        <f>+E63-E127</f>
        <v>-55588428</v>
      </c>
      <c r="F153" s="202">
        <f>+F63-F127</f>
        <v>-4.5826913112176904E-3</v>
      </c>
      <c r="H153" s="215"/>
      <c r="I153" s="215"/>
    </row>
    <row r="154" spans="1:9" customFormat="1" ht="22.2" thickBot="1" x14ac:dyDescent="0.35">
      <c r="A154" s="178" t="s">
        <v>307</v>
      </c>
      <c r="B154" s="403" t="s">
        <v>690</v>
      </c>
      <c r="C154" s="202">
        <f>+C86-C148</f>
        <v>4170964</v>
      </c>
      <c r="D154" s="202">
        <f>+D86-D148</f>
        <v>1932978</v>
      </c>
      <c r="E154" s="202">
        <f>+E86-E148</f>
        <v>3684331</v>
      </c>
      <c r="F154" s="202">
        <f>+F86-F148</f>
        <v>-0.90307353162551474</v>
      </c>
      <c r="H154" s="215"/>
      <c r="I154" s="215"/>
    </row>
    <row r="155" spans="1:9" customFormat="1" ht="7.5" customHeight="1" x14ac:dyDescent="0.3">
      <c r="A155" s="205"/>
      <c r="B155" s="407"/>
      <c r="C155" s="206"/>
      <c r="D155" s="206"/>
      <c r="E155" s="206"/>
      <c r="F155" s="206"/>
      <c r="H155" s="215"/>
      <c r="I155" s="215"/>
    </row>
    <row r="157" spans="1:9" customFormat="1" ht="12.75" customHeight="1" x14ac:dyDescent="0.3">
      <c r="A157" s="205"/>
      <c r="B157" s="407"/>
      <c r="C157" s="206"/>
      <c r="D157" s="206"/>
      <c r="E157" s="206"/>
      <c r="F157" s="206"/>
      <c r="H157" s="215"/>
      <c r="I157" s="215"/>
    </row>
    <row r="158" spans="1:9" customFormat="1" ht="12.75" customHeight="1" x14ac:dyDescent="0.3">
      <c r="A158" s="205"/>
      <c r="B158" s="407"/>
      <c r="C158" s="206"/>
      <c r="D158" s="206"/>
      <c r="E158" s="206"/>
      <c r="F158" s="206"/>
      <c r="H158" s="215"/>
      <c r="I158" s="215"/>
    </row>
    <row r="159" spans="1:9" customFormat="1" ht="12.75" customHeight="1" x14ac:dyDescent="0.3">
      <c r="A159" s="205"/>
      <c r="B159" s="407"/>
      <c r="C159" s="206"/>
      <c r="D159" s="206"/>
      <c r="E159" s="206"/>
      <c r="F159" s="206"/>
      <c r="H159" s="215"/>
      <c r="I159" s="215"/>
    </row>
    <row r="160" spans="1:9" customFormat="1" ht="12.75" customHeight="1" x14ac:dyDescent="0.3">
      <c r="A160" s="205"/>
      <c r="B160" s="407"/>
      <c r="C160" s="206"/>
      <c r="D160" s="206"/>
      <c r="E160" s="206"/>
      <c r="F160" s="206"/>
      <c r="H160" s="215"/>
      <c r="I160" s="215"/>
    </row>
    <row r="161" spans="1:9" customFormat="1" ht="12.75" customHeight="1" x14ac:dyDescent="0.3">
      <c r="A161" s="205"/>
      <c r="B161" s="407"/>
      <c r="C161" s="206"/>
      <c r="D161" s="206"/>
      <c r="E161" s="206"/>
      <c r="F161" s="206"/>
      <c r="H161" s="215"/>
      <c r="I161" s="215"/>
    </row>
    <row r="162" spans="1:9" s="205" customFormat="1" ht="12.75" customHeight="1" x14ac:dyDescent="0.3">
      <c r="B162" s="407"/>
      <c r="C162" s="206"/>
      <c r="D162" s="206"/>
      <c r="E162" s="206"/>
      <c r="F162" s="206"/>
      <c r="G162"/>
      <c r="H162" s="215"/>
      <c r="I162" s="215"/>
    </row>
    <row r="163" spans="1:9" s="205" customFormat="1" ht="12.75" customHeight="1" x14ac:dyDescent="0.3">
      <c r="B163" s="407"/>
      <c r="C163" s="206"/>
      <c r="D163" s="206"/>
      <c r="E163" s="206"/>
      <c r="F163" s="206"/>
      <c r="G163"/>
      <c r="H163" s="215"/>
      <c r="I163" s="215"/>
    </row>
    <row r="164" spans="1:9" s="205" customFormat="1" ht="12.75" customHeight="1" x14ac:dyDescent="0.3">
      <c r="B164" s="407"/>
      <c r="C164" s="206"/>
      <c r="D164" s="206"/>
      <c r="E164" s="206"/>
      <c r="F164" s="206"/>
      <c r="G164"/>
      <c r="H164" s="215"/>
      <c r="I164" s="215"/>
    </row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23622047244094491" right="0" top="0.6692913385826772" bottom="0.31496062992125984" header="0.15748031496062992" footer="0.31496062992125984"/>
  <pageSetup paperSize="9" scale="67" orientation="portrait" r:id="rId1"/>
  <headerFooter alignWithMargins="0">
    <oddHeader>&amp;C&amp;"Times New Roman CE,Félkövér"&amp;12
Jászboldogháza Községi Önkormányzat ÖSSZEVONT
2020. ÉVI ZÁRSZÁMADÁSÁNAK ÖNKÉNT VÁLLALT FELADATAINAK PÉNZÜGYI MÉRLEGE&amp;R&amp;"Times New Roman CE,Félkövér dőlt"&amp;11 1.1. melléklet a 7/2021. (05.29.) önkormányzati rendelethez</oddHeader>
  </headerFooter>
  <rowBreaks count="1" manualBreakCount="1">
    <brk id="87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D30"/>
  <sheetViews>
    <sheetView view="pageLayout" topLeftCell="B1" zoomScaleNormal="100" workbookViewId="0">
      <selection activeCell="D6" sqref="D6"/>
    </sheetView>
  </sheetViews>
  <sheetFormatPr defaultColWidth="9.33203125" defaultRowHeight="13.2" x14ac:dyDescent="0.25"/>
  <cols>
    <col min="1" max="1" width="5.77734375" style="116" customWidth="1"/>
    <col min="2" max="2" width="55.77734375" style="1" customWidth="1"/>
    <col min="3" max="4" width="14.77734375" style="1" customWidth="1"/>
    <col min="5" max="16384" width="9.33203125" style="1"/>
  </cols>
  <sheetData>
    <row r="1" spans="1:4" s="9" customFormat="1" ht="14.4" thickBot="1" x14ac:dyDescent="0.3">
      <c r="A1" s="71"/>
      <c r="D1" s="72" t="s">
        <v>1023</v>
      </c>
    </row>
    <row r="2" spans="1:4" s="10" customFormat="1" ht="48" customHeight="1" thickBot="1" x14ac:dyDescent="0.3">
      <c r="A2" s="97" t="s">
        <v>304</v>
      </c>
      <c r="B2" s="94" t="s">
        <v>305</v>
      </c>
      <c r="C2" s="94" t="s">
        <v>489</v>
      </c>
      <c r="D2" s="98" t="s">
        <v>490</v>
      </c>
    </row>
    <row r="3" spans="1:4" s="10" customFormat="1" ht="14.1" customHeight="1" thickBot="1" x14ac:dyDescent="0.3">
      <c r="A3" s="99" t="s">
        <v>634</v>
      </c>
      <c r="B3" s="100" t="s">
        <v>635</v>
      </c>
      <c r="C3" s="100" t="s">
        <v>636</v>
      </c>
      <c r="D3" s="101" t="s">
        <v>637</v>
      </c>
    </row>
    <row r="4" spans="1:4" ht="18" customHeight="1" x14ac:dyDescent="0.25">
      <c r="A4" s="102" t="s">
        <v>306</v>
      </c>
      <c r="B4" s="103" t="s">
        <v>491</v>
      </c>
      <c r="C4" s="104"/>
      <c r="D4" s="105"/>
    </row>
    <row r="5" spans="1:4" ht="18" customHeight="1" x14ac:dyDescent="0.25">
      <c r="A5" s="106" t="s">
        <v>307</v>
      </c>
      <c r="B5" s="107" t="s">
        <v>492</v>
      </c>
      <c r="C5" s="108"/>
      <c r="D5" s="109"/>
    </row>
    <row r="6" spans="1:4" ht="18" customHeight="1" x14ac:dyDescent="0.25">
      <c r="A6" s="106" t="s">
        <v>308</v>
      </c>
      <c r="B6" s="107" t="s">
        <v>493</v>
      </c>
      <c r="C6" s="108"/>
      <c r="D6" s="109"/>
    </row>
    <row r="7" spans="1:4" ht="18" customHeight="1" x14ac:dyDescent="0.25">
      <c r="A7" s="106" t="s">
        <v>309</v>
      </c>
      <c r="B7" s="107" t="s">
        <v>494</v>
      </c>
      <c r="C7" s="108"/>
      <c r="D7" s="109"/>
    </row>
    <row r="8" spans="1:4" ht="18" customHeight="1" x14ac:dyDescent="0.25">
      <c r="A8" s="110" t="s">
        <v>310</v>
      </c>
      <c r="B8" s="107" t="s">
        <v>495</v>
      </c>
      <c r="C8" s="108"/>
      <c r="D8" s="109"/>
    </row>
    <row r="9" spans="1:4" ht="18" customHeight="1" x14ac:dyDescent="0.25">
      <c r="A9" s="106" t="s">
        <v>311</v>
      </c>
      <c r="B9" s="107" t="s">
        <v>496</v>
      </c>
      <c r="C9" s="108"/>
      <c r="D9" s="109"/>
    </row>
    <row r="10" spans="1:4" ht="18" customHeight="1" x14ac:dyDescent="0.25">
      <c r="A10" s="110" t="s">
        <v>312</v>
      </c>
      <c r="B10" s="111" t="s">
        <v>497</v>
      </c>
      <c r="C10" s="108"/>
      <c r="D10" s="109"/>
    </row>
    <row r="11" spans="1:4" ht="18" customHeight="1" x14ac:dyDescent="0.25">
      <c r="A11" s="110" t="s">
        <v>313</v>
      </c>
      <c r="B11" s="111" t="s">
        <v>498</v>
      </c>
      <c r="C11" s="108"/>
      <c r="D11" s="109"/>
    </row>
    <row r="12" spans="1:4" ht="18" customHeight="1" x14ac:dyDescent="0.25">
      <c r="A12" s="106" t="s">
        <v>314</v>
      </c>
      <c r="B12" s="111" t="s">
        <v>499</v>
      </c>
      <c r="C12" s="108"/>
      <c r="D12" s="109"/>
    </row>
    <row r="13" spans="1:4" ht="18" customHeight="1" x14ac:dyDescent="0.25">
      <c r="A13" s="110" t="s">
        <v>315</v>
      </c>
      <c r="B13" s="111" t="s">
        <v>500</v>
      </c>
      <c r="C13" s="108"/>
      <c r="D13" s="109"/>
    </row>
    <row r="14" spans="1:4" x14ac:dyDescent="0.25">
      <c r="A14" s="106" t="s">
        <v>316</v>
      </c>
      <c r="B14" s="111" t="s">
        <v>501</v>
      </c>
      <c r="C14" s="108"/>
      <c r="D14" s="109"/>
    </row>
    <row r="15" spans="1:4" ht="18" customHeight="1" x14ac:dyDescent="0.25">
      <c r="A15" s="110" t="s">
        <v>317</v>
      </c>
      <c r="B15" s="107" t="s">
        <v>502</v>
      </c>
      <c r="C15" s="108"/>
      <c r="D15" s="109"/>
    </row>
    <row r="16" spans="1:4" ht="18" customHeight="1" x14ac:dyDescent="0.25">
      <c r="A16" s="106" t="s">
        <v>318</v>
      </c>
      <c r="B16" s="107" t="s">
        <v>503</v>
      </c>
      <c r="C16" s="108"/>
      <c r="D16" s="109"/>
    </row>
    <row r="17" spans="1:4" ht="18" customHeight="1" x14ac:dyDescent="0.25">
      <c r="A17" s="110" t="s">
        <v>319</v>
      </c>
      <c r="B17" s="107" t="s">
        <v>504</v>
      </c>
      <c r="C17" s="108"/>
      <c r="D17" s="109"/>
    </row>
    <row r="18" spans="1:4" ht="18" customHeight="1" x14ac:dyDescent="0.25">
      <c r="A18" s="106" t="s">
        <v>320</v>
      </c>
      <c r="B18" s="107" t="s">
        <v>505</v>
      </c>
      <c r="C18" s="108"/>
      <c r="D18" s="109"/>
    </row>
    <row r="19" spans="1:4" ht="18" customHeight="1" x14ac:dyDescent="0.25">
      <c r="A19" s="110" t="s">
        <v>321</v>
      </c>
      <c r="B19" s="107" t="s">
        <v>506</v>
      </c>
      <c r="C19" s="108"/>
      <c r="D19" s="109"/>
    </row>
    <row r="20" spans="1:4" ht="18" customHeight="1" x14ac:dyDescent="0.25">
      <c r="A20" s="106" t="s">
        <v>322</v>
      </c>
      <c r="B20" s="95"/>
      <c r="C20" s="108"/>
      <c r="D20" s="109"/>
    </row>
    <row r="21" spans="1:4" ht="18" customHeight="1" x14ac:dyDescent="0.25">
      <c r="A21" s="110" t="s">
        <v>323</v>
      </c>
      <c r="B21" s="95"/>
      <c r="C21" s="108"/>
      <c r="D21" s="109"/>
    </row>
    <row r="22" spans="1:4" ht="18" customHeight="1" x14ac:dyDescent="0.25">
      <c r="A22" s="106" t="s">
        <v>324</v>
      </c>
      <c r="B22" s="95"/>
      <c r="C22" s="108"/>
      <c r="D22" s="109"/>
    </row>
    <row r="23" spans="1:4" ht="18" customHeight="1" x14ac:dyDescent="0.25">
      <c r="A23" s="110" t="s">
        <v>325</v>
      </c>
      <c r="B23" s="95"/>
      <c r="C23" s="108"/>
      <c r="D23" s="109"/>
    </row>
    <row r="24" spans="1:4" ht="18" customHeight="1" x14ac:dyDescent="0.25">
      <c r="A24" s="106" t="s">
        <v>326</v>
      </c>
      <c r="B24" s="95"/>
      <c r="C24" s="108"/>
      <c r="D24" s="109"/>
    </row>
    <row r="25" spans="1:4" ht="18" customHeight="1" x14ac:dyDescent="0.25">
      <c r="A25" s="110" t="s">
        <v>327</v>
      </c>
      <c r="B25" s="95"/>
      <c r="C25" s="108"/>
      <c r="D25" s="109"/>
    </row>
    <row r="26" spans="1:4" ht="18" customHeight="1" x14ac:dyDescent="0.25">
      <c r="A26" s="106" t="s">
        <v>328</v>
      </c>
      <c r="B26" s="95"/>
      <c r="C26" s="108"/>
      <c r="D26" s="109"/>
    </row>
    <row r="27" spans="1:4" ht="18" customHeight="1" x14ac:dyDescent="0.25">
      <c r="A27" s="110" t="s">
        <v>329</v>
      </c>
      <c r="B27" s="95"/>
      <c r="C27" s="108"/>
      <c r="D27" s="109"/>
    </row>
    <row r="28" spans="1:4" ht="18" customHeight="1" thickBot="1" x14ac:dyDescent="0.3">
      <c r="A28" s="112" t="s">
        <v>330</v>
      </c>
      <c r="B28" s="96"/>
      <c r="C28" s="113"/>
      <c r="D28" s="114"/>
    </row>
    <row r="29" spans="1:4" ht="18" customHeight="1" thickBot="1" x14ac:dyDescent="0.3">
      <c r="A29" s="129" t="s">
        <v>331</v>
      </c>
      <c r="B29" s="130" t="s">
        <v>339</v>
      </c>
      <c r="C29" s="131">
        <f>+C4+C5+C6+C7+C8+C15+C16+C17+C18+C19+C20+C21+C22+C23+C24+C25+C26+C27+C28</f>
        <v>0</v>
      </c>
      <c r="D29" s="132">
        <f>+D4+D5+D6+D7+D8+D15+D16+D17+D18+D19+D20+D21+D22+D23+D24+D25+D26+D27+D28</f>
        <v>0</v>
      </c>
    </row>
    <row r="30" spans="1:4" ht="25.5" customHeight="1" x14ac:dyDescent="0.25">
      <c r="A30" s="115"/>
      <c r="B30" s="969" t="s">
        <v>507</v>
      </c>
      <c r="C30" s="969"/>
      <c r="D30" s="969"/>
    </row>
  </sheetData>
  <mergeCells count="1">
    <mergeCell ref="B30:D30"/>
  </mergeCells>
  <phoneticPr fontId="0" type="noConversion"/>
  <printOptions horizontalCentered="1"/>
  <pageMargins left="0.43307086614173229" right="0.27559055118110237" top="1.7716535433070868" bottom="0.98425196850393704" header="0.51181102362204722" footer="0.51181102362204722"/>
  <pageSetup paperSize="9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4. tájékoztató tábla a 7/2021. (05.29.) 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6"/>
  <sheetViews>
    <sheetView view="pageLayout" zoomScaleNormal="100" workbookViewId="0">
      <selection activeCell="C15" sqref="C15"/>
    </sheetView>
  </sheetViews>
  <sheetFormatPr defaultColWidth="9.33203125" defaultRowHeight="13.2" x14ac:dyDescent="0.25"/>
  <cols>
    <col min="1" max="1" width="6.6640625" style="6" customWidth="1"/>
    <col min="2" max="2" width="32.77734375" style="6" customWidth="1"/>
    <col min="3" max="3" width="23.44140625" style="6" customWidth="1"/>
    <col min="4" max="5" width="12.77734375" style="6" customWidth="1"/>
    <col min="6" max="16384" width="9.33203125" style="6"/>
  </cols>
  <sheetData>
    <row r="1" spans="1:5" ht="14.4" thickBot="1" x14ac:dyDescent="0.35">
      <c r="C1" s="117"/>
      <c r="D1" s="117"/>
      <c r="E1" s="72" t="s">
        <v>1023</v>
      </c>
    </row>
    <row r="2" spans="1:5" ht="42.75" customHeight="1" thickBot="1" x14ac:dyDescent="0.3">
      <c r="A2" s="474" t="s">
        <v>352</v>
      </c>
      <c r="B2" s="475" t="s">
        <v>508</v>
      </c>
      <c r="C2" s="475" t="s">
        <v>509</v>
      </c>
      <c r="D2" s="476" t="s">
        <v>1025</v>
      </c>
      <c r="E2" s="477" t="s">
        <v>1026</v>
      </c>
    </row>
    <row r="3" spans="1:5" ht="15.9" customHeight="1" x14ac:dyDescent="0.25">
      <c r="A3" s="472" t="s">
        <v>306</v>
      </c>
      <c r="B3" s="473" t="s">
        <v>860</v>
      </c>
      <c r="C3" s="378" t="s">
        <v>946</v>
      </c>
      <c r="D3" s="684">
        <v>29854</v>
      </c>
      <c r="E3" s="685">
        <v>37373</v>
      </c>
    </row>
    <row r="4" spans="1:5" ht="15.9" customHeight="1" x14ac:dyDescent="0.25">
      <c r="A4" s="118" t="s">
        <v>307</v>
      </c>
      <c r="B4" s="119" t="s">
        <v>861</v>
      </c>
      <c r="C4" s="377" t="s">
        <v>946</v>
      </c>
      <c r="D4" s="686">
        <v>25000</v>
      </c>
      <c r="E4" s="471">
        <v>25000</v>
      </c>
    </row>
    <row r="5" spans="1:5" ht="15.9" customHeight="1" x14ac:dyDescent="0.25">
      <c r="A5" s="118" t="s">
        <v>308</v>
      </c>
      <c r="B5" s="377" t="s">
        <v>945</v>
      </c>
      <c r="C5" s="377" t="s">
        <v>946</v>
      </c>
      <c r="D5" s="686">
        <v>1000000</v>
      </c>
      <c r="E5" s="471">
        <v>1403994</v>
      </c>
    </row>
    <row r="6" spans="1:5" ht="15.9" customHeight="1" x14ac:dyDescent="0.25">
      <c r="A6" s="118" t="s">
        <v>309</v>
      </c>
      <c r="B6" s="377" t="s">
        <v>947</v>
      </c>
      <c r="C6" s="377" t="s">
        <v>946</v>
      </c>
      <c r="D6" s="686">
        <v>500000</v>
      </c>
      <c r="E6" s="471">
        <v>250000</v>
      </c>
    </row>
    <row r="7" spans="1:5" ht="15.9" customHeight="1" x14ac:dyDescent="0.25">
      <c r="A7" s="118" t="s">
        <v>310</v>
      </c>
      <c r="B7" s="377" t="s">
        <v>948</v>
      </c>
      <c r="C7" s="377" t="s">
        <v>946</v>
      </c>
      <c r="D7" s="686">
        <v>600000</v>
      </c>
      <c r="E7" s="471">
        <v>250000</v>
      </c>
    </row>
    <row r="8" spans="1:5" ht="15.9" customHeight="1" x14ac:dyDescent="0.25">
      <c r="A8" s="118" t="s">
        <v>311</v>
      </c>
      <c r="B8" s="377" t="s">
        <v>949</v>
      </c>
      <c r="C8" s="377" t="s">
        <v>946</v>
      </c>
      <c r="D8" s="686">
        <v>400000</v>
      </c>
      <c r="E8" s="471">
        <v>250000</v>
      </c>
    </row>
    <row r="9" spans="1:5" ht="15.9" customHeight="1" x14ac:dyDescent="0.25">
      <c r="A9" s="118" t="s">
        <v>312</v>
      </c>
      <c r="B9" s="377" t="s">
        <v>950</v>
      </c>
      <c r="C9" s="377" t="s">
        <v>946</v>
      </c>
      <c r="D9" s="686">
        <v>500000</v>
      </c>
      <c r="E9" s="471">
        <v>100000</v>
      </c>
    </row>
    <row r="10" spans="1:5" ht="15.9" customHeight="1" x14ac:dyDescent="0.25">
      <c r="A10" s="118" t="s">
        <v>313</v>
      </c>
      <c r="B10" s="377" t="s">
        <v>951</v>
      </c>
      <c r="C10" s="377" t="s">
        <v>946</v>
      </c>
      <c r="D10" s="686">
        <v>400000</v>
      </c>
      <c r="E10" s="471">
        <v>250000</v>
      </c>
    </row>
    <row r="11" spans="1:5" ht="15.9" customHeight="1" x14ac:dyDescent="0.25">
      <c r="A11" s="118" t="s">
        <v>314</v>
      </c>
      <c r="B11" s="378" t="s">
        <v>529</v>
      </c>
      <c r="C11" s="378" t="s">
        <v>946</v>
      </c>
      <c r="D11" s="686">
        <v>1000000</v>
      </c>
      <c r="E11" s="471">
        <v>252080</v>
      </c>
    </row>
    <row r="12" spans="1:5" ht="15.9" customHeight="1" x14ac:dyDescent="0.25">
      <c r="A12" s="118" t="s">
        <v>315</v>
      </c>
      <c r="B12" s="119" t="s">
        <v>1022</v>
      </c>
      <c r="C12" s="378" t="s">
        <v>946</v>
      </c>
      <c r="D12" s="686">
        <v>300000</v>
      </c>
      <c r="E12" s="471">
        <v>150000</v>
      </c>
    </row>
    <row r="13" spans="1:5" ht="15.9" customHeight="1" x14ac:dyDescent="0.25">
      <c r="A13" s="118" t="s">
        <v>316</v>
      </c>
      <c r="B13" s="119" t="s">
        <v>1177</v>
      </c>
      <c r="C13" s="378" t="s">
        <v>946</v>
      </c>
      <c r="D13" s="120">
        <v>16870</v>
      </c>
      <c r="E13" s="121"/>
    </row>
    <row r="14" spans="1:5" ht="15.9" customHeight="1" x14ac:dyDescent="0.25">
      <c r="A14" s="118" t="s">
        <v>317</v>
      </c>
      <c r="B14" s="119" t="s">
        <v>1178</v>
      </c>
      <c r="C14" s="119"/>
      <c r="D14" s="120">
        <v>50000</v>
      </c>
      <c r="E14" s="121"/>
    </row>
    <row r="15" spans="1:5" ht="15.9" customHeight="1" x14ac:dyDescent="0.25">
      <c r="A15" s="118" t="s">
        <v>318</v>
      </c>
      <c r="B15" s="119"/>
      <c r="C15" s="119"/>
      <c r="D15" s="120"/>
      <c r="E15" s="121"/>
    </row>
    <row r="16" spans="1:5" ht="15.9" customHeight="1" x14ac:dyDescent="0.25">
      <c r="A16" s="118" t="s">
        <v>319</v>
      </c>
      <c r="B16" s="119"/>
      <c r="C16" s="119"/>
      <c r="D16" s="120"/>
      <c r="E16" s="121"/>
    </row>
    <row r="17" spans="1:5" ht="15.9" customHeight="1" x14ac:dyDescent="0.25">
      <c r="A17" s="118" t="s">
        <v>320</v>
      </c>
      <c r="B17" s="119"/>
      <c r="C17" s="119"/>
      <c r="D17" s="120"/>
      <c r="E17" s="121"/>
    </row>
    <row r="18" spans="1:5" ht="15.9" customHeight="1" x14ac:dyDescent="0.25">
      <c r="A18" s="118" t="s">
        <v>321</v>
      </c>
      <c r="B18" s="119"/>
      <c r="C18" s="378"/>
      <c r="D18" s="120"/>
      <c r="E18" s="121"/>
    </row>
    <row r="19" spans="1:5" ht="15.9" customHeight="1" x14ac:dyDescent="0.25">
      <c r="A19" s="118" t="s">
        <v>322</v>
      </c>
      <c r="B19" s="119"/>
      <c r="C19" s="378"/>
      <c r="D19" s="120"/>
      <c r="E19" s="121"/>
    </row>
    <row r="20" spans="1:5" ht="15.9" customHeight="1" x14ac:dyDescent="0.25">
      <c r="A20" s="118" t="s">
        <v>323</v>
      </c>
      <c r="B20" s="119"/>
      <c r="C20" s="378"/>
      <c r="D20" s="120"/>
      <c r="E20" s="121"/>
    </row>
    <row r="21" spans="1:5" ht="15.9" customHeight="1" x14ac:dyDescent="0.25">
      <c r="A21" s="118" t="s">
        <v>324</v>
      </c>
      <c r="B21" s="119"/>
      <c r="C21" s="119"/>
      <c r="D21" s="120"/>
      <c r="E21" s="121"/>
    </row>
    <row r="22" spans="1:5" ht="15.9" customHeight="1" x14ac:dyDescent="0.25">
      <c r="A22" s="118" t="s">
        <v>325</v>
      </c>
      <c r="B22" s="119"/>
      <c r="C22" s="119"/>
      <c r="D22" s="120"/>
      <c r="E22" s="121"/>
    </row>
    <row r="23" spans="1:5" ht="15.9" customHeight="1" x14ac:dyDescent="0.25">
      <c r="A23" s="118" t="s">
        <v>326</v>
      </c>
      <c r="B23" s="119"/>
      <c r="C23" s="119"/>
      <c r="D23" s="120"/>
      <c r="E23" s="121"/>
    </row>
    <row r="24" spans="1:5" ht="15.9" customHeight="1" x14ac:dyDescent="0.25">
      <c r="A24" s="118" t="s">
        <v>327</v>
      </c>
      <c r="B24" s="119"/>
      <c r="C24" s="119"/>
      <c r="D24" s="120"/>
      <c r="E24" s="121" t="s">
        <v>1057</v>
      </c>
    </row>
    <row r="25" spans="1:5" ht="15.9" customHeight="1" x14ac:dyDescent="0.25">
      <c r="A25" s="118" t="s">
        <v>328</v>
      </c>
      <c r="B25" s="119"/>
      <c r="C25" s="119"/>
      <c r="D25" s="120"/>
      <c r="E25" s="121"/>
    </row>
    <row r="26" spans="1:5" ht="15.9" customHeight="1" x14ac:dyDescent="0.25">
      <c r="A26" s="118" t="s">
        <v>329</v>
      </c>
      <c r="B26" s="119"/>
      <c r="C26" s="119"/>
      <c r="D26" s="120"/>
      <c r="E26" s="121"/>
    </row>
    <row r="27" spans="1:5" ht="15.9" customHeight="1" x14ac:dyDescent="0.25">
      <c r="A27" s="118" t="s">
        <v>330</v>
      </c>
      <c r="B27" s="119"/>
      <c r="C27" s="119"/>
      <c r="D27" s="120"/>
      <c r="E27" s="121"/>
    </row>
    <row r="28" spans="1:5" ht="15.9" customHeight="1" x14ac:dyDescent="0.25">
      <c r="A28" s="118" t="s">
        <v>331</v>
      </c>
      <c r="B28" s="119"/>
      <c r="C28" s="119"/>
      <c r="D28" s="120"/>
      <c r="E28" s="121"/>
    </row>
    <row r="29" spans="1:5" ht="15.9" customHeight="1" x14ac:dyDescent="0.25">
      <c r="A29" s="118" t="s">
        <v>332</v>
      </c>
      <c r="B29" s="119"/>
      <c r="C29" s="119"/>
      <c r="D29" s="120"/>
      <c r="E29" s="121"/>
    </row>
    <row r="30" spans="1:5" ht="15.9" customHeight="1" x14ac:dyDescent="0.25">
      <c r="A30" s="118" t="s">
        <v>333</v>
      </c>
      <c r="B30" s="119"/>
      <c r="C30" s="119"/>
      <c r="D30" s="120"/>
      <c r="E30" s="121"/>
    </row>
    <row r="31" spans="1:5" ht="15.9" customHeight="1" x14ac:dyDescent="0.25">
      <c r="A31" s="118" t="s">
        <v>334</v>
      </c>
      <c r="B31" s="119"/>
      <c r="C31" s="119"/>
      <c r="D31" s="120"/>
      <c r="E31" s="121"/>
    </row>
    <row r="32" spans="1:5" ht="15.9" customHeight="1" x14ac:dyDescent="0.25">
      <c r="A32" s="118" t="s">
        <v>384</v>
      </c>
      <c r="B32" s="119"/>
      <c r="C32" s="119"/>
      <c r="D32" s="120"/>
      <c r="E32" s="121"/>
    </row>
    <row r="33" spans="1:5" ht="15.9" customHeight="1" x14ac:dyDescent="0.25">
      <c r="A33" s="118" t="s">
        <v>470</v>
      </c>
      <c r="B33" s="119"/>
      <c r="C33" s="119"/>
      <c r="D33" s="120"/>
      <c r="E33" s="121"/>
    </row>
    <row r="34" spans="1:5" ht="15.9" customHeight="1" x14ac:dyDescent="0.25">
      <c r="A34" s="118" t="s">
        <v>510</v>
      </c>
      <c r="B34" s="119"/>
      <c r="C34" s="119"/>
      <c r="D34" s="120"/>
      <c r="E34" s="121"/>
    </row>
    <row r="35" spans="1:5" ht="15.9" customHeight="1" thickBot="1" x14ac:dyDescent="0.3">
      <c r="A35" s="122" t="s">
        <v>511</v>
      </c>
      <c r="B35" s="123"/>
      <c r="C35" s="123"/>
      <c r="D35" s="124"/>
      <c r="E35" s="125"/>
    </row>
    <row r="36" spans="1:5" ht="15.9" customHeight="1" thickBot="1" x14ac:dyDescent="0.3">
      <c r="A36" s="970" t="s">
        <v>339</v>
      </c>
      <c r="B36" s="971"/>
      <c r="C36" s="126"/>
      <c r="D36" s="127">
        <f>SUM(D3:D35)</f>
        <v>4821724</v>
      </c>
      <c r="E36" s="128">
        <f>SUM(E3:E35)</f>
        <v>2968447</v>
      </c>
    </row>
  </sheetData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portrait" horizontalDpi="300" verticalDpi="300" r:id="rId1"/>
  <headerFooter alignWithMargins="0">
    <oddHeader>&amp;C&amp;"Times New Roman CE,Félkövér"&amp;12
K I M U T A T Á S
a 2020. évi céljelleggel juttatott támogatások felhasználásáról&amp;R&amp;"Times New Roman CE,Félkövér dőlt"&amp;11 5. tájékoztató tábla a 7/2021. (05.29.)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832AB"/>
  </sheetPr>
  <dimension ref="A1:AC42"/>
  <sheetViews>
    <sheetView view="pageLayout" zoomScaleNormal="100" workbookViewId="0">
      <selection activeCell="G8" sqref="G8"/>
    </sheetView>
  </sheetViews>
  <sheetFormatPr defaultRowHeight="13.2" x14ac:dyDescent="0.25"/>
  <cols>
    <col min="1" max="1" width="4.44140625" customWidth="1"/>
    <col min="2" max="2" width="59.77734375" customWidth="1"/>
    <col min="3" max="3" width="15.44140625" style="298" customWidth="1"/>
    <col min="4" max="4" width="13.33203125" style="298" customWidth="1"/>
    <col min="5" max="5" width="15.44140625" style="298" customWidth="1"/>
    <col min="6" max="6" width="10.109375" style="298" customWidth="1"/>
    <col min="7" max="7" width="14" style="298" customWidth="1"/>
    <col min="8" max="8" width="15.6640625" style="298" customWidth="1"/>
    <col min="9" max="9" width="14.44140625" style="298" customWidth="1"/>
  </cols>
  <sheetData>
    <row r="1" spans="1:29" s="302" customFormat="1" ht="33.75" customHeight="1" thickBot="1" x14ac:dyDescent="0.3">
      <c r="A1" s="972" t="s">
        <v>863</v>
      </c>
      <c r="B1" s="973"/>
      <c r="C1" s="973"/>
      <c r="D1" s="973"/>
      <c r="E1" s="973"/>
      <c r="F1" s="973"/>
      <c r="G1" s="973"/>
      <c r="H1" s="973"/>
      <c r="I1" s="973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</row>
    <row r="2" spans="1:29" s="302" customFormat="1" ht="126.75" customHeight="1" thickBot="1" x14ac:dyDescent="0.3">
      <c r="A2" s="311" t="s">
        <v>817</v>
      </c>
      <c r="B2" s="310" t="s">
        <v>344</v>
      </c>
      <c r="C2" s="311" t="s">
        <v>297</v>
      </c>
      <c r="D2" s="311" t="s">
        <v>298</v>
      </c>
      <c r="E2" s="311" t="s">
        <v>167</v>
      </c>
      <c r="F2" s="311" t="s">
        <v>862</v>
      </c>
      <c r="G2" s="311" t="s">
        <v>168</v>
      </c>
      <c r="H2" s="311" t="s">
        <v>299</v>
      </c>
      <c r="I2" s="311" t="s">
        <v>300</v>
      </c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29" ht="15.6" x14ac:dyDescent="0.25">
      <c r="A3" s="452">
        <v>1</v>
      </c>
      <c r="B3" s="452">
        <v>2</v>
      </c>
      <c r="C3" s="452">
        <v>3</v>
      </c>
      <c r="D3" s="452">
        <v>4</v>
      </c>
      <c r="E3" s="452">
        <v>5</v>
      </c>
      <c r="F3" s="452">
        <v>6</v>
      </c>
      <c r="G3" s="452">
        <v>7</v>
      </c>
      <c r="H3" s="452">
        <v>8</v>
      </c>
      <c r="I3" s="452">
        <v>9</v>
      </c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</row>
    <row r="4" spans="1:29" s="302" customFormat="1" ht="18" customHeight="1" x14ac:dyDescent="0.25">
      <c r="A4" s="454" t="s">
        <v>819</v>
      </c>
      <c r="B4" s="455" t="s">
        <v>1143</v>
      </c>
      <c r="C4" s="456">
        <v>22842980</v>
      </c>
      <c r="D4" s="456">
        <v>505599149</v>
      </c>
      <c r="E4" s="456">
        <v>136597358</v>
      </c>
      <c r="F4" s="456">
        <v>0</v>
      </c>
      <c r="G4" s="456">
        <v>100930349</v>
      </c>
      <c r="H4" s="456">
        <v>0</v>
      </c>
      <c r="I4" s="456">
        <v>765969836</v>
      </c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</row>
    <row r="5" spans="1:29" s="302" customFormat="1" ht="18" customHeight="1" x14ac:dyDescent="0.25">
      <c r="A5" s="457" t="s">
        <v>821</v>
      </c>
      <c r="B5" s="458" t="s">
        <v>1144</v>
      </c>
      <c r="C5" s="459">
        <v>239060</v>
      </c>
      <c r="D5" s="459">
        <v>0</v>
      </c>
      <c r="E5" s="459">
        <v>0</v>
      </c>
      <c r="F5" s="459">
        <v>0</v>
      </c>
      <c r="G5" s="459">
        <v>76131698</v>
      </c>
      <c r="H5" s="459">
        <v>0</v>
      </c>
      <c r="I5" s="459">
        <v>76370758</v>
      </c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</row>
    <row r="6" spans="1:29" s="302" customFormat="1" ht="18" customHeight="1" x14ac:dyDescent="0.25">
      <c r="A6" s="457" t="s">
        <v>823</v>
      </c>
      <c r="B6" s="458" t="s">
        <v>1145</v>
      </c>
      <c r="C6" s="459">
        <v>0</v>
      </c>
      <c r="D6" s="459">
        <v>0</v>
      </c>
      <c r="E6" s="459">
        <v>0</v>
      </c>
      <c r="F6" s="459">
        <v>0</v>
      </c>
      <c r="G6" s="459">
        <v>50019562</v>
      </c>
      <c r="H6" s="459">
        <v>0</v>
      </c>
      <c r="I6" s="459">
        <v>50019562</v>
      </c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</row>
    <row r="7" spans="1:29" s="302" customFormat="1" ht="18" customHeight="1" x14ac:dyDescent="0.25">
      <c r="A7" s="457" t="s">
        <v>825</v>
      </c>
      <c r="B7" s="458" t="s">
        <v>1146</v>
      </c>
      <c r="C7" s="459">
        <v>0</v>
      </c>
      <c r="D7" s="459">
        <v>153150080</v>
      </c>
      <c r="E7" s="459">
        <v>37292619</v>
      </c>
      <c r="F7" s="459">
        <v>0</v>
      </c>
      <c r="G7" s="459">
        <v>0</v>
      </c>
      <c r="H7" s="459">
        <v>0</v>
      </c>
      <c r="I7" s="459">
        <v>190442699</v>
      </c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</row>
    <row r="8" spans="1:29" s="302" customFormat="1" ht="18" customHeight="1" x14ac:dyDescent="0.25">
      <c r="A8" s="457" t="s">
        <v>827</v>
      </c>
      <c r="B8" s="458" t="s">
        <v>1147</v>
      </c>
      <c r="C8" s="459">
        <v>0</v>
      </c>
      <c r="D8" s="459">
        <v>0</v>
      </c>
      <c r="E8" s="459">
        <v>720473</v>
      </c>
      <c r="F8" s="459">
        <v>0</v>
      </c>
      <c r="G8" s="459">
        <v>600000</v>
      </c>
      <c r="H8" s="459">
        <v>0</v>
      </c>
      <c r="I8" s="459">
        <v>1320473</v>
      </c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</row>
    <row r="9" spans="1:29" s="302" customFormat="1" ht="28.5" customHeight="1" x14ac:dyDescent="0.25">
      <c r="A9" s="457" t="s">
        <v>829</v>
      </c>
      <c r="B9" s="458" t="s">
        <v>1148</v>
      </c>
      <c r="C9" s="459">
        <v>0</v>
      </c>
      <c r="D9" s="459">
        <v>0</v>
      </c>
      <c r="E9" s="459">
        <v>0</v>
      </c>
      <c r="F9" s="459">
        <v>0</v>
      </c>
      <c r="G9" s="459">
        <v>0</v>
      </c>
      <c r="H9" s="459">
        <v>0</v>
      </c>
      <c r="I9" s="459">
        <v>0</v>
      </c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</row>
    <row r="10" spans="1:29" s="302" customFormat="1" ht="18" customHeight="1" x14ac:dyDescent="0.25">
      <c r="A10" s="457" t="s">
        <v>831</v>
      </c>
      <c r="B10" s="458" t="s">
        <v>1149</v>
      </c>
      <c r="C10" s="459">
        <v>1089060</v>
      </c>
      <c r="D10" s="459">
        <v>2348640</v>
      </c>
      <c r="E10" s="459">
        <v>25850732</v>
      </c>
      <c r="F10" s="459">
        <v>0</v>
      </c>
      <c r="G10" s="459">
        <v>0</v>
      </c>
      <c r="H10" s="459">
        <v>0</v>
      </c>
      <c r="I10" s="459">
        <v>29288432</v>
      </c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</row>
    <row r="11" spans="1:29" s="302" customFormat="1" ht="18" customHeight="1" x14ac:dyDescent="0.25">
      <c r="A11" s="454" t="s">
        <v>833</v>
      </c>
      <c r="B11" s="455" t="s">
        <v>1150</v>
      </c>
      <c r="C11" s="456">
        <v>1328120</v>
      </c>
      <c r="D11" s="456">
        <v>155498720</v>
      </c>
      <c r="E11" s="456">
        <v>63863824</v>
      </c>
      <c r="F11" s="456">
        <v>0</v>
      </c>
      <c r="G11" s="456">
        <v>126751260</v>
      </c>
      <c r="H11" s="456">
        <v>0</v>
      </c>
      <c r="I11" s="456">
        <v>347441924</v>
      </c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</row>
    <row r="12" spans="1:29" s="302" customFormat="1" ht="18" customHeight="1" x14ac:dyDescent="0.25">
      <c r="A12" s="457" t="s">
        <v>835</v>
      </c>
      <c r="B12" s="458" t="s">
        <v>1151</v>
      </c>
      <c r="C12" s="459">
        <v>0</v>
      </c>
      <c r="D12" s="459">
        <v>0</v>
      </c>
      <c r="E12" s="459">
        <v>1158250</v>
      </c>
      <c r="F12" s="459">
        <v>0</v>
      </c>
      <c r="G12" s="459">
        <v>0</v>
      </c>
      <c r="H12" s="459">
        <v>0</v>
      </c>
      <c r="I12" s="459">
        <v>1158250</v>
      </c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</row>
    <row r="13" spans="1:29" s="302" customFormat="1" ht="18" customHeight="1" x14ac:dyDescent="0.25">
      <c r="A13" s="457" t="s">
        <v>837</v>
      </c>
      <c r="B13" s="458" t="s">
        <v>1152</v>
      </c>
      <c r="C13" s="459">
        <v>0</v>
      </c>
      <c r="D13" s="459">
        <v>0</v>
      </c>
      <c r="E13" s="459">
        <v>0</v>
      </c>
      <c r="F13" s="459">
        <v>0</v>
      </c>
      <c r="G13" s="459">
        <v>0</v>
      </c>
      <c r="H13" s="459">
        <v>0</v>
      </c>
      <c r="I13" s="459">
        <v>0</v>
      </c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</row>
    <row r="14" spans="1:29" s="302" customFormat="1" ht="18" customHeight="1" x14ac:dyDescent="0.25">
      <c r="A14" s="457" t="s">
        <v>839</v>
      </c>
      <c r="B14" s="458" t="s">
        <v>1153</v>
      </c>
      <c r="C14" s="459">
        <v>0</v>
      </c>
      <c r="D14" s="459">
        <v>80320254</v>
      </c>
      <c r="E14" s="459">
        <v>107534</v>
      </c>
      <c r="F14" s="459">
        <v>0</v>
      </c>
      <c r="G14" s="459">
        <v>0</v>
      </c>
      <c r="H14" s="459">
        <v>0</v>
      </c>
      <c r="I14" s="459">
        <v>80427788</v>
      </c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</row>
    <row r="15" spans="1:29" s="302" customFormat="1" ht="26.4" x14ac:dyDescent="0.25">
      <c r="A15" s="457" t="s">
        <v>841</v>
      </c>
      <c r="B15" s="458" t="s">
        <v>1154</v>
      </c>
      <c r="C15" s="459">
        <v>0</v>
      </c>
      <c r="D15" s="459">
        <v>0</v>
      </c>
      <c r="E15" s="459">
        <v>0</v>
      </c>
      <c r="F15" s="459">
        <v>0</v>
      </c>
      <c r="G15" s="459">
        <v>0</v>
      </c>
      <c r="H15" s="459">
        <v>0</v>
      </c>
      <c r="I15" s="459">
        <v>0</v>
      </c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</row>
    <row r="16" spans="1:29" s="302" customFormat="1" ht="18" customHeight="1" x14ac:dyDescent="0.25">
      <c r="A16" s="457" t="s">
        <v>843</v>
      </c>
      <c r="B16" s="458" t="s">
        <v>1155</v>
      </c>
      <c r="C16" s="459">
        <v>1089060</v>
      </c>
      <c r="D16" s="459">
        <v>2348640</v>
      </c>
      <c r="E16" s="459">
        <v>25850732</v>
      </c>
      <c r="F16" s="459">
        <v>0</v>
      </c>
      <c r="G16" s="459">
        <v>190442699</v>
      </c>
      <c r="H16" s="459">
        <v>0</v>
      </c>
      <c r="I16" s="459">
        <v>219731131</v>
      </c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</row>
    <row r="17" spans="1:29" s="302" customFormat="1" ht="18" customHeight="1" x14ac:dyDescent="0.25">
      <c r="A17" s="454" t="s">
        <v>845</v>
      </c>
      <c r="B17" s="455" t="s">
        <v>1156</v>
      </c>
      <c r="C17" s="456">
        <v>1089060</v>
      </c>
      <c r="D17" s="456">
        <v>82668894</v>
      </c>
      <c r="E17" s="456">
        <v>27116516</v>
      </c>
      <c r="F17" s="456">
        <v>0</v>
      </c>
      <c r="G17" s="456">
        <v>190442699</v>
      </c>
      <c r="H17" s="456">
        <v>0</v>
      </c>
      <c r="I17" s="456">
        <v>301317169</v>
      </c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</row>
    <row r="18" spans="1:29" s="302" customFormat="1" ht="18" customHeight="1" x14ac:dyDescent="0.25">
      <c r="A18" s="454" t="s">
        <v>847</v>
      </c>
      <c r="B18" s="455" t="s">
        <v>1157</v>
      </c>
      <c r="C18" s="456">
        <v>23082040</v>
      </c>
      <c r="D18" s="456">
        <v>578428975</v>
      </c>
      <c r="E18" s="456">
        <v>173344666</v>
      </c>
      <c r="F18" s="456">
        <v>0</v>
      </c>
      <c r="G18" s="456">
        <v>37238910</v>
      </c>
      <c r="H18" s="456">
        <v>0</v>
      </c>
      <c r="I18" s="456">
        <v>812094591</v>
      </c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</row>
    <row r="19" spans="1:29" s="302" customFormat="1" ht="18" customHeight="1" x14ac:dyDescent="0.25">
      <c r="A19" s="454" t="s">
        <v>849</v>
      </c>
      <c r="B19" s="455" t="s">
        <v>301</v>
      </c>
      <c r="C19" s="456">
        <v>22574727</v>
      </c>
      <c r="D19" s="456">
        <v>157057258</v>
      </c>
      <c r="E19" s="456">
        <v>104510950</v>
      </c>
      <c r="F19" s="456">
        <v>0</v>
      </c>
      <c r="G19" s="456">
        <v>0</v>
      </c>
      <c r="H19" s="456">
        <v>0</v>
      </c>
      <c r="I19" s="456">
        <v>284142935</v>
      </c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</row>
    <row r="20" spans="1:29" s="302" customFormat="1" ht="18" customHeight="1" x14ac:dyDescent="0.25">
      <c r="A20" s="457" t="s">
        <v>851</v>
      </c>
      <c r="B20" s="458" t="s">
        <v>1158</v>
      </c>
      <c r="C20" s="459">
        <v>507313</v>
      </c>
      <c r="D20" s="459">
        <v>13001463</v>
      </c>
      <c r="E20" s="459">
        <v>25661317</v>
      </c>
      <c r="F20" s="459">
        <v>0</v>
      </c>
      <c r="G20" s="459">
        <v>0</v>
      </c>
      <c r="H20" s="459">
        <v>0</v>
      </c>
      <c r="I20" s="459">
        <v>39170093</v>
      </c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</row>
    <row r="21" spans="1:29" s="302" customFormat="1" ht="18" customHeight="1" x14ac:dyDescent="0.25">
      <c r="A21" s="457" t="s">
        <v>853</v>
      </c>
      <c r="B21" s="458" t="s">
        <v>1159</v>
      </c>
      <c r="C21" s="459">
        <v>0</v>
      </c>
      <c r="D21" s="459">
        <v>0</v>
      </c>
      <c r="E21" s="459">
        <v>1265784</v>
      </c>
      <c r="F21" s="459">
        <v>0</v>
      </c>
      <c r="G21" s="459">
        <v>0</v>
      </c>
      <c r="H21" s="459">
        <v>0</v>
      </c>
      <c r="I21" s="459">
        <v>1265784</v>
      </c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</row>
    <row r="22" spans="1:29" s="302" customFormat="1" ht="24.75" customHeight="1" x14ac:dyDescent="0.25">
      <c r="A22" s="454" t="s">
        <v>854</v>
      </c>
      <c r="B22" s="455" t="s">
        <v>1160</v>
      </c>
      <c r="C22" s="456">
        <v>23082040</v>
      </c>
      <c r="D22" s="456">
        <v>170058721</v>
      </c>
      <c r="E22" s="456">
        <v>128906483</v>
      </c>
      <c r="F22" s="456">
        <v>0</v>
      </c>
      <c r="G22" s="456">
        <v>0</v>
      </c>
      <c r="H22" s="456">
        <v>0</v>
      </c>
      <c r="I22" s="456">
        <v>322047244</v>
      </c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</row>
    <row r="23" spans="1:29" s="302" customFormat="1" ht="18" customHeight="1" x14ac:dyDescent="0.25">
      <c r="A23" s="454" t="s">
        <v>169</v>
      </c>
      <c r="B23" s="455" t="s">
        <v>302</v>
      </c>
      <c r="C23" s="456">
        <v>0</v>
      </c>
      <c r="D23" s="456">
        <v>0</v>
      </c>
      <c r="E23" s="456">
        <v>0</v>
      </c>
      <c r="F23" s="456">
        <v>0</v>
      </c>
      <c r="G23" s="456">
        <v>0</v>
      </c>
      <c r="H23" s="456">
        <v>0</v>
      </c>
      <c r="I23" s="456">
        <v>0</v>
      </c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</row>
    <row r="24" spans="1:29" s="302" customFormat="1" ht="18" customHeight="1" x14ac:dyDescent="0.25">
      <c r="A24" s="457" t="s">
        <v>170</v>
      </c>
      <c r="B24" s="458" t="s">
        <v>1161</v>
      </c>
      <c r="C24" s="459">
        <v>0</v>
      </c>
      <c r="D24" s="459">
        <v>0</v>
      </c>
      <c r="E24" s="459">
        <v>0</v>
      </c>
      <c r="F24" s="459">
        <v>0</v>
      </c>
      <c r="G24" s="459">
        <v>0</v>
      </c>
      <c r="H24" s="459">
        <v>0</v>
      </c>
      <c r="I24" s="459">
        <v>0</v>
      </c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</row>
    <row r="25" spans="1:29" s="302" customFormat="1" ht="18" customHeight="1" x14ac:dyDescent="0.25">
      <c r="A25" s="457" t="s">
        <v>171</v>
      </c>
      <c r="B25" s="458" t="s">
        <v>1162</v>
      </c>
      <c r="C25" s="459">
        <v>0</v>
      </c>
      <c r="D25" s="459">
        <v>0</v>
      </c>
      <c r="E25" s="459">
        <v>0</v>
      </c>
      <c r="F25" s="459">
        <v>0</v>
      </c>
      <c r="G25" s="459">
        <v>0</v>
      </c>
      <c r="H25" s="459">
        <v>0</v>
      </c>
      <c r="I25" s="459">
        <v>0</v>
      </c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</row>
    <row r="26" spans="1:29" s="302" customFormat="1" ht="18" customHeight="1" x14ac:dyDescent="0.25">
      <c r="A26" s="454" t="s">
        <v>172</v>
      </c>
      <c r="B26" s="455" t="s">
        <v>1163</v>
      </c>
      <c r="C26" s="456">
        <v>0</v>
      </c>
      <c r="D26" s="456">
        <v>0</v>
      </c>
      <c r="E26" s="456">
        <v>0</v>
      </c>
      <c r="F26" s="456">
        <v>0</v>
      </c>
      <c r="G26" s="456">
        <v>0</v>
      </c>
      <c r="H26" s="456">
        <v>0</v>
      </c>
      <c r="I26" s="456">
        <v>0</v>
      </c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</row>
    <row r="27" spans="1:29" s="302" customFormat="1" ht="18" customHeight="1" x14ac:dyDescent="0.25">
      <c r="A27" s="454" t="s">
        <v>173</v>
      </c>
      <c r="B27" s="455" t="s">
        <v>1164</v>
      </c>
      <c r="C27" s="456">
        <v>23082040</v>
      </c>
      <c r="D27" s="456">
        <v>170058721</v>
      </c>
      <c r="E27" s="456">
        <v>128906483</v>
      </c>
      <c r="F27" s="456">
        <v>0</v>
      </c>
      <c r="G27" s="456">
        <v>0</v>
      </c>
      <c r="H27" s="456">
        <v>0</v>
      </c>
      <c r="I27" s="456">
        <v>322047244</v>
      </c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</row>
    <row r="28" spans="1:29" s="302" customFormat="1" ht="18" customHeight="1" x14ac:dyDescent="0.25">
      <c r="A28" s="454" t="s">
        <v>174</v>
      </c>
      <c r="B28" s="455" t="s">
        <v>1165</v>
      </c>
      <c r="C28" s="456">
        <v>0</v>
      </c>
      <c r="D28" s="456">
        <v>408370254</v>
      </c>
      <c r="E28" s="456">
        <v>44438183</v>
      </c>
      <c r="F28" s="456">
        <v>0</v>
      </c>
      <c r="G28" s="456">
        <v>37238910</v>
      </c>
      <c r="H28" s="456">
        <v>0</v>
      </c>
      <c r="I28" s="456">
        <v>490047347</v>
      </c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</row>
    <row r="29" spans="1:29" s="302" customFormat="1" ht="18" customHeight="1" x14ac:dyDescent="0.25">
      <c r="A29" s="457" t="s">
        <v>175</v>
      </c>
      <c r="B29" s="458" t="s">
        <v>1166</v>
      </c>
      <c r="C29" s="459">
        <v>23082040</v>
      </c>
      <c r="D29" s="459">
        <v>9210774</v>
      </c>
      <c r="E29" s="459">
        <v>89580642</v>
      </c>
      <c r="F29" s="459">
        <v>0</v>
      </c>
      <c r="G29" s="459">
        <v>0</v>
      </c>
      <c r="H29" s="459">
        <v>0</v>
      </c>
      <c r="I29" s="459">
        <v>121873456</v>
      </c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</row>
    <row r="30" spans="1:29" s="302" customFormat="1" ht="18" customHeight="1" x14ac:dyDescent="0.25">
      <c r="A30" s="446"/>
      <c r="B30" s="447"/>
      <c r="C30" s="448"/>
      <c r="D30" s="448"/>
      <c r="E30" s="448"/>
      <c r="F30" s="448"/>
      <c r="G30" s="448"/>
      <c r="H30" s="448"/>
      <c r="I30" s="44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</row>
    <row r="31" spans="1:29" s="302" customFormat="1" ht="18" customHeight="1" x14ac:dyDescent="0.25">
      <c r="A31" s="446"/>
      <c r="B31" s="447"/>
      <c r="C31" s="448"/>
      <c r="D31" s="448"/>
      <c r="E31" s="448"/>
      <c r="F31" s="448"/>
      <c r="G31" s="448"/>
      <c r="H31" s="448"/>
      <c r="I31" s="44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</row>
    <row r="32" spans="1:29" s="302" customFormat="1" ht="18" customHeight="1" x14ac:dyDescent="0.25">
      <c r="A32" s="449"/>
      <c r="B32" s="450"/>
      <c r="C32" s="451"/>
      <c r="D32" s="451"/>
      <c r="E32" s="451"/>
      <c r="F32" s="451"/>
      <c r="G32" s="451"/>
      <c r="H32" s="451"/>
      <c r="I32" s="44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</row>
    <row r="33" spans="1:29" s="302" customFormat="1" ht="18" customHeight="1" x14ac:dyDescent="0.25">
      <c r="A33" s="449"/>
      <c r="B33" s="450"/>
      <c r="C33" s="451"/>
      <c r="D33" s="451"/>
      <c r="E33" s="451"/>
      <c r="F33" s="451"/>
      <c r="G33" s="451"/>
      <c r="H33" s="451"/>
      <c r="I33" s="44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</row>
    <row r="34" spans="1:29" s="302" customFormat="1" ht="18" customHeight="1" x14ac:dyDescent="0.25">
      <c r="A34" s="449"/>
      <c r="B34" s="450"/>
      <c r="C34" s="451"/>
      <c r="D34" s="451"/>
      <c r="E34" s="451"/>
      <c r="F34" s="451"/>
      <c r="G34" s="451"/>
      <c r="H34" s="451"/>
      <c r="I34" s="44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</row>
    <row r="35" spans="1:29" s="302" customFormat="1" ht="18" customHeight="1" x14ac:dyDescent="0.25">
      <c r="A35" s="446"/>
      <c r="B35" s="447"/>
      <c r="C35" s="448"/>
      <c r="D35" s="448"/>
      <c r="E35" s="448"/>
      <c r="F35" s="448"/>
      <c r="G35" s="448"/>
      <c r="H35" s="448"/>
      <c r="I35" s="44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</row>
    <row r="36" spans="1:29" s="302" customFormat="1" ht="18" customHeight="1" x14ac:dyDescent="0.25">
      <c r="A36" s="446"/>
      <c r="B36" s="447"/>
      <c r="C36" s="448"/>
      <c r="D36" s="448"/>
      <c r="E36" s="448"/>
      <c r="F36" s="448"/>
      <c r="G36" s="448"/>
      <c r="H36" s="448"/>
      <c r="I36" s="44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</row>
    <row r="37" spans="1:29" s="302" customFormat="1" ht="18" customHeight="1" x14ac:dyDescent="0.25">
      <c r="A37" s="446"/>
      <c r="B37" s="447"/>
      <c r="C37" s="448"/>
      <c r="D37" s="448"/>
      <c r="E37" s="448"/>
      <c r="F37" s="448"/>
      <c r="G37" s="448"/>
      <c r="H37" s="448"/>
      <c r="I37" s="44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</row>
    <row r="38" spans="1:29" ht="18" customHeight="1" x14ac:dyDescent="0.25">
      <c r="A38" s="446"/>
      <c r="B38" s="447"/>
      <c r="C38" s="448"/>
      <c r="D38" s="448"/>
      <c r="E38" s="448"/>
      <c r="F38" s="448"/>
      <c r="G38" s="448"/>
      <c r="H38" s="448"/>
      <c r="I38" s="448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</row>
    <row r="39" spans="1:29" x14ac:dyDescent="0.25">
      <c r="A39" s="307"/>
      <c r="B39" s="307"/>
      <c r="C39" s="312"/>
      <c r="D39" s="312"/>
      <c r="E39" s="312"/>
      <c r="F39" s="312"/>
      <c r="G39" s="312"/>
      <c r="H39" s="312"/>
      <c r="I39" s="312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</row>
    <row r="40" spans="1:29" x14ac:dyDescent="0.25">
      <c r="A40" s="307"/>
      <c r="B40" s="307"/>
      <c r="C40" s="312"/>
      <c r="D40" s="312"/>
      <c r="E40" s="312"/>
      <c r="F40" s="312"/>
      <c r="G40" s="312"/>
      <c r="H40" s="312"/>
      <c r="I40" s="312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</row>
    <row r="41" spans="1:29" x14ac:dyDescent="0.25">
      <c r="A41" s="307"/>
      <c r="B41" s="307"/>
      <c r="C41" s="312"/>
      <c r="D41" s="312"/>
      <c r="E41" s="312"/>
      <c r="F41" s="312"/>
      <c r="G41" s="312"/>
      <c r="H41" s="312"/>
      <c r="I41" s="312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</row>
    <row r="42" spans="1:29" x14ac:dyDescent="0.25">
      <c r="A42" s="307"/>
      <c r="B42" s="307"/>
      <c r="C42" s="312"/>
      <c r="D42" s="312"/>
      <c r="E42" s="312"/>
      <c r="F42" s="312"/>
      <c r="G42" s="312"/>
      <c r="H42" s="312"/>
      <c r="I42" s="312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</row>
  </sheetData>
  <mergeCells count="1">
    <mergeCell ref="A1:I1"/>
  </mergeCells>
  <phoneticPr fontId="20" type="noConversion"/>
  <pageMargins left="0.15748031496062992" right="0.15748031496062992" top="0.59055118110236227" bottom="0.15748031496062992" header="0.27559055118110237" footer="0.15748031496062992"/>
  <pageSetup paperSize="9" scale="68" orientation="portrait" horizontalDpi="300" verticalDpi="300" r:id="rId1"/>
  <headerFooter alignWithMargins="0">
    <oddHeader>&amp;R6. tájékoztató tábla a 7/2021. (05.29.)  önkormányzati rendelethez</oddHead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AC42"/>
  <sheetViews>
    <sheetView view="pageLayout" zoomScaleNormal="100" workbookViewId="0">
      <selection activeCell="F2" sqref="F2"/>
    </sheetView>
  </sheetViews>
  <sheetFormatPr defaultRowHeight="13.2" x14ac:dyDescent="0.25"/>
  <cols>
    <col min="1" max="1" width="4.44140625" customWidth="1"/>
    <col min="2" max="2" width="59.77734375" customWidth="1"/>
    <col min="3" max="3" width="15.44140625" style="298" customWidth="1"/>
    <col min="4" max="4" width="13.33203125" style="298" customWidth="1"/>
    <col min="5" max="5" width="15.44140625" style="298" customWidth="1"/>
    <col min="6" max="6" width="10.109375" style="298" customWidth="1"/>
    <col min="7" max="7" width="14" style="298" customWidth="1"/>
    <col min="8" max="8" width="15.6640625" style="298" customWidth="1"/>
    <col min="9" max="9" width="14.44140625" style="298" customWidth="1"/>
  </cols>
  <sheetData>
    <row r="1" spans="1:29" s="302" customFormat="1" ht="33.75" customHeight="1" thickBot="1" x14ac:dyDescent="0.3">
      <c r="A1" s="972" t="s">
        <v>863</v>
      </c>
      <c r="B1" s="973"/>
      <c r="C1" s="973"/>
      <c r="D1" s="973"/>
      <c r="E1" s="973"/>
      <c r="F1" s="973"/>
      <c r="G1" s="973"/>
      <c r="H1" s="973"/>
      <c r="I1" s="973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</row>
    <row r="2" spans="1:29" s="302" customFormat="1" ht="126.75" customHeight="1" thickBot="1" x14ac:dyDescent="0.3">
      <c r="A2" s="311" t="s">
        <v>817</v>
      </c>
      <c r="B2" s="310" t="s">
        <v>344</v>
      </c>
      <c r="C2" s="311" t="s">
        <v>297</v>
      </c>
      <c r="D2" s="311" t="s">
        <v>298</v>
      </c>
      <c r="E2" s="311" t="s">
        <v>167</v>
      </c>
      <c r="F2" s="311" t="s">
        <v>862</v>
      </c>
      <c r="G2" s="311" t="s">
        <v>168</v>
      </c>
      <c r="H2" s="311" t="s">
        <v>299</v>
      </c>
      <c r="I2" s="311" t="s">
        <v>300</v>
      </c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29" ht="15.6" x14ac:dyDescent="0.25">
      <c r="A3" s="452">
        <v>1</v>
      </c>
      <c r="B3" s="452">
        <v>2</v>
      </c>
      <c r="C3" s="452">
        <v>3</v>
      </c>
      <c r="D3" s="452">
        <v>4</v>
      </c>
      <c r="E3" s="452">
        <v>5</v>
      </c>
      <c r="F3" s="452">
        <v>6</v>
      </c>
      <c r="G3" s="452">
        <v>7</v>
      </c>
      <c r="H3" s="452">
        <v>8</v>
      </c>
      <c r="I3" s="452">
        <v>9</v>
      </c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</row>
    <row r="4" spans="1:29" s="302" customFormat="1" ht="18" customHeight="1" x14ac:dyDescent="0.25">
      <c r="A4" s="500" t="s">
        <v>819</v>
      </c>
      <c r="B4" s="501" t="s">
        <v>1143</v>
      </c>
      <c r="C4" s="502">
        <v>0</v>
      </c>
      <c r="D4" s="502">
        <v>0</v>
      </c>
      <c r="E4" s="502">
        <v>221873</v>
      </c>
      <c r="F4" s="502">
        <v>0</v>
      </c>
      <c r="G4" s="502">
        <v>0</v>
      </c>
      <c r="H4" s="502">
        <v>0</v>
      </c>
      <c r="I4" s="502">
        <v>221873</v>
      </c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</row>
    <row r="5" spans="1:29" s="302" customFormat="1" ht="18" customHeight="1" x14ac:dyDescent="0.25">
      <c r="A5" s="503" t="s">
        <v>821</v>
      </c>
      <c r="B5" s="504" t="s">
        <v>1144</v>
      </c>
      <c r="C5" s="505">
        <v>18000</v>
      </c>
      <c r="D5" s="505">
        <v>0</v>
      </c>
      <c r="E5" s="505">
        <v>0</v>
      </c>
      <c r="F5" s="505">
        <v>0</v>
      </c>
      <c r="G5" s="505">
        <v>1925213</v>
      </c>
      <c r="H5" s="505">
        <v>0</v>
      </c>
      <c r="I5" s="505">
        <v>1943213</v>
      </c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</row>
    <row r="6" spans="1:29" s="302" customFormat="1" ht="18" customHeight="1" x14ac:dyDescent="0.25">
      <c r="A6" s="503" t="s">
        <v>823</v>
      </c>
      <c r="B6" s="504" t="s">
        <v>1145</v>
      </c>
      <c r="C6" s="505">
        <v>0</v>
      </c>
      <c r="D6" s="505">
        <v>0</v>
      </c>
      <c r="E6" s="505">
        <v>0</v>
      </c>
      <c r="F6" s="505">
        <v>0</v>
      </c>
      <c r="G6" s="505">
        <v>600000</v>
      </c>
      <c r="H6" s="505">
        <v>0</v>
      </c>
      <c r="I6" s="505">
        <v>600000</v>
      </c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</row>
    <row r="7" spans="1:29" s="302" customFormat="1" ht="18" customHeight="1" x14ac:dyDescent="0.25">
      <c r="A7" s="503" t="s">
        <v>825</v>
      </c>
      <c r="B7" s="504" t="s">
        <v>1146</v>
      </c>
      <c r="C7" s="505">
        <v>0</v>
      </c>
      <c r="D7" s="505">
        <v>0</v>
      </c>
      <c r="E7" s="505">
        <v>1925213</v>
      </c>
      <c r="F7" s="505">
        <v>0</v>
      </c>
      <c r="G7" s="505">
        <v>0</v>
      </c>
      <c r="H7" s="505">
        <v>0</v>
      </c>
      <c r="I7" s="505">
        <v>1925213</v>
      </c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</row>
    <row r="8" spans="1:29" s="302" customFormat="1" ht="18" customHeight="1" x14ac:dyDescent="0.25">
      <c r="A8" s="503" t="s">
        <v>827</v>
      </c>
      <c r="B8" s="504" t="s">
        <v>1147</v>
      </c>
      <c r="C8" s="505">
        <v>0</v>
      </c>
      <c r="D8" s="505">
        <v>0</v>
      </c>
      <c r="E8" s="505">
        <v>0</v>
      </c>
      <c r="F8" s="505">
        <v>0</v>
      </c>
      <c r="G8" s="505">
        <v>0</v>
      </c>
      <c r="H8" s="505">
        <v>0</v>
      </c>
      <c r="I8" s="505">
        <v>0</v>
      </c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</row>
    <row r="9" spans="1:29" s="302" customFormat="1" ht="28.5" customHeight="1" x14ac:dyDescent="0.25">
      <c r="A9" s="503" t="s">
        <v>829</v>
      </c>
      <c r="B9" s="504" t="s">
        <v>1148</v>
      </c>
      <c r="C9" s="505">
        <v>0</v>
      </c>
      <c r="D9" s="505">
        <v>0</v>
      </c>
      <c r="E9" s="505">
        <v>0</v>
      </c>
      <c r="F9" s="505">
        <v>0</v>
      </c>
      <c r="G9" s="505">
        <v>0</v>
      </c>
      <c r="H9" s="505">
        <v>0</v>
      </c>
      <c r="I9" s="505">
        <v>0</v>
      </c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</row>
    <row r="10" spans="1:29" s="302" customFormat="1" ht="18" customHeight="1" x14ac:dyDescent="0.25">
      <c r="A10" s="503" t="s">
        <v>831</v>
      </c>
      <c r="B10" s="504" t="s">
        <v>1149</v>
      </c>
      <c r="C10" s="505">
        <v>18000</v>
      </c>
      <c r="D10" s="505">
        <v>0</v>
      </c>
      <c r="E10" s="505">
        <v>1455213</v>
      </c>
      <c r="F10" s="505">
        <v>0</v>
      </c>
      <c r="G10" s="505">
        <v>0</v>
      </c>
      <c r="H10" s="505">
        <v>0</v>
      </c>
      <c r="I10" s="505">
        <v>1473213</v>
      </c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</row>
    <row r="11" spans="1:29" s="302" customFormat="1" ht="18" customHeight="1" x14ac:dyDescent="0.25">
      <c r="A11" s="500" t="s">
        <v>833</v>
      </c>
      <c r="B11" s="501" t="s">
        <v>1150</v>
      </c>
      <c r="C11" s="502">
        <v>36000</v>
      </c>
      <c r="D11" s="502">
        <v>0</v>
      </c>
      <c r="E11" s="502">
        <v>3380426</v>
      </c>
      <c r="F11" s="502">
        <v>0</v>
      </c>
      <c r="G11" s="502">
        <v>2525213</v>
      </c>
      <c r="H11" s="502">
        <v>0</v>
      </c>
      <c r="I11" s="502">
        <v>5941639</v>
      </c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</row>
    <row r="12" spans="1:29" s="302" customFormat="1" ht="18" customHeight="1" x14ac:dyDescent="0.25">
      <c r="A12" s="503" t="s">
        <v>835</v>
      </c>
      <c r="B12" s="504" t="s">
        <v>1151</v>
      </c>
      <c r="C12" s="505">
        <v>0</v>
      </c>
      <c r="D12" s="505">
        <v>0</v>
      </c>
      <c r="E12" s="505">
        <v>0</v>
      </c>
      <c r="F12" s="505">
        <v>0</v>
      </c>
      <c r="G12" s="505">
        <v>0</v>
      </c>
      <c r="H12" s="505">
        <v>0</v>
      </c>
      <c r="I12" s="505">
        <v>0</v>
      </c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</row>
    <row r="13" spans="1:29" s="302" customFormat="1" ht="18" customHeight="1" x14ac:dyDescent="0.25">
      <c r="A13" s="503" t="s">
        <v>837</v>
      </c>
      <c r="B13" s="504" t="s">
        <v>1152</v>
      </c>
      <c r="C13" s="505">
        <v>0</v>
      </c>
      <c r="D13" s="505">
        <v>0</v>
      </c>
      <c r="E13" s="505">
        <v>0</v>
      </c>
      <c r="F13" s="505">
        <v>0</v>
      </c>
      <c r="G13" s="505">
        <v>0</v>
      </c>
      <c r="H13" s="505">
        <v>0</v>
      </c>
      <c r="I13" s="505">
        <v>0</v>
      </c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</row>
    <row r="14" spans="1:29" s="302" customFormat="1" ht="18" customHeight="1" x14ac:dyDescent="0.25">
      <c r="A14" s="503" t="s">
        <v>839</v>
      </c>
      <c r="B14" s="504" t="s">
        <v>1153</v>
      </c>
      <c r="C14" s="505">
        <v>0</v>
      </c>
      <c r="D14" s="505">
        <v>0</v>
      </c>
      <c r="E14" s="505">
        <v>0</v>
      </c>
      <c r="F14" s="505">
        <v>0</v>
      </c>
      <c r="G14" s="505">
        <v>600000</v>
      </c>
      <c r="H14" s="505">
        <v>0</v>
      </c>
      <c r="I14" s="505">
        <v>600000</v>
      </c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</row>
    <row r="15" spans="1:29" s="302" customFormat="1" ht="26.4" x14ac:dyDescent="0.25">
      <c r="A15" s="503" t="s">
        <v>841</v>
      </c>
      <c r="B15" s="504" t="s">
        <v>1154</v>
      </c>
      <c r="C15" s="505">
        <v>0</v>
      </c>
      <c r="D15" s="505">
        <v>0</v>
      </c>
      <c r="E15" s="505">
        <v>0</v>
      </c>
      <c r="F15" s="505">
        <v>0</v>
      </c>
      <c r="G15" s="505">
        <v>0</v>
      </c>
      <c r="H15" s="505">
        <v>0</v>
      </c>
      <c r="I15" s="505">
        <v>0</v>
      </c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</row>
    <row r="16" spans="1:29" s="302" customFormat="1" ht="18" customHeight="1" x14ac:dyDescent="0.25">
      <c r="A16" s="503" t="s">
        <v>843</v>
      </c>
      <c r="B16" s="504" t="s">
        <v>1155</v>
      </c>
      <c r="C16" s="505">
        <v>18000</v>
      </c>
      <c r="D16" s="505">
        <v>0</v>
      </c>
      <c r="E16" s="505">
        <v>1455213</v>
      </c>
      <c r="F16" s="505">
        <v>0</v>
      </c>
      <c r="G16" s="505">
        <v>1925213</v>
      </c>
      <c r="H16" s="505">
        <v>0</v>
      </c>
      <c r="I16" s="505">
        <v>3398426</v>
      </c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</row>
    <row r="17" spans="1:29" s="302" customFormat="1" ht="18" customHeight="1" x14ac:dyDescent="0.25">
      <c r="A17" s="500" t="s">
        <v>845</v>
      </c>
      <c r="B17" s="501" t="s">
        <v>1156</v>
      </c>
      <c r="C17" s="502">
        <v>18000</v>
      </c>
      <c r="D17" s="502">
        <v>0</v>
      </c>
      <c r="E17" s="502">
        <v>1455213</v>
      </c>
      <c r="F17" s="502">
        <v>0</v>
      </c>
      <c r="G17" s="502">
        <v>2525213</v>
      </c>
      <c r="H17" s="502">
        <v>0</v>
      </c>
      <c r="I17" s="502">
        <v>3998426</v>
      </c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</row>
    <row r="18" spans="1:29" s="302" customFormat="1" ht="18" customHeight="1" x14ac:dyDescent="0.25">
      <c r="A18" s="500" t="s">
        <v>847</v>
      </c>
      <c r="B18" s="501" t="s">
        <v>1157</v>
      </c>
      <c r="C18" s="502">
        <v>18000</v>
      </c>
      <c r="D18" s="502">
        <v>0</v>
      </c>
      <c r="E18" s="502">
        <v>2147086</v>
      </c>
      <c r="F18" s="502">
        <v>0</v>
      </c>
      <c r="G18" s="502">
        <v>0</v>
      </c>
      <c r="H18" s="502">
        <v>0</v>
      </c>
      <c r="I18" s="502">
        <v>2165086</v>
      </c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</row>
    <row r="19" spans="1:29" s="302" customFormat="1" ht="18" customHeight="1" x14ac:dyDescent="0.25">
      <c r="A19" s="500" t="s">
        <v>849</v>
      </c>
      <c r="B19" s="501" t="s">
        <v>301</v>
      </c>
      <c r="C19" s="502">
        <v>0</v>
      </c>
      <c r="D19" s="502">
        <v>0</v>
      </c>
      <c r="E19" s="502">
        <v>221873</v>
      </c>
      <c r="F19" s="502">
        <v>0</v>
      </c>
      <c r="G19" s="502">
        <v>0</v>
      </c>
      <c r="H19" s="502">
        <v>0</v>
      </c>
      <c r="I19" s="502">
        <v>221873</v>
      </c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</row>
    <row r="20" spans="1:29" s="302" customFormat="1" ht="18" customHeight="1" x14ac:dyDescent="0.25">
      <c r="A20" s="503" t="s">
        <v>851</v>
      </c>
      <c r="B20" s="504" t="s">
        <v>1158</v>
      </c>
      <c r="C20" s="505">
        <v>18000</v>
      </c>
      <c r="D20" s="505">
        <v>0</v>
      </c>
      <c r="E20" s="505">
        <v>1457261</v>
      </c>
      <c r="F20" s="505">
        <v>0</v>
      </c>
      <c r="G20" s="505">
        <v>0</v>
      </c>
      <c r="H20" s="505">
        <v>0</v>
      </c>
      <c r="I20" s="505">
        <v>1475261</v>
      </c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</row>
    <row r="21" spans="1:29" s="302" customFormat="1" ht="18" customHeight="1" x14ac:dyDescent="0.25">
      <c r="A21" s="503" t="s">
        <v>853</v>
      </c>
      <c r="B21" s="504" t="s">
        <v>1159</v>
      </c>
      <c r="C21" s="505">
        <v>0</v>
      </c>
      <c r="D21" s="505">
        <v>0</v>
      </c>
      <c r="E21" s="505">
        <v>0</v>
      </c>
      <c r="F21" s="505">
        <v>0</v>
      </c>
      <c r="G21" s="505">
        <v>0</v>
      </c>
      <c r="H21" s="505">
        <v>0</v>
      </c>
      <c r="I21" s="505">
        <v>0</v>
      </c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</row>
    <row r="22" spans="1:29" s="302" customFormat="1" ht="24.75" customHeight="1" x14ac:dyDescent="0.25">
      <c r="A22" s="500" t="s">
        <v>854</v>
      </c>
      <c r="B22" s="501" t="s">
        <v>1160</v>
      </c>
      <c r="C22" s="502">
        <v>18000</v>
      </c>
      <c r="D22" s="502">
        <v>0</v>
      </c>
      <c r="E22" s="502">
        <v>1679134</v>
      </c>
      <c r="F22" s="502">
        <v>0</v>
      </c>
      <c r="G22" s="502">
        <v>0</v>
      </c>
      <c r="H22" s="502">
        <v>0</v>
      </c>
      <c r="I22" s="502">
        <v>1697134</v>
      </c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</row>
    <row r="23" spans="1:29" s="302" customFormat="1" ht="18" customHeight="1" x14ac:dyDescent="0.25">
      <c r="A23" s="500" t="s">
        <v>169</v>
      </c>
      <c r="B23" s="501" t="s">
        <v>302</v>
      </c>
      <c r="C23" s="502">
        <v>0</v>
      </c>
      <c r="D23" s="502">
        <v>0</v>
      </c>
      <c r="E23" s="502">
        <v>0</v>
      </c>
      <c r="F23" s="502">
        <v>0</v>
      </c>
      <c r="G23" s="502">
        <v>0</v>
      </c>
      <c r="H23" s="502">
        <v>0</v>
      </c>
      <c r="I23" s="502">
        <v>0</v>
      </c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</row>
    <row r="24" spans="1:29" s="302" customFormat="1" ht="18" customHeight="1" x14ac:dyDescent="0.25">
      <c r="A24" s="503" t="s">
        <v>170</v>
      </c>
      <c r="B24" s="504" t="s">
        <v>1161</v>
      </c>
      <c r="C24" s="505">
        <v>0</v>
      </c>
      <c r="D24" s="505">
        <v>0</v>
      </c>
      <c r="E24" s="505">
        <v>0</v>
      </c>
      <c r="F24" s="505">
        <v>0</v>
      </c>
      <c r="G24" s="505">
        <v>0</v>
      </c>
      <c r="H24" s="505">
        <v>0</v>
      </c>
      <c r="I24" s="505">
        <v>0</v>
      </c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</row>
    <row r="25" spans="1:29" s="302" customFormat="1" ht="18" customHeight="1" x14ac:dyDescent="0.25">
      <c r="A25" s="503" t="s">
        <v>171</v>
      </c>
      <c r="B25" s="504" t="s">
        <v>1162</v>
      </c>
      <c r="C25" s="505">
        <v>0</v>
      </c>
      <c r="D25" s="505">
        <v>0</v>
      </c>
      <c r="E25" s="505">
        <v>0</v>
      </c>
      <c r="F25" s="505">
        <v>0</v>
      </c>
      <c r="G25" s="505">
        <v>0</v>
      </c>
      <c r="H25" s="505">
        <v>0</v>
      </c>
      <c r="I25" s="505">
        <v>0</v>
      </c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</row>
    <row r="26" spans="1:29" s="302" customFormat="1" ht="18" customHeight="1" x14ac:dyDescent="0.25">
      <c r="A26" s="500" t="s">
        <v>172</v>
      </c>
      <c r="B26" s="501" t="s">
        <v>1163</v>
      </c>
      <c r="C26" s="502">
        <v>0</v>
      </c>
      <c r="D26" s="502">
        <v>0</v>
      </c>
      <c r="E26" s="502">
        <v>0</v>
      </c>
      <c r="F26" s="502">
        <v>0</v>
      </c>
      <c r="G26" s="502">
        <v>0</v>
      </c>
      <c r="H26" s="502">
        <v>0</v>
      </c>
      <c r="I26" s="502">
        <v>0</v>
      </c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</row>
    <row r="27" spans="1:29" s="302" customFormat="1" ht="18" customHeight="1" x14ac:dyDescent="0.25">
      <c r="A27" s="500" t="s">
        <v>173</v>
      </c>
      <c r="B27" s="501" t="s">
        <v>1164</v>
      </c>
      <c r="C27" s="502">
        <v>18000</v>
      </c>
      <c r="D27" s="502">
        <v>0</v>
      </c>
      <c r="E27" s="502">
        <v>1679134</v>
      </c>
      <c r="F27" s="502">
        <v>0</v>
      </c>
      <c r="G27" s="502">
        <v>0</v>
      </c>
      <c r="H27" s="502">
        <v>0</v>
      </c>
      <c r="I27" s="502">
        <v>1697134</v>
      </c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</row>
    <row r="28" spans="1:29" s="302" customFormat="1" ht="18" customHeight="1" x14ac:dyDescent="0.25">
      <c r="A28" s="500" t="s">
        <v>174</v>
      </c>
      <c r="B28" s="501" t="s">
        <v>1165</v>
      </c>
      <c r="C28" s="502">
        <v>0</v>
      </c>
      <c r="D28" s="502">
        <v>0</v>
      </c>
      <c r="E28" s="502">
        <v>467952</v>
      </c>
      <c r="F28" s="502">
        <v>0</v>
      </c>
      <c r="G28" s="502">
        <v>0</v>
      </c>
      <c r="H28" s="502">
        <v>0</v>
      </c>
      <c r="I28" s="502">
        <v>467952</v>
      </c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</row>
    <row r="29" spans="1:29" s="302" customFormat="1" ht="18" customHeight="1" x14ac:dyDescent="0.25">
      <c r="A29" s="503" t="s">
        <v>175</v>
      </c>
      <c r="B29" s="504" t="s">
        <v>1166</v>
      </c>
      <c r="C29" s="505">
        <v>18000</v>
      </c>
      <c r="D29" s="505">
        <v>0</v>
      </c>
      <c r="E29" s="505">
        <v>1677086</v>
      </c>
      <c r="F29" s="505">
        <v>0</v>
      </c>
      <c r="G29" s="505">
        <v>0</v>
      </c>
      <c r="H29" s="505">
        <v>0</v>
      </c>
      <c r="I29" s="505">
        <v>1695086</v>
      </c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</row>
    <row r="30" spans="1:29" s="302" customFormat="1" ht="18" customHeight="1" x14ac:dyDescent="0.25">
      <c r="A30" s="446"/>
      <c r="B30" s="447"/>
      <c r="C30" s="448"/>
      <c r="D30" s="448"/>
      <c r="E30" s="448"/>
      <c r="F30" s="448"/>
      <c r="G30" s="448"/>
      <c r="H30" s="448"/>
      <c r="I30" s="44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</row>
    <row r="31" spans="1:29" s="302" customFormat="1" ht="18" customHeight="1" x14ac:dyDescent="0.25">
      <c r="A31" s="446"/>
      <c r="B31" s="447"/>
      <c r="C31" s="448"/>
      <c r="D31" s="448"/>
      <c r="E31" s="448"/>
      <c r="F31" s="448"/>
      <c r="G31" s="448"/>
      <c r="H31" s="448"/>
      <c r="I31" s="44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</row>
    <row r="32" spans="1:29" s="302" customFormat="1" ht="18" customHeight="1" x14ac:dyDescent="0.25">
      <c r="A32" s="449"/>
      <c r="B32" s="450"/>
      <c r="C32" s="451"/>
      <c r="D32" s="451"/>
      <c r="E32" s="451"/>
      <c r="F32" s="451"/>
      <c r="G32" s="451"/>
      <c r="H32" s="451"/>
      <c r="I32" s="44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</row>
    <row r="33" spans="1:29" s="302" customFormat="1" ht="18" customHeight="1" x14ac:dyDescent="0.25">
      <c r="A33" s="449"/>
      <c r="B33" s="450"/>
      <c r="C33" s="451"/>
      <c r="D33" s="451"/>
      <c r="E33" s="451"/>
      <c r="F33" s="451"/>
      <c r="G33" s="451"/>
      <c r="H33" s="451"/>
      <c r="I33" s="44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</row>
    <row r="34" spans="1:29" s="302" customFormat="1" ht="18" customHeight="1" x14ac:dyDescent="0.25">
      <c r="A34" s="449"/>
      <c r="B34" s="450"/>
      <c r="C34" s="451"/>
      <c r="D34" s="451"/>
      <c r="E34" s="451"/>
      <c r="F34" s="451"/>
      <c r="G34" s="451"/>
      <c r="H34" s="451"/>
      <c r="I34" s="44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</row>
    <row r="35" spans="1:29" s="302" customFormat="1" ht="18" customHeight="1" x14ac:dyDescent="0.25">
      <c r="A35" s="446"/>
      <c r="B35" s="447"/>
      <c r="C35" s="448"/>
      <c r="D35" s="448"/>
      <c r="E35" s="448"/>
      <c r="F35" s="448"/>
      <c r="G35" s="448"/>
      <c r="H35" s="448"/>
      <c r="I35" s="44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</row>
    <row r="36" spans="1:29" s="302" customFormat="1" ht="18" customHeight="1" x14ac:dyDescent="0.25">
      <c r="A36" s="446"/>
      <c r="B36" s="447"/>
      <c r="C36" s="448"/>
      <c r="D36" s="448"/>
      <c r="E36" s="448"/>
      <c r="F36" s="448"/>
      <c r="G36" s="448"/>
      <c r="H36" s="448"/>
      <c r="I36" s="44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</row>
    <row r="37" spans="1:29" s="302" customFormat="1" ht="18" customHeight="1" x14ac:dyDescent="0.25">
      <c r="A37" s="446"/>
      <c r="B37" s="447"/>
      <c r="C37" s="448"/>
      <c r="D37" s="448"/>
      <c r="E37" s="448"/>
      <c r="F37" s="448"/>
      <c r="G37" s="448"/>
      <c r="H37" s="448"/>
      <c r="I37" s="44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</row>
    <row r="38" spans="1:29" ht="18" customHeight="1" x14ac:dyDescent="0.25">
      <c r="A38" s="446"/>
      <c r="B38" s="447"/>
      <c r="C38" s="448"/>
      <c r="D38" s="448"/>
      <c r="E38" s="448"/>
      <c r="F38" s="448"/>
      <c r="G38" s="448"/>
      <c r="H38" s="448"/>
      <c r="I38" s="448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</row>
    <row r="39" spans="1:29" x14ac:dyDescent="0.25">
      <c r="A39" s="307"/>
      <c r="B39" s="307"/>
      <c r="C39" s="312"/>
      <c r="D39" s="312"/>
      <c r="E39" s="312"/>
      <c r="F39" s="312"/>
      <c r="G39" s="312"/>
      <c r="H39" s="312"/>
      <c r="I39" s="312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</row>
    <row r="40" spans="1:29" x14ac:dyDescent="0.25">
      <c r="A40" s="307"/>
      <c r="B40" s="307"/>
      <c r="C40" s="312"/>
      <c r="D40" s="312"/>
      <c r="E40" s="312"/>
      <c r="F40" s="312"/>
      <c r="G40" s="312"/>
      <c r="H40" s="312"/>
      <c r="I40" s="312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</row>
    <row r="41" spans="1:29" x14ac:dyDescent="0.25">
      <c r="A41" s="307"/>
      <c r="B41" s="307"/>
      <c r="C41" s="312"/>
      <c r="D41" s="312"/>
      <c r="E41" s="312"/>
      <c r="F41" s="312"/>
      <c r="G41" s="312"/>
      <c r="H41" s="312"/>
      <c r="I41" s="312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</row>
    <row r="42" spans="1:29" x14ac:dyDescent="0.25">
      <c r="A42" s="307"/>
      <c r="B42" s="307"/>
      <c r="C42" s="312"/>
      <c r="D42" s="312"/>
      <c r="E42" s="312"/>
      <c r="F42" s="312"/>
      <c r="G42" s="312"/>
      <c r="H42" s="312"/>
      <c r="I42" s="312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</row>
  </sheetData>
  <mergeCells count="1">
    <mergeCell ref="A1:I1"/>
  </mergeCells>
  <pageMargins left="0.15748031496062992" right="0.15748031496062992" top="0.59055118110236227" bottom="0.15748031496062992" header="0.27559055118110237" footer="0.15748031496062992"/>
  <pageSetup paperSize="9" scale="68" orientation="portrait" horizontalDpi="300" verticalDpi="300" r:id="rId1"/>
  <headerFooter alignWithMargins="0">
    <oddHeader>&amp;R6. tájékoztató tábla a  7/2021. (05.29.) önkormányzati rendelethez</oddHead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AC42"/>
  <sheetViews>
    <sheetView view="pageLayout" topLeftCell="C1" zoomScaleNormal="100" workbookViewId="0">
      <selection activeCell="G6" sqref="G6"/>
    </sheetView>
  </sheetViews>
  <sheetFormatPr defaultRowHeight="13.2" x14ac:dyDescent="0.25"/>
  <cols>
    <col min="1" max="1" width="4.44140625" customWidth="1"/>
    <col min="2" max="2" width="59.77734375" customWidth="1"/>
    <col min="3" max="3" width="15.44140625" style="298" customWidth="1"/>
    <col min="4" max="4" width="13.33203125" style="298" customWidth="1"/>
    <col min="5" max="5" width="15.44140625" style="298" customWidth="1"/>
    <col min="6" max="6" width="10.109375" style="298" customWidth="1"/>
    <col min="7" max="7" width="14" style="298" customWidth="1"/>
    <col min="8" max="8" width="15.6640625" style="298" customWidth="1"/>
    <col min="9" max="9" width="14.44140625" style="298" customWidth="1"/>
  </cols>
  <sheetData>
    <row r="1" spans="1:29" s="302" customFormat="1" ht="33.75" customHeight="1" thickBot="1" x14ac:dyDescent="0.3">
      <c r="A1" s="972" t="s">
        <v>863</v>
      </c>
      <c r="B1" s="973"/>
      <c r="C1" s="973"/>
      <c r="D1" s="973"/>
      <c r="E1" s="973"/>
      <c r="F1" s="973"/>
      <c r="G1" s="973"/>
      <c r="H1" s="973"/>
      <c r="I1" s="973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</row>
    <row r="2" spans="1:29" s="302" customFormat="1" ht="137.25" customHeight="1" thickBot="1" x14ac:dyDescent="0.3">
      <c r="A2" s="311" t="s">
        <v>817</v>
      </c>
      <c r="B2" s="310" t="s">
        <v>344</v>
      </c>
      <c r="C2" s="311" t="s">
        <v>297</v>
      </c>
      <c r="D2" s="311" t="s">
        <v>298</v>
      </c>
      <c r="E2" s="311" t="s">
        <v>167</v>
      </c>
      <c r="F2" s="311" t="s">
        <v>862</v>
      </c>
      <c r="G2" s="311" t="s">
        <v>168</v>
      </c>
      <c r="H2" s="311" t="s">
        <v>299</v>
      </c>
      <c r="I2" s="311" t="s">
        <v>300</v>
      </c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29" ht="15.6" x14ac:dyDescent="0.25">
      <c r="A3" s="452">
        <v>1</v>
      </c>
      <c r="B3" s="452">
        <v>2</v>
      </c>
      <c r="C3" s="452">
        <v>3</v>
      </c>
      <c r="D3" s="452">
        <v>4</v>
      </c>
      <c r="E3" s="452">
        <v>5</v>
      </c>
      <c r="F3" s="452">
        <v>6</v>
      </c>
      <c r="G3" s="452">
        <v>7</v>
      </c>
      <c r="H3" s="452">
        <v>8</v>
      </c>
      <c r="I3" s="452">
        <v>9</v>
      </c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</row>
    <row r="4" spans="1:29" s="302" customFormat="1" ht="18" customHeight="1" x14ac:dyDescent="0.25">
      <c r="A4" s="500" t="s">
        <v>819</v>
      </c>
      <c r="B4" s="501" t="s">
        <v>1143</v>
      </c>
      <c r="C4" s="502">
        <v>0</v>
      </c>
      <c r="D4" s="502">
        <v>0</v>
      </c>
      <c r="E4" s="502">
        <v>140023</v>
      </c>
      <c r="F4" s="502">
        <v>0</v>
      </c>
      <c r="G4" s="502">
        <v>0</v>
      </c>
      <c r="H4" s="502">
        <v>0</v>
      </c>
      <c r="I4" s="502">
        <v>140023</v>
      </c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</row>
    <row r="5" spans="1:29" s="302" customFormat="1" ht="18" customHeight="1" x14ac:dyDescent="0.25">
      <c r="A5" s="503" t="s">
        <v>821</v>
      </c>
      <c r="B5" s="504" t="s">
        <v>1144</v>
      </c>
      <c r="C5" s="505">
        <v>30000</v>
      </c>
      <c r="D5" s="505">
        <v>0</v>
      </c>
      <c r="E5" s="505">
        <v>0</v>
      </c>
      <c r="F5" s="505">
        <v>0</v>
      </c>
      <c r="G5" s="505">
        <v>45965</v>
      </c>
      <c r="H5" s="505">
        <v>0</v>
      </c>
      <c r="I5" s="505">
        <v>75965</v>
      </c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</row>
    <row r="6" spans="1:29" s="302" customFormat="1" ht="18" customHeight="1" x14ac:dyDescent="0.25">
      <c r="A6" s="503" t="s">
        <v>823</v>
      </c>
      <c r="B6" s="504" t="s">
        <v>1145</v>
      </c>
      <c r="C6" s="505">
        <v>0</v>
      </c>
      <c r="D6" s="505">
        <v>0</v>
      </c>
      <c r="E6" s="505">
        <v>0</v>
      </c>
      <c r="F6" s="505">
        <v>0</v>
      </c>
      <c r="G6" s="505">
        <v>0</v>
      </c>
      <c r="H6" s="505">
        <v>0</v>
      </c>
      <c r="I6" s="505">
        <v>0</v>
      </c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</row>
    <row r="7" spans="1:29" s="302" customFormat="1" ht="18" customHeight="1" x14ac:dyDescent="0.25">
      <c r="A7" s="503" t="s">
        <v>825</v>
      </c>
      <c r="B7" s="504" t="s">
        <v>1146</v>
      </c>
      <c r="C7" s="505">
        <v>0</v>
      </c>
      <c r="D7" s="505">
        <v>0</v>
      </c>
      <c r="E7" s="505">
        <v>45965</v>
      </c>
      <c r="F7" s="505">
        <v>0</v>
      </c>
      <c r="G7" s="505">
        <v>0</v>
      </c>
      <c r="H7" s="505">
        <v>0</v>
      </c>
      <c r="I7" s="505">
        <v>45965</v>
      </c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</row>
    <row r="8" spans="1:29" s="302" customFormat="1" ht="18" customHeight="1" x14ac:dyDescent="0.25">
      <c r="A8" s="503" t="s">
        <v>827</v>
      </c>
      <c r="B8" s="504" t="s">
        <v>1147</v>
      </c>
      <c r="C8" s="505">
        <v>0</v>
      </c>
      <c r="D8" s="505">
        <v>0</v>
      </c>
      <c r="E8" s="505">
        <v>0</v>
      </c>
      <c r="F8" s="505">
        <v>0</v>
      </c>
      <c r="G8" s="505">
        <v>0</v>
      </c>
      <c r="H8" s="505">
        <v>0</v>
      </c>
      <c r="I8" s="505">
        <v>0</v>
      </c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</row>
    <row r="9" spans="1:29" s="302" customFormat="1" ht="28.5" customHeight="1" x14ac:dyDescent="0.25">
      <c r="A9" s="503" t="s">
        <v>829</v>
      </c>
      <c r="B9" s="504" t="s">
        <v>1148</v>
      </c>
      <c r="C9" s="505">
        <v>0</v>
      </c>
      <c r="D9" s="505">
        <v>0</v>
      </c>
      <c r="E9" s="505">
        <v>0</v>
      </c>
      <c r="F9" s="505">
        <v>0</v>
      </c>
      <c r="G9" s="505">
        <v>0</v>
      </c>
      <c r="H9" s="505">
        <v>0</v>
      </c>
      <c r="I9" s="505">
        <v>0</v>
      </c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</row>
    <row r="10" spans="1:29" s="302" customFormat="1" ht="18" customHeight="1" x14ac:dyDescent="0.25">
      <c r="A10" s="503" t="s">
        <v>831</v>
      </c>
      <c r="B10" s="504" t="s">
        <v>1149</v>
      </c>
      <c r="C10" s="505">
        <v>30000</v>
      </c>
      <c r="D10" s="505">
        <v>0</v>
      </c>
      <c r="E10" s="505">
        <v>45965</v>
      </c>
      <c r="F10" s="505">
        <v>0</v>
      </c>
      <c r="G10" s="505">
        <v>0</v>
      </c>
      <c r="H10" s="505">
        <v>0</v>
      </c>
      <c r="I10" s="505">
        <v>75965</v>
      </c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</row>
    <row r="11" spans="1:29" s="302" customFormat="1" ht="18" customHeight="1" x14ac:dyDescent="0.25">
      <c r="A11" s="500" t="s">
        <v>833</v>
      </c>
      <c r="B11" s="501" t="s">
        <v>1150</v>
      </c>
      <c r="C11" s="502">
        <v>60000</v>
      </c>
      <c r="D11" s="502">
        <v>0</v>
      </c>
      <c r="E11" s="502">
        <v>91930</v>
      </c>
      <c r="F11" s="502">
        <v>0</v>
      </c>
      <c r="G11" s="502">
        <v>45965</v>
      </c>
      <c r="H11" s="502">
        <v>0</v>
      </c>
      <c r="I11" s="502">
        <v>197895</v>
      </c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</row>
    <row r="12" spans="1:29" s="302" customFormat="1" ht="18" customHeight="1" x14ac:dyDescent="0.25">
      <c r="A12" s="503" t="s">
        <v>835</v>
      </c>
      <c r="B12" s="504" t="s">
        <v>1151</v>
      </c>
      <c r="C12" s="505">
        <v>0</v>
      </c>
      <c r="D12" s="505">
        <v>0</v>
      </c>
      <c r="E12" s="505">
        <v>0</v>
      </c>
      <c r="F12" s="505">
        <v>0</v>
      </c>
      <c r="G12" s="505">
        <v>0</v>
      </c>
      <c r="H12" s="505">
        <v>0</v>
      </c>
      <c r="I12" s="505">
        <v>0</v>
      </c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</row>
    <row r="13" spans="1:29" s="302" customFormat="1" ht="18" customHeight="1" x14ac:dyDescent="0.25">
      <c r="A13" s="503" t="s">
        <v>837</v>
      </c>
      <c r="B13" s="504" t="s">
        <v>1152</v>
      </c>
      <c r="C13" s="505">
        <v>0</v>
      </c>
      <c r="D13" s="505">
        <v>0</v>
      </c>
      <c r="E13" s="505">
        <v>0</v>
      </c>
      <c r="F13" s="505">
        <v>0</v>
      </c>
      <c r="G13" s="505">
        <v>0</v>
      </c>
      <c r="H13" s="505">
        <v>0</v>
      </c>
      <c r="I13" s="505">
        <v>0</v>
      </c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</row>
    <row r="14" spans="1:29" s="302" customFormat="1" ht="18" customHeight="1" x14ac:dyDescent="0.25">
      <c r="A14" s="503" t="s">
        <v>839</v>
      </c>
      <c r="B14" s="504" t="s">
        <v>1153</v>
      </c>
      <c r="C14" s="505">
        <v>0</v>
      </c>
      <c r="D14" s="505">
        <v>0</v>
      </c>
      <c r="E14" s="505">
        <v>0</v>
      </c>
      <c r="F14" s="505">
        <v>0</v>
      </c>
      <c r="G14" s="505">
        <v>0</v>
      </c>
      <c r="H14" s="505">
        <v>0</v>
      </c>
      <c r="I14" s="505">
        <v>0</v>
      </c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</row>
    <row r="15" spans="1:29" s="302" customFormat="1" ht="26.4" x14ac:dyDescent="0.25">
      <c r="A15" s="503" t="s">
        <v>841</v>
      </c>
      <c r="B15" s="504" t="s">
        <v>1154</v>
      </c>
      <c r="C15" s="505">
        <v>0</v>
      </c>
      <c r="D15" s="505">
        <v>0</v>
      </c>
      <c r="E15" s="505">
        <v>0</v>
      </c>
      <c r="F15" s="505">
        <v>0</v>
      </c>
      <c r="G15" s="505">
        <v>0</v>
      </c>
      <c r="H15" s="505">
        <v>0</v>
      </c>
      <c r="I15" s="505">
        <v>0</v>
      </c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</row>
    <row r="16" spans="1:29" s="302" customFormat="1" ht="18" customHeight="1" x14ac:dyDescent="0.25">
      <c r="A16" s="503" t="s">
        <v>843</v>
      </c>
      <c r="B16" s="504" t="s">
        <v>1155</v>
      </c>
      <c r="C16" s="505">
        <v>30000</v>
      </c>
      <c r="D16" s="505">
        <v>0</v>
      </c>
      <c r="E16" s="505">
        <v>45965</v>
      </c>
      <c r="F16" s="505">
        <v>0</v>
      </c>
      <c r="G16" s="505">
        <v>45965</v>
      </c>
      <c r="H16" s="505">
        <v>0</v>
      </c>
      <c r="I16" s="505">
        <v>121930</v>
      </c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</row>
    <row r="17" spans="1:29" s="302" customFormat="1" ht="18" customHeight="1" x14ac:dyDescent="0.25">
      <c r="A17" s="500" t="s">
        <v>845</v>
      </c>
      <c r="B17" s="501" t="s">
        <v>1156</v>
      </c>
      <c r="C17" s="502">
        <v>30000</v>
      </c>
      <c r="D17" s="502">
        <v>0</v>
      </c>
      <c r="E17" s="502">
        <v>45965</v>
      </c>
      <c r="F17" s="502">
        <v>0</v>
      </c>
      <c r="G17" s="502">
        <v>45965</v>
      </c>
      <c r="H17" s="502">
        <v>0</v>
      </c>
      <c r="I17" s="502">
        <v>121930</v>
      </c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</row>
    <row r="18" spans="1:29" s="302" customFormat="1" ht="18" customHeight="1" x14ac:dyDescent="0.25">
      <c r="A18" s="500" t="s">
        <v>847</v>
      </c>
      <c r="B18" s="501" t="s">
        <v>1157</v>
      </c>
      <c r="C18" s="502">
        <v>30000</v>
      </c>
      <c r="D18" s="502">
        <v>0</v>
      </c>
      <c r="E18" s="502">
        <v>185988</v>
      </c>
      <c r="F18" s="502">
        <v>0</v>
      </c>
      <c r="G18" s="502">
        <v>0</v>
      </c>
      <c r="H18" s="502">
        <v>0</v>
      </c>
      <c r="I18" s="502">
        <v>215988</v>
      </c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</row>
    <row r="19" spans="1:29" s="302" customFormat="1" ht="18" customHeight="1" x14ac:dyDescent="0.25">
      <c r="A19" s="500" t="s">
        <v>849</v>
      </c>
      <c r="B19" s="501" t="s">
        <v>301</v>
      </c>
      <c r="C19" s="502">
        <v>0</v>
      </c>
      <c r="D19" s="502">
        <v>0</v>
      </c>
      <c r="E19" s="502">
        <v>140023</v>
      </c>
      <c r="F19" s="502">
        <v>0</v>
      </c>
      <c r="G19" s="502">
        <v>0</v>
      </c>
      <c r="H19" s="502">
        <v>0</v>
      </c>
      <c r="I19" s="502">
        <v>140023</v>
      </c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</row>
    <row r="20" spans="1:29" s="302" customFormat="1" ht="18" customHeight="1" x14ac:dyDescent="0.25">
      <c r="A20" s="503" t="s">
        <v>851</v>
      </c>
      <c r="B20" s="504" t="s">
        <v>1158</v>
      </c>
      <c r="C20" s="505">
        <v>30000</v>
      </c>
      <c r="D20" s="505">
        <v>0</v>
      </c>
      <c r="E20" s="505">
        <v>45965</v>
      </c>
      <c r="F20" s="505">
        <v>0</v>
      </c>
      <c r="G20" s="505">
        <v>0</v>
      </c>
      <c r="H20" s="505">
        <v>0</v>
      </c>
      <c r="I20" s="505">
        <v>75965</v>
      </c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</row>
    <row r="21" spans="1:29" s="302" customFormat="1" ht="18" customHeight="1" x14ac:dyDescent="0.25">
      <c r="A21" s="503" t="s">
        <v>853</v>
      </c>
      <c r="B21" s="504" t="s">
        <v>1159</v>
      </c>
      <c r="C21" s="505">
        <v>0</v>
      </c>
      <c r="D21" s="505">
        <v>0</v>
      </c>
      <c r="E21" s="505">
        <v>0</v>
      </c>
      <c r="F21" s="505">
        <v>0</v>
      </c>
      <c r="G21" s="505">
        <v>0</v>
      </c>
      <c r="H21" s="505">
        <v>0</v>
      </c>
      <c r="I21" s="505">
        <v>0</v>
      </c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</row>
    <row r="22" spans="1:29" s="302" customFormat="1" ht="24.75" customHeight="1" x14ac:dyDescent="0.25">
      <c r="A22" s="500" t="s">
        <v>854</v>
      </c>
      <c r="B22" s="501" t="s">
        <v>1160</v>
      </c>
      <c r="C22" s="502">
        <v>30000</v>
      </c>
      <c r="D22" s="502">
        <v>0</v>
      </c>
      <c r="E22" s="502">
        <v>185988</v>
      </c>
      <c r="F22" s="502">
        <v>0</v>
      </c>
      <c r="G22" s="502">
        <v>0</v>
      </c>
      <c r="H22" s="502">
        <v>0</v>
      </c>
      <c r="I22" s="502">
        <v>215988</v>
      </c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</row>
    <row r="23" spans="1:29" s="302" customFormat="1" ht="18" customHeight="1" x14ac:dyDescent="0.25">
      <c r="A23" s="500" t="s">
        <v>169</v>
      </c>
      <c r="B23" s="501" t="s">
        <v>302</v>
      </c>
      <c r="C23" s="502">
        <v>0</v>
      </c>
      <c r="D23" s="502">
        <v>0</v>
      </c>
      <c r="E23" s="502">
        <v>0</v>
      </c>
      <c r="F23" s="502">
        <v>0</v>
      </c>
      <c r="G23" s="502">
        <v>0</v>
      </c>
      <c r="H23" s="502">
        <v>0</v>
      </c>
      <c r="I23" s="502">
        <v>0</v>
      </c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</row>
    <row r="24" spans="1:29" s="302" customFormat="1" ht="18" customHeight="1" x14ac:dyDescent="0.25">
      <c r="A24" s="503" t="s">
        <v>170</v>
      </c>
      <c r="B24" s="504" t="s">
        <v>1161</v>
      </c>
      <c r="C24" s="505">
        <v>0</v>
      </c>
      <c r="D24" s="505">
        <v>0</v>
      </c>
      <c r="E24" s="505">
        <v>0</v>
      </c>
      <c r="F24" s="505">
        <v>0</v>
      </c>
      <c r="G24" s="505">
        <v>0</v>
      </c>
      <c r="H24" s="505">
        <v>0</v>
      </c>
      <c r="I24" s="505">
        <v>0</v>
      </c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</row>
    <row r="25" spans="1:29" s="302" customFormat="1" ht="18" customHeight="1" x14ac:dyDescent="0.25">
      <c r="A25" s="503" t="s">
        <v>171</v>
      </c>
      <c r="B25" s="504" t="s">
        <v>1162</v>
      </c>
      <c r="C25" s="505">
        <v>0</v>
      </c>
      <c r="D25" s="505">
        <v>0</v>
      </c>
      <c r="E25" s="505">
        <v>0</v>
      </c>
      <c r="F25" s="505">
        <v>0</v>
      </c>
      <c r="G25" s="505">
        <v>0</v>
      </c>
      <c r="H25" s="505">
        <v>0</v>
      </c>
      <c r="I25" s="505">
        <v>0</v>
      </c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</row>
    <row r="26" spans="1:29" s="302" customFormat="1" ht="18" customHeight="1" x14ac:dyDescent="0.25">
      <c r="A26" s="500" t="s">
        <v>172</v>
      </c>
      <c r="B26" s="501" t="s">
        <v>1163</v>
      </c>
      <c r="C26" s="502">
        <v>0</v>
      </c>
      <c r="D26" s="502">
        <v>0</v>
      </c>
      <c r="E26" s="502">
        <v>0</v>
      </c>
      <c r="F26" s="502">
        <v>0</v>
      </c>
      <c r="G26" s="502">
        <v>0</v>
      </c>
      <c r="H26" s="502">
        <v>0</v>
      </c>
      <c r="I26" s="502">
        <v>0</v>
      </c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</row>
    <row r="27" spans="1:29" s="302" customFormat="1" ht="18" customHeight="1" x14ac:dyDescent="0.25">
      <c r="A27" s="500" t="s">
        <v>173</v>
      </c>
      <c r="B27" s="501" t="s">
        <v>1164</v>
      </c>
      <c r="C27" s="502">
        <v>30000</v>
      </c>
      <c r="D27" s="502">
        <v>0</v>
      </c>
      <c r="E27" s="502">
        <v>185988</v>
      </c>
      <c r="F27" s="502">
        <v>0</v>
      </c>
      <c r="G27" s="502">
        <v>0</v>
      </c>
      <c r="H27" s="502">
        <v>0</v>
      </c>
      <c r="I27" s="502">
        <v>215988</v>
      </c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</row>
    <row r="28" spans="1:29" s="302" customFormat="1" ht="18" customHeight="1" x14ac:dyDescent="0.25">
      <c r="A28" s="500" t="s">
        <v>174</v>
      </c>
      <c r="B28" s="501" t="s">
        <v>1165</v>
      </c>
      <c r="C28" s="502">
        <v>0</v>
      </c>
      <c r="D28" s="502">
        <v>0</v>
      </c>
      <c r="E28" s="502">
        <v>0</v>
      </c>
      <c r="F28" s="502">
        <v>0</v>
      </c>
      <c r="G28" s="502">
        <v>0</v>
      </c>
      <c r="H28" s="502">
        <v>0</v>
      </c>
      <c r="I28" s="502">
        <v>0</v>
      </c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</row>
    <row r="29" spans="1:29" s="302" customFormat="1" ht="18" customHeight="1" x14ac:dyDescent="0.25">
      <c r="A29" s="503" t="s">
        <v>175</v>
      </c>
      <c r="B29" s="504" t="s">
        <v>1166</v>
      </c>
      <c r="C29" s="505">
        <v>30000</v>
      </c>
      <c r="D29" s="505">
        <v>0</v>
      </c>
      <c r="E29" s="505">
        <v>185988</v>
      </c>
      <c r="F29" s="505">
        <v>0</v>
      </c>
      <c r="G29" s="505">
        <v>0</v>
      </c>
      <c r="H29" s="505">
        <v>0</v>
      </c>
      <c r="I29" s="505">
        <v>215988</v>
      </c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</row>
    <row r="30" spans="1:29" s="302" customFormat="1" ht="18" customHeight="1" x14ac:dyDescent="0.25">
      <c r="A30" s="446"/>
      <c r="B30" s="447"/>
      <c r="C30" s="448"/>
      <c r="D30" s="448"/>
      <c r="E30" s="448"/>
      <c r="F30" s="448"/>
      <c r="G30" s="448"/>
      <c r="H30" s="448"/>
      <c r="I30" s="44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</row>
    <row r="31" spans="1:29" s="302" customFormat="1" ht="18" customHeight="1" x14ac:dyDescent="0.25">
      <c r="A31" s="446"/>
      <c r="B31" s="447"/>
      <c r="C31" s="448"/>
      <c r="D31" s="448"/>
      <c r="E31" s="448"/>
      <c r="F31" s="448"/>
      <c r="G31" s="448"/>
      <c r="H31" s="448"/>
      <c r="I31" s="44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</row>
    <row r="32" spans="1:29" s="302" customFormat="1" ht="18" customHeight="1" x14ac:dyDescent="0.25">
      <c r="A32" s="449"/>
      <c r="B32" s="450"/>
      <c r="C32" s="451"/>
      <c r="D32" s="451"/>
      <c r="E32" s="451"/>
      <c r="F32" s="451"/>
      <c r="G32" s="451"/>
      <c r="H32" s="451"/>
      <c r="I32" s="44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</row>
    <row r="33" spans="1:29" s="302" customFormat="1" ht="18" customHeight="1" x14ac:dyDescent="0.25">
      <c r="A33" s="449"/>
      <c r="B33" s="450"/>
      <c r="C33" s="451"/>
      <c r="D33" s="451"/>
      <c r="E33" s="451"/>
      <c r="F33" s="451"/>
      <c r="G33" s="451"/>
      <c r="H33" s="451"/>
      <c r="I33" s="44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</row>
    <row r="34" spans="1:29" s="302" customFormat="1" ht="18" customHeight="1" x14ac:dyDescent="0.25">
      <c r="A34" s="449"/>
      <c r="B34" s="450"/>
      <c r="C34" s="451"/>
      <c r="D34" s="451"/>
      <c r="E34" s="451"/>
      <c r="F34" s="451"/>
      <c r="G34" s="451"/>
      <c r="H34" s="451"/>
      <c r="I34" s="44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</row>
    <row r="35" spans="1:29" s="302" customFormat="1" ht="18" customHeight="1" x14ac:dyDescent="0.25">
      <c r="A35" s="446"/>
      <c r="B35" s="447"/>
      <c r="C35" s="448"/>
      <c r="D35" s="448"/>
      <c r="E35" s="448"/>
      <c r="F35" s="448"/>
      <c r="G35" s="448"/>
      <c r="H35" s="448"/>
      <c r="I35" s="44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</row>
    <row r="36" spans="1:29" s="302" customFormat="1" ht="18" customHeight="1" x14ac:dyDescent="0.25">
      <c r="A36" s="446"/>
      <c r="B36" s="447"/>
      <c r="C36" s="448"/>
      <c r="D36" s="448"/>
      <c r="E36" s="448"/>
      <c r="F36" s="448"/>
      <c r="G36" s="448"/>
      <c r="H36" s="448"/>
      <c r="I36" s="44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</row>
    <row r="37" spans="1:29" s="302" customFormat="1" ht="18" customHeight="1" x14ac:dyDescent="0.25">
      <c r="A37" s="446"/>
      <c r="B37" s="447"/>
      <c r="C37" s="448"/>
      <c r="D37" s="448"/>
      <c r="E37" s="448"/>
      <c r="F37" s="448"/>
      <c r="G37" s="448"/>
      <c r="H37" s="448"/>
      <c r="I37" s="44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</row>
    <row r="38" spans="1:29" ht="18" customHeight="1" x14ac:dyDescent="0.25">
      <c r="A38" s="446"/>
      <c r="B38" s="447"/>
      <c r="C38" s="448"/>
      <c r="D38" s="448"/>
      <c r="E38" s="448"/>
      <c r="F38" s="448"/>
      <c r="G38" s="448"/>
      <c r="H38" s="448"/>
      <c r="I38" s="448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</row>
    <row r="39" spans="1:29" x14ac:dyDescent="0.25">
      <c r="A39" s="307"/>
      <c r="B39" s="307"/>
      <c r="C39" s="312"/>
      <c r="D39" s="312"/>
      <c r="E39" s="312"/>
      <c r="F39" s="312"/>
      <c r="G39" s="312"/>
      <c r="H39" s="312"/>
      <c r="I39" s="312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</row>
    <row r="40" spans="1:29" x14ac:dyDescent="0.25">
      <c r="A40" s="307"/>
      <c r="B40" s="307"/>
      <c r="C40" s="312"/>
      <c r="D40" s="312"/>
      <c r="E40" s="312"/>
      <c r="F40" s="312"/>
      <c r="G40" s="312"/>
      <c r="H40" s="312"/>
      <c r="I40" s="312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</row>
    <row r="41" spans="1:29" x14ac:dyDescent="0.25">
      <c r="A41" s="307"/>
      <c r="B41" s="307"/>
      <c r="C41" s="312"/>
      <c r="D41" s="312"/>
      <c r="E41" s="312"/>
      <c r="F41" s="312"/>
      <c r="G41" s="312"/>
      <c r="H41" s="312"/>
      <c r="I41" s="312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</row>
    <row r="42" spans="1:29" x14ac:dyDescent="0.25">
      <c r="A42" s="307"/>
      <c r="B42" s="307"/>
      <c r="C42" s="312"/>
      <c r="D42" s="312"/>
      <c r="E42" s="312"/>
      <c r="F42" s="312"/>
      <c r="G42" s="312"/>
      <c r="H42" s="312"/>
      <c r="I42" s="312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</row>
  </sheetData>
  <mergeCells count="1">
    <mergeCell ref="A1:I1"/>
  </mergeCells>
  <pageMargins left="0.15748031496062992" right="0.15748031496062992" top="0.59055118110236227" bottom="0.15748031496062992" header="0.27559055118110237" footer="0.15748031496062992"/>
  <pageSetup paperSize="9" scale="68" orientation="portrait" horizontalDpi="300" verticalDpi="300" r:id="rId1"/>
  <headerFooter alignWithMargins="0">
    <oddHeader>&amp;R6. tájékoztató tábla a 7/2021. (05.29.) önkormányzati rendelethez</oddHeader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318C"/>
  </sheetPr>
  <dimension ref="A1:F23"/>
  <sheetViews>
    <sheetView view="pageLayout" zoomScaleNormal="100" workbookViewId="0">
      <selection activeCell="E15" sqref="E15"/>
    </sheetView>
  </sheetViews>
  <sheetFormatPr defaultColWidth="9.33203125" defaultRowHeight="13.2" x14ac:dyDescent="0.25"/>
  <cols>
    <col min="1" max="1" width="16.33203125" style="133" customWidth="1"/>
    <col min="2" max="2" width="28.77734375" style="133" customWidth="1"/>
    <col min="3" max="3" width="14.109375" style="133" customWidth="1"/>
    <col min="4" max="4" width="19.109375" style="133" customWidth="1"/>
    <col min="5" max="5" width="25" style="133" customWidth="1"/>
    <col min="6" max="6" width="5.44140625" style="133" customWidth="1"/>
    <col min="7" max="16384" width="9.33203125" style="133"/>
  </cols>
  <sheetData>
    <row r="1" spans="1:6" x14ac:dyDescent="0.25">
      <c r="A1" s="134"/>
      <c r="F1" s="977" t="str">
        <f>+CONCATENATE("7. tájékoztató tábla a 7/2021. (05.29.) önkormányzati rendelethez")</f>
        <v>7. tájékoztató tábla a 7/2021. (05.29.) önkormányzati rendelethez</v>
      </c>
    </row>
    <row r="2" spans="1:6" ht="33" customHeight="1" x14ac:dyDescent="0.25">
      <c r="A2" s="974" t="s">
        <v>1200</v>
      </c>
      <c r="B2" s="974"/>
      <c r="C2" s="974"/>
      <c r="D2" s="974"/>
      <c r="E2" s="974"/>
      <c r="F2" s="977"/>
    </row>
    <row r="3" spans="1:6" ht="16.2" thickBot="1" x14ac:dyDescent="0.35">
      <c r="A3" s="135"/>
      <c r="F3" s="977"/>
    </row>
    <row r="4" spans="1:6" ht="63" thickBot="1" x14ac:dyDescent="0.3">
      <c r="A4" s="136" t="s">
        <v>512</v>
      </c>
      <c r="B4" s="137" t="s">
        <v>513</v>
      </c>
      <c r="C4" s="137" t="s">
        <v>514</v>
      </c>
      <c r="D4" s="137" t="s">
        <v>515</v>
      </c>
      <c r="E4" s="138" t="s">
        <v>516</v>
      </c>
      <c r="F4" s="977"/>
    </row>
    <row r="5" spans="1:6" ht="31.2" x14ac:dyDescent="0.25">
      <c r="A5" s="139" t="s">
        <v>306</v>
      </c>
      <c r="B5" s="143" t="s">
        <v>1179</v>
      </c>
      <c r="C5" s="146">
        <v>1</v>
      </c>
      <c r="D5" s="149"/>
      <c r="E5" s="153"/>
      <c r="F5" s="977"/>
    </row>
    <row r="6" spans="1:6" ht="15.6" x14ac:dyDescent="0.25">
      <c r="A6" s="140" t="s">
        <v>307</v>
      </c>
      <c r="B6" s="144"/>
      <c r="C6" s="147"/>
      <c r="D6" s="150"/>
      <c r="E6" s="154"/>
      <c r="F6" s="977"/>
    </row>
    <row r="7" spans="1:6" ht="15.6" x14ac:dyDescent="0.25">
      <c r="A7" s="140" t="s">
        <v>308</v>
      </c>
      <c r="B7" s="144"/>
      <c r="C7" s="147"/>
      <c r="D7" s="150"/>
      <c r="E7" s="154"/>
      <c r="F7" s="977"/>
    </row>
    <row r="8" spans="1:6" ht="15.6" x14ac:dyDescent="0.25">
      <c r="A8" s="140" t="s">
        <v>309</v>
      </c>
      <c r="B8" s="144"/>
      <c r="C8" s="147"/>
      <c r="D8" s="150"/>
      <c r="E8" s="154"/>
      <c r="F8" s="977"/>
    </row>
    <row r="9" spans="1:6" ht="15.6" x14ac:dyDescent="0.25">
      <c r="A9" s="140" t="s">
        <v>310</v>
      </c>
      <c r="B9" s="144"/>
      <c r="C9" s="147"/>
      <c r="D9" s="150"/>
      <c r="E9" s="154"/>
      <c r="F9" s="977"/>
    </row>
    <row r="10" spans="1:6" ht="15.6" x14ac:dyDescent="0.25">
      <c r="A10" s="140" t="s">
        <v>311</v>
      </c>
      <c r="B10" s="144"/>
      <c r="C10" s="147"/>
      <c r="D10" s="150"/>
      <c r="E10" s="154"/>
      <c r="F10" s="977"/>
    </row>
    <row r="11" spans="1:6" ht="15.6" x14ac:dyDescent="0.25">
      <c r="A11" s="140" t="s">
        <v>312</v>
      </c>
      <c r="B11" s="144"/>
      <c r="C11" s="147"/>
      <c r="D11" s="150"/>
      <c r="E11" s="154"/>
      <c r="F11" s="977"/>
    </row>
    <row r="12" spans="1:6" ht="15.6" x14ac:dyDescent="0.25">
      <c r="A12" s="140" t="s">
        <v>313</v>
      </c>
      <c r="B12" s="144"/>
      <c r="C12" s="147"/>
      <c r="D12" s="150"/>
      <c r="E12" s="154"/>
      <c r="F12" s="977"/>
    </row>
    <row r="13" spans="1:6" ht="15.6" x14ac:dyDescent="0.25">
      <c r="A13" s="140" t="s">
        <v>314</v>
      </c>
      <c r="B13" s="144"/>
      <c r="C13" s="147"/>
      <c r="D13" s="150"/>
      <c r="F13" s="977"/>
    </row>
    <row r="14" spans="1:6" ht="15.6" x14ac:dyDescent="0.25">
      <c r="A14" s="140" t="s">
        <v>315</v>
      </c>
      <c r="B14" s="144"/>
      <c r="C14" s="147"/>
      <c r="D14" s="150"/>
      <c r="E14" s="154"/>
      <c r="F14" s="977"/>
    </row>
    <row r="15" spans="1:6" ht="15.6" x14ac:dyDescent="0.25">
      <c r="A15" s="140" t="s">
        <v>316</v>
      </c>
      <c r="B15" s="144"/>
      <c r="C15" s="147"/>
      <c r="D15" s="150"/>
      <c r="E15" s="154"/>
      <c r="F15" s="977"/>
    </row>
    <row r="16" spans="1:6" ht="15.6" x14ac:dyDescent="0.25">
      <c r="A16" s="140" t="s">
        <v>317</v>
      </c>
      <c r="B16" s="144"/>
      <c r="C16" s="147"/>
      <c r="D16" s="150"/>
      <c r="E16" s="154"/>
      <c r="F16" s="977"/>
    </row>
    <row r="17" spans="1:6" ht="15.6" x14ac:dyDescent="0.25">
      <c r="A17" s="140" t="s">
        <v>318</v>
      </c>
      <c r="B17" s="144"/>
      <c r="C17" s="147"/>
      <c r="D17" s="150"/>
      <c r="E17" s="154"/>
      <c r="F17" s="977"/>
    </row>
    <row r="18" spans="1:6" ht="15.6" x14ac:dyDescent="0.25">
      <c r="A18" s="140" t="s">
        <v>319</v>
      </c>
      <c r="B18" s="144"/>
      <c r="C18" s="147"/>
      <c r="D18" s="150"/>
      <c r="E18" s="154"/>
      <c r="F18" s="977"/>
    </row>
    <row r="19" spans="1:6" ht="15.6" x14ac:dyDescent="0.25">
      <c r="A19" s="140" t="s">
        <v>320</v>
      </c>
      <c r="B19" s="144"/>
      <c r="C19" s="147"/>
      <c r="D19" s="150"/>
      <c r="E19" s="154"/>
      <c r="F19" s="977"/>
    </row>
    <row r="20" spans="1:6" ht="15.6" x14ac:dyDescent="0.25">
      <c r="A20" s="140" t="s">
        <v>321</v>
      </c>
      <c r="B20" s="144"/>
      <c r="C20" s="147"/>
      <c r="D20" s="150"/>
      <c r="E20" s="154"/>
      <c r="F20" s="977"/>
    </row>
    <row r="21" spans="1:6" ht="16.2" thickBot="1" x14ac:dyDescent="0.3">
      <c r="A21" s="141" t="s">
        <v>322</v>
      </c>
      <c r="B21" s="145"/>
      <c r="C21" s="148"/>
      <c r="D21" s="151"/>
      <c r="E21" s="155"/>
      <c r="F21" s="977"/>
    </row>
    <row r="22" spans="1:6" ht="16.2" thickBot="1" x14ac:dyDescent="0.35">
      <c r="A22" s="975" t="s">
        <v>517</v>
      </c>
      <c r="B22" s="976"/>
      <c r="C22" s="142"/>
      <c r="D22" s="152" t="str">
        <f>IF(SUM(D5:D21)=0,"",SUM(D5:D21))</f>
        <v/>
      </c>
      <c r="E22" s="156" t="str">
        <f>IF(SUM(E5:E21)=0,"",SUM(E5:E21))</f>
        <v/>
      </c>
      <c r="F22" s="977"/>
    </row>
    <row r="23" spans="1:6" ht="15.6" x14ac:dyDescent="0.3">
      <c r="A23" s="135"/>
    </row>
  </sheetData>
  <mergeCells count="3">
    <mergeCell ref="A2:E2"/>
    <mergeCell ref="A22:B22"/>
    <mergeCell ref="F1:F22"/>
  </mergeCells>
  <phoneticPr fontId="0" type="noConversion"/>
  <pageMargins left="0.33" right="0.19" top="0.98" bottom="0.75" header="0.5" footer="0.5"/>
  <pageSetup paperSize="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E84"/>
  <sheetViews>
    <sheetView view="pageLayout" zoomScaleNormal="100" workbookViewId="0">
      <selection activeCell="D11" sqref="D10:D11"/>
    </sheetView>
  </sheetViews>
  <sheetFormatPr defaultRowHeight="13.2" x14ac:dyDescent="0.25"/>
  <cols>
    <col min="1" max="1" width="5.44140625" style="307" customWidth="1"/>
    <col min="2" max="2" width="60.44140625" style="470" customWidth="1"/>
    <col min="3" max="3" width="14.6640625" style="312" bestFit="1" customWidth="1"/>
    <col min="4" max="4" width="12.77734375" style="312" customWidth="1"/>
    <col min="5" max="5" width="14.6640625" style="312" bestFit="1" customWidth="1"/>
  </cols>
  <sheetData>
    <row r="1" spans="1:5" ht="30.75" customHeight="1" x14ac:dyDescent="0.25">
      <c r="A1" s="978" t="s">
        <v>1185</v>
      </c>
      <c r="B1" s="979"/>
      <c r="C1" s="979"/>
      <c r="D1" s="979"/>
      <c r="E1" s="980"/>
    </row>
    <row r="2" spans="1:5" s="299" customFormat="1" ht="54.75" customHeight="1" x14ac:dyDescent="0.25">
      <c r="A2" s="460"/>
      <c r="B2" s="461" t="s">
        <v>344</v>
      </c>
      <c r="C2" s="462" t="s">
        <v>1190</v>
      </c>
      <c r="D2" s="462" t="s">
        <v>1191</v>
      </c>
      <c r="E2" s="462" t="s">
        <v>1192</v>
      </c>
    </row>
    <row r="3" spans="1:5" s="302" customFormat="1" x14ac:dyDescent="0.25">
      <c r="A3" s="463" t="s">
        <v>819</v>
      </c>
      <c r="B3" s="464" t="s">
        <v>1099</v>
      </c>
      <c r="C3" s="465">
        <v>37490686</v>
      </c>
      <c r="D3" s="465">
        <v>0</v>
      </c>
      <c r="E3" s="465">
        <v>32053322</v>
      </c>
    </row>
    <row r="4" spans="1:5" s="302" customFormat="1" ht="26.4" x14ac:dyDescent="0.25">
      <c r="A4" s="463" t="s">
        <v>821</v>
      </c>
      <c r="B4" s="464" t="s">
        <v>1100</v>
      </c>
      <c r="C4" s="465">
        <v>15211451</v>
      </c>
      <c r="D4" s="465">
        <v>0</v>
      </c>
      <c r="E4" s="465">
        <v>13795019</v>
      </c>
    </row>
    <row r="5" spans="1:5" s="302" customFormat="1" x14ac:dyDescent="0.25">
      <c r="A5" s="463" t="s">
        <v>823</v>
      </c>
      <c r="B5" s="464" t="s">
        <v>1101</v>
      </c>
      <c r="C5" s="465">
        <v>437242</v>
      </c>
      <c r="D5" s="465">
        <v>0</v>
      </c>
      <c r="E5" s="465">
        <v>750062</v>
      </c>
    </row>
    <row r="6" spans="1:5" s="339" customFormat="1" x14ac:dyDescent="0.25">
      <c r="A6" s="466" t="s">
        <v>825</v>
      </c>
      <c r="B6" s="467" t="s">
        <v>1102</v>
      </c>
      <c r="C6" s="468">
        <v>53139379</v>
      </c>
      <c r="D6" s="468">
        <v>0</v>
      </c>
      <c r="E6" s="468">
        <v>46598403</v>
      </c>
    </row>
    <row r="7" spans="1:5" s="339" customFormat="1" x14ac:dyDescent="0.25">
      <c r="A7" s="463" t="s">
        <v>827</v>
      </c>
      <c r="B7" s="464" t="s">
        <v>1103</v>
      </c>
      <c r="C7" s="465">
        <v>0</v>
      </c>
      <c r="D7" s="465">
        <v>0</v>
      </c>
      <c r="E7" s="465">
        <v>0</v>
      </c>
    </row>
    <row r="8" spans="1:5" s="339" customFormat="1" x14ac:dyDescent="0.25">
      <c r="A8" s="463" t="s">
        <v>829</v>
      </c>
      <c r="B8" s="464" t="s">
        <v>1104</v>
      </c>
      <c r="C8" s="465">
        <v>0</v>
      </c>
      <c r="D8" s="465">
        <v>0</v>
      </c>
      <c r="E8" s="465">
        <v>0</v>
      </c>
    </row>
    <row r="9" spans="1:5" s="302" customFormat="1" x14ac:dyDescent="0.25">
      <c r="A9" s="466" t="s">
        <v>831</v>
      </c>
      <c r="B9" s="467" t="s">
        <v>1105</v>
      </c>
      <c r="C9" s="468">
        <v>0</v>
      </c>
      <c r="D9" s="468">
        <v>0</v>
      </c>
      <c r="E9" s="468">
        <v>0</v>
      </c>
    </row>
    <row r="10" spans="1:5" s="302" customFormat="1" x14ac:dyDescent="0.25">
      <c r="A10" s="463" t="s">
        <v>833</v>
      </c>
      <c r="B10" s="464" t="s">
        <v>1106</v>
      </c>
      <c r="C10" s="465">
        <v>82584996</v>
      </c>
      <c r="D10" s="465">
        <v>0</v>
      </c>
      <c r="E10" s="465">
        <v>86608861</v>
      </c>
    </row>
    <row r="11" spans="1:5" s="302" customFormat="1" x14ac:dyDescent="0.25">
      <c r="A11" s="463" t="s">
        <v>835</v>
      </c>
      <c r="B11" s="464" t="s">
        <v>1107</v>
      </c>
      <c r="C11" s="465">
        <v>43409295</v>
      </c>
      <c r="D11" s="465">
        <v>0</v>
      </c>
      <c r="E11" s="465">
        <v>44625277</v>
      </c>
    </row>
    <row r="12" spans="1:5" s="302" customFormat="1" x14ac:dyDescent="0.25">
      <c r="A12" s="463" t="s">
        <v>837</v>
      </c>
      <c r="B12" s="464" t="s">
        <v>1108</v>
      </c>
      <c r="C12" s="465">
        <v>68680931</v>
      </c>
      <c r="D12" s="465">
        <v>0</v>
      </c>
      <c r="E12" s="465">
        <v>347317893</v>
      </c>
    </row>
    <row r="13" spans="1:5" s="339" customFormat="1" x14ac:dyDescent="0.25">
      <c r="A13" s="463" t="s">
        <v>839</v>
      </c>
      <c r="B13" s="464" t="s">
        <v>1109</v>
      </c>
      <c r="C13" s="465">
        <v>27432617</v>
      </c>
      <c r="D13" s="465">
        <v>0</v>
      </c>
      <c r="E13" s="465">
        <v>4360481</v>
      </c>
    </row>
    <row r="14" spans="1:5" s="302" customFormat="1" x14ac:dyDescent="0.25">
      <c r="A14" s="466" t="s">
        <v>841</v>
      </c>
      <c r="B14" s="467" t="s">
        <v>1110</v>
      </c>
      <c r="C14" s="468">
        <v>222107839</v>
      </c>
      <c r="D14" s="468">
        <v>0</v>
      </c>
      <c r="E14" s="468">
        <v>482912512</v>
      </c>
    </row>
    <row r="15" spans="1:5" s="302" customFormat="1" x14ac:dyDescent="0.25">
      <c r="A15" s="463" t="s">
        <v>843</v>
      </c>
      <c r="B15" s="464" t="s">
        <v>1111</v>
      </c>
      <c r="C15" s="465">
        <v>15592028</v>
      </c>
      <c r="D15" s="465">
        <v>0</v>
      </c>
      <c r="E15" s="465">
        <v>10980750</v>
      </c>
    </row>
    <row r="16" spans="1:5" s="339" customFormat="1" x14ac:dyDescent="0.25">
      <c r="A16" s="463" t="s">
        <v>845</v>
      </c>
      <c r="B16" s="464" t="s">
        <v>1112</v>
      </c>
      <c r="C16" s="465">
        <v>29618967</v>
      </c>
      <c r="D16" s="465">
        <v>0</v>
      </c>
      <c r="E16" s="465">
        <v>29747483</v>
      </c>
    </row>
    <row r="17" spans="1:5" s="302" customFormat="1" x14ac:dyDescent="0.25">
      <c r="A17" s="463" t="s">
        <v>847</v>
      </c>
      <c r="B17" s="464" t="s">
        <v>1113</v>
      </c>
      <c r="C17" s="465">
        <v>0</v>
      </c>
      <c r="D17" s="465">
        <v>0</v>
      </c>
      <c r="E17" s="465">
        <v>0</v>
      </c>
    </row>
    <row r="18" spans="1:5" s="302" customFormat="1" x14ac:dyDescent="0.25">
      <c r="A18" s="463" t="s">
        <v>849</v>
      </c>
      <c r="B18" s="464" t="s">
        <v>1114</v>
      </c>
      <c r="C18" s="465">
        <v>82066</v>
      </c>
      <c r="D18" s="465">
        <v>0</v>
      </c>
      <c r="E18" s="465">
        <v>895617</v>
      </c>
    </row>
    <row r="19" spans="1:5" s="302" customFormat="1" x14ac:dyDescent="0.25">
      <c r="A19" s="466" t="s">
        <v>851</v>
      </c>
      <c r="B19" s="467" t="s">
        <v>1115</v>
      </c>
      <c r="C19" s="468">
        <v>45293061</v>
      </c>
      <c r="D19" s="468">
        <v>0</v>
      </c>
      <c r="E19" s="468">
        <v>41623850</v>
      </c>
    </row>
    <row r="20" spans="1:5" s="339" customFormat="1" x14ac:dyDescent="0.25">
      <c r="A20" s="463" t="s">
        <v>853</v>
      </c>
      <c r="B20" s="464" t="s">
        <v>1116</v>
      </c>
      <c r="C20" s="465">
        <v>38827921</v>
      </c>
      <c r="D20" s="465">
        <v>0</v>
      </c>
      <c r="E20" s="465">
        <v>38181326</v>
      </c>
    </row>
    <row r="21" spans="1:5" s="339" customFormat="1" x14ac:dyDescent="0.25">
      <c r="A21" s="463" t="s">
        <v>854</v>
      </c>
      <c r="B21" s="464" t="s">
        <v>1117</v>
      </c>
      <c r="C21" s="465">
        <v>13183231</v>
      </c>
      <c r="D21" s="465">
        <v>0</v>
      </c>
      <c r="E21" s="465">
        <v>16126527</v>
      </c>
    </row>
    <row r="22" spans="1:5" s="339" customFormat="1" x14ac:dyDescent="0.25">
      <c r="A22" s="463" t="s">
        <v>169</v>
      </c>
      <c r="B22" s="464" t="s">
        <v>1118</v>
      </c>
      <c r="C22" s="465">
        <v>6871570</v>
      </c>
      <c r="D22" s="465">
        <v>0</v>
      </c>
      <c r="E22" s="465">
        <v>6609311</v>
      </c>
    </row>
    <row r="23" spans="1:5" s="339" customFormat="1" x14ac:dyDescent="0.25">
      <c r="A23" s="466" t="s">
        <v>170</v>
      </c>
      <c r="B23" s="467" t="s">
        <v>1119</v>
      </c>
      <c r="C23" s="468">
        <v>58882722</v>
      </c>
      <c r="D23" s="468">
        <v>0</v>
      </c>
      <c r="E23" s="468">
        <v>60917164</v>
      </c>
    </row>
    <row r="24" spans="1:5" s="302" customFormat="1" x14ac:dyDescent="0.25">
      <c r="A24" s="466" t="s">
        <v>171</v>
      </c>
      <c r="B24" s="467" t="s">
        <v>1120</v>
      </c>
      <c r="C24" s="468">
        <v>22666623</v>
      </c>
      <c r="D24" s="468">
        <v>0</v>
      </c>
      <c r="E24" s="468">
        <v>39033875</v>
      </c>
    </row>
    <row r="25" spans="1:5" s="339" customFormat="1" ht="13.8" thickBot="1" x14ac:dyDescent="0.3">
      <c r="A25" s="486" t="s">
        <v>172</v>
      </c>
      <c r="B25" s="487" t="s">
        <v>1121</v>
      </c>
      <c r="C25" s="488">
        <v>74950687</v>
      </c>
      <c r="D25" s="488">
        <v>0</v>
      </c>
      <c r="E25" s="488">
        <v>95912325</v>
      </c>
    </row>
    <row r="26" spans="1:5" s="302" customFormat="1" ht="13.8" thickBot="1" x14ac:dyDescent="0.3">
      <c r="A26" s="492" t="s">
        <v>173</v>
      </c>
      <c r="B26" s="493" t="s">
        <v>1122</v>
      </c>
      <c r="C26" s="494">
        <v>73454125</v>
      </c>
      <c r="D26" s="494">
        <v>0</v>
      </c>
      <c r="E26" s="495">
        <v>292023701</v>
      </c>
    </row>
    <row r="27" spans="1:5" s="339" customFormat="1" x14ac:dyDescent="0.25">
      <c r="A27" s="489" t="s">
        <v>174</v>
      </c>
      <c r="B27" s="490" t="s">
        <v>1123</v>
      </c>
      <c r="C27" s="491">
        <v>0</v>
      </c>
      <c r="D27" s="491">
        <v>0</v>
      </c>
      <c r="E27" s="491">
        <v>0</v>
      </c>
    </row>
    <row r="28" spans="1:5" s="339" customFormat="1" ht="26.4" x14ac:dyDescent="0.25">
      <c r="A28" s="463" t="s">
        <v>175</v>
      </c>
      <c r="B28" s="464" t="s">
        <v>1124</v>
      </c>
      <c r="C28" s="465">
        <v>0</v>
      </c>
      <c r="D28" s="465">
        <v>0</v>
      </c>
      <c r="E28" s="465">
        <v>0</v>
      </c>
    </row>
    <row r="29" spans="1:5" s="339" customFormat="1" ht="26.4" x14ac:dyDescent="0.25">
      <c r="A29" s="463" t="s">
        <v>176</v>
      </c>
      <c r="B29" s="464" t="s">
        <v>1125</v>
      </c>
      <c r="C29" s="465">
        <v>0</v>
      </c>
      <c r="D29" s="465">
        <v>0</v>
      </c>
      <c r="E29" s="465">
        <v>0</v>
      </c>
    </row>
    <row r="30" spans="1:5" s="302" customFormat="1" ht="26.4" x14ac:dyDescent="0.25">
      <c r="A30" s="463" t="s">
        <v>177</v>
      </c>
      <c r="B30" s="464" t="s">
        <v>1126</v>
      </c>
      <c r="C30" s="465">
        <v>3412</v>
      </c>
      <c r="D30" s="465">
        <v>0</v>
      </c>
      <c r="E30" s="465">
        <v>342</v>
      </c>
    </row>
    <row r="31" spans="1:5" s="302" customFormat="1" x14ac:dyDescent="0.25">
      <c r="A31" s="463" t="s">
        <v>178</v>
      </c>
      <c r="B31" s="464" t="s">
        <v>1127</v>
      </c>
      <c r="C31" s="465">
        <v>0</v>
      </c>
      <c r="D31" s="465">
        <v>0</v>
      </c>
      <c r="E31" s="465">
        <v>0</v>
      </c>
    </row>
    <row r="32" spans="1:5" s="339" customFormat="1" ht="26.4" x14ac:dyDescent="0.25">
      <c r="A32" s="463" t="s">
        <v>179</v>
      </c>
      <c r="B32" s="464" t="s">
        <v>1128</v>
      </c>
      <c r="C32" s="465">
        <v>0</v>
      </c>
      <c r="D32" s="465">
        <v>0</v>
      </c>
      <c r="E32" s="465">
        <v>0</v>
      </c>
    </row>
    <row r="33" spans="1:5" s="339" customFormat="1" ht="26.4" x14ac:dyDescent="0.25">
      <c r="A33" s="463" t="s">
        <v>180</v>
      </c>
      <c r="B33" s="464" t="s">
        <v>1129</v>
      </c>
      <c r="C33" s="465">
        <v>0</v>
      </c>
      <c r="D33" s="465">
        <v>0</v>
      </c>
      <c r="E33" s="465">
        <v>0</v>
      </c>
    </row>
    <row r="34" spans="1:5" s="339" customFormat="1" ht="26.4" x14ac:dyDescent="0.25">
      <c r="A34" s="466" t="s">
        <v>181</v>
      </c>
      <c r="B34" s="467" t="s">
        <v>1130</v>
      </c>
      <c r="C34" s="468">
        <v>3412</v>
      </c>
      <c r="D34" s="468">
        <v>0</v>
      </c>
      <c r="E34" s="468">
        <v>342</v>
      </c>
    </row>
    <row r="35" spans="1:5" s="339" customFormat="1" x14ac:dyDescent="0.25">
      <c r="A35" s="463" t="s">
        <v>182</v>
      </c>
      <c r="B35" s="464" t="s">
        <v>1131</v>
      </c>
      <c r="C35" s="465">
        <v>0</v>
      </c>
      <c r="D35" s="465">
        <v>0</v>
      </c>
      <c r="E35" s="465">
        <v>0</v>
      </c>
    </row>
    <row r="36" spans="1:5" ht="26.4" x14ac:dyDescent="0.25">
      <c r="A36" s="463" t="s">
        <v>183</v>
      </c>
      <c r="B36" s="464" t="s">
        <v>1132</v>
      </c>
      <c r="C36" s="465">
        <v>0</v>
      </c>
      <c r="D36" s="465">
        <v>0</v>
      </c>
      <c r="E36" s="465">
        <v>0</v>
      </c>
    </row>
    <row r="37" spans="1:5" x14ac:dyDescent="0.25">
      <c r="A37" s="463" t="s">
        <v>184</v>
      </c>
      <c r="B37" s="464" t="s">
        <v>1133</v>
      </c>
      <c r="C37" s="465">
        <v>45349</v>
      </c>
      <c r="D37" s="465">
        <v>0</v>
      </c>
      <c r="E37" s="465">
        <v>1069537</v>
      </c>
    </row>
    <row r="38" spans="1:5" x14ac:dyDescent="0.25">
      <c r="A38" s="463" t="s">
        <v>185</v>
      </c>
      <c r="B38" s="464" t="s">
        <v>1134</v>
      </c>
      <c r="C38" s="465">
        <v>0</v>
      </c>
      <c r="D38" s="465">
        <v>0</v>
      </c>
      <c r="E38" s="465">
        <v>0</v>
      </c>
    </row>
    <row r="39" spans="1:5" x14ac:dyDescent="0.25">
      <c r="A39" s="463" t="s">
        <v>186</v>
      </c>
      <c r="B39" s="464" t="s">
        <v>1135</v>
      </c>
      <c r="C39" s="465">
        <v>0</v>
      </c>
      <c r="D39" s="465">
        <v>0</v>
      </c>
      <c r="E39" s="465">
        <v>0</v>
      </c>
    </row>
    <row r="40" spans="1:5" x14ac:dyDescent="0.25">
      <c r="A40" s="463" t="s">
        <v>187</v>
      </c>
      <c r="B40" s="464" t="s">
        <v>1136</v>
      </c>
      <c r="C40" s="465">
        <v>0</v>
      </c>
      <c r="D40" s="465">
        <v>0</v>
      </c>
      <c r="E40" s="465">
        <v>0</v>
      </c>
    </row>
    <row r="41" spans="1:5" x14ac:dyDescent="0.25">
      <c r="A41" s="463" t="s">
        <v>188</v>
      </c>
      <c r="B41" s="464" t="s">
        <v>1137</v>
      </c>
      <c r="C41" s="465">
        <v>0</v>
      </c>
      <c r="D41" s="465">
        <v>0</v>
      </c>
      <c r="E41" s="465">
        <v>0</v>
      </c>
    </row>
    <row r="42" spans="1:5" ht="26.4" x14ac:dyDescent="0.25">
      <c r="A42" s="463" t="s">
        <v>189</v>
      </c>
      <c r="B42" s="464" t="s">
        <v>1138</v>
      </c>
      <c r="C42" s="465">
        <v>0</v>
      </c>
      <c r="D42" s="465">
        <v>0</v>
      </c>
      <c r="E42" s="465">
        <v>0</v>
      </c>
    </row>
    <row r="43" spans="1:5" ht="39.6" x14ac:dyDescent="0.25">
      <c r="A43" s="463" t="s">
        <v>190</v>
      </c>
      <c r="B43" s="464" t="s">
        <v>1139</v>
      </c>
      <c r="C43" s="465">
        <v>0</v>
      </c>
      <c r="D43" s="465">
        <v>0</v>
      </c>
      <c r="E43" s="465">
        <v>0</v>
      </c>
    </row>
    <row r="44" spans="1:5" ht="13.8" thickBot="1" x14ac:dyDescent="0.3">
      <c r="A44" s="466" t="s">
        <v>191</v>
      </c>
      <c r="B44" s="487" t="s">
        <v>1140</v>
      </c>
      <c r="C44" s="488">
        <v>45349</v>
      </c>
      <c r="D44" s="488">
        <v>0</v>
      </c>
      <c r="E44" s="488">
        <v>1069537</v>
      </c>
    </row>
    <row r="45" spans="1:5" ht="13.8" thickBot="1" x14ac:dyDescent="0.3">
      <c r="A45" s="496" t="s">
        <v>192</v>
      </c>
      <c r="B45" s="497" t="s">
        <v>1141</v>
      </c>
      <c r="C45" s="494">
        <v>-41937</v>
      </c>
      <c r="D45" s="494">
        <v>0</v>
      </c>
      <c r="E45" s="495">
        <v>-1069195</v>
      </c>
    </row>
    <row r="46" spans="1:5" ht="13.8" thickBot="1" x14ac:dyDescent="0.3">
      <c r="A46" s="496" t="s">
        <v>193</v>
      </c>
      <c r="B46" s="497" t="s">
        <v>1142</v>
      </c>
      <c r="C46" s="494">
        <v>73412188</v>
      </c>
      <c r="D46" s="494">
        <v>0</v>
      </c>
      <c r="E46" s="495">
        <v>290954506</v>
      </c>
    </row>
    <row r="47" spans="1:5" x14ac:dyDescent="0.25">
      <c r="A47" s="469"/>
    </row>
    <row r="48" spans="1:5" x14ac:dyDescent="0.25">
      <c r="A48" s="469"/>
    </row>
    <row r="49" spans="1:1" x14ac:dyDescent="0.25">
      <c r="A49" s="469"/>
    </row>
    <row r="50" spans="1:1" x14ac:dyDescent="0.25">
      <c r="A50" s="469"/>
    </row>
    <row r="51" spans="1:1" x14ac:dyDescent="0.25">
      <c r="A51" s="469"/>
    </row>
    <row r="52" spans="1:1" x14ac:dyDescent="0.25">
      <c r="A52" s="469"/>
    </row>
    <row r="53" spans="1:1" x14ac:dyDescent="0.25">
      <c r="A53" s="469"/>
    </row>
    <row r="54" spans="1:1" x14ac:dyDescent="0.25">
      <c r="A54" s="469"/>
    </row>
    <row r="55" spans="1:1" x14ac:dyDescent="0.25">
      <c r="A55" s="469"/>
    </row>
    <row r="56" spans="1:1" x14ac:dyDescent="0.25">
      <c r="A56" s="469"/>
    </row>
    <row r="57" spans="1:1" x14ac:dyDescent="0.25">
      <c r="A57" s="469"/>
    </row>
    <row r="58" spans="1:1" x14ac:dyDescent="0.25">
      <c r="A58" s="469"/>
    </row>
    <row r="59" spans="1:1" x14ac:dyDescent="0.25">
      <c r="A59" s="469"/>
    </row>
    <row r="60" spans="1:1" x14ac:dyDescent="0.25">
      <c r="A60" s="469"/>
    </row>
    <row r="61" spans="1:1" x14ac:dyDescent="0.25">
      <c r="A61" s="469"/>
    </row>
    <row r="62" spans="1:1" x14ac:dyDescent="0.25">
      <c r="A62" s="469"/>
    </row>
    <row r="63" spans="1:1" x14ac:dyDescent="0.25">
      <c r="A63" s="469"/>
    </row>
    <row r="64" spans="1:1" x14ac:dyDescent="0.25">
      <c r="A64" s="469"/>
    </row>
    <row r="65" spans="1:1" x14ac:dyDescent="0.25">
      <c r="A65" s="469"/>
    </row>
    <row r="66" spans="1:1" x14ac:dyDescent="0.25">
      <c r="A66" s="469"/>
    </row>
    <row r="67" spans="1:1" x14ac:dyDescent="0.25">
      <c r="A67" s="469"/>
    </row>
    <row r="68" spans="1:1" x14ac:dyDescent="0.25">
      <c r="A68" s="469"/>
    </row>
    <row r="69" spans="1:1" x14ac:dyDescent="0.25">
      <c r="A69" s="469"/>
    </row>
    <row r="70" spans="1:1" x14ac:dyDescent="0.25">
      <c r="A70" s="469"/>
    </row>
    <row r="71" spans="1:1" x14ac:dyDescent="0.25">
      <c r="A71" s="469"/>
    </row>
    <row r="72" spans="1:1" x14ac:dyDescent="0.25">
      <c r="A72" s="469"/>
    </row>
    <row r="73" spans="1:1" x14ac:dyDescent="0.25">
      <c r="A73" s="469"/>
    </row>
    <row r="74" spans="1:1" x14ac:dyDescent="0.25">
      <c r="A74" s="469"/>
    </row>
    <row r="75" spans="1:1" x14ac:dyDescent="0.25">
      <c r="A75" s="469"/>
    </row>
    <row r="76" spans="1:1" x14ac:dyDescent="0.25">
      <c r="A76" s="469"/>
    </row>
    <row r="77" spans="1:1" x14ac:dyDescent="0.25">
      <c r="A77" s="469"/>
    </row>
    <row r="78" spans="1:1" x14ac:dyDescent="0.25">
      <c r="A78" s="469"/>
    </row>
    <row r="79" spans="1:1" x14ac:dyDescent="0.25">
      <c r="A79" s="469"/>
    </row>
    <row r="80" spans="1:1" x14ac:dyDescent="0.25">
      <c r="A80" s="469"/>
    </row>
    <row r="81" spans="1:1" x14ac:dyDescent="0.25">
      <c r="A81" s="469"/>
    </row>
    <row r="82" spans="1:1" x14ac:dyDescent="0.25">
      <c r="A82" s="469"/>
    </row>
    <row r="83" spans="1:1" x14ac:dyDescent="0.25">
      <c r="A83" s="469"/>
    </row>
    <row r="84" spans="1:1" x14ac:dyDescent="0.25">
      <c r="A84" s="469"/>
    </row>
  </sheetData>
  <mergeCells count="1">
    <mergeCell ref="A1:E1"/>
  </mergeCells>
  <phoneticPr fontId="0" type="noConversion"/>
  <pageMargins left="0.39370078740157483" right="0.15748031496062992" top="0.39370078740157483" bottom="0.27559055118110237" header="0.19685039370078741" footer="0.15748031496062992"/>
  <pageSetup paperSize="9" orientation="portrait" horizontalDpi="300" verticalDpi="300" r:id="rId1"/>
  <headerFooter>
    <oddHeader>&amp;R8. tájékoztató tábla a 7/2021. (05.29.)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E84"/>
  <sheetViews>
    <sheetView view="pageLayout" zoomScaleNormal="100" workbookViewId="0">
      <selection activeCell="E5" sqref="E5"/>
    </sheetView>
  </sheetViews>
  <sheetFormatPr defaultRowHeight="13.2" x14ac:dyDescent="0.25"/>
  <cols>
    <col min="1" max="1" width="5.44140625" style="307" customWidth="1"/>
    <col min="2" max="2" width="60.44140625" style="470" customWidth="1"/>
    <col min="3" max="3" width="14.6640625" style="312" bestFit="1" customWidth="1"/>
    <col min="4" max="4" width="12.77734375" style="312" customWidth="1"/>
    <col min="5" max="5" width="14.6640625" style="312" bestFit="1" customWidth="1"/>
  </cols>
  <sheetData>
    <row r="1" spans="1:5" ht="30.75" customHeight="1" x14ac:dyDescent="0.25">
      <c r="A1" s="978" t="s">
        <v>1184</v>
      </c>
      <c r="B1" s="979"/>
      <c r="C1" s="979"/>
      <c r="D1" s="979"/>
      <c r="E1" s="980"/>
    </row>
    <row r="2" spans="1:5" s="299" customFormat="1" ht="54.75" customHeight="1" x14ac:dyDescent="0.25">
      <c r="A2" s="460"/>
      <c r="B2" s="461" t="s">
        <v>344</v>
      </c>
      <c r="C2" s="462" t="s">
        <v>1190</v>
      </c>
      <c r="D2" s="462" t="s">
        <v>1191</v>
      </c>
      <c r="E2" s="462" t="s">
        <v>1192</v>
      </c>
    </row>
    <row r="3" spans="1:5" s="302" customFormat="1" x14ac:dyDescent="0.25">
      <c r="A3" s="503" t="s">
        <v>819</v>
      </c>
      <c r="B3" s="504" t="s">
        <v>1099</v>
      </c>
      <c r="C3" s="505">
        <v>0</v>
      </c>
      <c r="D3" s="505">
        <v>0</v>
      </c>
      <c r="E3" s="505">
        <v>0</v>
      </c>
    </row>
    <row r="4" spans="1:5" s="302" customFormat="1" ht="26.4" x14ac:dyDescent="0.25">
      <c r="A4" s="503" t="s">
        <v>821</v>
      </c>
      <c r="B4" s="504" t="s">
        <v>1100</v>
      </c>
      <c r="C4" s="505">
        <v>0</v>
      </c>
      <c r="D4" s="505">
        <v>0</v>
      </c>
      <c r="E4" s="505">
        <v>0</v>
      </c>
    </row>
    <row r="5" spans="1:5" s="302" customFormat="1" x14ac:dyDescent="0.25">
      <c r="A5" s="503" t="s">
        <v>823</v>
      </c>
      <c r="B5" s="504" t="s">
        <v>1101</v>
      </c>
      <c r="C5" s="505">
        <v>0</v>
      </c>
      <c r="D5" s="505">
        <v>0</v>
      </c>
      <c r="E5" s="505">
        <v>0</v>
      </c>
    </row>
    <row r="6" spans="1:5" s="339" customFormat="1" x14ac:dyDescent="0.25">
      <c r="A6" s="500" t="s">
        <v>825</v>
      </c>
      <c r="B6" s="501" t="s">
        <v>1102</v>
      </c>
      <c r="C6" s="502">
        <v>0</v>
      </c>
      <c r="D6" s="502">
        <v>0</v>
      </c>
      <c r="E6" s="502">
        <v>0</v>
      </c>
    </row>
    <row r="7" spans="1:5" s="339" customFormat="1" x14ac:dyDescent="0.25">
      <c r="A7" s="503" t="s">
        <v>827</v>
      </c>
      <c r="B7" s="504" t="s">
        <v>1103</v>
      </c>
      <c r="C7" s="505">
        <v>0</v>
      </c>
      <c r="D7" s="505">
        <v>0</v>
      </c>
      <c r="E7" s="505">
        <v>0</v>
      </c>
    </row>
    <row r="8" spans="1:5" s="339" customFormat="1" x14ac:dyDescent="0.25">
      <c r="A8" s="503" t="s">
        <v>829</v>
      </c>
      <c r="B8" s="504" t="s">
        <v>1104</v>
      </c>
      <c r="C8" s="505">
        <v>0</v>
      </c>
      <c r="D8" s="505">
        <v>0</v>
      </c>
      <c r="E8" s="505">
        <v>0</v>
      </c>
    </row>
    <row r="9" spans="1:5" s="302" customFormat="1" x14ac:dyDescent="0.25">
      <c r="A9" s="500" t="s">
        <v>831</v>
      </c>
      <c r="B9" s="501" t="s">
        <v>1105</v>
      </c>
      <c r="C9" s="502">
        <v>0</v>
      </c>
      <c r="D9" s="502">
        <v>0</v>
      </c>
      <c r="E9" s="502">
        <v>0</v>
      </c>
    </row>
    <row r="10" spans="1:5" s="302" customFormat="1" x14ac:dyDescent="0.25">
      <c r="A10" s="503" t="s">
        <v>833</v>
      </c>
      <c r="B10" s="504" t="s">
        <v>1106</v>
      </c>
      <c r="C10" s="505">
        <v>31704448</v>
      </c>
      <c r="D10" s="505">
        <v>0</v>
      </c>
      <c r="E10" s="505">
        <v>32429898</v>
      </c>
    </row>
    <row r="11" spans="1:5" s="302" customFormat="1" x14ac:dyDescent="0.25">
      <c r="A11" s="503" t="s">
        <v>835</v>
      </c>
      <c r="B11" s="504" t="s">
        <v>1107</v>
      </c>
      <c r="C11" s="505">
        <v>2507479</v>
      </c>
      <c r="D11" s="505">
        <v>0</v>
      </c>
      <c r="E11" s="505">
        <v>428571</v>
      </c>
    </row>
    <row r="12" spans="1:5" s="302" customFormat="1" x14ac:dyDescent="0.25">
      <c r="A12" s="503" t="s">
        <v>837</v>
      </c>
      <c r="B12" s="504" t="s">
        <v>1108</v>
      </c>
      <c r="C12" s="505">
        <v>0</v>
      </c>
      <c r="D12" s="505">
        <v>0</v>
      </c>
      <c r="E12" s="505">
        <v>0</v>
      </c>
    </row>
    <row r="13" spans="1:5" s="339" customFormat="1" x14ac:dyDescent="0.25">
      <c r="A13" s="503" t="s">
        <v>839</v>
      </c>
      <c r="B13" s="504" t="s">
        <v>1109</v>
      </c>
      <c r="C13" s="505">
        <v>19509</v>
      </c>
      <c r="D13" s="505">
        <v>0</v>
      </c>
      <c r="E13" s="505">
        <v>565104</v>
      </c>
    </row>
    <row r="14" spans="1:5" s="302" customFormat="1" x14ac:dyDescent="0.25">
      <c r="A14" s="500" t="s">
        <v>841</v>
      </c>
      <c r="B14" s="501" t="s">
        <v>1110</v>
      </c>
      <c r="C14" s="502">
        <v>34231436</v>
      </c>
      <c r="D14" s="502">
        <v>0</v>
      </c>
      <c r="E14" s="502">
        <v>33423573</v>
      </c>
    </row>
    <row r="15" spans="1:5" s="302" customFormat="1" x14ac:dyDescent="0.25">
      <c r="A15" s="503" t="s">
        <v>843</v>
      </c>
      <c r="B15" s="504" t="s">
        <v>1111</v>
      </c>
      <c r="C15" s="505">
        <v>398833</v>
      </c>
      <c r="D15" s="505">
        <v>0</v>
      </c>
      <c r="E15" s="505">
        <v>1147236</v>
      </c>
    </row>
    <row r="16" spans="1:5" s="339" customFormat="1" x14ac:dyDescent="0.25">
      <c r="A16" s="503" t="s">
        <v>845</v>
      </c>
      <c r="B16" s="504" t="s">
        <v>1112</v>
      </c>
      <c r="C16" s="505">
        <v>2044266</v>
      </c>
      <c r="D16" s="505">
        <v>0</v>
      </c>
      <c r="E16" s="505">
        <v>2120139</v>
      </c>
    </row>
    <row r="17" spans="1:5" s="302" customFormat="1" x14ac:dyDescent="0.25">
      <c r="A17" s="503" t="s">
        <v>847</v>
      </c>
      <c r="B17" s="504" t="s">
        <v>1113</v>
      </c>
      <c r="C17" s="505">
        <v>0</v>
      </c>
      <c r="D17" s="505">
        <v>0</v>
      </c>
      <c r="E17" s="505">
        <v>0</v>
      </c>
    </row>
    <row r="18" spans="1:5" s="302" customFormat="1" x14ac:dyDescent="0.25">
      <c r="A18" s="503" t="s">
        <v>849</v>
      </c>
      <c r="B18" s="504" t="s">
        <v>1114</v>
      </c>
      <c r="C18" s="505">
        <v>0</v>
      </c>
      <c r="D18" s="505">
        <v>0</v>
      </c>
      <c r="E18" s="505">
        <v>0</v>
      </c>
    </row>
    <row r="19" spans="1:5" s="302" customFormat="1" x14ac:dyDescent="0.25">
      <c r="A19" s="500" t="s">
        <v>851</v>
      </c>
      <c r="B19" s="501" t="s">
        <v>1115</v>
      </c>
      <c r="C19" s="502">
        <v>2443099</v>
      </c>
      <c r="D19" s="502">
        <v>0</v>
      </c>
      <c r="E19" s="502">
        <v>3267375</v>
      </c>
    </row>
    <row r="20" spans="1:5" s="339" customFormat="1" x14ac:dyDescent="0.25">
      <c r="A20" s="503" t="s">
        <v>853</v>
      </c>
      <c r="B20" s="504" t="s">
        <v>1116</v>
      </c>
      <c r="C20" s="505">
        <v>23101968</v>
      </c>
      <c r="D20" s="505">
        <v>0</v>
      </c>
      <c r="E20" s="505">
        <v>22454322</v>
      </c>
    </row>
    <row r="21" spans="1:5" s="339" customFormat="1" x14ac:dyDescent="0.25">
      <c r="A21" s="503" t="s">
        <v>854</v>
      </c>
      <c r="B21" s="504" t="s">
        <v>1117</v>
      </c>
      <c r="C21" s="505">
        <v>2846805</v>
      </c>
      <c r="D21" s="505">
        <v>0</v>
      </c>
      <c r="E21" s="505">
        <v>1079978</v>
      </c>
    </row>
    <row r="22" spans="1:5" s="339" customFormat="1" x14ac:dyDescent="0.25">
      <c r="A22" s="503" t="s">
        <v>169</v>
      </c>
      <c r="B22" s="504" t="s">
        <v>1118</v>
      </c>
      <c r="C22" s="505">
        <v>4786381</v>
      </c>
      <c r="D22" s="505">
        <v>0</v>
      </c>
      <c r="E22" s="505">
        <v>3854907</v>
      </c>
    </row>
    <row r="23" spans="1:5" s="339" customFormat="1" x14ac:dyDescent="0.25">
      <c r="A23" s="500" t="s">
        <v>170</v>
      </c>
      <c r="B23" s="501" t="s">
        <v>1119</v>
      </c>
      <c r="C23" s="502">
        <v>30735154</v>
      </c>
      <c r="D23" s="502">
        <v>0</v>
      </c>
      <c r="E23" s="502">
        <v>27389207</v>
      </c>
    </row>
    <row r="24" spans="1:5" s="302" customFormat="1" x14ac:dyDescent="0.25">
      <c r="A24" s="500" t="s">
        <v>171</v>
      </c>
      <c r="B24" s="501" t="s">
        <v>1120</v>
      </c>
      <c r="C24" s="502">
        <v>54272</v>
      </c>
      <c r="D24" s="502">
        <v>0</v>
      </c>
      <c r="E24" s="502">
        <v>1475261</v>
      </c>
    </row>
    <row r="25" spans="1:5" s="339" customFormat="1" x14ac:dyDescent="0.25">
      <c r="A25" s="500" t="s">
        <v>172</v>
      </c>
      <c r="B25" s="501" t="s">
        <v>1121</v>
      </c>
      <c r="C25" s="502">
        <v>632490</v>
      </c>
      <c r="D25" s="502">
        <v>0</v>
      </c>
      <c r="E25" s="502">
        <v>1680144</v>
      </c>
    </row>
    <row r="26" spans="1:5" s="302" customFormat="1" x14ac:dyDescent="0.25">
      <c r="A26" s="500" t="s">
        <v>173</v>
      </c>
      <c r="B26" s="501" t="s">
        <v>1122</v>
      </c>
      <c r="C26" s="502">
        <v>366421</v>
      </c>
      <c r="D26" s="502">
        <v>0</v>
      </c>
      <c r="E26" s="502">
        <v>-388414</v>
      </c>
    </row>
    <row r="27" spans="1:5" s="339" customFormat="1" x14ac:dyDescent="0.25">
      <c r="A27" s="503" t="s">
        <v>174</v>
      </c>
      <c r="B27" s="504" t="s">
        <v>1123</v>
      </c>
      <c r="C27" s="505">
        <v>0</v>
      </c>
      <c r="D27" s="505">
        <v>0</v>
      </c>
      <c r="E27" s="505">
        <v>0</v>
      </c>
    </row>
    <row r="28" spans="1:5" s="339" customFormat="1" ht="26.4" x14ac:dyDescent="0.25">
      <c r="A28" s="503" t="s">
        <v>175</v>
      </c>
      <c r="B28" s="504" t="s">
        <v>1124</v>
      </c>
      <c r="C28" s="505">
        <v>0</v>
      </c>
      <c r="D28" s="505">
        <v>0</v>
      </c>
      <c r="E28" s="505">
        <v>0</v>
      </c>
    </row>
    <row r="29" spans="1:5" s="339" customFormat="1" ht="26.4" x14ac:dyDescent="0.25">
      <c r="A29" s="503" t="s">
        <v>176</v>
      </c>
      <c r="B29" s="504" t="s">
        <v>1125</v>
      </c>
      <c r="C29" s="505">
        <v>0</v>
      </c>
      <c r="D29" s="505">
        <v>0</v>
      </c>
      <c r="E29" s="505">
        <v>0</v>
      </c>
    </row>
    <row r="30" spans="1:5" s="302" customFormat="1" ht="26.4" x14ac:dyDescent="0.25">
      <c r="A30" s="503" t="s">
        <v>177</v>
      </c>
      <c r="B30" s="504" t="s">
        <v>1126</v>
      </c>
      <c r="C30" s="505">
        <v>0</v>
      </c>
      <c r="D30" s="505">
        <v>0</v>
      </c>
      <c r="E30" s="505">
        <v>0</v>
      </c>
    </row>
    <row r="31" spans="1:5" s="302" customFormat="1" ht="26.4" x14ac:dyDescent="0.25">
      <c r="A31" s="503" t="s">
        <v>178</v>
      </c>
      <c r="B31" s="504" t="s">
        <v>1127</v>
      </c>
      <c r="C31" s="505">
        <v>0</v>
      </c>
      <c r="D31" s="505">
        <v>0</v>
      </c>
      <c r="E31" s="505">
        <v>0</v>
      </c>
    </row>
    <row r="32" spans="1:5" s="339" customFormat="1" ht="26.4" x14ac:dyDescent="0.25">
      <c r="A32" s="503" t="s">
        <v>179</v>
      </c>
      <c r="B32" s="504" t="s">
        <v>1128</v>
      </c>
      <c r="C32" s="505">
        <v>0</v>
      </c>
      <c r="D32" s="505">
        <v>0</v>
      </c>
      <c r="E32" s="505">
        <v>0</v>
      </c>
    </row>
    <row r="33" spans="1:5" s="339" customFormat="1" ht="39.6" x14ac:dyDescent="0.25">
      <c r="A33" s="503" t="s">
        <v>180</v>
      </c>
      <c r="B33" s="504" t="s">
        <v>1129</v>
      </c>
      <c r="C33" s="505">
        <v>0</v>
      </c>
      <c r="D33" s="505">
        <v>0</v>
      </c>
      <c r="E33" s="505">
        <v>0</v>
      </c>
    </row>
    <row r="34" spans="1:5" s="339" customFormat="1" ht="26.4" x14ac:dyDescent="0.25">
      <c r="A34" s="500" t="s">
        <v>181</v>
      </c>
      <c r="B34" s="501" t="s">
        <v>1130</v>
      </c>
      <c r="C34" s="502">
        <v>0</v>
      </c>
      <c r="D34" s="502">
        <v>0</v>
      </c>
      <c r="E34" s="502">
        <v>0</v>
      </c>
    </row>
    <row r="35" spans="1:5" s="339" customFormat="1" x14ac:dyDescent="0.25">
      <c r="A35" s="503" t="s">
        <v>182</v>
      </c>
      <c r="B35" s="504" t="s">
        <v>1131</v>
      </c>
      <c r="C35" s="505">
        <v>0</v>
      </c>
      <c r="D35" s="505">
        <v>0</v>
      </c>
      <c r="E35" s="505">
        <v>0</v>
      </c>
    </row>
    <row r="36" spans="1:5" ht="26.4" x14ac:dyDescent="0.25">
      <c r="A36" s="503" t="s">
        <v>183</v>
      </c>
      <c r="B36" s="504" t="s">
        <v>1132</v>
      </c>
      <c r="C36" s="505">
        <v>0</v>
      </c>
      <c r="D36" s="505">
        <v>0</v>
      </c>
      <c r="E36" s="505">
        <v>0</v>
      </c>
    </row>
    <row r="37" spans="1:5" x14ac:dyDescent="0.25">
      <c r="A37" s="503" t="s">
        <v>184</v>
      </c>
      <c r="B37" s="504" t="s">
        <v>1133</v>
      </c>
      <c r="C37" s="505">
        <v>0</v>
      </c>
      <c r="D37" s="505">
        <v>0</v>
      </c>
      <c r="E37" s="505">
        <v>0</v>
      </c>
    </row>
    <row r="38" spans="1:5" ht="26.4" x14ac:dyDescent="0.25">
      <c r="A38" s="503" t="s">
        <v>185</v>
      </c>
      <c r="B38" s="504" t="s">
        <v>1134</v>
      </c>
      <c r="C38" s="505">
        <v>0</v>
      </c>
      <c r="D38" s="505">
        <v>0</v>
      </c>
      <c r="E38" s="505">
        <v>0</v>
      </c>
    </row>
    <row r="39" spans="1:5" x14ac:dyDescent="0.25">
      <c r="A39" s="503" t="s">
        <v>186</v>
      </c>
      <c r="B39" s="504" t="s">
        <v>1135</v>
      </c>
      <c r="C39" s="505">
        <v>0</v>
      </c>
      <c r="D39" s="505">
        <v>0</v>
      </c>
      <c r="E39" s="505">
        <v>0</v>
      </c>
    </row>
    <row r="40" spans="1:5" x14ac:dyDescent="0.25">
      <c r="A40" s="503" t="s">
        <v>187</v>
      </c>
      <c r="B40" s="504" t="s">
        <v>1136</v>
      </c>
      <c r="C40" s="505">
        <v>0</v>
      </c>
      <c r="D40" s="505">
        <v>0</v>
      </c>
      <c r="E40" s="505">
        <v>0</v>
      </c>
    </row>
    <row r="41" spans="1:5" x14ac:dyDescent="0.25">
      <c r="A41" s="503" t="s">
        <v>188</v>
      </c>
      <c r="B41" s="504" t="s">
        <v>1137</v>
      </c>
      <c r="C41" s="505">
        <v>0</v>
      </c>
      <c r="D41" s="505">
        <v>0</v>
      </c>
      <c r="E41" s="505">
        <v>0</v>
      </c>
    </row>
    <row r="42" spans="1:5" ht="26.4" x14ac:dyDescent="0.25">
      <c r="A42" s="503" t="s">
        <v>189</v>
      </c>
      <c r="B42" s="504" t="s">
        <v>1138</v>
      </c>
      <c r="C42" s="505">
        <v>0</v>
      </c>
      <c r="D42" s="505">
        <v>0</v>
      </c>
      <c r="E42" s="505">
        <v>0</v>
      </c>
    </row>
    <row r="43" spans="1:5" ht="39.6" x14ac:dyDescent="0.25">
      <c r="A43" s="503" t="s">
        <v>190</v>
      </c>
      <c r="B43" s="504" t="s">
        <v>1139</v>
      </c>
      <c r="C43" s="505">
        <v>0</v>
      </c>
      <c r="D43" s="505">
        <v>0</v>
      </c>
      <c r="E43" s="505">
        <v>0</v>
      </c>
    </row>
    <row r="44" spans="1:5" x14ac:dyDescent="0.25">
      <c r="A44" s="500" t="s">
        <v>191</v>
      </c>
      <c r="B44" s="501" t="s">
        <v>1140</v>
      </c>
      <c r="C44" s="502">
        <v>0</v>
      </c>
      <c r="D44" s="502">
        <v>0</v>
      </c>
      <c r="E44" s="502">
        <v>0</v>
      </c>
    </row>
    <row r="45" spans="1:5" x14ac:dyDescent="0.25">
      <c r="A45" s="500" t="s">
        <v>192</v>
      </c>
      <c r="B45" s="501" t="s">
        <v>1141</v>
      </c>
      <c r="C45" s="502">
        <v>0</v>
      </c>
      <c r="D45" s="502">
        <v>0</v>
      </c>
      <c r="E45" s="502">
        <v>0</v>
      </c>
    </row>
    <row r="46" spans="1:5" x14ac:dyDescent="0.25">
      <c r="A46" s="500" t="s">
        <v>193</v>
      </c>
      <c r="B46" s="501" t="s">
        <v>1142</v>
      </c>
      <c r="C46" s="502">
        <v>366421</v>
      </c>
      <c r="D46" s="502">
        <v>0</v>
      </c>
      <c r="E46" s="502">
        <v>-388414</v>
      </c>
    </row>
    <row r="47" spans="1:5" x14ac:dyDescent="0.25">
      <c r="A47" s="469"/>
    </row>
    <row r="48" spans="1:5" x14ac:dyDescent="0.25">
      <c r="A48" s="469"/>
    </row>
    <row r="49" spans="1:1" x14ac:dyDescent="0.25">
      <c r="A49" s="469"/>
    </row>
    <row r="50" spans="1:1" x14ac:dyDescent="0.25">
      <c r="A50" s="469"/>
    </row>
    <row r="51" spans="1:1" x14ac:dyDescent="0.25">
      <c r="A51" s="469"/>
    </row>
    <row r="52" spans="1:1" x14ac:dyDescent="0.25">
      <c r="A52" s="469"/>
    </row>
    <row r="53" spans="1:1" x14ac:dyDescent="0.25">
      <c r="A53" s="469"/>
    </row>
    <row r="54" spans="1:1" x14ac:dyDescent="0.25">
      <c r="A54" s="469"/>
    </row>
    <row r="55" spans="1:1" x14ac:dyDescent="0.25">
      <c r="A55" s="469"/>
    </row>
    <row r="56" spans="1:1" x14ac:dyDescent="0.25">
      <c r="A56" s="469"/>
    </row>
    <row r="57" spans="1:1" x14ac:dyDescent="0.25">
      <c r="A57" s="469"/>
    </row>
    <row r="58" spans="1:1" x14ac:dyDescent="0.25">
      <c r="A58" s="469"/>
    </row>
    <row r="59" spans="1:1" x14ac:dyDescent="0.25">
      <c r="A59" s="469"/>
    </row>
    <row r="60" spans="1:1" x14ac:dyDescent="0.25">
      <c r="A60" s="469"/>
    </row>
    <row r="61" spans="1:1" x14ac:dyDescent="0.25">
      <c r="A61" s="469"/>
    </row>
    <row r="62" spans="1:1" x14ac:dyDescent="0.25">
      <c r="A62" s="469"/>
    </row>
    <row r="63" spans="1:1" x14ac:dyDescent="0.25">
      <c r="A63" s="469"/>
    </row>
    <row r="64" spans="1:1" x14ac:dyDescent="0.25">
      <c r="A64" s="469"/>
    </row>
    <row r="65" spans="1:1" x14ac:dyDescent="0.25">
      <c r="A65" s="469"/>
    </row>
    <row r="66" spans="1:1" x14ac:dyDescent="0.25">
      <c r="A66" s="469"/>
    </row>
    <row r="67" spans="1:1" x14ac:dyDescent="0.25">
      <c r="A67" s="469"/>
    </row>
    <row r="68" spans="1:1" x14ac:dyDescent="0.25">
      <c r="A68" s="469"/>
    </row>
    <row r="69" spans="1:1" x14ac:dyDescent="0.25">
      <c r="A69" s="469"/>
    </row>
    <row r="70" spans="1:1" x14ac:dyDescent="0.25">
      <c r="A70" s="469"/>
    </row>
    <row r="71" spans="1:1" x14ac:dyDescent="0.25">
      <c r="A71" s="469"/>
    </row>
    <row r="72" spans="1:1" x14ac:dyDescent="0.25">
      <c r="A72" s="469"/>
    </row>
    <row r="73" spans="1:1" x14ac:dyDescent="0.25">
      <c r="A73" s="469"/>
    </row>
    <row r="74" spans="1:1" x14ac:dyDescent="0.25">
      <c r="A74" s="469"/>
    </row>
    <row r="75" spans="1:1" x14ac:dyDescent="0.25">
      <c r="A75" s="469"/>
    </row>
    <row r="76" spans="1:1" x14ac:dyDescent="0.25">
      <c r="A76" s="469"/>
    </row>
    <row r="77" spans="1:1" x14ac:dyDescent="0.25">
      <c r="A77" s="469"/>
    </row>
    <row r="78" spans="1:1" x14ac:dyDescent="0.25">
      <c r="A78" s="469"/>
    </row>
    <row r="79" spans="1:1" x14ac:dyDescent="0.25">
      <c r="A79" s="469"/>
    </row>
    <row r="80" spans="1:1" x14ac:dyDescent="0.25">
      <c r="A80" s="469"/>
    </row>
    <row r="81" spans="1:1" x14ac:dyDescent="0.25">
      <c r="A81" s="469"/>
    </row>
    <row r="82" spans="1:1" x14ac:dyDescent="0.25">
      <c r="A82" s="469"/>
    </row>
    <row r="83" spans="1:1" x14ac:dyDescent="0.25">
      <c r="A83" s="469"/>
    </row>
    <row r="84" spans="1:1" x14ac:dyDescent="0.25">
      <c r="A84" s="469"/>
    </row>
  </sheetData>
  <mergeCells count="1">
    <mergeCell ref="A1:E1"/>
  </mergeCells>
  <pageMargins left="0.39370078740157483" right="0.15748031496062992" top="0.39370078740157483" bottom="0.27559055118110237" header="0.19685039370078741" footer="0.15748031496062992"/>
  <pageSetup paperSize="9" orientation="portrait" horizontalDpi="300" verticalDpi="300" r:id="rId1"/>
  <headerFooter>
    <oddHeader>&amp;R8. tájékoztató tábla a 7/2021. (05.29.)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E84"/>
  <sheetViews>
    <sheetView view="pageLayout" zoomScaleNormal="100" workbookViewId="0">
      <selection activeCell="E11" sqref="E11"/>
    </sheetView>
  </sheetViews>
  <sheetFormatPr defaultRowHeight="13.2" x14ac:dyDescent="0.25"/>
  <cols>
    <col min="1" max="1" width="5.44140625" style="307" customWidth="1"/>
    <col min="2" max="2" width="60.44140625" style="470" customWidth="1"/>
    <col min="3" max="3" width="14.6640625" style="312" bestFit="1" customWidth="1"/>
    <col min="4" max="4" width="12.77734375" style="312" customWidth="1"/>
    <col min="5" max="5" width="14.6640625" style="312" bestFit="1" customWidth="1"/>
  </cols>
  <sheetData>
    <row r="1" spans="1:5" ht="30.75" customHeight="1" x14ac:dyDescent="0.25">
      <c r="A1" s="978" t="s">
        <v>1183</v>
      </c>
      <c r="B1" s="979"/>
      <c r="C1" s="979"/>
      <c r="D1" s="979"/>
      <c r="E1" s="980"/>
    </row>
    <row r="2" spans="1:5" s="299" customFormat="1" ht="54.75" customHeight="1" x14ac:dyDescent="0.25">
      <c r="A2" s="460"/>
      <c r="B2" s="461" t="s">
        <v>344</v>
      </c>
      <c r="C2" s="462" t="s">
        <v>1190</v>
      </c>
      <c r="D2" s="462" t="s">
        <v>1191</v>
      </c>
      <c r="E2" s="462" t="s">
        <v>1192</v>
      </c>
    </row>
    <row r="3" spans="1:5" s="302" customFormat="1" x14ac:dyDescent="0.25">
      <c r="A3" s="503" t="s">
        <v>819</v>
      </c>
      <c r="B3" s="504" t="s">
        <v>1099</v>
      </c>
      <c r="C3" s="505">
        <v>0</v>
      </c>
      <c r="D3" s="505">
        <v>0</v>
      </c>
      <c r="E3" s="505">
        <v>0</v>
      </c>
    </row>
    <row r="4" spans="1:5" s="302" customFormat="1" ht="26.4" x14ac:dyDescent="0.25">
      <c r="A4" s="503" t="s">
        <v>821</v>
      </c>
      <c r="B4" s="504" t="s">
        <v>1100</v>
      </c>
      <c r="C4" s="505">
        <v>11451787</v>
      </c>
      <c r="D4" s="505">
        <v>0</v>
      </c>
      <c r="E4" s="505">
        <v>10908077</v>
      </c>
    </row>
    <row r="5" spans="1:5" s="302" customFormat="1" x14ac:dyDescent="0.25">
      <c r="A5" s="503" t="s">
        <v>823</v>
      </c>
      <c r="B5" s="504" t="s">
        <v>1101</v>
      </c>
      <c r="C5" s="505">
        <v>0</v>
      </c>
      <c r="D5" s="505">
        <v>0</v>
      </c>
      <c r="E5" s="505">
        <v>0</v>
      </c>
    </row>
    <row r="6" spans="1:5" s="339" customFormat="1" x14ac:dyDescent="0.25">
      <c r="A6" s="500" t="s">
        <v>825</v>
      </c>
      <c r="B6" s="501" t="s">
        <v>1102</v>
      </c>
      <c r="C6" s="502">
        <v>11451787</v>
      </c>
      <c r="D6" s="502">
        <v>0</v>
      </c>
      <c r="E6" s="502">
        <v>10908077</v>
      </c>
    </row>
    <row r="7" spans="1:5" s="339" customFormat="1" x14ac:dyDescent="0.25">
      <c r="A7" s="503" t="s">
        <v>827</v>
      </c>
      <c r="B7" s="504" t="s">
        <v>1103</v>
      </c>
      <c r="C7" s="505">
        <v>0</v>
      </c>
      <c r="D7" s="505">
        <v>0</v>
      </c>
      <c r="E7" s="505">
        <v>0</v>
      </c>
    </row>
    <row r="8" spans="1:5" s="339" customFormat="1" x14ac:dyDescent="0.25">
      <c r="A8" s="503" t="s">
        <v>829</v>
      </c>
      <c r="B8" s="504" t="s">
        <v>1104</v>
      </c>
      <c r="C8" s="505">
        <v>0</v>
      </c>
      <c r="D8" s="505">
        <v>0</v>
      </c>
      <c r="E8" s="505">
        <v>0</v>
      </c>
    </row>
    <row r="9" spans="1:5" s="302" customFormat="1" x14ac:dyDescent="0.25">
      <c r="A9" s="500" t="s">
        <v>831</v>
      </c>
      <c r="B9" s="501" t="s">
        <v>1105</v>
      </c>
      <c r="C9" s="502">
        <v>0</v>
      </c>
      <c r="D9" s="502">
        <v>0</v>
      </c>
      <c r="E9" s="502">
        <v>0</v>
      </c>
    </row>
    <row r="10" spans="1:5" s="302" customFormat="1" x14ac:dyDescent="0.25">
      <c r="A10" s="503" t="s">
        <v>833</v>
      </c>
      <c r="B10" s="504" t="s">
        <v>1106</v>
      </c>
      <c r="C10" s="505">
        <v>13970828</v>
      </c>
      <c r="D10" s="505">
        <v>0</v>
      </c>
      <c r="E10" s="505">
        <v>19594183</v>
      </c>
    </row>
    <row r="11" spans="1:5" s="302" customFormat="1" x14ac:dyDescent="0.25">
      <c r="A11" s="503" t="s">
        <v>835</v>
      </c>
      <c r="B11" s="504" t="s">
        <v>1107</v>
      </c>
      <c r="C11" s="505">
        <v>3603894</v>
      </c>
      <c r="D11" s="505">
        <v>0</v>
      </c>
      <c r="E11" s="505">
        <v>971214</v>
      </c>
    </row>
    <row r="12" spans="1:5" s="302" customFormat="1" x14ac:dyDescent="0.25">
      <c r="A12" s="503" t="s">
        <v>837</v>
      </c>
      <c r="B12" s="504" t="s">
        <v>1108</v>
      </c>
      <c r="C12" s="505">
        <v>0</v>
      </c>
      <c r="D12" s="505">
        <v>0</v>
      </c>
      <c r="E12" s="505">
        <v>0</v>
      </c>
    </row>
    <row r="13" spans="1:5" s="339" customFormat="1" x14ac:dyDescent="0.25">
      <c r="A13" s="503" t="s">
        <v>839</v>
      </c>
      <c r="B13" s="504" t="s">
        <v>1109</v>
      </c>
      <c r="C13" s="505">
        <v>5535</v>
      </c>
      <c r="D13" s="505">
        <v>0</v>
      </c>
      <c r="E13" s="505">
        <v>4469</v>
      </c>
    </row>
    <row r="14" spans="1:5" s="302" customFormat="1" x14ac:dyDescent="0.25">
      <c r="A14" s="500" t="s">
        <v>841</v>
      </c>
      <c r="B14" s="501" t="s">
        <v>1110</v>
      </c>
      <c r="C14" s="502">
        <v>17580257</v>
      </c>
      <c r="D14" s="502">
        <v>0</v>
      </c>
      <c r="E14" s="502">
        <v>20569866</v>
      </c>
    </row>
    <row r="15" spans="1:5" s="302" customFormat="1" x14ac:dyDescent="0.25">
      <c r="A15" s="503" t="s">
        <v>843</v>
      </c>
      <c r="B15" s="504" t="s">
        <v>1111</v>
      </c>
      <c r="C15" s="505">
        <v>13818311</v>
      </c>
      <c r="D15" s="505">
        <v>0</v>
      </c>
      <c r="E15" s="505">
        <v>12485370</v>
      </c>
    </row>
    <row r="16" spans="1:5" s="339" customFormat="1" x14ac:dyDescent="0.25">
      <c r="A16" s="503" t="s">
        <v>845</v>
      </c>
      <c r="B16" s="504" t="s">
        <v>1112</v>
      </c>
      <c r="C16" s="505">
        <v>1013781</v>
      </c>
      <c r="D16" s="505">
        <v>0</v>
      </c>
      <c r="E16" s="505">
        <v>3032172</v>
      </c>
    </row>
    <row r="17" spans="1:5" s="302" customFormat="1" x14ac:dyDescent="0.25">
      <c r="A17" s="503" t="s">
        <v>847</v>
      </c>
      <c r="B17" s="504" t="s">
        <v>1113</v>
      </c>
      <c r="C17" s="505">
        <v>0</v>
      </c>
      <c r="D17" s="505">
        <v>0</v>
      </c>
      <c r="E17" s="505">
        <v>0</v>
      </c>
    </row>
    <row r="18" spans="1:5" s="302" customFormat="1" x14ac:dyDescent="0.25">
      <c r="A18" s="503" t="s">
        <v>849</v>
      </c>
      <c r="B18" s="504" t="s">
        <v>1114</v>
      </c>
      <c r="C18" s="505">
        <v>0</v>
      </c>
      <c r="D18" s="505">
        <v>0</v>
      </c>
      <c r="E18" s="505">
        <v>0</v>
      </c>
    </row>
    <row r="19" spans="1:5" s="302" customFormat="1" x14ac:dyDescent="0.25">
      <c r="A19" s="500" t="s">
        <v>851</v>
      </c>
      <c r="B19" s="501" t="s">
        <v>1115</v>
      </c>
      <c r="C19" s="502">
        <v>14832092</v>
      </c>
      <c r="D19" s="502">
        <v>0</v>
      </c>
      <c r="E19" s="502">
        <v>15517542</v>
      </c>
    </row>
    <row r="20" spans="1:5" s="339" customFormat="1" x14ac:dyDescent="0.25">
      <c r="A20" s="503" t="s">
        <v>853</v>
      </c>
      <c r="B20" s="504" t="s">
        <v>1116</v>
      </c>
      <c r="C20" s="505">
        <v>11664292</v>
      </c>
      <c r="D20" s="505">
        <v>0</v>
      </c>
      <c r="E20" s="505">
        <v>10436205</v>
      </c>
    </row>
    <row r="21" spans="1:5" s="339" customFormat="1" x14ac:dyDescent="0.25">
      <c r="A21" s="503" t="s">
        <v>854</v>
      </c>
      <c r="B21" s="504" t="s">
        <v>1117</v>
      </c>
      <c r="C21" s="505">
        <v>9999</v>
      </c>
      <c r="D21" s="505">
        <v>0</v>
      </c>
      <c r="E21" s="505">
        <v>0</v>
      </c>
    </row>
    <row r="22" spans="1:5" s="339" customFormat="1" x14ac:dyDescent="0.25">
      <c r="A22" s="503" t="s">
        <v>169</v>
      </c>
      <c r="B22" s="504" t="s">
        <v>1118</v>
      </c>
      <c r="C22" s="505">
        <v>1760146</v>
      </c>
      <c r="D22" s="505">
        <v>0</v>
      </c>
      <c r="E22" s="505">
        <v>2107354</v>
      </c>
    </row>
    <row r="23" spans="1:5" s="339" customFormat="1" x14ac:dyDescent="0.25">
      <c r="A23" s="500" t="s">
        <v>170</v>
      </c>
      <c r="B23" s="501" t="s">
        <v>1119</v>
      </c>
      <c r="C23" s="502">
        <v>13434437</v>
      </c>
      <c r="D23" s="502">
        <v>0</v>
      </c>
      <c r="E23" s="502">
        <v>12543559</v>
      </c>
    </row>
    <row r="24" spans="1:5" s="302" customFormat="1" x14ac:dyDescent="0.25">
      <c r="A24" s="500" t="s">
        <v>171</v>
      </c>
      <c r="B24" s="501" t="s">
        <v>1120</v>
      </c>
      <c r="C24" s="502">
        <v>100023</v>
      </c>
      <c r="D24" s="502">
        <v>0</v>
      </c>
      <c r="E24" s="502">
        <v>75965</v>
      </c>
    </row>
    <row r="25" spans="1:5" s="339" customFormat="1" x14ac:dyDescent="0.25">
      <c r="A25" s="500" t="s">
        <v>172</v>
      </c>
      <c r="B25" s="501" t="s">
        <v>1121</v>
      </c>
      <c r="C25" s="502">
        <v>-153542</v>
      </c>
      <c r="D25" s="502">
        <v>0</v>
      </c>
      <c r="E25" s="502">
        <v>4501280</v>
      </c>
    </row>
    <row r="26" spans="1:5" s="302" customFormat="1" x14ac:dyDescent="0.25">
      <c r="A26" s="500" t="s">
        <v>173</v>
      </c>
      <c r="B26" s="501" t="s">
        <v>1122</v>
      </c>
      <c r="C26" s="502">
        <v>819034</v>
      </c>
      <c r="D26" s="502">
        <v>0</v>
      </c>
      <c r="E26" s="502">
        <v>-1160403</v>
      </c>
    </row>
    <row r="27" spans="1:5" s="339" customFormat="1" x14ac:dyDescent="0.25">
      <c r="A27" s="503" t="s">
        <v>174</v>
      </c>
      <c r="B27" s="504" t="s">
        <v>1123</v>
      </c>
      <c r="C27" s="505">
        <v>0</v>
      </c>
      <c r="D27" s="505">
        <v>0</v>
      </c>
      <c r="E27" s="505">
        <v>0</v>
      </c>
    </row>
    <row r="28" spans="1:5" s="339" customFormat="1" ht="26.4" x14ac:dyDescent="0.25">
      <c r="A28" s="503" t="s">
        <v>175</v>
      </c>
      <c r="B28" s="504" t="s">
        <v>1124</v>
      </c>
      <c r="C28" s="505">
        <v>0</v>
      </c>
      <c r="D28" s="505">
        <v>0</v>
      </c>
      <c r="E28" s="505">
        <v>0</v>
      </c>
    </row>
    <row r="29" spans="1:5" s="339" customFormat="1" ht="26.4" x14ac:dyDescent="0.25">
      <c r="A29" s="503" t="s">
        <v>176</v>
      </c>
      <c r="B29" s="504" t="s">
        <v>1125</v>
      </c>
      <c r="C29" s="505">
        <v>0</v>
      </c>
      <c r="D29" s="505">
        <v>0</v>
      </c>
      <c r="E29" s="505">
        <v>0</v>
      </c>
    </row>
    <row r="30" spans="1:5" s="302" customFormat="1" ht="26.4" x14ac:dyDescent="0.25">
      <c r="A30" s="503" t="s">
        <v>177</v>
      </c>
      <c r="B30" s="504" t="s">
        <v>1126</v>
      </c>
      <c r="C30" s="505">
        <v>0</v>
      </c>
      <c r="D30" s="505">
        <v>0</v>
      </c>
      <c r="E30" s="505">
        <v>0</v>
      </c>
    </row>
    <row r="31" spans="1:5" s="302" customFormat="1" ht="26.4" x14ac:dyDescent="0.25">
      <c r="A31" s="503" t="s">
        <v>178</v>
      </c>
      <c r="B31" s="504" t="s">
        <v>1127</v>
      </c>
      <c r="C31" s="505">
        <v>0</v>
      </c>
      <c r="D31" s="505">
        <v>0</v>
      </c>
      <c r="E31" s="505">
        <v>0</v>
      </c>
    </row>
    <row r="32" spans="1:5" s="339" customFormat="1" ht="26.4" x14ac:dyDescent="0.25">
      <c r="A32" s="503" t="s">
        <v>179</v>
      </c>
      <c r="B32" s="504" t="s">
        <v>1128</v>
      </c>
      <c r="C32" s="505">
        <v>0</v>
      </c>
      <c r="D32" s="505">
        <v>0</v>
      </c>
      <c r="E32" s="505">
        <v>0</v>
      </c>
    </row>
    <row r="33" spans="1:5" s="339" customFormat="1" ht="39.6" x14ac:dyDescent="0.25">
      <c r="A33" s="503" t="s">
        <v>180</v>
      </c>
      <c r="B33" s="504" t="s">
        <v>1129</v>
      </c>
      <c r="C33" s="505">
        <v>0</v>
      </c>
      <c r="D33" s="505">
        <v>0</v>
      </c>
      <c r="E33" s="505">
        <v>0</v>
      </c>
    </row>
    <row r="34" spans="1:5" s="339" customFormat="1" ht="26.4" x14ac:dyDescent="0.25">
      <c r="A34" s="500" t="s">
        <v>181</v>
      </c>
      <c r="B34" s="501" t="s">
        <v>1130</v>
      </c>
      <c r="C34" s="502">
        <v>0</v>
      </c>
      <c r="D34" s="502">
        <v>0</v>
      </c>
      <c r="E34" s="502">
        <v>0</v>
      </c>
    </row>
    <row r="35" spans="1:5" s="339" customFormat="1" x14ac:dyDescent="0.25">
      <c r="A35" s="503" t="s">
        <v>182</v>
      </c>
      <c r="B35" s="504" t="s">
        <v>1131</v>
      </c>
      <c r="C35" s="505">
        <v>0</v>
      </c>
      <c r="D35" s="505">
        <v>0</v>
      </c>
      <c r="E35" s="505">
        <v>0</v>
      </c>
    </row>
    <row r="36" spans="1:5" ht="26.4" x14ac:dyDescent="0.25">
      <c r="A36" s="503" t="s">
        <v>183</v>
      </c>
      <c r="B36" s="504" t="s">
        <v>1132</v>
      </c>
      <c r="C36" s="505">
        <v>0</v>
      </c>
      <c r="D36" s="505">
        <v>0</v>
      </c>
      <c r="E36" s="505">
        <v>0</v>
      </c>
    </row>
    <row r="37" spans="1:5" x14ac:dyDescent="0.25">
      <c r="A37" s="503" t="s">
        <v>184</v>
      </c>
      <c r="B37" s="504" t="s">
        <v>1133</v>
      </c>
      <c r="C37" s="505">
        <v>0</v>
      </c>
      <c r="D37" s="505">
        <v>0</v>
      </c>
      <c r="E37" s="505">
        <v>0</v>
      </c>
    </row>
    <row r="38" spans="1:5" ht="26.4" x14ac:dyDescent="0.25">
      <c r="A38" s="503" t="s">
        <v>185</v>
      </c>
      <c r="B38" s="504" t="s">
        <v>1134</v>
      </c>
      <c r="C38" s="505">
        <v>0</v>
      </c>
      <c r="D38" s="505">
        <v>0</v>
      </c>
      <c r="E38" s="505">
        <v>0</v>
      </c>
    </row>
    <row r="39" spans="1:5" x14ac:dyDescent="0.25">
      <c r="A39" s="503" t="s">
        <v>186</v>
      </c>
      <c r="B39" s="504" t="s">
        <v>1135</v>
      </c>
      <c r="C39" s="505">
        <v>0</v>
      </c>
      <c r="D39" s="505">
        <v>0</v>
      </c>
      <c r="E39" s="505">
        <v>0</v>
      </c>
    </row>
    <row r="40" spans="1:5" x14ac:dyDescent="0.25">
      <c r="A40" s="503" t="s">
        <v>187</v>
      </c>
      <c r="B40" s="504" t="s">
        <v>1136</v>
      </c>
      <c r="C40" s="505">
        <v>0</v>
      </c>
      <c r="D40" s="505">
        <v>0</v>
      </c>
      <c r="E40" s="505">
        <v>0</v>
      </c>
    </row>
    <row r="41" spans="1:5" x14ac:dyDescent="0.25">
      <c r="A41" s="503" t="s">
        <v>188</v>
      </c>
      <c r="B41" s="504" t="s">
        <v>1137</v>
      </c>
      <c r="C41" s="505">
        <v>0</v>
      </c>
      <c r="D41" s="505">
        <v>0</v>
      </c>
      <c r="E41" s="505">
        <v>0</v>
      </c>
    </row>
    <row r="42" spans="1:5" ht="26.4" x14ac:dyDescent="0.25">
      <c r="A42" s="503" t="s">
        <v>189</v>
      </c>
      <c r="B42" s="504" t="s">
        <v>1138</v>
      </c>
      <c r="C42" s="505">
        <v>0</v>
      </c>
      <c r="D42" s="505">
        <v>0</v>
      </c>
      <c r="E42" s="505">
        <v>0</v>
      </c>
    </row>
    <row r="43" spans="1:5" ht="39.6" x14ac:dyDescent="0.25">
      <c r="A43" s="503" t="s">
        <v>190</v>
      </c>
      <c r="B43" s="504" t="s">
        <v>1139</v>
      </c>
      <c r="C43" s="505">
        <v>0</v>
      </c>
      <c r="D43" s="505">
        <v>0</v>
      </c>
      <c r="E43" s="505">
        <v>0</v>
      </c>
    </row>
    <row r="44" spans="1:5" x14ac:dyDescent="0.25">
      <c r="A44" s="500" t="s">
        <v>191</v>
      </c>
      <c r="B44" s="501" t="s">
        <v>1140</v>
      </c>
      <c r="C44" s="502">
        <v>0</v>
      </c>
      <c r="D44" s="502">
        <v>0</v>
      </c>
      <c r="E44" s="502">
        <v>0</v>
      </c>
    </row>
    <row r="45" spans="1:5" x14ac:dyDescent="0.25">
      <c r="A45" s="500" t="s">
        <v>192</v>
      </c>
      <c r="B45" s="501" t="s">
        <v>1141</v>
      </c>
      <c r="C45" s="502">
        <v>0</v>
      </c>
      <c r="D45" s="502">
        <v>0</v>
      </c>
      <c r="E45" s="502">
        <v>0</v>
      </c>
    </row>
    <row r="46" spans="1:5" x14ac:dyDescent="0.25">
      <c r="A46" s="500" t="s">
        <v>193</v>
      </c>
      <c r="B46" s="501" t="s">
        <v>1142</v>
      </c>
      <c r="C46" s="502">
        <v>819034</v>
      </c>
      <c r="D46" s="502">
        <v>0</v>
      </c>
      <c r="E46" s="502">
        <v>-1160403</v>
      </c>
    </row>
    <row r="47" spans="1:5" x14ac:dyDescent="0.25">
      <c r="A47" s="469"/>
    </row>
    <row r="48" spans="1:5" x14ac:dyDescent="0.25">
      <c r="A48" s="469"/>
    </row>
    <row r="49" spans="1:1" x14ac:dyDescent="0.25">
      <c r="A49" s="469"/>
    </row>
    <row r="50" spans="1:1" x14ac:dyDescent="0.25">
      <c r="A50" s="469"/>
    </row>
    <row r="51" spans="1:1" x14ac:dyDescent="0.25">
      <c r="A51" s="469"/>
    </row>
    <row r="52" spans="1:1" x14ac:dyDescent="0.25">
      <c r="A52" s="469"/>
    </row>
    <row r="53" spans="1:1" x14ac:dyDescent="0.25">
      <c r="A53" s="469"/>
    </row>
    <row r="54" spans="1:1" x14ac:dyDescent="0.25">
      <c r="A54" s="469"/>
    </row>
    <row r="55" spans="1:1" x14ac:dyDescent="0.25">
      <c r="A55" s="469"/>
    </row>
    <row r="56" spans="1:1" x14ac:dyDescent="0.25">
      <c r="A56" s="469"/>
    </row>
    <row r="57" spans="1:1" x14ac:dyDescent="0.25">
      <c r="A57" s="469"/>
    </row>
    <row r="58" spans="1:1" x14ac:dyDescent="0.25">
      <c r="A58" s="469"/>
    </row>
    <row r="59" spans="1:1" x14ac:dyDescent="0.25">
      <c r="A59" s="469"/>
    </row>
    <row r="60" spans="1:1" x14ac:dyDescent="0.25">
      <c r="A60" s="469"/>
    </row>
    <row r="61" spans="1:1" x14ac:dyDescent="0.25">
      <c r="A61" s="469"/>
    </row>
    <row r="62" spans="1:1" x14ac:dyDescent="0.25">
      <c r="A62" s="469"/>
    </row>
    <row r="63" spans="1:1" x14ac:dyDescent="0.25">
      <c r="A63" s="469"/>
    </row>
    <row r="64" spans="1:1" x14ac:dyDescent="0.25">
      <c r="A64" s="469"/>
    </row>
    <row r="65" spans="1:1" x14ac:dyDescent="0.25">
      <c r="A65" s="469"/>
    </row>
    <row r="66" spans="1:1" x14ac:dyDescent="0.25">
      <c r="A66" s="469"/>
    </row>
    <row r="67" spans="1:1" x14ac:dyDescent="0.25">
      <c r="A67" s="469"/>
    </row>
    <row r="68" spans="1:1" x14ac:dyDescent="0.25">
      <c r="A68" s="469"/>
    </row>
    <row r="69" spans="1:1" x14ac:dyDescent="0.25">
      <c r="A69" s="469"/>
    </row>
    <row r="70" spans="1:1" x14ac:dyDescent="0.25">
      <c r="A70" s="469"/>
    </row>
    <row r="71" spans="1:1" x14ac:dyDescent="0.25">
      <c r="A71" s="469"/>
    </row>
    <row r="72" spans="1:1" x14ac:dyDescent="0.25">
      <c r="A72" s="469"/>
    </row>
    <row r="73" spans="1:1" x14ac:dyDescent="0.25">
      <c r="A73" s="469"/>
    </row>
    <row r="74" spans="1:1" x14ac:dyDescent="0.25">
      <c r="A74" s="469"/>
    </row>
    <row r="75" spans="1:1" x14ac:dyDescent="0.25">
      <c r="A75" s="469"/>
    </row>
    <row r="76" spans="1:1" x14ac:dyDescent="0.25">
      <c r="A76" s="469"/>
    </row>
    <row r="77" spans="1:1" x14ac:dyDescent="0.25">
      <c r="A77" s="469"/>
    </row>
    <row r="78" spans="1:1" x14ac:dyDescent="0.25">
      <c r="A78" s="469"/>
    </row>
    <row r="79" spans="1:1" x14ac:dyDescent="0.25">
      <c r="A79" s="469"/>
    </row>
    <row r="80" spans="1:1" x14ac:dyDescent="0.25">
      <c r="A80" s="469"/>
    </row>
    <row r="81" spans="1:1" x14ac:dyDescent="0.25">
      <c r="A81" s="469"/>
    </row>
    <row r="82" spans="1:1" x14ac:dyDescent="0.25">
      <c r="A82" s="469"/>
    </row>
    <row r="83" spans="1:1" x14ac:dyDescent="0.25">
      <c r="A83" s="469"/>
    </row>
    <row r="84" spans="1:1" x14ac:dyDescent="0.25">
      <c r="A84" s="469"/>
    </row>
  </sheetData>
  <mergeCells count="1">
    <mergeCell ref="A1:E1"/>
  </mergeCells>
  <pageMargins left="0.39370078740157483" right="0.15748031496062992" top="0.39370078740157483" bottom="0.27559055118110237" header="0.19685039370078741" footer="0.15748031496062992"/>
  <pageSetup paperSize="9" orientation="portrait" horizontalDpi="300" verticalDpi="300" r:id="rId1"/>
  <headerFooter>
    <oddHeader>&amp;R8. tájékoztató tábla a 7/2021. (05.29.)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J361"/>
  <sheetViews>
    <sheetView zoomScaleNormal="100" workbookViewId="0">
      <pane ySplit="4" topLeftCell="A5" activePane="bottomLeft" state="frozen"/>
      <selection pane="bottomLeft" activeCell="B12" sqref="B12"/>
    </sheetView>
  </sheetViews>
  <sheetFormatPr defaultRowHeight="13.2" x14ac:dyDescent="0.25"/>
  <cols>
    <col min="1" max="1" width="9.44140625" customWidth="1"/>
    <col min="2" max="2" width="96.33203125" customWidth="1"/>
    <col min="3" max="4" width="15.44140625" style="298" customWidth="1"/>
  </cols>
  <sheetData>
    <row r="1" spans="1:10" ht="13.5" customHeight="1" thickBot="1" x14ac:dyDescent="0.35">
      <c r="A1" s="981" t="s">
        <v>1316</v>
      </c>
      <c r="B1" s="981"/>
      <c r="C1" s="981"/>
      <c r="D1" s="981"/>
    </row>
    <row r="2" spans="1:10" s="302" customFormat="1" ht="31.5" customHeight="1" thickBot="1" x14ac:dyDescent="0.3">
      <c r="A2" s="982" t="s">
        <v>1182</v>
      </c>
      <c r="B2" s="983"/>
      <c r="C2" s="983"/>
      <c r="D2" s="984"/>
    </row>
    <row r="3" spans="1:10" ht="27" thickBot="1" x14ac:dyDescent="0.3">
      <c r="A3" s="336" t="s">
        <v>817</v>
      </c>
      <c r="B3" s="337" t="s">
        <v>344</v>
      </c>
      <c r="C3" s="337" t="s">
        <v>866</v>
      </c>
      <c r="D3" s="338" t="s">
        <v>867</v>
      </c>
    </row>
    <row r="4" spans="1:10" ht="13.8" thickBot="1" x14ac:dyDescent="0.3">
      <c r="A4" s="332">
        <v>1</v>
      </c>
      <c r="B4" s="331">
        <v>2</v>
      </c>
      <c r="C4" s="331">
        <v>3</v>
      </c>
      <c r="D4" s="331">
        <v>4</v>
      </c>
    </row>
    <row r="5" spans="1:10" ht="25.5" customHeight="1" x14ac:dyDescent="0.25">
      <c r="A5" s="313" t="s">
        <v>304</v>
      </c>
      <c r="B5" s="314" t="s">
        <v>868</v>
      </c>
      <c r="C5" s="314"/>
      <c r="D5" s="313"/>
      <c r="G5" s="294"/>
      <c r="H5" s="294"/>
      <c r="I5" s="294"/>
      <c r="J5" s="294"/>
    </row>
    <row r="6" spans="1:10" s="302" customFormat="1" x14ac:dyDescent="0.25">
      <c r="A6" s="315" t="s">
        <v>306</v>
      </c>
      <c r="B6" s="316" t="s">
        <v>307</v>
      </c>
      <c r="C6" s="316"/>
      <c r="D6" s="315">
        <v>8</v>
      </c>
      <c r="G6" s="295"/>
      <c r="H6" s="295"/>
      <c r="I6" s="295"/>
      <c r="J6" s="295"/>
    </row>
    <row r="7" spans="1:10" s="302" customFormat="1" x14ac:dyDescent="0.25">
      <c r="A7" s="318" t="s">
        <v>819</v>
      </c>
      <c r="B7" s="319" t="s">
        <v>1058</v>
      </c>
      <c r="C7" s="379">
        <v>0</v>
      </c>
      <c r="D7" s="380">
        <v>0</v>
      </c>
      <c r="G7" s="295"/>
      <c r="H7" s="295"/>
      <c r="I7" s="295"/>
      <c r="J7" s="295"/>
    </row>
    <row r="8" spans="1:10" s="302" customFormat="1" x14ac:dyDescent="0.25">
      <c r="A8" s="318" t="s">
        <v>821</v>
      </c>
      <c r="B8" s="319" t="s">
        <v>869</v>
      </c>
      <c r="C8" s="380">
        <v>268253</v>
      </c>
      <c r="D8" s="380">
        <v>0</v>
      </c>
      <c r="G8" s="295"/>
      <c r="H8" s="295"/>
      <c r="I8" s="295"/>
      <c r="J8" s="295"/>
    </row>
    <row r="9" spans="1:10" s="302" customFormat="1" x14ac:dyDescent="0.25">
      <c r="A9" s="318" t="s">
        <v>823</v>
      </c>
      <c r="B9" s="319" t="s">
        <v>1059</v>
      </c>
      <c r="C9" s="380">
        <v>0</v>
      </c>
      <c r="D9" s="380">
        <v>0</v>
      </c>
      <c r="G9" s="295"/>
      <c r="H9" s="295"/>
      <c r="I9" s="295"/>
      <c r="J9" s="295"/>
    </row>
    <row r="10" spans="1:10" s="302" customFormat="1" x14ac:dyDescent="0.25">
      <c r="A10" s="320" t="s">
        <v>825</v>
      </c>
      <c r="B10" s="321" t="s">
        <v>870</v>
      </c>
      <c r="C10" s="383">
        <v>268253</v>
      </c>
      <c r="D10" s="383">
        <v>0</v>
      </c>
      <c r="G10" s="295"/>
      <c r="H10" s="295"/>
      <c r="I10" s="295"/>
      <c r="J10" s="295"/>
    </row>
    <row r="11" spans="1:10" s="302" customFormat="1" x14ac:dyDescent="0.25">
      <c r="A11" s="318" t="s">
        <v>827</v>
      </c>
      <c r="B11" s="322" t="s">
        <v>1060</v>
      </c>
      <c r="C11" s="380">
        <v>348541891</v>
      </c>
      <c r="D11" s="380">
        <v>408370254</v>
      </c>
      <c r="G11" s="295"/>
      <c r="H11" s="295"/>
      <c r="I11" s="295"/>
      <c r="J11" s="295"/>
    </row>
    <row r="12" spans="1:10" s="302" customFormat="1" x14ac:dyDescent="0.25">
      <c r="A12" s="318" t="s">
        <v>829</v>
      </c>
      <c r="B12" s="322" t="s">
        <v>1061</v>
      </c>
      <c r="C12" s="380">
        <v>32086408</v>
      </c>
      <c r="D12" s="380">
        <v>44438183</v>
      </c>
      <c r="G12" s="295"/>
      <c r="H12" s="295"/>
      <c r="I12" s="295"/>
      <c r="J12" s="295"/>
    </row>
    <row r="13" spans="1:10" s="302" customFormat="1" x14ac:dyDescent="0.25">
      <c r="A13" s="318" t="s">
        <v>831</v>
      </c>
      <c r="B13" s="322" t="s">
        <v>1062</v>
      </c>
      <c r="C13" s="380">
        <v>0</v>
      </c>
      <c r="D13" s="380">
        <v>0</v>
      </c>
      <c r="G13" s="295"/>
      <c r="H13" s="295"/>
      <c r="I13" s="295"/>
      <c r="J13" s="295"/>
    </row>
    <row r="14" spans="1:10" s="302" customFormat="1" x14ac:dyDescent="0.25">
      <c r="A14" s="318" t="s">
        <v>833</v>
      </c>
      <c r="B14" s="322" t="s">
        <v>1063</v>
      </c>
      <c r="C14" s="380">
        <v>100930349</v>
      </c>
      <c r="D14" s="380">
        <v>37238910</v>
      </c>
      <c r="G14" s="295"/>
      <c r="H14" s="295"/>
      <c r="I14" s="295"/>
      <c r="J14" s="295"/>
    </row>
    <row r="15" spans="1:10" s="302" customFormat="1" x14ac:dyDescent="0.25">
      <c r="A15" s="318" t="s">
        <v>835</v>
      </c>
      <c r="B15" s="322" t="s">
        <v>871</v>
      </c>
      <c r="C15" s="380">
        <v>0</v>
      </c>
      <c r="D15" s="380">
        <v>0</v>
      </c>
      <c r="G15" s="295"/>
      <c r="H15" s="295"/>
      <c r="I15" s="295"/>
      <c r="J15" s="295"/>
    </row>
    <row r="16" spans="1:10" s="302" customFormat="1" x14ac:dyDescent="0.25">
      <c r="A16" s="320" t="s">
        <v>837</v>
      </c>
      <c r="B16" s="323" t="s">
        <v>1064</v>
      </c>
      <c r="C16" s="383">
        <v>481558648</v>
      </c>
      <c r="D16" s="383">
        <v>490047347</v>
      </c>
      <c r="G16" s="295"/>
      <c r="H16" s="295"/>
      <c r="I16" s="295"/>
      <c r="J16" s="295"/>
    </row>
    <row r="17" spans="1:10" s="302" customFormat="1" x14ac:dyDescent="0.25">
      <c r="A17" s="318" t="s">
        <v>839</v>
      </c>
      <c r="B17" s="317" t="s">
        <v>872</v>
      </c>
      <c r="C17" s="380">
        <v>3038200</v>
      </c>
      <c r="D17" s="380">
        <v>3038200</v>
      </c>
      <c r="G17" s="295"/>
      <c r="H17" s="295"/>
      <c r="I17" s="295"/>
      <c r="J17" s="295"/>
    </row>
    <row r="18" spans="1:10" s="302" customFormat="1" x14ac:dyDescent="0.25">
      <c r="A18" s="318" t="s">
        <v>841</v>
      </c>
      <c r="B18" s="317" t="s">
        <v>873</v>
      </c>
      <c r="C18" s="380">
        <v>0</v>
      </c>
      <c r="D18" s="380">
        <v>0</v>
      </c>
      <c r="G18" s="295"/>
      <c r="H18" s="295"/>
      <c r="I18" s="295"/>
      <c r="J18" s="295"/>
    </row>
    <row r="19" spans="1:10" s="302" customFormat="1" x14ac:dyDescent="0.25">
      <c r="A19" s="318" t="s">
        <v>843</v>
      </c>
      <c r="B19" s="317" t="s">
        <v>874</v>
      </c>
      <c r="C19" s="380">
        <v>3000000</v>
      </c>
      <c r="D19" s="380">
        <v>3000000</v>
      </c>
      <c r="G19" s="295"/>
      <c r="H19" s="295"/>
      <c r="I19" s="295"/>
      <c r="J19" s="295"/>
    </row>
    <row r="20" spans="1:10" s="302" customFormat="1" x14ac:dyDescent="0.25">
      <c r="A20" s="318" t="s">
        <v>845</v>
      </c>
      <c r="B20" s="317" t="s">
        <v>875</v>
      </c>
      <c r="C20" s="380">
        <v>0</v>
      </c>
      <c r="D20" s="380">
        <v>0</v>
      </c>
      <c r="G20" s="295"/>
      <c r="H20" s="295"/>
      <c r="I20" s="295"/>
      <c r="J20" s="295"/>
    </row>
    <row r="21" spans="1:10" s="302" customFormat="1" x14ac:dyDescent="0.25">
      <c r="A21" s="318" t="s">
        <v>847</v>
      </c>
      <c r="B21" s="317" t="s">
        <v>876</v>
      </c>
      <c r="C21" s="380">
        <v>0</v>
      </c>
      <c r="D21" s="380">
        <v>0</v>
      </c>
      <c r="G21" s="295"/>
      <c r="H21" s="295"/>
      <c r="I21" s="295"/>
      <c r="J21" s="295"/>
    </row>
    <row r="22" spans="1:10" s="302" customFormat="1" x14ac:dyDescent="0.25">
      <c r="A22" s="318" t="s">
        <v>849</v>
      </c>
      <c r="B22" s="317" t="s">
        <v>877</v>
      </c>
      <c r="C22" s="380">
        <v>38200</v>
      </c>
      <c r="D22" s="380">
        <v>38200</v>
      </c>
      <c r="G22" s="295"/>
      <c r="H22" s="295"/>
      <c r="I22" s="295"/>
      <c r="J22" s="295"/>
    </row>
    <row r="23" spans="1:10" s="302" customFormat="1" x14ac:dyDescent="0.25">
      <c r="A23" s="318" t="s">
        <v>851</v>
      </c>
      <c r="B23" s="317" t="s">
        <v>878</v>
      </c>
      <c r="C23" s="380">
        <v>0</v>
      </c>
      <c r="D23" s="380">
        <v>0</v>
      </c>
      <c r="G23" s="295"/>
      <c r="H23" s="295"/>
      <c r="I23" s="295"/>
      <c r="J23" s="295"/>
    </row>
    <row r="24" spans="1:10" s="302" customFormat="1" x14ac:dyDescent="0.25">
      <c r="A24" s="318" t="s">
        <v>853</v>
      </c>
      <c r="B24" s="317" t="s">
        <v>879</v>
      </c>
      <c r="C24" s="380">
        <v>0</v>
      </c>
      <c r="D24" s="380">
        <v>0</v>
      </c>
      <c r="G24" s="295"/>
      <c r="H24" s="295"/>
      <c r="I24" s="295"/>
      <c r="J24" s="295"/>
    </row>
    <row r="25" spans="1:10" s="302" customFormat="1" x14ac:dyDescent="0.25">
      <c r="A25" s="318" t="s">
        <v>854</v>
      </c>
      <c r="B25" s="317" t="s">
        <v>880</v>
      </c>
      <c r="C25" s="380">
        <v>0</v>
      </c>
      <c r="D25" s="380">
        <v>0</v>
      </c>
      <c r="G25" s="295"/>
      <c r="H25" s="295"/>
      <c r="I25" s="295"/>
      <c r="J25" s="295"/>
    </row>
    <row r="26" spans="1:10" s="302" customFormat="1" x14ac:dyDescent="0.25">
      <c r="A26" s="318" t="s">
        <v>169</v>
      </c>
      <c r="B26" s="317" t="s">
        <v>1065</v>
      </c>
      <c r="C26" s="380">
        <v>0</v>
      </c>
      <c r="D26" s="380">
        <v>0</v>
      </c>
      <c r="G26" s="295"/>
      <c r="H26" s="295"/>
      <c r="I26" s="295"/>
      <c r="J26" s="295"/>
    </row>
    <row r="27" spans="1:10" s="302" customFormat="1" x14ac:dyDescent="0.25">
      <c r="A27" s="320" t="s">
        <v>170</v>
      </c>
      <c r="B27" s="321" t="s">
        <v>881</v>
      </c>
      <c r="C27" s="380">
        <v>3038200</v>
      </c>
      <c r="D27" s="380">
        <v>3038200</v>
      </c>
      <c r="G27" s="295"/>
      <c r="H27" s="295"/>
      <c r="I27" s="295"/>
      <c r="J27" s="295"/>
    </row>
    <row r="28" spans="1:10" s="302" customFormat="1" x14ac:dyDescent="0.25">
      <c r="A28" s="318" t="s">
        <v>171</v>
      </c>
      <c r="B28" s="317" t="s">
        <v>882</v>
      </c>
      <c r="C28" s="380">
        <v>0</v>
      </c>
      <c r="D28" s="380">
        <v>0</v>
      </c>
      <c r="G28" s="295"/>
      <c r="H28" s="295"/>
      <c r="I28" s="295"/>
      <c r="J28" s="295"/>
    </row>
    <row r="29" spans="1:10" s="302" customFormat="1" x14ac:dyDescent="0.25">
      <c r="A29" s="318" t="s">
        <v>172</v>
      </c>
      <c r="B29" s="317" t="s">
        <v>883</v>
      </c>
      <c r="C29" s="380">
        <v>0</v>
      </c>
      <c r="D29" s="380">
        <v>0</v>
      </c>
      <c r="G29" s="295"/>
      <c r="H29" s="295"/>
      <c r="I29" s="295"/>
      <c r="J29" s="295"/>
    </row>
    <row r="30" spans="1:10" s="302" customFormat="1" x14ac:dyDescent="0.25">
      <c r="A30" s="318" t="s">
        <v>173</v>
      </c>
      <c r="B30" s="317" t="s">
        <v>884</v>
      </c>
      <c r="C30" s="380">
        <v>0</v>
      </c>
      <c r="D30" s="380">
        <v>0</v>
      </c>
      <c r="G30" s="295"/>
      <c r="H30" s="295"/>
      <c r="I30" s="295"/>
      <c r="J30" s="295"/>
    </row>
    <row r="31" spans="1:10" s="302" customFormat="1" x14ac:dyDescent="0.25">
      <c r="A31" s="318" t="s">
        <v>174</v>
      </c>
      <c r="B31" s="317" t="s">
        <v>885</v>
      </c>
      <c r="C31" s="380">
        <v>0</v>
      </c>
      <c r="D31" s="380">
        <v>0</v>
      </c>
      <c r="G31" s="295"/>
      <c r="H31" s="295"/>
      <c r="I31" s="295"/>
      <c r="J31" s="295"/>
    </row>
    <row r="32" spans="1:10" s="302" customFormat="1" x14ac:dyDescent="0.25">
      <c r="A32" s="318" t="s">
        <v>175</v>
      </c>
      <c r="B32" s="317" t="s">
        <v>886</v>
      </c>
      <c r="C32" s="380">
        <v>0</v>
      </c>
      <c r="D32" s="380">
        <v>0</v>
      </c>
      <c r="G32" s="295"/>
      <c r="H32" s="295"/>
      <c r="I32" s="295"/>
      <c r="J32" s="295"/>
    </row>
    <row r="33" spans="1:10" s="302" customFormat="1" x14ac:dyDescent="0.25">
      <c r="A33" s="320" t="s">
        <v>176</v>
      </c>
      <c r="B33" s="323" t="s">
        <v>887</v>
      </c>
      <c r="C33" s="380">
        <v>0</v>
      </c>
      <c r="D33" s="380">
        <v>0</v>
      </c>
      <c r="G33" s="295"/>
      <c r="H33" s="295"/>
      <c r="I33" s="295"/>
      <c r="J33" s="295"/>
    </row>
    <row r="34" spans="1:10" s="302" customFormat="1" x14ac:dyDescent="0.25">
      <c r="A34" s="324" t="s">
        <v>177</v>
      </c>
      <c r="B34" s="323" t="s">
        <v>888</v>
      </c>
      <c r="C34" s="383">
        <v>484865101</v>
      </c>
      <c r="D34" s="383">
        <v>493085547</v>
      </c>
      <c r="G34" s="295"/>
      <c r="H34" s="295"/>
      <c r="I34" s="295"/>
      <c r="J34" s="295"/>
    </row>
    <row r="35" spans="1:10" s="302" customFormat="1" x14ac:dyDescent="0.25">
      <c r="A35" s="325" t="s">
        <v>178</v>
      </c>
      <c r="B35" s="322" t="s">
        <v>889</v>
      </c>
      <c r="C35" s="380">
        <v>630000</v>
      </c>
      <c r="D35" s="380">
        <v>1263015</v>
      </c>
      <c r="G35" s="295"/>
      <c r="H35" s="295"/>
      <c r="I35" s="295"/>
      <c r="J35" s="295"/>
    </row>
    <row r="36" spans="1:10" s="302" customFormat="1" x14ac:dyDescent="0.25">
      <c r="A36" s="325" t="s">
        <v>179</v>
      </c>
      <c r="B36" s="322" t="s">
        <v>890</v>
      </c>
      <c r="C36" s="380">
        <v>0</v>
      </c>
      <c r="D36" s="380">
        <v>0</v>
      </c>
      <c r="G36" s="295"/>
      <c r="H36" s="295"/>
      <c r="I36" s="295"/>
      <c r="J36" s="295"/>
    </row>
    <row r="37" spans="1:10" s="302" customFormat="1" x14ac:dyDescent="0.25">
      <c r="A37" s="325" t="s">
        <v>180</v>
      </c>
      <c r="B37" s="322" t="s">
        <v>891</v>
      </c>
      <c r="C37" s="380">
        <v>0</v>
      </c>
      <c r="D37" s="380">
        <v>0</v>
      </c>
      <c r="G37" s="295"/>
      <c r="H37" s="295"/>
      <c r="I37" s="295"/>
      <c r="J37" s="295"/>
    </row>
    <row r="38" spans="1:10" s="302" customFormat="1" x14ac:dyDescent="0.25">
      <c r="A38" s="325" t="s">
        <v>181</v>
      </c>
      <c r="B38" s="322" t="s">
        <v>892</v>
      </c>
      <c r="C38" s="380">
        <v>0</v>
      </c>
      <c r="D38" s="380">
        <v>0</v>
      </c>
      <c r="G38" s="295"/>
      <c r="H38" s="295"/>
      <c r="I38" s="295"/>
      <c r="J38" s="295"/>
    </row>
    <row r="39" spans="1:10" s="302" customFormat="1" x14ac:dyDescent="0.25">
      <c r="A39" s="325" t="s">
        <v>182</v>
      </c>
      <c r="B39" s="322" t="s">
        <v>1066</v>
      </c>
      <c r="C39" s="380">
        <v>0</v>
      </c>
      <c r="D39" s="380">
        <v>0</v>
      </c>
      <c r="G39" s="295"/>
      <c r="H39" s="295"/>
      <c r="I39" s="295"/>
      <c r="J39" s="295"/>
    </row>
    <row r="40" spans="1:10" s="302" customFormat="1" x14ac:dyDescent="0.25">
      <c r="A40" s="324" t="s">
        <v>183</v>
      </c>
      <c r="B40" s="323" t="s">
        <v>893</v>
      </c>
      <c r="C40" s="383">
        <v>630000</v>
      </c>
      <c r="D40" s="383">
        <v>1263015</v>
      </c>
      <c r="G40" s="295"/>
      <c r="H40" s="295"/>
      <c r="I40" s="295"/>
      <c r="J40" s="295"/>
    </row>
    <row r="41" spans="1:10" s="302" customFormat="1" x14ac:dyDescent="0.25">
      <c r="A41" s="325" t="s">
        <v>184</v>
      </c>
      <c r="B41" s="322" t="s">
        <v>894</v>
      </c>
      <c r="C41" s="380">
        <v>0</v>
      </c>
      <c r="D41" s="380">
        <v>0</v>
      </c>
      <c r="G41" s="295"/>
      <c r="H41" s="295"/>
      <c r="I41" s="295"/>
      <c r="J41" s="295"/>
    </row>
    <row r="42" spans="1:10" s="302" customFormat="1" x14ac:dyDescent="0.25">
      <c r="A42" s="325" t="s">
        <v>185</v>
      </c>
      <c r="B42" s="317" t="s">
        <v>895</v>
      </c>
      <c r="C42" s="380">
        <v>0</v>
      </c>
      <c r="D42" s="380">
        <v>0</v>
      </c>
      <c r="G42" s="295"/>
      <c r="H42" s="295"/>
      <c r="I42" s="295"/>
      <c r="J42" s="295"/>
    </row>
    <row r="43" spans="1:10" s="302" customFormat="1" x14ac:dyDescent="0.25">
      <c r="A43" s="325" t="s">
        <v>186</v>
      </c>
      <c r="B43" s="317" t="s">
        <v>896</v>
      </c>
      <c r="C43" s="380">
        <v>0</v>
      </c>
      <c r="D43" s="380">
        <v>0</v>
      </c>
      <c r="G43" s="295"/>
      <c r="H43" s="295"/>
      <c r="I43" s="295"/>
      <c r="J43" s="295"/>
    </row>
    <row r="44" spans="1:10" s="302" customFormat="1" x14ac:dyDescent="0.25">
      <c r="A44" s="325" t="s">
        <v>187</v>
      </c>
      <c r="B44" s="317" t="s">
        <v>897</v>
      </c>
      <c r="C44" s="380">
        <v>0</v>
      </c>
      <c r="D44" s="380">
        <v>0</v>
      </c>
      <c r="G44" s="295"/>
      <c r="H44" s="295"/>
      <c r="I44" s="295"/>
      <c r="J44" s="295"/>
    </row>
    <row r="45" spans="1:10" s="302" customFormat="1" x14ac:dyDescent="0.25">
      <c r="A45" s="325" t="s">
        <v>188</v>
      </c>
      <c r="B45" s="317" t="s">
        <v>898</v>
      </c>
      <c r="C45" s="380">
        <v>0</v>
      </c>
      <c r="D45" s="380">
        <v>0</v>
      </c>
      <c r="G45" s="295"/>
      <c r="H45" s="295"/>
      <c r="I45" s="295"/>
      <c r="J45" s="295"/>
    </row>
    <row r="46" spans="1:10" s="302" customFormat="1" x14ac:dyDescent="0.25">
      <c r="A46" s="325" t="s">
        <v>189</v>
      </c>
      <c r="B46" s="317" t="s">
        <v>899</v>
      </c>
      <c r="C46" s="380">
        <v>0</v>
      </c>
      <c r="D46" s="380">
        <v>0</v>
      </c>
      <c r="G46" s="295"/>
      <c r="H46" s="295"/>
      <c r="I46" s="295"/>
      <c r="J46" s="295"/>
    </row>
    <row r="47" spans="1:10" s="302" customFormat="1" x14ac:dyDescent="0.25">
      <c r="A47" s="325" t="s">
        <v>190</v>
      </c>
      <c r="B47" s="317" t="s">
        <v>900</v>
      </c>
      <c r="C47" s="380">
        <v>0</v>
      </c>
      <c r="D47" s="380">
        <v>0</v>
      </c>
      <c r="G47" s="295"/>
      <c r="H47" s="295"/>
      <c r="I47" s="295"/>
      <c r="J47" s="295"/>
    </row>
    <row r="48" spans="1:10" s="302" customFormat="1" x14ac:dyDescent="0.25">
      <c r="A48" s="324" t="s">
        <v>191</v>
      </c>
      <c r="B48" s="321" t="s">
        <v>901</v>
      </c>
      <c r="C48" s="383">
        <v>0</v>
      </c>
      <c r="D48" s="383">
        <v>0</v>
      </c>
      <c r="G48" s="295"/>
      <c r="H48" s="295"/>
      <c r="I48" s="295"/>
      <c r="J48" s="295"/>
    </row>
    <row r="49" spans="1:10" s="302" customFormat="1" x14ac:dyDescent="0.25">
      <c r="A49" s="324" t="s">
        <v>192</v>
      </c>
      <c r="B49" s="321" t="s">
        <v>902</v>
      </c>
      <c r="C49" s="383">
        <v>630000</v>
      </c>
      <c r="D49" s="383">
        <v>1263015</v>
      </c>
      <c r="G49" s="295"/>
      <c r="H49" s="295"/>
      <c r="I49" s="295"/>
      <c r="J49" s="295"/>
    </row>
    <row r="50" spans="1:10" s="302" customFormat="1" x14ac:dyDescent="0.25">
      <c r="A50" s="325" t="s">
        <v>193</v>
      </c>
      <c r="B50" s="317" t="s">
        <v>903</v>
      </c>
      <c r="C50" s="380">
        <v>2628570</v>
      </c>
      <c r="D50" s="380">
        <v>2628912</v>
      </c>
      <c r="G50" s="295"/>
      <c r="H50" s="295"/>
      <c r="I50" s="295"/>
      <c r="J50" s="295"/>
    </row>
    <row r="51" spans="1:10" s="302" customFormat="1" x14ac:dyDescent="0.25">
      <c r="A51" s="325" t="s">
        <v>194</v>
      </c>
      <c r="B51" s="317" t="s">
        <v>904</v>
      </c>
      <c r="C51" s="380">
        <v>0</v>
      </c>
      <c r="D51" s="380">
        <v>0</v>
      </c>
      <c r="G51" s="303"/>
      <c r="H51" s="303"/>
      <c r="I51" s="303"/>
      <c r="J51" s="303"/>
    </row>
    <row r="52" spans="1:10" s="302" customFormat="1" x14ac:dyDescent="0.25">
      <c r="A52" s="325" t="s">
        <v>195</v>
      </c>
      <c r="B52" s="317" t="s">
        <v>1067</v>
      </c>
      <c r="C52" s="498">
        <v>2628570</v>
      </c>
      <c r="D52" s="498">
        <v>2628912</v>
      </c>
      <c r="G52" s="303"/>
      <c r="H52" s="303"/>
      <c r="I52" s="303"/>
      <c r="J52" s="303"/>
    </row>
    <row r="53" spans="1:10" s="302" customFormat="1" x14ac:dyDescent="0.25">
      <c r="A53" s="325" t="s">
        <v>196</v>
      </c>
      <c r="B53" s="317" t="s">
        <v>905</v>
      </c>
      <c r="C53" s="498">
        <v>0</v>
      </c>
      <c r="D53" s="498">
        <v>0</v>
      </c>
      <c r="G53" s="295"/>
      <c r="H53" s="295"/>
      <c r="I53" s="295"/>
      <c r="J53" s="295"/>
    </row>
    <row r="54" spans="1:10" s="302" customFormat="1" x14ac:dyDescent="0.25">
      <c r="A54" s="324" t="s">
        <v>197</v>
      </c>
      <c r="B54" s="321" t="s">
        <v>906</v>
      </c>
      <c r="C54" s="380">
        <v>0</v>
      </c>
      <c r="D54" s="380">
        <v>0</v>
      </c>
      <c r="G54" s="295"/>
      <c r="H54" s="295"/>
      <c r="I54" s="295"/>
      <c r="J54" s="295"/>
    </row>
    <row r="55" spans="1:10" s="302" customFormat="1" x14ac:dyDescent="0.25">
      <c r="A55" s="325" t="s">
        <v>198</v>
      </c>
      <c r="B55" s="317" t="s">
        <v>907</v>
      </c>
      <c r="C55" s="380">
        <v>0</v>
      </c>
      <c r="D55" s="380">
        <v>0</v>
      </c>
      <c r="G55" s="295"/>
      <c r="H55" s="295"/>
      <c r="I55" s="295"/>
      <c r="J55" s="295"/>
    </row>
    <row r="56" spans="1:10" s="302" customFormat="1" x14ac:dyDescent="0.25">
      <c r="A56" s="325" t="s">
        <v>199</v>
      </c>
      <c r="B56" s="317" t="s">
        <v>908</v>
      </c>
      <c r="C56" s="380">
        <v>0</v>
      </c>
      <c r="D56" s="380">
        <v>0</v>
      </c>
      <c r="G56" s="295"/>
      <c r="H56" s="295"/>
      <c r="I56" s="295"/>
      <c r="J56" s="295"/>
    </row>
    <row r="57" spans="1:10" s="302" customFormat="1" x14ac:dyDescent="0.25">
      <c r="A57" s="325" t="s">
        <v>200</v>
      </c>
      <c r="B57" s="317" t="s">
        <v>909</v>
      </c>
      <c r="C57" s="380">
        <v>69008524</v>
      </c>
      <c r="D57" s="380">
        <v>22534831</v>
      </c>
      <c r="G57" s="295"/>
      <c r="H57" s="295"/>
      <c r="I57" s="295"/>
      <c r="J57" s="295"/>
    </row>
    <row r="58" spans="1:10" s="302" customFormat="1" x14ac:dyDescent="0.25">
      <c r="A58" s="324" t="s">
        <v>201</v>
      </c>
      <c r="B58" s="321" t="s">
        <v>910</v>
      </c>
      <c r="C58" s="380">
        <v>12344410</v>
      </c>
      <c r="D58" s="380">
        <v>271375949</v>
      </c>
      <c r="G58" s="295"/>
      <c r="H58" s="295"/>
      <c r="I58" s="295"/>
      <c r="J58" s="295"/>
    </row>
    <row r="59" spans="1:10" s="302" customFormat="1" x14ac:dyDescent="0.25">
      <c r="A59" s="325" t="s">
        <v>202</v>
      </c>
      <c r="B59" s="317" t="s">
        <v>911</v>
      </c>
      <c r="C59" s="380">
        <v>81352934</v>
      </c>
      <c r="D59" s="380">
        <v>293910780</v>
      </c>
      <c r="G59" s="295"/>
      <c r="H59" s="295"/>
      <c r="I59" s="295"/>
      <c r="J59" s="295"/>
    </row>
    <row r="60" spans="1:10" s="302" customFormat="1" x14ac:dyDescent="0.25">
      <c r="A60" s="325" t="s">
        <v>203</v>
      </c>
      <c r="B60" s="317" t="s">
        <v>912</v>
      </c>
      <c r="C60" s="380">
        <v>0</v>
      </c>
      <c r="D60" s="380">
        <v>0</v>
      </c>
      <c r="G60" s="295"/>
      <c r="H60" s="295"/>
      <c r="I60" s="295"/>
      <c r="J60" s="295"/>
    </row>
    <row r="61" spans="1:10" s="302" customFormat="1" x14ac:dyDescent="0.25">
      <c r="A61" s="324" t="s">
        <v>204</v>
      </c>
      <c r="B61" s="321" t="s">
        <v>913</v>
      </c>
      <c r="C61" s="383">
        <v>0</v>
      </c>
      <c r="D61" s="383">
        <v>0</v>
      </c>
      <c r="G61" s="295"/>
      <c r="H61" s="295"/>
      <c r="I61" s="295"/>
      <c r="J61" s="295"/>
    </row>
    <row r="62" spans="1:10" s="302" customFormat="1" x14ac:dyDescent="0.25">
      <c r="A62" s="325" t="s">
        <v>205</v>
      </c>
      <c r="B62" s="317" t="s">
        <v>914</v>
      </c>
      <c r="C62" s="380">
        <v>0</v>
      </c>
      <c r="D62" s="380">
        <v>0</v>
      </c>
      <c r="G62" s="295"/>
      <c r="H62" s="295"/>
      <c r="I62" s="295"/>
      <c r="J62" s="295"/>
    </row>
    <row r="63" spans="1:10" s="302" customFormat="1" x14ac:dyDescent="0.25">
      <c r="A63" s="325" t="s">
        <v>206</v>
      </c>
      <c r="B63" s="317" t="s">
        <v>915</v>
      </c>
      <c r="C63" s="380">
        <v>83981504</v>
      </c>
      <c r="D63" s="380">
        <v>296539692</v>
      </c>
      <c r="G63" s="295"/>
      <c r="H63" s="295"/>
      <c r="I63" s="295"/>
      <c r="J63" s="295"/>
    </row>
    <row r="64" spans="1:10" s="302" customFormat="1" ht="26.4" x14ac:dyDescent="0.25">
      <c r="A64" s="324" t="s">
        <v>207</v>
      </c>
      <c r="B64" s="321" t="s">
        <v>916</v>
      </c>
      <c r="C64" s="380">
        <v>0</v>
      </c>
      <c r="D64" s="380">
        <v>0</v>
      </c>
      <c r="G64" s="295"/>
      <c r="H64" s="295"/>
      <c r="I64" s="295"/>
      <c r="J64" s="295"/>
    </row>
    <row r="65" spans="1:10" s="302" customFormat="1" ht="26.4" x14ac:dyDescent="0.25">
      <c r="A65" s="324" t="s">
        <v>208</v>
      </c>
      <c r="B65" s="323" t="s">
        <v>917</v>
      </c>
      <c r="C65" s="383">
        <v>0</v>
      </c>
      <c r="D65" s="383">
        <v>0</v>
      </c>
      <c r="G65" s="295"/>
      <c r="H65" s="295"/>
      <c r="I65" s="295"/>
      <c r="J65" s="295"/>
    </row>
    <row r="66" spans="1:10" s="302" customFormat="1" ht="26.4" x14ac:dyDescent="0.25">
      <c r="A66" s="325" t="s">
        <v>209</v>
      </c>
      <c r="B66" s="317" t="s">
        <v>918</v>
      </c>
      <c r="C66" s="380">
        <v>0</v>
      </c>
      <c r="D66" s="380">
        <v>0</v>
      </c>
      <c r="G66" s="295"/>
      <c r="H66" s="295"/>
      <c r="I66" s="295"/>
      <c r="J66" s="295"/>
    </row>
    <row r="67" spans="1:10" s="302" customFormat="1" ht="26.4" x14ac:dyDescent="0.25">
      <c r="A67" s="325" t="s">
        <v>210</v>
      </c>
      <c r="B67" s="317" t="s">
        <v>919</v>
      </c>
      <c r="C67" s="380">
        <v>0</v>
      </c>
      <c r="D67" s="380">
        <v>0</v>
      </c>
      <c r="G67" s="295"/>
      <c r="H67" s="295"/>
      <c r="I67" s="295"/>
      <c r="J67" s="295"/>
    </row>
    <row r="68" spans="1:10" s="302" customFormat="1" x14ac:dyDescent="0.25">
      <c r="A68" s="325" t="s">
        <v>211</v>
      </c>
      <c r="B68" s="317" t="s">
        <v>920</v>
      </c>
      <c r="C68" s="380">
        <v>2095248</v>
      </c>
      <c r="D68" s="380">
        <v>1419072</v>
      </c>
      <c r="G68" s="295"/>
      <c r="H68" s="295"/>
      <c r="I68" s="295"/>
      <c r="J68" s="295"/>
    </row>
    <row r="69" spans="1:10" s="302" customFormat="1" x14ac:dyDescent="0.25">
      <c r="A69" s="325" t="s">
        <v>212</v>
      </c>
      <c r="B69" s="317" t="s">
        <v>921</v>
      </c>
      <c r="C69" s="380">
        <v>0</v>
      </c>
      <c r="D69" s="380">
        <v>0</v>
      </c>
      <c r="G69" s="295"/>
      <c r="H69" s="295"/>
      <c r="I69" s="295"/>
      <c r="J69" s="295"/>
    </row>
    <row r="70" spans="1:10" s="302" customFormat="1" x14ac:dyDescent="0.25">
      <c r="A70" s="325" t="s">
        <v>213</v>
      </c>
      <c r="B70" s="317" t="s">
        <v>922</v>
      </c>
      <c r="C70" s="380">
        <v>0</v>
      </c>
      <c r="D70" s="380">
        <v>0</v>
      </c>
      <c r="G70" s="295"/>
      <c r="H70" s="295"/>
      <c r="I70" s="295"/>
      <c r="J70" s="295"/>
    </row>
    <row r="71" spans="1:10" s="302" customFormat="1" x14ac:dyDescent="0.25">
      <c r="A71" s="325" t="s">
        <v>214</v>
      </c>
      <c r="B71" s="317" t="s">
        <v>923</v>
      </c>
      <c r="C71" s="380">
        <v>0</v>
      </c>
      <c r="D71" s="380">
        <v>0</v>
      </c>
      <c r="G71" s="295"/>
      <c r="H71" s="295"/>
      <c r="I71" s="295"/>
      <c r="J71" s="295"/>
    </row>
    <row r="72" spans="1:10" s="302" customFormat="1" x14ac:dyDescent="0.25">
      <c r="A72" s="325" t="s">
        <v>215</v>
      </c>
      <c r="B72" s="317" t="s">
        <v>924</v>
      </c>
      <c r="C72" s="380">
        <v>187593</v>
      </c>
      <c r="D72" s="380">
        <v>160121</v>
      </c>
      <c r="G72" s="295"/>
      <c r="H72" s="295"/>
      <c r="I72" s="295"/>
      <c r="J72" s="295"/>
    </row>
    <row r="73" spans="1:10" s="302" customFormat="1" x14ac:dyDescent="0.25">
      <c r="A73" s="325" t="s">
        <v>216</v>
      </c>
      <c r="B73" s="317" t="s">
        <v>925</v>
      </c>
      <c r="C73" s="380">
        <v>1731508</v>
      </c>
      <c r="D73" s="380">
        <v>1009909</v>
      </c>
      <c r="G73" s="295"/>
      <c r="H73" s="295"/>
      <c r="I73" s="295"/>
      <c r="J73" s="295"/>
    </row>
    <row r="74" spans="1:10" s="302" customFormat="1" x14ac:dyDescent="0.25">
      <c r="A74" s="325" t="s">
        <v>217</v>
      </c>
      <c r="B74" s="317" t="s">
        <v>926</v>
      </c>
      <c r="C74" s="380">
        <v>176147</v>
      </c>
      <c r="D74" s="380">
        <v>249042</v>
      </c>
      <c r="G74" s="295"/>
      <c r="H74" s="295"/>
      <c r="I74" s="295"/>
      <c r="J74" s="295"/>
    </row>
    <row r="75" spans="1:10" s="302" customFormat="1" x14ac:dyDescent="0.25">
      <c r="A75" s="325" t="s">
        <v>218</v>
      </c>
      <c r="B75" s="317" t="s">
        <v>927</v>
      </c>
      <c r="C75" s="380">
        <v>3622931</v>
      </c>
      <c r="D75" s="380">
        <v>5130965</v>
      </c>
      <c r="G75" s="295"/>
      <c r="H75" s="295"/>
      <c r="I75" s="295"/>
      <c r="J75" s="295"/>
    </row>
    <row r="76" spans="1:10" s="302" customFormat="1" ht="26.4" x14ac:dyDescent="0.25">
      <c r="A76" s="325" t="s">
        <v>219</v>
      </c>
      <c r="B76" s="317" t="s">
        <v>928</v>
      </c>
      <c r="C76" s="380">
        <v>2630057</v>
      </c>
      <c r="D76" s="380">
        <v>3330133</v>
      </c>
      <c r="G76" s="295"/>
      <c r="H76" s="295"/>
      <c r="I76" s="295"/>
      <c r="J76" s="295"/>
    </row>
    <row r="77" spans="1:10" s="302" customFormat="1" x14ac:dyDescent="0.25">
      <c r="A77" s="325" t="s">
        <v>220</v>
      </c>
      <c r="B77" s="317" t="s">
        <v>929</v>
      </c>
      <c r="C77" s="380">
        <v>255000</v>
      </c>
      <c r="D77" s="380">
        <v>255000</v>
      </c>
      <c r="G77" s="295"/>
      <c r="H77" s="295"/>
      <c r="I77" s="295"/>
      <c r="J77" s="295"/>
    </row>
    <row r="78" spans="1:10" s="302" customFormat="1" x14ac:dyDescent="0.25">
      <c r="A78" s="325" t="s">
        <v>221</v>
      </c>
      <c r="B78" s="317" t="s">
        <v>930</v>
      </c>
      <c r="C78" s="380">
        <v>0</v>
      </c>
      <c r="D78" s="380">
        <v>0</v>
      </c>
      <c r="G78" s="295"/>
      <c r="H78" s="295"/>
      <c r="I78" s="295"/>
      <c r="J78" s="295"/>
    </row>
    <row r="79" spans="1:10" s="302" customFormat="1" x14ac:dyDescent="0.25">
      <c r="A79" s="325" t="s">
        <v>222</v>
      </c>
      <c r="B79" s="317" t="s">
        <v>931</v>
      </c>
      <c r="C79" s="380">
        <v>692909</v>
      </c>
      <c r="D79" s="380">
        <v>912524</v>
      </c>
      <c r="G79" s="295"/>
      <c r="H79" s="295"/>
      <c r="I79" s="295"/>
      <c r="J79" s="295"/>
    </row>
    <row r="80" spans="1:10" s="302" customFormat="1" x14ac:dyDescent="0.25">
      <c r="A80" s="325" t="s">
        <v>223</v>
      </c>
      <c r="B80" s="317" t="s">
        <v>932</v>
      </c>
      <c r="C80" s="380">
        <v>0</v>
      </c>
      <c r="D80" s="380">
        <v>0</v>
      </c>
      <c r="G80" s="295"/>
      <c r="H80" s="295"/>
      <c r="I80" s="295"/>
      <c r="J80" s="295"/>
    </row>
    <row r="81" spans="1:10" s="302" customFormat="1" x14ac:dyDescent="0.25">
      <c r="A81" s="325" t="s">
        <v>224</v>
      </c>
      <c r="B81" s="317" t="s">
        <v>1068</v>
      </c>
      <c r="C81" s="380">
        <v>0</v>
      </c>
      <c r="D81" s="380">
        <v>0</v>
      </c>
      <c r="G81" s="295"/>
      <c r="H81" s="295"/>
      <c r="I81" s="295"/>
      <c r="J81" s="295"/>
    </row>
    <row r="82" spans="1:10" s="302" customFormat="1" x14ac:dyDescent="0.25">
      <c r="A82" s="325" t="s">
        <v>225</v>
      </c>
      <c r="B82" s="317" t="s">
        <v>933</v>
      </c>
      <c r="C82" s="380">
        <v>0</v>
      </c>
      <c r="D82" s="380">
        <v>0</v>
      </c>
      <c r="G82" s="295"/>
      <c r="H82" s="295"/>
      <c r="I82" s="295"/>
      <c r="J82" s="295"/>
    </row>
    <row r="83" spans="1:10" s="302" customFormat="1" x14ac:dyDescent="0.25">
      <c r="A83" s="325" t="s">
        <v>226</v>
      </c>
      <c r="B83" s="317" t="s">
        <v>934</v>
      </c>
      <c r="C83" s="380">
        <v>0</v>
      </c>
      <c r="D83" s="380">
        <v>0</v>
      </c>
      <c r="G83" s="295"/>
      <c r="H83" s="295"/>
      <c r="I83" s="295"/>
      <c r="J83" s="295"/>
    </row>
    <row r="84" spans="1:10" s="302" customFormat="1" x14ac:dyDescent="0.25">
      <c r="A84" s="325" t="s">
        <v>227</v>
      </c>
      <c r="B84" s="317" t="s">
        <v>935</v>
      </c>
      <c r="C84" s="380">
        <v>44965</v>
      </c>
      <c r="D84" s="380">
        <v>633308</v>
      </c>
      <c r="G84" s="295"/>
      <c r="H84" s="295"/>
      <c r="I84" s="295"/>
      <c r="J84" s="295"/>
    </row>
    <row r="85" spans="1:10" s="302" customFormat="1" x14ac:dyDescent="0.25">
      <c r="A85" s="325" t="s">
        <v>228</v>
      </c>
      <c r="B85" s="317" t="s">
        <v>936</v>
      </c>
      <c r="C85" s="380">
        <v>0</v>
      </c>
      <c r="D85" s="380">
        <v>0</v>
      </c>
      <c r="G85" s="295"/>
      <c r="H85" s="295"/>
      <c r="I85" s="295"/>
      <c r="J85" s="295"/>
    </row>
    <row r="86" spans="1:10" s="302" customFormat="1" x14ac:dyDescent="0.25">
      <c r="A86" s="325" t="s">
        <v>229</v>
      </c>
      <c r="B86" s="317" t="s">
        <v>937</v>
      </c>
      <c r="C86" s="380">
        <v>0</v>
      </c>
      <c r="D86" s="380">
        <v>0</v>
      </c>
      <c r="G86" s="295"/>
      <c r="H86" s="295"/>
      <c r="I86" s="295"/>
      <c r="J86" s="295"/>
    </row>
    <row r="87" spans="1:10" s="302" customFormat="1" x14ac:dyDescent="0.25">
      <c r="A87" s="325" t="s">
        <v>230</v>
      </c>
      <c r="B87" s="317" t="s">
        <v>938</v>
      </c>
      <c r="C87" s="380">
        <v>0</v>
      </c>
      <c r="D87" s="380">
        <v>0</v>
      </c>
      <c r="G87" s="295"/>
      <c r="H87" s="295"/>
      <c r="I87" s="295"/>
      <c r="J87" s="295"/>
    </row>
    <row r="88" spans="1:10" s="302" customFormat="1" x14ac:dyDescent="0.25">
      <c r="A88" s="325" t="s">
        <v>231</v>
      </c>
      <c r="B88" s="317" t="s">
        <v>939</v>
      </c>
      <c r="C88" s="380">
        <v>0</v>
      </c>
      <c r="D88" s="380">
        <v>0</v>
      </c>
      <c r="G88" s="295"/>
      <c r="H88" s="295"/>
      <c r="I88" s="295"/>
      <c r="J88" s="295"/>
    </row>
    <row r="89" spans="1:10" s="302" customFormat="1" x14ac:dyDescent="0.25">
      <c r="A89" s="325" t="s">
        <v>232</v>
      </c>
      <c r="B89" s="317" t="s">
        <v>940</v>
      </c>
      <c r="C89" s="380">
        <v>0</v>
      </c>
      <c r="D89" s="380">
        <v>0</v>
      </c>
      <c r="G89" s="295"/>
      <c r="H89" s="295"/>
      <c r="I89" s="295"/>
      <c r="J89" s="295"/>
    </row>
    <row r="90" spans="1:10" s="302" customFormat="1" x14ac:dyDescent="0.25">
      <c r="A90" s="325" t="s">
        <v>233</v>
      </c>
      <c r="B90" s="317" t="s">
        <v>941</v>
      </c>
      <c r="C90" s="380">
        <v>0</v>
      </c>
      <c r="D90" s="380">
        <v>0</v>
      </c>
      <c r="G90" s="295"/>
      <c r="H90" s="295"/>
      <c r="I90" s="295"/>
      <c r="J90" s="295"/>
    </row>
    <row r="91" spans="1:10" s="302" customFormat="1" x14ac:dyDescent="0.25">
      <c r="A91" s="325" t="s">
        <v>234</v>
      </c>
      <c r="B91" s="317" t="s">
        <v>942</v>
      </c>
      <c r="C91" s="380">
        <v>9600000</v>
      </c>
      <c r="D91" s="380">
        <v>9600000</v>
      </c>
      <c r="G91" s="295"/>
      <c r="H91" s="295"/>
      <c r="I91" s="295"/>
      <c r="J91" s="295"/>
    </row>
    <row r="92" spans="1:10" s="302" customFormat="1" ht="26.4" x14ac:dyDescent="0.25">
      <c r="A92" s="325" t="s">
        <v>235</v>
      </c>
      <c r="B92" s="317" t="s">
        <v>943</v>
      </c>
      <c r="C92" s="380">
        <v>0</v>
      </c>
      <c r="D92" s="380">
        <v>0</v>
      </c>
      <c r="G92" s="295"/>
      <c r="H92" s="295"/>
      <c r="I92" s="295"/>
      <c r="J92" s="295"/>
    </row>
    <row r="93" spans="1:10" s="302" customFormat="1" ht="26.4" x14ac:dyDescent="0.25">
      <c r="A93" s="325" t="s">
        <v>236</v>
      </c>
      <c r="B93" s="317" t="s">
        <v>944</v>
      </c>
      <c r="C93" s="380">
        <v>0</v>
      </c>
      <c r="D93" s="380">
        <v>0</v>
      </c>
      <c r="G93" s="295"/>
      <c r="H93" s="295"/>
      <c r="I93" s="295"/>
      <c r="J93" s="295"/>
    </row>
    <row r="94" spans="1:10" s="302" customFormat="1" ht="26.4" x14ac:dyDescent="0.25">
      <c r="A94" s="325" t="s">
        <v>237</v>
      </c>
      <c r="B94" s="317" t="s">
        <v>952</v>
      </c>
      <c r="C94" s="380">
        <v>9600000</v>
      </c>
      <c r="D94" s="380">
        <v>9600000</v>
      </c>
      <c r="G94" s="295"/>
      <c r="H94" s="295"/>
      <c r="I94" s="295"/>
      <c r="J94" s="295"/>
    </row>
    <row r="95" spans="1:10" s="302" customFormat="1" x14ac:dyDescent="0.25">
      <c r="A95" s="325" t="s">
        <v>238</v>
      </c>
      <c r="B95" s="317" t="s">
        <v>953</v>
      </c>
      <c r="C95" s="380">
        <v>1057500</v>
      </c>
      <c r="D95" s="380">
        <v>925100</v>
      </c>
      <c r="G95" s="295"/>
      <c r="H95" s="295"/>
      <c r="I95" s="295"/>
      <c r="J95" s="295"/>
    </row>
    <row r="96" spans="1:10" s="302" customFormat="1" ht="26.4" x14ac:dyDescent="0.25">
      <c r="A96" s="325" t="s">
        <v>239</v>
      </c>
      <c r="B96" s="317" t="s">
        <v>954</v>
      </c>
      <c r="C96" s="380">
        <v>0</v>
      </c>
      <c r="D96" s="380">
        <v>0</v>
      </c>
      <c r="G96" s="295"/>
      <c r="H96" s="295"/>
      <c r="I96" s="295"/>
      <c r="J96" s="295"/>
    </row>
    <row r="97" spans="1:10" s="302" customFormat="1" ht="26.4" x14ac:dyDescent="0.25">
      <c r="A97" s="325" t="s">
        <v>240</v>
      </c>
      <c r="B97" s="317" t="s">
        <v>955</v>
      </c>
      <c r="C97" s="380">
        <v>0</v>
      </c>
      <c r="D97" s="380">
        <v>0</v>
      </c>
      <c r="G97" s="295"/>
      <c r="H97" s="295"/>
      <c r="I97" s="295"/>
      <c r="J97" s="295"/>
    </row>
    <row r="98" spans="1:10" s="302" customFormat="1" ht="26.4" x14ac:dyDescent="0.25">
      <c r="A98" s="325" t="s">
        <v>241</v>
      </c>
      <c r="B98" s="317" t="s">
        <v>956</v>
      </c>
      <c r="C98" s="380">
        <v>1057500</v>
      </c>
      <c r="D98" s="380">
        <v>925100</v>
      </c>
      <c r="G98" s="295"/>
      <c r="H98" s="295"/>
      <c r="I98" s="295"/>
      <c r="J98" s="295"/>
    </row>
    <row r="99" spans="1:10" s="302" customFormat="1" x14ac:dyDescent="0.25">
      <c r="A99" s="325" t="s">
        <v>242</v>
      </c>
      <c r="B99" s="317" t="s">
        <v>957</v>
      </c>
      <c r="C99" s="380">
        <v>0</v>
      </c>
      <c r="D99" s="380">
        <v>0</v>
      </c>
      <c r="G99" s="295"/>
      <c r="H99" s="295"/>
      <c r="I99" s="295"/>
      <c r="J99" s="295"/>
    </row>
    <row r="100" spans="1:10" s="302" customFormat="1" x14ac:dyDescent="0.25">
      <c r="A100" s="325" t="s">
        <v>243</v>
      </c>
      <c r="B100" s="317" t="s">
        <v>958</v>
      </c>
      <c r="C100" s="380">
        <v>0</v>
      </c>
      <c r="D100" s="380">
        <v>0</v>
      </c>
      <c r="G100" s="295"/>
      <c r="H100" s="295"/>
      <c r="I100" s="295"/>
      <c r="J100" s="295"/>
    </row>
    <row r="101" spans="1:10" s="302" customFormat="1" ht="26.4" x14ac:dyDescent="0.25">
      <c r="A101" s="325" t="s">
        <v>244</v>
      </c>
      <c r="B101" s="317" t="s">
        <v>959</v>
      </c>
      <c r="C101" s="380">
        <v>0</v>
      </c>
      <c r="D101" s="380">
        <v>0</v>
      </c>
      <c r="G101" s="295"/>
      <c r="H101" s="295"/>
      <c r="I101" s="295"/>
      <c r="J101" s="295"/>
    </row>
    <row r="102" spans="1:10" s="302" customFormat="1" x14ac:dyDescent="0.25">
      <c r="A102" s="325" t="s">
        <v>245</v>
      </c>
      <c r="B102" s="317" t="s">
        <v>960</v>
      </c>
      <c r="C102" s="380">
        <v>0</v>
      </c>
      <c r="D102" s="380">
        <v>0</v>
      </c>
      <c r="G102" s="295"/>
      <c r="H102" s="295"/>
      <c r="I102" s="295"/>
      <c r="J102" s="295"/>
    </row>
    <row r="103" spans="1:10" s="302" customFormat="1" x14ac:dyDescent="0.25">
      <c r="A103" s="325" t="s">
        <v>246</v>
      </c>
      <c r="B103" s="317" t="s">
        <v>961</v>
      </c>
      <c r="C103" s="380">
        <v>0</v>
      </c>
      <c r="D103" s="380">
        <v>0</v>
      </c>
      <c r="G103" s="295"/>
      <c r="H103" s="295"/>
      <c r="I103" s="295"/>
      <c r="J103" s="295"/>
    </row>
    <row r="104" spans="1:10" s="302" customFormat="1" x14ac:dyDescent="0.25">
      <c r="A104" s="325" t="s">
        <v>247</v>
      </c>
      <c r="B104" s="317" t="s">
        <v>962</v>
      </c>
      <c r="C104" s="380">
        <v>0</v>
      </c>
      <c r="D104" s="380">
        <v>0</v>
      </c>
      <c r="G104" s="295"/>
      <c r="H104" s="295"/>
      <c r="I104" s="295"/>
      <c r="J104" s="295"/>
    </row>
    <row r="105" spans="1:10" s="302" customFormat="1" x14ac:dyDescent="0.25">
      <c r="A105" s="325" t="s">
        <v>248</v>
      </c>
      <c r="B105" s="317" t="s">
        <v>963</v>
      </c>
      <c r="C105" s="380">
        <v>0</v>
      </c>
      <c r="D105" s="380">
        <v>0</v>
      </c>
      <c r="G105" s="295"/>
      <c r="H105" s="295"/>
      <c r="I105" s="295"/>
      <c r="J105" s="295"/>
    </row>
    <row r="106" spans="1:10" s="302" customFormat="1" ht="26.4" x14ac:dyDescent="0.25">
      <c r="A106" s="325" t="s">
        <v>249</v>
      </c>
      <c r="B106" s="317" t="s">
        <v>964</v>
      </c>
      <c r="C106" s="380">
        <v>0</v>
      </c>
      <c r="D106" s="380">
        <v>0</v>
      </c>
      <c r="G106" s="295"/>
      <c r="H106" s="295"/>
      <c r="I106" s="295"/>
      <c r="J106" s="295"/>
    </row>
    <row r="107" spans="1:10" s="302" customFormat="1" x14ac:dyDescent="0.25">
      <c r="A107" s="325" t="s">
        <v>250</v>
      </c>
      <c r="B107" s="317" t="s">
        <v>965</v>
      </c>
      <c r="C107" s="380">
        <v>16375679</v>
      </c>
      <c r="D107" s="380">
        <v>17075137</v>
      </c>
      <c r="G107" s="295"/>
      <c r="H107" s="295"/>
      <c r="I107" s="295"/>
      <c r="J107" s="295"/>
    </row>
    <row r="108" spans="1:10" s="302" customFormat="1" ht="26.4" x14ac:dyDescent="0.25">
      <c r="A108" s="325" t="s">
        <v>251</v>
      </c>
      <c r="B108" s="317" t="s">
        <v>966</v>
      </c>
      <c r="C108" s="380">
        <v>0</v>
      </c>
      <c r="D108" s="380">
        <v>0</v>
      </c>
      <c r="G108" s="295"/>
      <c r="H108" s="295"/>
      <c r="I108" s="295"/>
      <c r="J108" s="295"/>
    </row>
    <row r="109" spans="1:10" s="302" customFormat="1" ht="26.4" x14ac:dyDescent="0.25">
      <c r="A109" s="324" t="s">
        <v>252</v>
      </c>
      <c r="B109" s="321" t="s">
        <v>967</v>
      </c>
      <c r="C109" s="383">
        <v>0</v>
      </c>
      <c r="D109" s="383">
        <v>0</v>
      </c>
      <c r="G109" s="295"/>
      <c r="H109" s="295"/>
      <c r="I109" s="295"/>
      <c r="J109" s="295"/>
    </row>
    <row r="110" spans="1:10" s="302" customFormat="1" ht="26.4" x14ac:dyDescent="0.25">
      <c r="A110" s="325" t="s">
        <v>253</v>
      </c>
      <c r="B110" s="317" t="s">
        <v>968</v>
      </c>
      <c r="C110" s="380">
        <v>0</v>
      </c>
      <c r="D110" s="380">
        <v>0</v>
      </c>
      <c r="G110" s="295"/>
      <c r="H110" s="295"/>
      <c r="I110" s="295"/>
      <c r="J110" s="295"/>
    </row>
    <row r="111" spans="1:10" s="302" customFormat="1" ht="26.4" x14ac:dyDescent="0.25">
      <c r="A111" s="325" t="s">
        <v>254</v>
      </c>
      <c r="B111" s="317" t="s">
        <v>969</v>
      </c>
      <c r="C111" s="380">
        <v>0</v>
      </c>
      <c r="D111" s="380">
        <v>0</v>
      </c>
      <c r="G111" s="295"/>
      <c r="H111" s="295"/>
      <c r="I111" s="295"/>
      <c r="J111" s="295"/>
    </row>
    <row r="112" spans="1:10" s="302" customFormat="1" x14ac:dyDescent="0.25">
      <c r="A112" s="325" t="s">
        <v>255</v>
      </c>
      <c r="B112" s="317" t="s">
        <v>970</v>
      </c>
      <c r="C112" s="380">
        <v>0</v>
      </c>
      <c r="D112" s="380">
        <v>0</v>
      </c>
      <c r="G112" s="295"/>
      <c r="H112" s="295"/>
      <c r="I112" s="295"/>
      <c r="J112" s="295"/>
    </row>
    <row r="113" spans="1:10" s="302" customFormat="1" x14ac:dyDescent="0.25">
      <c r="A113" s="325" t="s">
        <v>256</v>
      </c>
      <c r="B113" s="317" t="s">
        <v>971</v>
      </c>
      <c r="C113" s="380">
        <v>0</v>
      </c>
      <c r="D113" s="380">
        <v>0</v>
      </c>
      <c r="G113" s="295"/>
      <c r="H113" s="295"/>
      <c r="I113" s="295"/>
      <c r="J113" s="295"/>
    </row>
    <row r="114" spans="1:10" s="302" customFormat="1" x14ac:dyDescent="0.25">
      <c r="A114" s="325" t="s">
        <v>257</v>
      </c>
      <c r="B114" s="317" t="s">
        <v>972</v>
      </c>
      <c r="C114" s="380">
        <v>0</v>
      </c>
      <c r="D114" s="380">
        <v>0</v>
      </c>
      <c r="G114" s="295"/>
      <c r="H114" s="295"/>
      <c r="I114" s="295"/>
      <c r="J114" s="295"/>
    </row>
    <row r="115" spans="1:10" s="302" customFormat="1" x14ac:dyDescent="0.25">
      <c r="A115" s="325" t="s">
        <v>258</v>
      </c>
      <c r="B115" s="317" t="s">
        <v>973</v>
      </c>
      <c r="C115" s="380">
        <v>0</v>
      </c>
      <c r="D115" s="380">
        <v>0</v>
      </c>
      <c r="G115" s="295"/>
      <c r="H115" s="295"/>
      <c r="I115" s="295"/>
      <c r="J115" s="295"/>
    </row>
    <row r="116" spans="1:10" s="302" customFormat="1" x14ac:dyDescent="0.25">
      <c r="A116" s="325" t="s">
        <v>259</v>
      </c>
      <c r="B116" s="317" t="s">
        <v>974</v>
      </c>
      <c r="C116" s="380">
        <v>0</v>
      </c>
      <c r="D116" s="380">
        <v>0</v>
      </c>
      <c r="G116" s="295"/>
      <c r="H116" s="295"/>
      <c r="I116" s="295"/>
      <c r="J116" s="295"/>
    </row>
    <row r="117" spans="1:10" s="302" customFormat="1" x14ac:dyDescent="0.25">
      <c r="A117" s="325" t="s">
        <v>260</v>
      </c>
      <c r="B117" s="317" t="s">
        <v>975</v>
      </c>
      <c r="C117" s="380">
        <v>0</v>
      </c>
      <c r="D117" s="380">
        <v>0</v>
      </c>
      <c r="G117" s="295"/>
      <c r="H117" s="295"/>
      <c r="I117" s="295"/>
      <c r="J117" s="295"/>
    </row>
    <row r="118" spans="1:10" s="302" customFormat="1" x14ac:dyDescent="0.25">
      <c r="A118" s="325" t="s">
        <v>261</v>
      </c>
      <c r="B118" s="317" t="s">
        <v>976</v>
      </c>
      <c r="C118" s="380">
        <v>0</v>
      </c>
      <c r="D118" s="380">
        <v>0</v>
      </c>
      <c r="G118" s="295"/>
      <c r="H118" s="295"/>
      <c r="I118" s="295"/>
      <c r="J118" s="295"/>
    </row>
    <row r="119" spans="1:10" s="302" customFormat="1" x14ac:dyDescent="0.25">
      <c r="A119" s="325" t="s">
        <v>262</v>
      </c>
      <c r="B119" s="317" t="s">
        <v>977</v>
      </c>
      <c r="C119" s="380">
        <v>0</v>
      </c>
      <c r="D119" s="380">
        <v>0</v>
      </c>
      <c r="G119" s="295"/>
      <c r="H119" s="295"/>
      <c r="I119" s="295"/>
      <c r="J119" s="295"/>
    </row>
    <row r="120" spans="1:10" s="302" customFormat="1" ht="26.4" x14ac:dyDescent="0.25">
      <c r="A120" s="325" t="s">
        <v>263</v>
      </c>
      <c r="B120" s="317" t="s">
        <v>978</v>
      </c>
      <c r="C120" s="380">
        <v>0</v>
      </c>
      <c r="D120" s="380">
        <v>0</v>
      </c>
      <c r="G120" s="295"/>
      <c r="H120" s="295"/>
      <c r="I120" s="295"/>
      <c r="J120" s="295"/>
    </row>
    <row r="121" spans="1:10" s="302" customFormat="1" x14ac:dyDescent="0.25">
      <c r="A121" s="325" t="s">
        <v>264</v>
      </c>
      <c r="B121" s="317" t="s">
        <v>979</v>
      </c>
      <c r="C121" s="380">
        <v>0</v>
      </c>
      <c r="D121" s="380">
        <v>0</v>
      </c>
      <c r="G121" s="295"/>
      <c r="H121" s="295"/>
      <c r="I121" s="295"/>
      <c r="J121" s="295"/>
    </row>
    <row r="122" spans="1:10" s="302" customFormat="1" x14ac:dyDescent="0.25">
      <c r="A122" s="325" t="s">
        <v>265</v>
      </c>
      <c r="B122" s="317" t="s">
        <v>980</v>
      </c>
      <c r="C122" s="380">
        <v>0</v>
      </c>
      <c r="D122" s="380">
        <v>0</v>
      </c>
      <c r="G122" s="295"/>
      <c r="H122" s="295"/>
      <c r="I122" s="295"/>
      <c r="J122" s="295"/>
    </row>
    <row r="123" spans="1:10" s="302" customFormat="1" x14ac:dyDescent="0.25">
      <c r="A123" s="325" t="s">
        <v>266</v>
      </c>
      <c r="B123" s="317" t="s">
        <v>981</v>
      </c>
      <c r="C123" s="380">
        <v>0</v>
      </c>
      <c r="D123" s="380">
        <v>0</v>
      </c>
      <c r="G123" s="295"/>
      <c r="H123" s="295"/>
      <c r="I123" s="295"/>
      <c r="J123" s="295"/>
    </row>
    <row r="124" spans="1:10" s="302" customFormat="1" x14ac:dyDescent="0.25">
      <c r="A124" s="325" t="s">
        <v>267</v>
      </c>
      <c r="B124" s="317" t="s">
        <v>982</v>
      </c>
      <c r="C124" s="380">
        <v>0</v>
      </c>
      <c r="D124" s="380">
        <v>0</v>
      </c>
      <c r="G124" s="295"/>
      <c r="H124" s="295"/>
      <c r="I124" s="295"/>
      <c r="J124" s="295"/>
    </row>
    <row r="125" spans="1:10" s="302" customFormat="1" x14ac:dyDescent="0.25">
      <c r="A125" s="325" t="s">
        <v>268</v>
      </c>
      <c r="B125" s="317" t="s">
        <v>1069</v>
      </c>
      <c r="C125" s="380">
        <v>0</v>
      </c>
      <c r="D125" s="380">
        <v>0</v>
      </c>
      <c r="G125" s="295"/>
      <c r="H125" s="295"/>
      <c r="I125" s="295"/>
      <c r="J125" s="295"/>
    </row>
    <row r="126" spans="1:10" s="302" customFormat="1" x14ac:dyDescent="0.25">
      <c r="A126" s="325" t="s">
        <v>269</v>
      </c>
      <c r="B126" s="317" t="s">
        <v>983</v>
      </c>
      <c r="C126" s="380">
        <v>0</v>
      </c>
      <c r="D126" s="380">
        <v>0</v>
      </c>
      <c r="G126" s="295"/>
      <c r="H126" s="295"/>
      <c r="I126" s="295"/>
      <c r="J126" s="295"/>
    </row>
    <row r="127" spans="1:10" s="302" customFormat="1" x14ac:dyDescent="0.25">
      <c r="A127" s="325" t="s">
        <v>270</v>
      </c>
      <c r="B127" s="317" t="s">
        <v>984</v>
      </c>
      <c r="C127" s="380">
        <v>0</v>
      </c>
      <c r="D127" s="380">
        <v>0</v>
      </c>
      <c r="G127" s="295"/>
      <c r="H127" s="295"/>
      <c r="I127" s="295"/>
      <c r="J127" s="295"/>
    </row>
    <row r="128" spans="1:10" s="302" customFormat="1" x14ac:dyDescent="0.25">
      <c r="A128" s="325" t="s">
        <v>271</v>
      </c>
      <c r="B128" s="317" t="s">
        <v>985</v>
      </c>
      <c r="C128" s="380">
        <v>0</v>
      </c>
      <c r="D128" s="380">
        <v>0</v>
      </c>
      <c r="G128" s="295"/>
      <c r="H128" s="295"/>
      <c r="I128" s="295"/>
      <c r="J128" s="295"/>
    </row>
    <row r="129" spans="1:10" s="302" customFormat="1" x14ac:dyDescent="0.25">
      <c r="A129" s="325" t="s">
        <v>272</v>
      </c>
      <c r="B129" s="317" t="s">
        <v>986</v>
      </c>
      <c r="C129" s="380">
        <v>0</v>
      </c>
      <c r="D129" s="380">
        <v>0</v>
      </c>
      <c r="G129" s="295"/>
      <c r="H129" s="295"/>
      <c r="I129" s="295"/>
      <c r="J129" s="295"/>
    </row>
    <row r="130" spans="1:10" s="302" customFormat="1" x14ac:dyDescent="0.25">
      <c r="A130" s="325" t="s">
        <v>273</v>
      </c>
      <c r="B130" s="317" t="s">
        <v>987</v>
      </c>
      <c r="C130" s="380">
        <v>0</v>
      </c>
      <c r="D130" s="380">
        <v>0</v>
      </c>
      <c r="G130" s="295"/>
      <c r="H130" s="295"/>
      <c r="I130" s="295"/>
      <c r="J130" s="295"/>
    </row>
    <row r="131" spans="1:10" s="302" customFormat="1" x14ac:dyDescent="0.25">
      <c r="A131" s="325" t="s">
        <v>274</v>
      </c>
      <c r="B131" s="317" t="s">
        <v>988</v>
      </c>
      <c r="C131" s="380">
        <v>0</v>
      </c>
      <c r="D131" s="380">
        <v>0</v>
      </c>
      <c r="G131" s="295"/>
      <c r="H131" s="295"/>
      <c r="I131" s="295"/>
      <c r="J131" s="295"/>
    </row>
    <row r="132" spans="1:10" s="302" customFormat="1" x14ac:dyDescent="0.25">
      <c r="A132" s="325" t="s">
        <v>275</v>
      </c>
      <c r="B132" s="317" t="s">
        <v>989</v>
      </c>
      <c r="C132" s="380">
        <v>0</v>
      </c>
      <c r="D132" s="380">
        <v>0</v>
      </c>
      <c r="G132" s="295"/>
      <c r="H132" s="295"/>
      <c r="I132" s="295"/>
      <c r="J132" s="295"/>
    </row>
    <row r="133" spans="1:10" s="302" customFormat="1" x14ac:dyDescent="0.25">
      <c r="A133" s="325" t="s">
        <v>276</v>
      </c>
      <c r="B133" s="317" t="s">
        <v>990</v>
      </c>
      <c r="C133" s="380">
        <v>0</v>
      </c>
      <c r="D133" s="380">
        <v>0</v>
      </c>
      <c r="G133" s="295"/>
      <c r="H133" s="295"/>
      <c r="I133" s="295"/>
      <c r="J133" s="295"/>
    </row>
    <row r="134" spans="1:10" s="302" customFormat="1" x14ac:dyDescent="0.25">
      <c r="A134" s="325" t="s">
        <v>277</v>
      </c>
      <c r="B134" s="317" t="s">
        <v>991</v>
      </c>
      <c r="C134" s="380">
        <v>0</v>
      </c>
      <c r="D134" s="380">
        <v>0</v>
      </c>
      <c r="G134" s="295"/>
      <c r="H134" s="295"/>
      <c r="I134" s="295"/>
      <c r="J134" s="295"/>
    </row>
    <row r="135" spans="1:10" s="302" customFormat="1" x14ac:dyDescent="0.25">
      <c r="A135" s="325" t="s">
        <v>278</v>
      </c>
      <c r="B135" s="317" t="s">
        <v>992</v>
      </c>
      <c r="C135" s="380">
        <v>0</v>
      </c>
      <c r="D135" s="380">
        <v>0</v>
      </c>
      <c r="G135" s="295"/>
      <c r="H135" s="295"/>
      <c r="I135" s="295"/>
      <c r="J135" s="295"/>
    </row>
    <row r="136" spans="1:10" s="302" customFormat="1" ht="26.4" x14ac:dyDescent="0.25">
      <c r="A136" s="325" t="s">
        <v>279</v>
      </c>
      <c r="B136" s="317" t="s">
        <v>993</v>
      </c>
      <c r="C136" s="380">
        <v>0</v>
      </c>
      <c r="D136" s="380">
        <v>0</v>
      </c>
      <c r="G136" s="295"/>
      <c r="H136" s="295"/>
      <c r="I136" s="295"/>
      <c r="J136" s="295"/>
    </row>
    <row r="137" spans="1:10" s="302" customFormat="1" ht="26.4" x14ac:dyDescent="0.25">
      <c r="A137" s="325" t="s">
        <v>280</v>
      </c>
      <c r="B137" s="317" t="s">
        <v>994</v>
      </c>
      <c r="C137" s="334">
        <v>0</v>
      </c>
      <c r="D137" s="334">
        <v>0</v>
      </c>
      <c r="G137" s="295"/>
      <c r="H137" s="295"/>
      <c r="I137" s="295"/>
      <c r="J137" s="295"/>
    </row>
    <row r="138" spans="1:10" s="302" customFormat="1" ht="26.4" x14ac:dyDescent="0.25">
      <c r="A138" s="325" t="s">
        <v>281</v>
      </c>
      <c r="B138" s="317" t="s">
        <v>995</v>
      </c>
      <c r="C138" s="334">
        <v>0</v>
      </c>
      <c r="D138" s="334">
        <v>0</v>
      </c>
      <c r="G138" s="295"/>
      <c r="H138" s="295"/>
      <c r="I138" s="295"/>
      <c r="J138" s="295"/>
    </row>
    <row r="139" spans="1:10" s="302" customFormat="1" ht="26.4" x14ac:dyDescent="0.25">
      <c r="A139" s="325" t="s">
        <v>282</v>
      </c>
      <c r="B139" s="317" t="s">
        <v>996</v>
      </c>
      <c r="C139" s="334">
        <v>0</v>
      </c>
      <c r="D139" s="334">
        <v>0</v>
      </c>
      <c r="G139" s="295"/>
      <c r="H139" s="295"/>
      <c r="I139" s="295"/>
      <c r="J139" s="295"/>
    </row>
    <row r="140" spans="1:10" s="302" customFormat="1" ht="26.4" x14ac:dyDescent="0.25">
      <c r="A140" s="325" t="s">
        <v>283</v>
      </c>
      <c r="B140" s="317" t="s">
        <v>997</v>
      </c>
      <c r="C140" s="334">
        <v>0</v>
      </c>
      <c r="D140" s="334">
        <v>0</v>
      </c>
      <c r="G140" s="295"/>
      <c r="H140" s="295"/>
      <c r="I140" s="295"/>
      <c r="J140" s="295"/>
    </row>
    <row r="141" spans="1:10" s="302" customFormat="1" ht="26.4" x14ac:dyDescent="0.25">
      <c r="A141" s="325" t="s">
        <v>284</v>
      </c>
      <c r="B141" s="317" t="s">
        <v>998</v>
      </c>
      <c r="C141" s="334">
        <v>0</v>
      </c>
      <c r="D141" s="334">
        <v>0</v>
      </c>
      <c r="G141" s="295"/>
      <c r="H141" s="295"/>
      <c r="I141" s="295"/>
      <c r="J141" s="295"/>
    </row>
    <row r="142" spans="1:10" s="302" customFormat="1" ht="26.4" x14ac:dyDescent="0.25">
      <c r="A142" s="325" t="s">
        <v>285</v>
      </c>
      <c r="B142" s="317" t="s">
        <v>999</v>
      </c>
      <c r="C142" s="334">
        <v>0</v>
      </c>
      <c r="D142" s="334">
        <v>0</v>
      </c>
      <c r="G142" s="295"/>
      <c r="H142" s="295"/>
      <c r="I142" s="295"/>
      <c r="J142" s="295"/>
    </row>
    <row r="143" spans="1:10" s="302" customFormat="1" x14ac:dyDescent="0.25">
      <c r="A143" s="325" t="s">
        <v>286</v>
      </c>
      <c r="B143" s="317" t="s">
        <v>1070</v>
      </c>
      <c r="C143" s="334">
        <v>0</v>
      </c>
      <c r="D143" s="334">
        <v>0</v>
      </c>
      <c r="G143" s="295"/>
      <c r="H143" s="295"/>
      <c r="I143" s="295"/>
      <c r="J143" s="295"/>
    </row>
    <row r="144" spans="1:10" s="302" customFormat="1" ht="26.4" x14ac:dyDescent="0.25">
      <c r="A144" s="325" t="s">
        <v>287</v>
      </c>
      <c r="B144" s="317" t="s">
        <v>1000</v>
      </c>
      <c r="C144" s="334">
        <v>0</v>
      </c>
      <c r="D144" s="334">
        <v>0</v>
      </c>
      <c r="G144" s="295"/>
      <c r="H144" s="295"/>
      <c r="I144" s="295"/>
      <c r="J144" s="295"/>
    </row>
    <row r="145" spans="1:10" s="302" customFormat="1" x14ac:dyDescent="0.25">
      <c r="A145" s="325" t="s">
        <v>288</v>
      </c>
      <c r="B145" s="317" t="s">
        <v>1071</v>
      </c>
      <c r="C145" s="334">
        <v>0</v>
      </c>
      <c r="D145" s="334">
        <v>0</v>
      </c>
      <c r="G145" s="295"/>
      <c r="H145" s="295"/>
      <c r="I145" s="295"/>
      <c r="J145" s="295"/>
    </row>
    <row r="146" spans="1:10" s="302" customFormat="1" x14ac:dyDescent="0.25">
      <c r="A146" s="325" t="s">
        <v>289</v>
      </c>
      <c r="B146" s="317" t="s">
        <v>1072</v>
      </c>
      <c r="C146" s="334">
        <v>0</v>
      </c>
      <c r="D146" s="334">
        <v>0</v>
      </c>
      <c r="G146" s="295"/>
      <c r="H146" s="295"/>
      <c r="I146" s="295"/>
      <c r="J146" s="295"/>
    </row>
    <row r="147" spans="1:10" s="302" customFormat="1" ht="26.4" x14ac:dyDescent="0.25">
      <c r="A147" s="325" t="s">
        <v>290</v>
      </c>
      <c r="B147" s="317" t="s">
        <v>1073</v>
      </c>
      <c r="C147" s="334">
        <v>0</v>
      </c>
      <c r="D147" s="334">
        <v>0</v>
      </c>
      <c r="G147" s="295"/>
      <c r="H147" s="295"/>
      <c r="I147" s="295"/>
      <c r="J147" s="295"/>
    </row>
    <row r="148" spans="1:10" s="302" customFormat="1" x14ac:dyDescent="0.25">
      <c r="A148" s="325" t="s">
        <v>291</v>
      </c>
      <c r="B148" s="317" t="s">
        <v>1001</v>
      </c>
      <c r="C148" s="334">
        <v>0</v>
      </c>
      <c r="D148" s="334">
        <v>0</v>
      </c>
      <c r="G148" s="295"/>
      <c r="H148" s="295"/>
      <c r="I148" s="295"/>
      <c r="J148" s="295"/>
    </row>
    <row r="149" spans="1:10" s="302" customFormat="1" x14ac:dyDescent="0.25">
      <c r="A149" s="324" t="s">
        <v>292</v>
      </c>
      <c r="B149" s="321" t="s">
        <v>1002</v>
      </c>
      <c r="C149" s="334">
        <v>920000</v>
      </c>
      <c r="D149" s="334">
        <v>5079884</v>
      </c>
      <c r="G149" s="295"/>
      <c r="H149" s="295"/>
      <c r="I149" s="295"/>
      <c r="J149" s="295"/>
    </row>
    <row r="150" spans="1:10" s="302" customFormat="1" x14ac:dyDescent="0.25">
      <c r="A150" s="326" t="s">
        <v>293</v>
      </c>
      <c r="B150" s="317" t="s">
        <v>1003</v>
      </c>
      <c r="C150" s="334">
        <v>0</v>
      </c>
      <c r="D150" s="334">
        <v>0</v>
      </c>
      <c r="G150" s="295"/>
      <c r="H150" s="295"/>
      <c r="I150" s="295"/>
      <c r="J150" s="295"/>
    </row>
    <row r="151" spans="1:10" s="302" customFormat="1" x14ac:dyDescent="0.25">
      <c r="A151" s="326" t="s">
        <v>294</v>
      </c>
      <c r="B151" s="317" t="s">
        <v>1074</v>
      </c>
      <c r="C151" s="380">
        <v>920000</v>
      </c>
      <c r="D151" s="380">
        <v>1000000</v>
      </c>
      <c r="G151" s="295"/>
      <c r="H151" s="295"/>
      <c r="I151" s="295"/>
      <c r="J151" s="295"/>
    </row>
    <row r="152" spans="1:10" s="302" customFormat="1" x14ac:dyDescent="0.25">
      <c r="A152" s="326" t="s">
        <v>295</v>
      </c>
      <c r="B152" s="317" t="s">
        <v>1004</v>
      </c>
      <c r="C152" s="380">
        <v>0</v>
      </c>
      <c r="D152" s="380">
        <v>0</v>
      </c>
      <c r="G152" s="295"/>
      <c r="H152" s="295"/>
      <c r="I152" s="295"/>
      <c r="J152" s="295"/>
    </row>
    <row r="153" spans="1:10" s="302" customFormat="1" x14ac:dyDescent="0.25">
      <c r="A153" s="326" t="s">
        <v>296</v>
      </c>
      <c r="B153" s="317" t="s">
        <v>1006</v>
      </c>
      <c r="C153" s="380">
        <v>0</v>
      </c>
      <c r="D153" s="380">
        <v>4079884</v>
      </c>
      <c r="G153" s="295"/>
      <c r="H153" s="295"/>
      <c r="I153" s="295"/>
      <c r="J153" s="295"/>
    </row>
    <row r="154" spans="1:10" s="302" customFormat="1" x14ac:dyDescent="0.25">
      <c r="A154" s="326" t="s">
        <v>1005</v>
      </c>
      <c r="B154" s="317" t="s">
        <v>1008</v>
      </c>
      <c r="C154" s="380">
        <v>0</v>
      </c>
      <c r="D154" s="380">
        <v>0</v>
      </c>
      <c r="G154" s="295"/>
      <c r="H154" s="295"/>
      <c r="I154" s="295"/>
      <c r="J154" s="295"/>
    </row>
    <row r="155" spans="1:10" s="302" customFormat="1" x14ac:dyDescent="0.25">
      <c r="A155" s="326" t="s">
        <v>1007</v>
      </c>
      <c r="B155" s="317" t="s">
        <v>1010</v>
      </c>
      <c r="C155" s="380">
        <v>0</v>
      </c>
      <c r="D155" s="380">
        <v>0</v>
      </c>
      <c r="G155" s="295"/>
      <c r="H155" s="295"/>
      <c r="I155" s="295"/>
      <c r="J155" s="295"/>
    </row>
    <row r="156" spans="1:10" s="302" customFormat="1" x14ac:dyDescent="0.25">
      <c r="A156" s="326" t="s">
        <v>1009</v>
      </c>
      <c r="B156" s="317" t="s">
        <v>1012</v>
      </c>
      <c r="C156" s="380">
        <v>0</v>
      </c>
      <c r="D156" s="380">
        <v>0</v>
      </c>
      <c r="G156" s="295"/>
      <c r="H156" s="295"/>
      <c r="I156" s="295"/>
      <c r="J156" s="295"/>
    </row>
    <row r="157" spans="1:10" s="302" customFormat="1" x14ac:dyDescent="0.25">
      <c r="A157" s="326" t="s">
        <v>1011</v>
      </c>
      <c r="B157" s="317" t="s">
        <v>1014</v>
      </c>
      <c r="C157" s="380">
        <v>0</v>
      </c>
      <c r="D157" s="380">
        <v>0</v>
      </c>
      <c r="G157" s="295"/>
      <c r="H157" s="295"/>
      <c r="I157" s="295"/>
      <c r="J157" s="295"/>
    </row>
    <row r="158" spans="1:10" s="302" customFormat="1" x14ac:dyDescent="0.25">
      <c r="A158" s="326" t="s">
        <v>1013</v>
      </c>
      <c r="B158" s="317" t="s">
        <v>1016</v>
      </c>
      <c r="C158" s="380">
        <v>29000</v>
      </c>
      <c r="D158" s="380">
        <v>91000</v>
      </c>
      <c r="G158" s="295"/>
      <c r="H158" s="295"/>
      <c r="I158" s="295"/>
      <c r="J158" s="295"/>
    </row>
    <row r="159" spans="1:10" s="302" customFormat="1" x14ac:dyDescent="0.25">
      <c r="A159" s="326" t="s">
        <v>1015</v>
      </c>
      <c r="B159" s="317" t="s">
        <v>1018</v>
      </c>
      <c r="C159" s="380">
        <v>0</v>
      </c>
      <c r="D159" s="380">
        <v>80320254</v>
      </c>
      <c r="G159" s="295"/>
      <c r="H159" s="295"/>
      <c r="I159" s="295"/>
      <c r="J159" s="295"/>
    </row>
    <row r="160" spans="1:10" s="302" customFormat="1" x14ac:dyDescent="0.25">
      <c r="A160" s="326" t="s">
        <v>1017</v>
      </c>
      <c r="B160" s="317" t="s">
        <v>0</v>
      </c>
      <c r="C160" s="380">
        <v>0</v>
      </c>
      <c r="D160" s="380">
        <v>0</v>
      </c>
      <c r="G160" s="295"/>
      <c r="H160" s="295"/>
      <c r="I160" s="295"/>
      <c r="J160" s="295"/>
    </row>
    <row r="161" spans="1:10" s="302" customFormat="1" x14ac:dyDescent="0.25">
      <c r="A161" s="326" t="s">
        <v>1019</v>
      </c>
      <c r="B161" s="317" t="s">
        <v>2</v>
      </c>
      <c r="C161" s="380">
        <v>0</v>
      </c>
      <c r="D161" s="380">
        <v>59667</v>
      </c>
      <c r="G161" s="295"/>
      <c r="H161" s="295"/>
      <c r="I161" s="295"/>
      <c r="J161" s="295"/>
    </row>
    <row r="162" spans="1:10" s="302" customFormat="1" x14ac:dyDescent="0.25">
      <c r="A162" s="326" t="s">
        <v>1</v>
      </c>
      <c r="B162" s="317" t="s">
        <v>1075</v>
      </c>
      <c r="C162" s="380">
        <v>0</v>
      </c>
      <c r="D162" s="380">
        <v>0</v>
      </c>
      <c r="G162" s="295"/>
      <c r="H162" s="295"/>
      <c r="I162" s="295"/>
      <c r="J162" s="295"/>
    </row>
    <row r="163" spans="1:10" s="302" customFormat="1" x14ac:dyDescent="0.25">
      <c r="A163" s="326" t="s">
        <v>3</v>
      </c>
      <c r="B163" s="317" t="s">
        <v>5</v>
      </c>
      <c r="C163" s="380">
        <v>0</v>
      </c>
      <c r="D163" s="380">
        <v>0</v>
      </c>
      <c r="G163" s="295"/>
      <c r="H163" s="295"/>
      <c r="I163" s="295"/>
      <c r="J163" s="295"/>
    </row>
    <row r="164" spans="1:10" s="302" customFormat="1" x14ac:dyDescent="0.25">
      <c r="A164" s="326" t="s">
        <v>4</v>
      </c>
      <c r="B164" s="317" t="s">
        <v>7</v>
      </c>
      <c r="C164" s="380">
        <v>949000</v>
      </c>
      <c r="D164" s="380">
        <v>85550805</v>
      </c>
      <c r="G164" s="295"/>
      <c r="H164" s="295"/>
      <c r="I164" s="295"/>
      <c r="J164" s="295"/>
    </row>
    <row r="165" spans="1:10" s="302" customFormat="1" x14ac:dyDescent="0.25">
      <c r="A165" s="327" t="s">
        <v>6</v>
      </c>
      <c r="B165" s="321" t="s">
        <v>9</v>
      </c>
      <c r="C165" s="383">
        <v>17324679</v>
      </c>
      <c r="D165" s="383">
        <v>102625942</v>
      </c>
      <c r="G165" s="295"/>
      <c r="H165" s="295"/>
      <c r="I165" s="295"/>
      <c r="J165" s="295"/>
    </row>
    <row r="166" spans="1:10" s="302" customFormat="1" x14ac:dyDescent="0.25">
      <c r="A166" s="327" t="s">
        <v>8</v>
      </c>
      <c r="B166" s="321" t="s">
        <v>1076</v>
      </c>
      <c r="C166" s="383">
        <v>0</v>
      </c>
      <c r="D166" s="383">
        <v>270000</v>
      </c>
      <c r="G166" s="295"/>
      <c r="H166" s="295"/>
      <c r="I166" s="295"/>
      <c r="J166" s="295"/>
    </row>
    <row r="167" spans="1:10" s="302" customFormat="1" x14ac:dyDescent="0.25">
      <c r="A167" s="326" t="s">
        <v>10</v>
      </c>
      <c r="B167" s="317" t="s">
        <v>1077</v>
      </c>
      <c r="C167" s="380">
        <v>6089461</v>
      </c>
      <c r="D167" s="380">
        <v>2142942</v>
      </c>
      <c r="G167" s="295"/>
      <c r="H167" s="295"/>
      <c r="I167" s="295"/>
      <c r="J167" s="295"/>
    </row>
    <row r="168" spans="1:10" s="302" customFormat="1" x14ac:dyDescent="0.25">
      <c r="A168" s="326" t="s">
        <v>11</v>
      </c>
      <c r="B168" s="317" t="s">
        <v>1078</v>
      </c>
      <c r="C168" s="380">
        <v>248400</v>
      </c>
      <c r="D168" s="380">
        <v>1100197</v>
      </c>
      <c r="G168" s="303"/>
      <c r="H168" s="303"/>
      <c r="I168" s="303"/>
      <c r="J168" s="303"/>
    </row>
    <row r="169" spans="1:10" s="302" customFormat="1" x14ac:dyDescent="0.25">
      <c r="A169" s="326" t="s">
        <v>12</v>
      </c>
      <c r="B169" s="317" t="s">
        <v>1079</v>
      </c>
      <c r="C169" s="381">
        <v>0</v>
      </c>
      <c r="D169" s="381">
        <v>53220</v>
      </c>
      <c r="G169" s="303"/>
      <c r="H169" s="303"/>
      <c r="I169" s="303"/>
      <c r="J169" s="303"/>
    </row>
    <row r="170" spans="1:10" s="302" customFormat="1" x14ac:dyDescent="0.25">
      <c r="A170" s="326" t="s">
        <v>13</v>
      </c>
      <c r="B170" s="317" t="s">
        <v>1080</v>
      </c>
      <c r="C170" s="381">
        <v>6337861</v>
      </c>
      <c r="D170" s="381">
        <v>3566359</v>
      </c>
      <c r="G170" s="303"/>
      <c r="H170" s="303"/>
      <c r="I170" s="303"/>
      <c r="J170" s="303"/>
    </row>
    <row r="171" spans="1:10" s="302" customFormat="1" x14ac:dyDescent="0.25">
      <c r="A171" s="326" t="s">
        <v>14</v>
      </c>
      <c r="B171" s="317" t="s">
        <v>1081</v>
      </c>
      <c r="C171" s="381">
        <v>0</v>
      </c>
      <c r="D171" s="381">
        <v>0</v>
      </c>
      <c r="G171" s="303"/>
      <c r="H171" s="303"/>
      <c r="I171" s="303"/>
      <c r="J171" s="303"/>
    </row>
    <row r="172" spans="1:10" s="302" customFormat="1" x14ac:dyDescent="0.25">
      <c r="A172" s="326" t="s">
        <v>15</v>
      </c>
      <c r="B172" s="317" t="s">
        <v>1082</v>
      </c>
      <c r="C172" s="381">
        <v>-233720</v>
      </c>
      <c r="D172" s="381">
        <v>-1102016</v>
      </c>
      <c r="G172" s="295"/>
      <c r="H172" s="295"/>
      <c r="I172" s="295"/>
      <c r="J172" s="295"/>
    </row>
    <row r="173" spans="1:10" s="302" customFormat="1" x14ac:dyDescent="0.25">
      <c r="A173" s="327" t="s">
        <v>16</v>
      </c>
      <c r="B173" s="321" t="s">
        <v>1083</v>
      </c>
      <c r="C173" s="383">
        <v>-233720</v>
      </c>
      <c r="D173" s="398">
        <v>-1102016</v>
      </c>
      <c r="G173" s="295"/>
      <c r="H173" s="295"/>
      <c r="I173" s="295"/>
      <c r="J173" s="295"/>
    </row>
    <row r="174" spans="1:10" s="302" customFormat="1" x14ac:dyDescent="0.25">
      <c r="A174" s="326" t="s">
        <v>17</v>
      </c>
      <c r="B174" s="322" t="s">
        <v>1084</v>
      </c>
      <c r="C174" s="380">
        <v>0</v>
      </c>
      <c r="D174" s="380">
        <v>0</v>
      </c>
      <c r="G174" s="295"/>
      <c r="H174" s="295"/>
      <c r="I174" s="295"/>
      <c r="J174" s="295"/>
    </row>
    <row r="175" spans="1:10" s="302" customFormat="1" ht="26.4" x14ac:dyDescent="0.25">
      <c r="A175" s="326" t="s">
        <v>19</v>
      </c>
      <c r="B175" s="322" t="s">
        <v>1085</v>
      </c>
      <c r="C175" s="380">
        <v>0</v>
      </c>
      <c r="D175" s="380">
        <v>0</v>
      </c>
      <c r="G175" s="295"/>
      <c r="H175" s="295"/>
      <c r="I175" s="295"/>
      <c r="J175" s="295"/>
    </row>
    <row r="176" spans="1:10" s="302" customFormat="1" x14ac:dyDescent="0.25">
      <c r="A176" s="326" t="s">
        <v>21</v>
      </c>
      <c r="B176" s="322" t="s">
        <v>1086</v>
      </c>
      <c r="C176" s="380">
        <v>0</v>
      </c>
      <c r="D176" s="380">
        <v>0</v>
      </c>
      <c r="G176" s="295"/>
      <c r="H176" s="295"/>
      <c r="I176" s="295"/>
      <c r="J176" s="295"/>
    </row>
    <row r="177" spans="1:10" s="302" customFormat="1" ht="13.8" thickBot="1" x14ac:dyDescent="0.3">
      <c r="A177" s="384" t="s">
        <v>23</v>
      </c>
      <c r="B177" s="385" t="s">
        <v>1087</v>
      </c>
      <c r="C177" s="387">
        <v>6104141</v>
      </c>
      <c r="D177" s="387">
        <v>2464343</v>
      </c>
      <c r="G177" s="295"/>
      <c r="H177" s="295"/>
      <c r="I177" s="295"/>
      <c r="J177" s="295"/>
    </row>
    <row r="178" spans="1:10" s="302" customFormat="1" ht="13.8" thickBot="1" x14ac:dyDescent="0.3">
      <c r="A178" s="391" t="s">
        <v>25</v>
      </c>
      <c r="B178" s="392" t="s">
        <v>18</v>
      </c>
      <c r="C178" s="393">
        <v>0</v>
      </c>
      <c r="D178" s="393">
        <v>0</v>
      </c>
      <c r="G178" s="295"/>
      <c r="H178" s="295"/>
      <c r="I178" s="295"/>
      <c r="J178" s="295"/>
    </row>
    <row r="179" spans="1:10" s="302" customFormat="1" x14ac:dyDescent="0.25">
      <c r="A179" s="388" t="s">
        <v>27</v>
      </c>
      <c r="B179" s="389" t="s">
        <v>20</v>
      </c>
      <c r="C179" s="390">
        <v>0</v>
      </c>
      <c r="D179" s="390">
        <v>0</v>
      </c>
      <c r="G179" s="295"/>
      <c r="H179" s="295"/>
      <c r="I179" s="295"/>
      <c r="J179" s="295"/>
    </row>
    <row r="180" spans="1:10" s="302" customFormat="1" x14ac:dyDescent="0.25">
      <c r="A180" s="326" t="s">
        <v>29</v>
      </c>
      <c r="B180" s="322" t="s">
        <v>22</v>
      </c>
      <c r="C180" s="380">
        <v>0</v>
      </c>
      <c r="D180" s="380">
        <v>0</v>
      </c>
      <c r="G180" s="295"/>
      <c r="H180" s="295"/>
      <c r="I180" s="295"/>
      <c r="J180" s="295"/>
    </row>
    <row r="181" spans="1:10" s="302" customFormat="1" x14ac:dyDescent="0.25">
      <c r="A181" s="326" t="s">
        <v>31</v>
      </c>
      <c r="B181" s="322" t="s">
        <v>24</v>
      </c>
      <c r="C181" s="380">
        <v>0</v>
      </c>
      <c r="D181" s="380">
        <v>0</v>
      </c>
      <c r="G181" s="295"/>
      <c r="H181" s="295"/>
      <c r="I181" s="295"/>
      <c r="J181" s="295"/>
    </row>
    <row r="182" spans="1:10" s="302" customFormat="1" x14ac:dyDescent="0.25">
      <c r="A182" s="326" t="s">
        <v>33</v>
      </c>
      <c r="B182" s="322" t="s">
        <v>26</v>
      </c>
      <c r="C182" s="380">
        <v>592905425</v>
      </c>
      <c r="D182" s="380">
        <v>895978539</v>
      </c>
      <c r="G182" s="295"/>
      <c r="H182" s="295"/>
      <c r="I182" s="295"/>
      <c r="J182" s="295"/>
    </row>
    <row r="183" spans="1:10" s="302" customFormat="1" x14ac:dyDescent="0.25">
      <c r="A183" s="326" t="s">
        <v>35</v>
      </c>
      <c r="B183" s="322" t="s">
        <v>28</v>
      </c>
      <c r="C183" s="380">
        <v>56742001</v>
      </c>
      <c r="D183" s="380">
        <v>56742001</v>
      </c>
      <c r="G183" s="295"/>
      <c r="H183" s="295"/>
      <c r="I183" s="295"/>
      <c r="J183" s="295"/>
    </row>
    <row r="184" spans="1:10" s="302" customFormat="1" x14ac:dyDescent="0.25">
      <c r="A184" s="326" t="s">
        <v>37</v>
      </c>
      <c r="B184" s="322" t="s">
        <v>30</v>
      </c>
      <c r="C184" s="380">
        <v>0</v>
      </c>
      <c r="D184" s="380">
        <v>0</v>
      </c>
      <c r="G184" s="295"/>
      <c r="H184" s="295"/>
      <c r="I184" s="295"/>
      <c r="J184" s="295"/>
    </row>
    <row r="185" spans="1:10" s="302" customFormat="1" x14ac:dyDescent="0.25">
      <c r="A185" s="327" t="s">
        <v>39</v>
      </c>
      <c r="B185" s="323" t="s">
        <v>32</v>
      </c>
      <c r="C185" s="383">
        <v>14322094</v>
      </c>
      <c r="D185" s="383">
        <v>14322094</v>
      </c>
      <c r="G185" s="295"/>
      <c r="H185" s="295"/>
      <c r="I185" s="295"/>
      <c r="J185" s="295"/>
    </row>
    <row r="186" spans="1:10" s="302" customFormat="1" x14ac:dyDescent="0.25">
      <c r="A186" s="326" t="s">
        <v>40</v>
      </c>
      <c r="B186" s="322" t="s">
        <v>34</v>
      </c>
      <c r="C186" s="380">
        <v>430588520</v>
      </c>
      <c r="D186" s="380">
        <v>504000708</v>
      </c>
      <c r="G186" s="295"/>
      <c r="H186" s="295"/>
      <c r="I186" s="295"/>
      <c r="J186" s="295"/>
    </row>
    <row r="187" spans="1:10" s="302" customFormat="1" x14ac:dyDescent="0.25">
      <c r="A187" s="326" t="s">
        <v>42</v>
      </c>
      <c r="B187" s="322" t="s">
        <v>36</v>
      </c>
      <c r="C187" s="380">
        <v>0</v>
      </c>
      <c r="D187" s="380">
        <v>0</v>
      </c>
      <c r="G187" s="295"/>
      <c r="H187" s="295"/>
      <c r="I187" s="295"/>
      <c r="J187" s="295"/>
    </row>
    <row r="188" spans="1:10" s="302" customFormat="1" x14ac:dyDescent="0.25">
      <c r="A188" s="326" t="s">
        <v>44</v>
      </c>
      <c r="B188" s="322" t="s">
        <v>38</v>
      </c>
      <c r="C188" s="380">
        <v>73412188</v>
      </c>
      <c r="D188" s="380">
        <v>290954506</v>
      </c>
      <c r="G188" s="295"/>
      <c r="H188" s="295"/>
      <c r="I188" s="295"/>
      <c r="J188" s="295"/>
    </row>
    <row r="189" spans="1:10" s="302" customFormat="1" x14ac:dyDescent="0.25">
      <c r="A189" s="326" t="s">
        <v>46</v>
      </c>
      <c r="B189" s="322" t="s">
        <v>1088</v>
      </c>
      <c r="C189" s="380">
        <v>575064803</v>
      </c>
      <c r="D189" s="380">
        <v>866019309</v>
      </c>
      <c r="G189" s="295"/>
      <c r="H189" s="295"/>
      <c r="I189" s="295"/>
      <c r="J189" s="295"/>
    </row>
    <row r="190" spans="1:10" s="302" customFormat="1" x14ac:dyDescent="0.25">
      <c r="A190" s="326" t="s">
        <v>48</v>
      </c>
      <c r="B190" s="329" t="s">
        <v>41</v>
      </c>
      <c r="C190" s="380">
        <v>0</v>
      </c>
      <c r="D190" s="380">
        <v>0</v>
      </c>
      <c r="G190" s="295"/>
      <c r="H190" s="295"/>
      <c r="I190" s="295"/>
      <c r="J190" s="295"/>
    </row>
    <row r="191" spans="1:10" s="302" customFormat="1" x14ac:dyDescent="0.25">
      <c r="A191" s="326" t="s">
        <v>50</v>
      </c>
      <c r="B191" s="329" t="s">
        <v>43</v>
      </c>
      <c r="C191" s="380">
        <v>0</v>
      </c>
      <c r="D191" s="380">
        <v>0</v>
      </c>
      <c r="G191" s="295"/>
      <c r="H191" s="295"/>
      <c r="I191" s="295"/>
      <c r="J191" s="295"/>
    </row>
    <row r="192" spans="1:10" s="302" customFormat="1" x14ac:dyDescent="0.25">
      <c r="A192" s="326" t="s">
        <v>52</v>
      </c>
      <c r="B192" s="329" t="s">
        <v>45</v>
      </c>
      <c r="C192" s="380">
        <v>4261447</v>
      </c>
      <c r="D192" s="380">
        <v>1881296</v>
      </c>
      <c r="G192" s="295"/>
      <c r="H192" s="295"/>
      <c r="I192" s="295"/>
      <c r="J192" s="295"/>
    </row>
    <row r="193" spans="1:10" s="302" customFormat="1" x14ac:dyDescent="0.25">
      <c r="A193" s="326" t="s">
        <v>54</v>
      </c>
      <c r="B193" s="322" t="s">
        <v>47</v>
      </c>
      <c r="C193" s="380">
        <v>0</v>
      </c>
      <c r="D193" s="380">
        <v>5000</v>
      </c>
      <c r="G193" s="295"/>
      <c r="H193" s="295"/>
      <c r="I193" s="295"/>
      <c r="J193" s="295"/>
    </row>
    <row r="194" spans="1:10" s="302" customFormat="1" x14ac:dyDescent="0.25">
      <c r="A194" s="326" t="s">
        <v>56</v>
      </c>
      <c r="B194" s="322" t="s">
        <v>49</v>
      </c>
      <c r="C194" s="380">
        <v>0</v>
      </c>
      <c r="D194" s="380">
        <v>0</v>
      </c>
      <c r="G194" s="295"/>
      <c r="H194" s="295"/>
      <c r="I194" s="295"/>
      <c r="J194" s="295"/>
    </row>
    <row r="195" spans="1:10" s="302" customFormat="1" ht="26.4" x14ac:dyDescent="0.25">
      <c r="A195" s="326" t="s">
        <v>58</v>
      </c>
      <c r="B195" s="329" t="s">
        <v>51</v>
      </c>
      <c r="C195" s="380">
        <v>0</v>
      </c>
      <c r="D195" s="380">
        <v>0</v>
      </c>
      <c r="G195" s="295"/>
      <c r="H195" s="295"/>
      <c r="I195" s="295"/>
      <c r="J195" s="295"/>
    </row>
    <row r="196" spans="1:10" s="302" customFormat="1" x14ac:dyDescent="0.25">
      <c r="A196" s="326" t="s">
        <v>60</v>
      </c>
      <c r="B196" s="329" t="s">
        <v>53</v>
      </c>
      <c r="C196" s="380">
        <v>0</v>
      </c>
      <c r="D196" s="380">
        <v>0</v>
      </c>
      <c r="G196" s="295"/>
      <c r="H196" s="295"/>
      <c r="I196" s="295"/>
      <c r="J196" s="295"/>
    </row>
    <row r="197" spans="1:10" s="302" customFormat="1" x14ac:dyDescent="0.25">
      <c r="A197" s="326" t="s">
        <v>62</v>
      </c>
      <c r="B197" s="329" t="s">
        <v>55</v>
      </c>
      <c r="C197" s="380">
        <v>0</v>
      </c>
      <c r="D197" s="380">
        <v>12391620</v>
      </c>
      <c r="G197" s="295"/>
      <c r="H197" s="295"/>
      <c r="I197" s="295"/>
      <c r="J197" s="295"/>
    </row>
    <row r="198" spans="1:10" s="302" customFormat="1" x14ac:dyDescent="0.25">
      <c r="A198" s="326" t="s">
        <v>64</v>
      </c>
      <c r="B198" s="329" t="s">
        <v>57</v>
      </c>
      <c r="C198" s="380">
        <v>0</v>
      </c>
      <c r="D198" s="380">
        <v>0</v>
      </c>
      <c r="G198" s="295"/>
      <c r="H198" s="295"/>
      <c r="I198" s="295"/>
      <c r="J198" s="295"/>
    </row>
    <row r="199" spans="1:10" s="302" customFormat="1" x14ac:dyDescent="0.25">
      <c r="A199" s="326" t="s">
        <v>65</v>
      </c>
      <c r="B199" s="329" t="s">
        <v>59</v>
      </c>
      <c r="C199" s="380">
        <v>0</v>
      </c>
      <c r="D199" s="380">
        <v>0</v>
      </c>
      <c r="G199" s="295"/>
      <c r="H199" s="295"/>
      <c r="I199" s="295"/>
      <c r="J199" s="295"/>
    </row>
    <row r="200" spans="1:10" s="302" customFormat="1" ht="26.4" x14ac:dyDescent="0.25">
      <c r="A200" s="326" t="s">
        <v>67</v>
      </c>
      <c r="B200" s="329" t="s">
        <v>61</v>
      </c>
      <c r="C200" s="380">
        <v>0</v>
      </c>
      <c r="D200" s="380">
        <v>0</v>
      </c>
      <c r="G200" s="295"/>
      <c r="H200" s="295"/>
      <c r="I200" s="295"/>
      <c r="J200" s="295"/>
    </row>
    <row r="201" spans="1:10" s="302" customFormat="1" x14ac:dyDescent="0.25">
      <c r="A201" s="326" t="s">
        <v>69</v>
      </c>
      <c r="B201" s="329" t="s">
        <v>63</v>
      </c>
      <c r="C201" s="380">
        <v>0</v>
      </c>
      <c r="D201" s="380">
        <v>0</v>
      </c>
      <c r="G201" s="295"/>
      <c r="H201" s="295"/>
      <c r="I201" s="295"/>
      <c r="J201" s="295"/>
    </row>
    <row r="202" spans="1:10" s="302" customFormat="1" x14ac:dyDescent="0.25">
      <c r="A202" s="326" t="s">
        <v>71</v>
      </c>
      <c r="B202" s="329" t="s">
        <v>1089</v>
      </c>
      <c r="C202" s="380">
        <v>0</v>
      </c>
      <c r="D202" s="380">
        <v>0</v>
      </c>
      <c r="G202" s="295"/>
      <c r="H202" s="295"/>
      <c r="I202" s="295"/>
      <c r="J202" s="295"/>
    </row>
    <row r="203" spans="1:10" s="302" customFormat="1" ht="26.4" x14ac:dyDescent="0.25">
      <c r="A203" s="326" t="s">
        <v>73</v>
      </c>
      <c r="B203" s="329" t="s">
        <v>66</v>
      </c>
      <c r="C203" s="380">
        <v>0</v>
      </c>
      <c r="D203" s="380">
        <v>0</v>
      </c>
      <c r="G203" s="295"/>
      <c r="H203" s="295"/>
      <c r="I203" s="295"/>
      <c r="J203" s="295"/>
    </row>
    <row r="204" spans="1:10" s="302" customFormat="1" ht="26.4" x14ac:dyDescent="0.25">
      <c r="A204" s="326" t="s">
        <v>75</v>
      </c>
      <c r="B204" s="329" t="s">
        <v>68</v>
      </c>
      <c r="C204" s="380">
        <v>0</v>
      </c>
      <c r="D204" s="380">
        <v>0</v>
      </c>
      <c r="G204" s="295"/>
      <c r="H204" s="295"/>
      <c r="I204" s="295"/>
      <c r="J204" s="295"/>
    </row>
    <row r="205" spans="1:10" s="302" customFormat="1" x14ac:dyDescent="0.25">
      <c r="A205" s="326" t="s">
        <v>77</v>
      </c>
      <c r="B205" s="329" t="s">
        <v>70</v>
      </c>
      <c r="C205" s="380">
        <v>0</v>
      </c>
      <c r="D205" s="380">
        <v>0</v>
      </c>
      <c r="G205" s="295"/>
      <c r="H205" s="295"/>
      <c r="I205" s="295"/>
      <c r="J205" s="295"/>
    </row>
    <row r="206" spans="1:10" s="302" customFormat="1" x14ac:dyDescent="0.25">
      <c r="A206" s="326" t="s">
        <v>79</v>
      </c>
      <c r="B206" s="329" t="s">
        <v>72</v>
      </c>
      <c r="C206" s="380">
        <v>0</v>
      </c>
      <c r="D206" s="380">
        <v>0</v>
      </c>
      <c r="G206" s="295"/>
      <c r="H206" s="295"/>
      <c r="I206" s="295"/>
      <c r="J206" s="295"/>
    </row>
    <row r="207" spans="1:10" s="302" customFormat="1" x14ac:dyDescent="0.25">
      <c r="A207" s="326" t="s">
        <v>81</v>
      </c>
      <c r="B207" s="329" t="s">
        <v>74</v>
      </c>
      <c r="C207" s="380">
        <v>0</v>
      </c>
      <c r="D207" s="380">
        <v>0</v>
      </c>
      <c r="G207" s="295"/>
      <c r="H207" s="295"/>
      <c r="I207" s="295"/>
      <c r="J207" s="295"/>
    </row>
    <row r="208" spans="1:10" s="302" customFormat="1" x14ac:dyDescent="0.25">
      <c r="A208" s="326" t="s">
        <v>83</v>
      </c>
      <c r="B208" s="329" t="s">
        <v>76</v>
      </c>
      <c r="C208" s="380">
        <v>0</v>
      </c>
      <c r="D208" s="380">
        <v>0</v>
      </c>
      <c r="G208" s="295"/>
      <c r="H208" s="295"/>
      <c r="I208" s="295"/>
      <c r="J208" s="295"/>
    </row>
    <row r="209" spans="1:10" s="302" customFormat="1" x14ac:dyDescent="0.25">
      <c r="A209" s="326" t="s">
        <v>85</v>
      </c>
      <c r="B209" s="329" t="s">
        <v>78</v>
      </c>
      <c r="C209" s="380">
        <v>0</v>
      </c>
      <c r="D209" s="380">
        <v>0</v>
      </c>
      <c r="G209" s="295"/>
      <c r="H209" s="295"/>
      <c r="I209" s="295"/>
      <c r="J209" s="295"/>
    </row>
    <row r="210" spans="1:10" s="302" customFormat="1" x14ac:dyDescent="0.25">
      <c r="A210" s="326" t="s">
        <v>87</v>
      </c>
      <c r="B210" s="329" t="s">
        <v>80</v>
      </c>
      <c r="C210" s="380">
        <v>0</v>
      </c>
      <c r="D210" s="380">
        <v>0</v>
      </c>
      <c r="G210" s="303"/>
      <c r="H210" s="303"/>
      <c r="I210" s="303"/>
      <c r="J210" s="303"/>
    </row>
    <row r="211" spans="1:10" s="302" customFormat="1" x14ac:dyDescent="0.25">
      <c r="A211" s="326" t="s">
        <v>89</v>
      </c>
      <c r="B211" s="330" t="s">
        <v>82</v>
      </c>
      <c r="C211" s="381">
        <v>0</v>
      </c>
      <c r="D211" s="381">
        <v>0</v>
      </c>
      <c r="G211" s="295"/>
      <c r="H211" s="295"/>
      <c r="I211" s="295"/>
      <c r="J211" s="295"/>
    </row>
    <row r="212" spans="1:10" s="302" customFormat="1" ht="26.4" x14ac:dyDescent="0.25">
      <c r="A212" s="327" t="s">
        <v>90</v>
      </c>
      <c r="B212" s="328" t="s">
        <v>84</v>
      </c>
      <c r="C212" s="383">
        <v>0</v>
      </c>
      <c r="D212" s="383">
        <v>0</v>
      </c>
      <c r="G212" s="295"/>
      <c r="H212" s="295"/>
      <c r="I212" s="295"/>
      <c r="J212" s="295"/>
    </row>
    <row r="213" spans="1:10" s="302" customFormat="1" x14ac:dyDescent="0.25">
      <c r="A213" s="326" t="s">
        <v>92</v>
      </c>
      <c r="B213" s="322" t="s">
        <v>86</v>
      </c>
      <c r="C213" s="380">
        <v>0</v>
      </c>
      <c r="D213" s="380">
        <v>0</v>
      </c>
      <c r="G213" s="295"/>
      <c r="H213" s="295"/>
      <c r="I213" s="295"/>
      <c r="J213" s="295"/>
    </row>
    <row r="214" spans="1:10" s="302" customFormat="1" x14ac:dyDescent="0.25">
      <c r="A214" s="326" t="s">
        <v>94</v>
      </c>
      <c r="B214" s="322" t="s">
        <v>88</v>
      </c>
      <c r="C214" s="380">
        <v>0</v>
      </c>
      <c r="D214" s="380">
        <v>0</v>
      </c>
      <c r="G214" s="295"/>
      <c r="H214" s="295"/>
      <c r="I214" s="295"/>
      <c r="J214" s="295"/>
    </row>
    <row r="215" spans="1:10" s="302" customFormat="1" x14ac:dyDescent="0.25">
      <c r="A215" s="326" t="s">
        <v>96</v>
      </c>
      <c r="B215" s="322" t="s">
        <v>91</v>
      </c>
      <c r="C215" s="380">
        <v>4261447</v>
      </c>
      <c r="D215" s="380">
        <v>14277916</v>
      </c>
      <c r="G215" s="295"/>
      <c r="H215" s="295"/>
      <c r="I215" s="295"/>
      <c r="J215" s="295"/>
    </row>
    <row r="216" spans="1:10" s="302" customFormat="1" x14ac:dyDescent="0.25">
      <c r="A216" s="326" t="s">
        <v>98</v>
      </c>
      <c r="B216" s="322" t="s">
        <v>93</v>
      </c>
      <c r="C216" s="380">
        <v>0</v>
      </c>
      <c r="D216" s="380">
        <v>0</v>
      </c>
      <c r="G216" s="295"/>
      <c r="H216" s="295"/>
      <c r="I216" s="295"/>
      <c r="J216" s="295"/>
    </row>
    <row r="217" spans="1:10" s="302" customFormat="1" ht="26.4" x14ac:dyDescent="0.25">
      <c r="A217" s="326" t="s">
        <v>100</v>
      </c>
      <c r="B217" s="329" t="s">
        <v>95</v>
      </c>
      <c r="C217" s="380">
        <v>0</v>
      </c>
      <c r="D217" s="380">
        <v>0</v>
      </c>
      <c r="G217" s="295"/>
      <c r="H217" s="295"/>
      <c r="I217" s="295"/>
      <c r="J217" s="295"/>
    </row>
    <row r="218" spans="1:10" s="302" customFormat="1" x14ac:dyDescent="0.25">
      <c r="A218" s="326" t="s">
        <v>102</v>
      </c>
      <c r="B218" s="329" t="s">
        <v>97</v>
      </c>
      <c r="C218" s="380">
        <v>547375</v>
      </c>
      <c r="D218" s="380">
        <v>688814</v>
      </c>
      <c r="G218" s="295"/>
      <c r="H218" s="295"/>
      <c r="I218" s="295"/>
      <c r="J218" s="295"/>
    </row>
    <row r="219" spans="1:10" s="302" customFormat="1" x14ac:dyDescent="0.25">
      <c r="A219" s="326" t="s">
        <v>104</v>
      </c>
      <c r="B219" s="329" t="s">
        <v>99</v>
      </c>
      <c r="C219" s="380">
        <v>0</v>
      </c>
      <c r="D219" s="380">
        <v>0</v>
      </c>
      <c r="G219" s="295"/>
      <c r="H219" s="295"/>
      <c r="I219" s="295"/>
      <c r="J219" s="295"/>
    </row>
    <row r="220" spans="1:10" s="302" customFormat="1" x14ac:dyDescent="0.25">
      <c r="A220" s="326" t="s">
        <v>106</v>
      </c>
      <c r="B220" s="322" t="s">
        <v>101</v>
      </c>
      <c r="C220" s="380">
        <v>0</v>
      </c>
      <c r="D220" s="380">
        <v>0</v>
      </c>
      <c r="G220" s="295"/>
      <c r="H220" s="295"/>
      <c r="I220" s="295"/>
      <c r="J220" s="295"/>
    </row>
    <row r="221" spans="1:10" s="302" customFormat="1" ht="26.4" x14ac:dyDescent="0.25">
      <c r="A221" s="326" t="s">
        <v>108</v>
      </c>
      <c r="B221" s="322" t="s">
        <v>103</v>
      </c>
      <c r="C221" s="380">
        <v>0</v>
      </c>
      <c r="D221" s="380">
        <v>0</v>
      </c>
      <c r="G221" s="295"/>
      <c r="H221" s="295"/>
      <c r="I221" s="295"/>
      <c r="J221" s="295"/>
    </row>
    <row r="222" spans="1:10" s="302" customFormat="1" x14ac:dyDescent="0.25">
      <c r="A222" s="326" t="s">
        <v>110</v>
      </c>
      <c r="B222" s="329" t="s">
        <v>105</v>
      </c>
      <c r="C222" s="380">
        <v>0</v>
      </c>
      <c r="D222" s="380">
        <v>0</v>
      </c>
      <c r="G222" s="295"/>
      <c r="H222" s="295"/>
      <c r="I222" s="295"/>
      <c r="J222" s="295"/>
    </row>
    <row r="223" spans="1:10" s="302" customFormat="1" x14ac:dyDescent="0.25">
      <c r="A223" s="326" t="s">
        <v>112</v>
      </c>
      <c r="B223" s="329" t="s">
        <v>107</v>
      </c>
      <c r="C223" s="380">
        <v>0</v>
      </c>
      <c r="D223" s="380">
        <v>0</v>
      </c>
      <c r="G223" s="295"/>
      <c r="H223" s="295"/>
      <c r="I223" s="295"/>
      <c r="J223" s="295"/>
    </row>
    <row r="224" spans="1:10" s="302" customFormat="1" x14ac:dyDescent="0.25">
      <c r="A224" s="326" t="s">
        <v>114</v>
      </c>
      <c r="B224" s="329" t="s">
        <v>109</v>
      </c>
      <c r="C224" s="380">
        <v>0</v>
      </c>
      <c r="D224" s="380">
        <v>0</v>
      </c>
      <c r="G224" s="295"/>
      <c r="H224" s="295"/>
      <c r="I224" s="295"/>
      <c r="J224" s="295"/>
    </row>
    <row r="225" spans="1:10" s="302" customFormat="1" x14ac:dyDescent="0.25">
      <c r="A225" s="326" t="s">
        <v>116</v>
      </c>
      <c r="B225" s="329" t="s">
        <v>111</v>
      </c>
      <c r="C225" s="380">
        <v>0</v>
      </c>
      <c r="D225" s="380">
        <v>0</v>
      </c>
      <c r="G225" s="295"/>
      <c r="H225" s="295"/>
      <c r="I225" s="295"/>
      <c r="J225" s="295"/>
    </row>
    <row r="226" spans="1:10" s="302" customFormat="1" ht="26.4" x14ac:dyDescent="0.25">
      <c r="A226" s="326" t="s">
        <v>117</v>
      </c>
      <c r="B226" s="329" t="s">
        <v>113</v>
      </c>
      <c r="C226" s="380">
        <v>0</v>
      </c>
      <c r="D226" s="380">
        <v>0</v>
      </c>
      <c r="G226" s="295"/>
      <c r="H226" s="295"/>
      <c r="I226" s="295"/>
      <c r="J226" s="295"/>
    </row>
    <row r="227" spans="1:10" s="302" customFormat="1" x14ac:dyDescent="0.25">
      <c r="A227" s="326" t="s">
        <v>119</v>
      </c>
      <c r="B227" s="329" t="s">
        <v>115</v>
      </c>
      <c r="C227" s="380">
        <v>0</v>
      </c>
      <c r="D227" s="380">
        <v>0</v>
      </c>
      <c r="G227" s="295"/>
      <c r="H227" s="295"/>
      <c r="I227" s="295"/>
      <c r="J227" s="295"/>
    </row>
    <row r="228" spans="1:10" s="302" customFormat="1" x14ac:dyDescent="0.25">
      <c r="A228" s="326" t="s">
        <v>121</v>
      </c>
      <c r="B228" s="329" t="s">
        <v>1090</v>
      </c>
      <c r="C228" s="380">
        <v>3247169</v>
      </c>
      <c r="D228" s="380">
        <v>3653887</v>
      </c>
      <c r="G228" s="295"/>
      <c r="H228" s="295"/>
      <c r="I228" s="295"/>
      <c r="J228" s="295"/>
    </row>
    <row r="229" spans="1:10" s="302" customFormat="1" ht="26.4" x14ac:dyDescent="0.25">
      <c r="A229" s="326" t="s">
        <v>123</v>
      </c>
      <c r="B229" s="329" t="s">
        <v>118</v>
      </c>
      <c r="C229" s="380">
        <v>0</v>
      </c>
      <c r="D229" s="380">
        <v>0</v>
      </c>
      <c r="G229" s="295"/>
      <c r="H229" s="295"/>
      <c r="I229" s="295"/>
      <c r="J229" s="295"/>
    </row>
    <row r="230" spans="1:10" s="302" customFormat="1" x14ac:dyDescent="0.25">
      <c r="A230" s="326" t="s">
        <v>125</v>
      </c>
      <c r="B230" s="329" t="s">
        <v>120</v>
      </c>
      <c r="C230" s="380">
        <v>0</v>
      </c>
      <c r="D230" s="380">
        <v>0</v>
      </c>
      <c r="G230" s="295"/>
      <c r="H230" s="295"/>
      <c r="I230" s="295"/>
      <c r="J230" s="295"/>
    </row>
    <row r="231" spans="1:10" s="302" customFormat="1" x14ac:dyDescent="0.25">
      <c r="A231" s="326" t="s">
        <v>126</v>
      </c>
      <c r="B231" s="329" t="s">
        <v>122</v>
      </c>
      <c r="C231" s="380">
        <v>0</v>
      </c>
      <c r="D231" s="380">
        <v>0</v>
      </c>
      <c r="G231" s="295"/>
      <c r="H231" s="295"/>
      <c r="I231" s="295"/>
      <c r="J231" s="295"/>
    </row>
    <row r="232" spans="1:10" s="302" customFormat="1" x14ac:dyDescent="0.25">
      <c r="A232" s="326" t="s">
        <v>127</v>
      </c>
      <c r="B232" s="329" t="s">
        <v>124</v>
      </c>
      <c r="C232" s="380">
        <v>0</v>
      </c>
      <c r="D232" s="380">
        <v>0</v>
      </c>
      <c r="G232" s="295"/>
      <c r="H232" s="295"/>
      <c r="I232" s="295"/>
      <c r="J232" s="295"/>
    </row>
    <row r="233" spans="1:10" s="302" customFormat="1" ht="26.4" x14ac:dyDescent="0.25">
      <c r="A233" s="326" t="s">
        <v>128</v>
      </c>
      <c r="B233" s="329" t="s">
        <v>1020</v>
      </c>
      <c r="C233" s="380">
        <v>3247169</v>
      </c>
      <c r="D233" s="380">
        <v>3653887</v>
      </c>
      <c r="G233" s="295"/>
      <c r="H233" s="295"/>
      <c r="I233" s="295"/>
      <c r="J233" s="295"/>
    </row>
    <row r="234" spans="1:10" s="302" customFormat="1" x14ac:dyDescent="0.25">
      <c r="A234" s="326" t="s">
        <v>129</v>
      </c>
      <c r="B234" s="329" t="s">
        <v>1091</v>
      </c>
      <c r="C234" s="380">
        <v>0</v>
      </c>
      <c r="D234" s="380">
        <v>0</v>
      </c>
      <c r="G234" s="295"/>
      <c r="H234" s="295"/>
      <c r="I234" s="295"/>
      <c r="J234" s="295"/>
    </row>
    <row r="235" spans="1:10" s="302" customFormat="1" x14ac:dyDescent="0.25">
      <c r="A235" s="327" t="s">
        <v>130</v>
      </c>
      <c r="B235" s="328" t="s">
        <v>1092</v>
      </c>
      <c r="C235" s="382">
        <v>0</v>
      </c>
      <c r="D235" s="382">
        <v>0</v>
      </c>
      <c r="G235" s="295"/>
      <c r="H235" s="295"/>
      <c r="I235" s="295"/>
      <c r="J235" s="295"/>
    </row>
    <row r="236" spans="1:10" s="302" customFormat="1" ht="26.4" x14ac:dyDescent="0.25">
      <c r="A236" s="326" t="s">
        <v>132</v>
      </c>
      <c r="B236" s="329" t="s">
        <v>1093</v>
      </c>
      <c r="C236" s="380">
        <v>0</v>
      </c>
      <c r="D236" s="380">
        <v>0</v>
      </c>
      <c r="G236" s="295"/>
      <c r="H236" s="295"/>
      <c r="I236" s="295"/>
      <c r="J236" s="295"/>
    </row>
    <row r="237" spans="1:10" s="302" customFormat="1" ht="26.4" x14ac:dyDescent="0.25">
      <c r="A237" s="326" t="s">
        <v>133</v>
      </c>
      <c r="B237" s="329" t="s">
        <v>1094</v>
      </c>
      <c r="C237" s="380">
        <v>0</v>
      </c>
      <c r="D237" s="380">
        <v>0</v>
      </c>
      <c r="G237" s="295"/>
      <c r="H237" s="295"/>
      <c r="I237" s="295"/>
      <c r="J237" s="295"/>
    </row>
    <row r="238" spans="1:10" s="302" customFormat="1" x14ac:dyDescent="0.25">
      <c r="A238" s="326" t="s">
        <v>134</v>
      </c>
      <c r="B238" s="329" t="s">
        <v>1095</v>
      </c>
      <c r="C238" s="380">
        <v>0</v>
      </c>
      <c r="D238" s="380">
        <v>0</v>
      </c>
      <c r="G238" s="295"/>
      <c r="H238" s="295"/>
      <c r="I238" s="295"/>
      <c r="J238" s="295"/>
    </row>
    <row r="239" spans="1:10" s="302" customFormat="1" x14ac:dyDescent="0.25">
      <c r="A239" s="326" t="s">
        <v>135</v>
      </c>
      <c r="B239" s="329" t="s">
        <v>131</v>
      </c>
      <c r="C239" s="380">
        <v>3794544</v>
      </c>
      <c r="D239" s="380">
        <v>4342701</v>
      </c>
      <c r="G239" s="295"/>
      <c r="H239" s="295"/>
      <c r="I239" s="295"/>
      <c r="J239" s="295"/>
    </row>
    <row r="240" spans="1:10" s="302" customFormat="1" x14ac:dyDescent="0.25">
      <c r="A240" s="326" t="s">
        <v>136</v>
      </c>
      <c r="B240" s="329" t="s">
        <v>1096</v>
      </c>
      <c r="C240" s="380">
        <v>1640246</v>
      </c>
      <c r="D240" s="380">
        <v>2474259</v>
      </c>
      <c r="G240" s="295"/>
      <c r="H240" s="295"/>
      <c r="I240" s="295"/>
      <c r="J240" s="295"/>
    </row>
    <row r="241" spans="1:10" s="302" customFormat="1" x14ac:dyDescent="0.25">
      <c r="A241" s="326" t="s">
        <v>138</v>
      </c>
      <c r="B241" s="329" t="s">
        <v>137</v>
      </c>
      <c r="C241" s="380">
        <v>0</v>
      </c>
      <c r="D241" s="380">
        <v>0</v>
      </c>
      <c r="G241" s="295"/>
      <c r="H241" s="295"/>
      <c r="I241" s="295"/>
      <c r="J241" s="295"/>
    </row>
    <row r="242" spans="1:10" s="302" customFormat="1" x14ac:dyDescent="0.25">
      <c r="A242" s="326" t="s">
        <v>140</v>
      </c>
      <c r="B242" s="329" t="s">
        <v>139</v>
      </c>
      <c r="C242" s="380">
        <v>0</v>
      </c>
      <c r="D242" s="380">
        <v>541273</v>
      </c>
      <c r="G242" s="295"/>
      <c r="H242" s="295"/>
      <c r="I242" s="295"/>
      <c r="J242" s="295"/>
    </row>
    <row r="243" spans="1:10" s="302" customFormat="1" x14ac:dyDescent="0.25">
      <c r="A243" s="326" t="s">
        <v>142</v>
      </c>
      <c r="B243" s="329" t="s">
        <v>141</v>
      </c>
      <c r="C243" s="380">
        <v>0</v>
      </c>
      <c r="D243" s="380">
        <v>0</v>
      </c>
      <c r="G243" s="295"/>
      <c r="H243" s="295"/>
      <c r="I243" s="295"/>
      <c r="J243" s="295"/>
    </row>
    <row r="244" spans="1:10" s="302" customFormat="1" x14ac:dyDescent="0.25">
      <c r="A244" s="326" t="s">
        <v>143</v>
      </c>
      <c r="B244" s="329" t="s">
        <v>1097</v>
      </c>
      <c r="C244" s="380">
        <v>0</v>
      </c>
      <c r="D244" s="380">
        <v>0</v>
      </c>
      <c r="G244" s="295"/>
      <c r="H244" s="295"/>
      <c r="I244" s="295"/>
      <c r="J244" s="295"/>
    </row>
    <row r="245" spans="1:10" s="302" customFormat="1" x14ac:dyDescent="0.25">
      <c r="A245" s="326" t="s">
        <v>145</v>
      </c>
      <c r="B245" s="329" t="s">
        <v>144</v>
      </c>
      <c r="C245" s="380">
        <v>0</v>
      </c>
      <c r="D245" s="380">
        <v>0</v>
      </c>
      <c r="G245" s="295"/>
      <c r="H245" s="295"/>
      <c r="I245" s="295"/>
      <c r="J245" s="295"/>
    </row>
    <row r="246" spans="1:10" s="302" customFormat="1" x14ac:dyDescent="0.25">
      <c r="A246" s="326" t="s">
        <v>146</v>
      </c>
      <c r="B246" s="329" t="s">
        <v>147</v>
      </c>
      <c r="C246" s="380">
        <v>0</v>
      </c>
      <c r="D246" s="380">
        <v>0</v>
      </c>
      <c r="G246" s="295"/>
      <c r="H246" s="295"/>
      <c r="I246" s="295"/>
      <c r="J246" s="295"/>
    </row>
    <row r="247" spans="1:10" s="302" customFormat="1" x14ac:dyDescent="0.25">
      <c r="A247" s="326" t="s">
        <v>148</v>
      </c>
      <c r="B247" s="329" t="s">
        <v>149</v>
      </c>
      <c r="C247" s="380">
        <v>0</v>
      </c>
      <c r="D247" s="380">
        <v>0</v>
      </c>
      <c r="G247" s="295"/>
      <c r="H247" s="295"/>
      <c r="I247" s="295"/>
      <c r="J247" s="295"/>
    </row>
    <row r="248" spans="1:10" s="302" customFormat="1" x14ac:dyDescent="0.25">
      <c r="A248" s="326" t="s">
        <v>150</v>
      </c>
      <c r="B248" s="329" t="s">
        <v>151</v>
      </c>
      <c r="C248" s="380">
        <v>0</v>
      </c>
      <c r="D248" s="380">
        <v>0</v>
      </c>
      <c r="G248" s="295"/>
      <c r="H248" s="295"/>
      <c r="I248" s="295"/>
      <c r="J248" s="295"/>
    </row>
    <row r="249" spans="1:10" s="302" customFormat="1" x14ac:dyDescent="0.25">
      <c r="A249" s="327" t="s">
        <v>152</v>
      </c>
      <c r="B249" s="328" t="s">
        <v>153</v>
      </c>
      <c r="C249" s="383">
        <v>1640246</v>
      </c>
      <c r="D249" s="383">
        <v>3015532</v>
      </c>
      <c r="G249" s="295"/>
      <c r="H249" s="295"/>
      <c r="I249" s="295"/>
      <c r="J249" s="295"/>
    </row>
    <row r="250" spans="1:10" s="302" customFormat="1" x14ac:dyDescent="0.25">
      <c r="A250" s="327" t="s">
        <v>154</v>
      </c>
      <c r="B250" s="328" t="s">
        <v>155</v>
      </c>
      <c r="C250" s="382">
        <v>9696237</v>
      </c>
      <c r="D250" s="382">
        <v>21636149</v>
      </c>
      <c r="G250" s="295"/>
      <c r="H250" s="295"/>
      <c r="I250" s="295"/>
      <c r="J250" s="295"/>
    </row>
    <row r="251" spans="1:10" s="302" customFormat="1" x14ac:dyDescent="0.25">
      <c r="A251" s="327" t="s">
        <v>156</v>
      </c>
      <c r="B251" s="328" t="s">
        <v>1098</v>
      </c>
      <c r="C251" s="380">
        <v>0</v>
      </c>
      <c r="D251" s="380">
        <v>0</v>
      </c>
      <c r="G251" s="295"/>
      <c r="H251" s="295"/>
      <c r="I251" s="295"/>
      <c r="J251" s="295"/>
    </row>
    <row r="252" spans="1:10" s="302" customFormat="1" x14ac:dyDescent="0.25">
      <c r="A252" s="326" t="s">
        <v>157</v>
      </c>
      <c r="B252" s="329" t="s">
        <v>158</v>
      </c>
      <c r="C252" s="380">
        <v>0</v>
      </c>
      <c r="D252" s="380">
        <v>0</v>
      </c>
      <c r="G252" s="295"/>
      <c r="H252" s="295"/>
      <c r="I252" s="295"/>
      <c r="J252" s="295"/>
    </row>
    <row r="253" spans="1:10" s="302" customFormat="1" x14ac:dyDescent="0.25">
      <c r="A253" s="326" t="s">
        <v>159</v>
      </c>
      <c r="B253" s="329" t="s">
        <v>160</v>
      </c>
      <c r="C253" s="380">
        <v>4627567</v>
      </c>
      <c r="D253" s="380">
        <v>4806263</v>
      </c>
      <c r="G253" s="295"/>
      <c r="H253" s="295"/>
      <c r="I253" s="295"/>
      <c r="J253" s="295"/>
    </row>
    <row r="254" spans="1:10" s="302" customFormat="1" x14ac:dyDescent="0.25">
      <c r="A254" s="326" t="s">
        <v>161</v>
      </c>
      <c r="B254" s="329" t="s">
        <v>162</v>
      </c>
      <c r="C254" s="380">
        <v>3516818</v>
      </c>
      <c r="D254" s="380">
        <v>3516818</v>
      </c>
      <c r="G254" s="295"/>
      <c r="H254" s="295"/>
      <c r="I254" s="295"/>
      <c r="J254" s="295"/>
    </row>
    <row r="255" spans="1:10" s="302" customFormat="1" ht="13.8" thickBot="1" x14ac:dyDescent="0.3">
      <c r="A255" s="384" t="s">
        <v>163</v>
      </c>
      <c r="B255" s="394" t="s">
        <v>164</v>
      </c>
      <c r="C255" s="386">
        <v>8144385</v>
      </c>
      <c r="D255" s="386">
        <v>8323081</v>
      </c>
      <c r="G255" s="295"/>
      <c r="H255" s="295"/>
      <c r="I255" s="295"/>
      <c r="J255" s="295"/>
    </row>
    <row r="256" spans="1:10" s="302" customFormat="1" ht="13.8" thickBot="1" x14ac:dyDescent="0.3">
      <c r="A256" s="396" t="s">
        <v>165</v>
      </c>
      <c r="B256" s="392" t="s">
        <v>166</v>
      </c>
      <c r="C256" s="397">
        <v>592905425</v>
      </c>
      <c r="D256" s="397">
        <v>895978539</v>
      </c>
      <c r="G256" s="295"/>
      <c r="H256" s="295"/>
      <c r="I256" s="295"/>
      <c r="J256" s="304"/>
    </row>
    <row r="257" spans="1:10" s="302" customFormat="1" x14ac:dyDescent="0.25">
      <c r="A257" s="308"/>
      <c r="B257" s="308"/>
      <c r="C257" s="309"/>
      <c r="D257" s="395"/>
      <c r="G257" s="304"/>
      <c r="H257" s="304"/>
      <c r="I257" s="304"/>
      <c r="J257" s="304"/>
    </row>
    <row r="258" spans="1:10" s="302" customFormat="1" x14ac:dyDescent="0.25">
      <c r="A258" s="308"/>
      <c r="B258" s="308"/>
      <c r="C258" s="309"/>
      <c r="D258" s="335"/>
    </row>
    <row r="259" spans="1:10" s="302" customFormat="1" x14ac:dyDescent="0.25">
      <c r="A259" s="308"/>
      <c r="B259" s="308"/>
      <c r="C259" s="309"/>
      <c r="D259" s="309"/>
    </row>
    <row r="260" spans="1:10" s="302" customFormat="1" x14ac:dyDescent="0.25">
      <c r="A260" s="308"/>
      <c r="B260" s="308"/>
      <c r="C260" s="309"/>
      <c r="D260" s="309"/>
    </row>
    <row r="261" spans="1:10" s="302" customFormat="1" x14ac:dyDescent="0.25">
      <c r="A261" s="308"/>
      <c r="B261" s="308"/>
      <c r="C261" s="309"/>
      <c r="D261" s="309"/>
    </row>
    <row r="262" spans="1:10" s="302" customFormat="1" x14ac:dyDescent="0.25">
      <c r="A262" s="308"/>
      <c r="B262" s="308"/>
      <c r="C262" s="309"/>
      <c r="D262" s="309"/>
    </row>
    <row r="263" spans="1:10" s="302" customFormat="1" x14ac:dyDescent="0.25">
      <c r="A263" s="308"/>
      <c r="B263" s="308"/>
      <c r="C263" s="309"/>
      <c r="D263" s="309"/>
    </row>
    <row r="264" spans="1:10" s="302" customFormat="1" x14ac:dyDescent="0.25">
      <c r="A264" s="308"/>
      <c r="B264" s="308"/>
      <c r="C264" s="309"/>
      <c r="D264" s="309"/>
    </row>
    <row r="265" spans="1:10" s="302" customFormat="1" x14ac:dyDescent="0.25">
      <c r="A265" s="308"/>
      <c r="B265" s="308"/>
      <c r="C265" s="309"/>
      <c r="D265" s="309"/>
    </row>
    <row r="266" spans="1:10" s="302" customFormat="1" x14ac:dyDescent="0.25">
      <c r="A266" s="308"/>
      <c r="B266" s="308"/>
      <c r="C266" s="309"/>
      <c r="D266" s="309"/>
    </row>
    <row r="267" spans="1:10" s="302" customFormat="1" x14ac:dyDescent="0.25">
      <c r="A267" s="308"/>
      <c r="B267" s="308"/>
      <c r="C267" s="309"/>
      <c r="D267" s="309"/>
    </row>
    <row r="268" spans="1:10" s="302" customFormat="1" x14ac:dyDescent="0.25">
      <c r="A268" s="308"/>
      <c r="B268" s="308"/>
      <c r="C268" s="309"/>
      <c r="D268" s="309"/>
    </row>
    <row r="269" spans="1:10" s="302" customFormat="1" x14ac:dyDescent="0.25">
      <c r="A269" s="308"/>
      <c r="B269" s="308"/>
      <c r="C269" s="309"/>
      <c r="D269" s="309"/>
    </row>
    <row r="270" spans="1:10" s="302" customFormat="1" x14ac:dyDescent="0.25">
      <c r="A270" s="308"/>
      <c r="B270" s="308"/>
      <c r="C270" s="309"/>
      <c r="D270" s="309"/>
    </row>
    <row r="271" spans="1:10" s="302" customFormat="1" x14ac:dyDescent="0.25">
      <c r="A271" s="308"/>
      <c r="B271" s="308"/>
      <c r="C271" s="309"/>
      <c r="D271" s="309"/>
    </row>
    <row r="272" spans="1:10" s="302" customFormat="1" x14ac:dyDescent="0.25">
      <c r="A272" s="308"/>
      <c r="B272" s="308"/>
      <c r="C272" s="309"/>
      <c r="D272" s="309"/>
    </row>
    <row r="273" spans="1:4" s="302" customFormat="1" x14ac:dyDescent="0.25">
      <c r="A273" s="308"/>
      <c r="B273" s="308"/>
      <c r="C273" s="309"/>
      <c r="D273" s="309"/>
    </row>
    <row r="274" spans="1:4" s="302" customFormat="1" x14ac:dyDescent="0.25">
      <c r="A274" s="308"/>
      <c r="B274" s="308"/>
      <c r="C274" s="309"/>
      <c r="D274" s="309"/>
    </row>
    <row r="275" spans="1:4" s="302" customFormat="1" x14ac:dyDescent="0.25">
      <c r="A275" s="308"/>
      <c r="B275" s="308"/>
      <c r="C275" s="309"/>
      <c r="D275" s="309"/>
    </row>
    <row r="276" spans="1:4" s="302" customFormat="1" x14ac:dyDescent="0.25">
      <c r="A276" s="308"/>
      <c r="B276" s="308"/>
      <c r="C276" s="309"/>
      <c r="D276" s="309"/>
    </row>
    <row r="277" spans="1:4" s="302" customFormat="1" x14ac:dyDescent="0.25">
      <c r="A277" s="308"/>
      <c r="B277" s="308"/>
      <c r="C277" s="309"/>
      <c r="D277" s="309"/>
    </row>
    <row r="278" spans="1:4" s="302" customFormat="1" x14ac:dyDescent="0.25">
      <c r="A278" s="308"/>
      <c r="B278" s="308"/>
      <c r="C278" s="309"/>
      <c r="D278" s="309"/>
    </row>
    <row r="279" spans="1:4" s="302" customFormat="1" x14ac:dyDescent="0.25">
      <c r="A279" s="308"/>
      <c r="B279" s="308"/>
      <c r="C279" s="309"/>
      <c r="D279" s="309"/>
    </row>
    <row r="280" spans="1:4" s="302" customFormat="1" x14ac:dyDescent="0.25">
      <c r="A280" s="308"/>
      <c r="B280" s="308"/>
      <c r="C280" s="309"/>
      <c r="D280" s="309"/>
    </row>
    <row r="281" spans="1:4" s="302" customFormat="1" x14ac:dyDescent="0.25">
      <c r="A281" s="308"/>
      <c r="B281" s="308"/>
      <c r="C281" s="309"/>
      <c r="D281" s="309"/>
    </row>
    <row r="282" spans="1:4" s="302" customFormat="1" x14ac:dyDescent="0.25">
      <c r="A282" s="308"/>
      <c r="B282" s="308"/>
      <c r="C282" s="309"/>
      <c r="D282" s="309"/>
    </row>
    <row r="283" spans="1:4" s="302" customFormat="1" x14ac:dyDescent="0.25">
      <c r="A283" s="308"/>
      <c r="B283" s="308"/>
      <c r="C283" s="309"/>
      <c r="D283" s="309"/>
    </row>
    <row r="284" spans="1:4" s="302" customFormat="1" x14ac:dyDescent="0.25">
      <c r="A284" s="308"/>
      <c r="B284" s="308"/>
      <c r="C284" s="309"/>
      <c r="D284" s="309"/>
    </row>
    <row r="285" spans="1:4" s="302" customFormat="1" x14ac:dyDescent="0.25">
      <c r="A285" s="308"/>
      <c r="B285" s="308"/>
      <c r="C285" s="309"/>
      <c r="D285" s="309"/>
    </row>
    <row r="286" spans="1:4" s="302" customFormat="1" x14ac:dyDescent="0.25">
      <c r="A286" s="308"/>
      <c r="B286" s="308"/>
      <c r="C286" s="309"/>
      <c r="D286" s="309"/>
    </row>
    <row r="287" spans="1:4" s="302" customFormat="1" x14ac:dyDescent="0.25">
      <c r="A287" s="308"/>
      <c r="B287" s="308"/>
      <c r="C287" s="309"/>
      <c r="D287" s="309"/>
    </row>
    <row r="288" spans="1:4" s="302" customFormat="1" x14ac:dyDescent="0.25">
      <c r="A288" s="308"/>
      <c r="B288" s="308"/>
      <c r="C288" s="309"/>
      <c r="D288" s="309"/>
    </row>
    <row r="289" spans="1:4" s="302" customFormat="1" x14ac:dyDescent="0.25">
      <c r="A289" s="308"/>
      <c r="B289" s="308"/>
      <c r="C289" s="309"/>
      <c r="D289" s="309"/>
    </row>
    <row r="290" spans="1:4" s="302" customFormat="1" x14ac:dyDescent="0.25">
      <c r="A290" s="308"/>
      <c r="B290" s="308"/>
      <c r="C290" s="309"/>
      <c r="D290" s="309"/>
    </row>
    <row r="291" spans="1:4" s="302" customFormat="1" x14ac:dyDescent="0.25">
      <c r="A291" s="308"/>
      <c r="B291" s="308"/>
      <c r="C291" s="309"/>
      <c r="D291" s="309"/>
    </row>
    <row r="292" spans="1:4" s="302" customFormat="1" x14ac:dyDescent="0.25">
      <c r="A292" s="308"/>
      <c r="B292" s="308"/>
      <c r="C292" s="309"/>
      <c r="D292" s="309"/>
    </row>
    <row r="293" spans="1:4" s="302" customFormat="1" x14ac:dyDescent="0.25">
      <c r="A293" s="308"/>
      <c r="B293" s="308"/>
      <c r="C293" s="309"/>
      <c r="D293" s="309"/>
    </row>
    <row r="294" spans="1:4" s="302" customFormat="1" x14ac:dyDescent="0.25">
      <c r="A294" s="308"/>
      <c r="B294" s="308"/>
      <c r="C294" s="309"/>
      <c r="D294" s="309"/>
    </row>
    <row r="295" spans="1:4" s="302" customFormat="1" x14ac:dyDescent="0.25">
      <c r="A295" s="308"/>
      <c r="B295" s="308"/>
      <c r="C295" s="309"/>
      <c r="D295" s="309"/>
    </row>
    <row r="296" spans="1:4" s="302" customFormat="1" x14ac:dyDescent="0.25">
      <c r="A296" s="308"/>
      <c r="B296" s="308"/>
      <c r="C296" s="309"/>
      <c r="D296" s="309"/>
    </row>
    <row r="297" spans="1:4" s="302" customFormat="1" x14ac:dyDescent="0.25">
      <c r="A297" s="308"/>
      <c r="B297" s="308"/>
      <c r="C297" s="309"/>
      <c r="D297" s="309"/>
    </row>
    <row r="298" spans="1:4" s="302" customFormat="1" x14ac:dyDescent="0.25">
      <c r="A298" s="308"/>
      <c r="B298" s="308"/>
      <c r="C298" s="309"/>
      <c r="D298" s="309"/>
    </row>
    <row r="299" spans="1:4" s="302" customFormat="1" x14ac:dyDescent="0.25">
      <c r="A299" s="308"/>
      <c r="B299" s="308"/>
      <c r="C299" s="309"/>
      <c r="D299" s="309"/>
    </row>
    <row r="300" spans="1:4" s="302" customFormat="1" x14ac:dyDescent="0.25">
      <c r="A300" s="308"/>
      <c r="B300" s="308"/>
      <c r="C300" s="309"/>
      <c r="D300" s="309"/>
    </row>
    <row r="301" spans="1:4" s="302" customFormat="1" x14ac:dyDescent="0.25">
      <c r="A301" s="308"/>
      <c r="B301" s="308"/>
      <c r="C301" s="309"/>
      <c r="D301" s="309"/>
    </row>
    <row r="302" spans="1:4" s="302" customFormat="1" x14ac:dyDescent="0.25">
      <c r="A302" s="308"/>
      <c r="B302" s="308"/>
      <c r="C302" s="309"/>
      <c r="D302" s="309"/>
    </row>
    <row r="303" spans="1:4" s="302" customFormat="1" x14ac:dyDescent="0.25">
      <c r="A303" s="308"/>
      <c r="B303" s="308"/>
      <c r="C303" s="309"/>
      <c r="D303" s="309"/>
    </row>
    <row r="304" spans="1:4" s="302" customFormat="1" x14ac:dyDescent="0.25">
      <c r="A304" s="308"/>
      <c r="B304" s="308"/>
      <c r="C304" s="309"/>
      <c r="D304" s="309"/>
    </row>
    <row r="305" spans="1:4" s="302" customFormat="1" x14ac:dyDescent="0.25">
      <c r="A305" s="308"/>
      <c r="B305" s="308"/>
      <c r="C305" s="309"/>
      <c r="D305" s="309"/>
    </row>
    <row r="306" spans="1:4" s="302" customFormat="1" x14ac:dyDescent="0.25">
      <c r="A306" s="308"/>
      <c r="B306" s="308"/>
      <c r="C306" s="309"/>
      <c r="D306" s="309"/>
    </row>
    <row r="307" spans="1:4" s="302" customFormat="1" x14ac:dyDescent="0.25">
      <c r="A307" s="308"/>
      <c r="B307" s="308"/>
      <c r="C307" s="309"/>
      <c r="D307" s="309"/>
    </row>
    <row r="308" spans="1:4" s="302" customFormat="1" x14ac:dyDescent="0.25">
      <c r="A308" s="308"/>
      <c r="B308" s="308"/>
      <c r="C308" s="309"/>
      <c r="D308" s="309"/>
    </row>
    <row r="309" spans="1:4" s="302" customFormat="1" x14ac:dyDescent="0.25">
      <c r="A309" s="308"/>
      <c r="B309" s="308"/>
      <c r="C309" s="309"/>
      <c r="D309" s="309"/>
    </row>
    <row r="310" spans="1:4" s="302" customFormat="1" x14ac:dyDescent="0.25">
      <c r="A310" s="308"/>
      <c r="B310" s="308"/>
      <c r="C310" s="309"/>
      <c r="D310" s="309"/>
    </row>
    <row r="311" spans="1:4" s="302" customFormat="1" x14ac:dyDescent="0.25">
      <c r="A311" s="308"/>
      <c r="B311" s="308"/>
      <c r="C311" s="309"/>
      <c r="D311" s="309"/>
    </row>
    <row r="312" spans="1:4" s="302" customFormat="1" x14ac:dyDescent="0.25">
      <c r="A312" s="308"/>
      <c r="B312" s="308"/>
      <c r="C312" s="309"/>
      <c r="D312" s="309"/>
    </row>
    <row r="313" spans="1:4" s="302" customFormat="1" x14ac:dyDescent="0.25">
      <c r="A313" s="308"/>
      <c r="B313" s="308"/>
      <c r="C313" s="309"/>
      <c r="D313" s="309"/>
    </row>
    <row r="314" spans="1:4" s="302" customFormat="1" x14ac:dyDescent="0.25">
      <c r="A314" s="308"/>
      <c r="B314" s="308"/>
      <c r="C314" s="309"/>
      <c r="D314" s="309"/>
    </row>
    <row r="315" spans="1:4" s="302" customFormat="1" x14ac:dyDescent="0.25">
      <c r="A315" s="308"/>
      <c r="B315" s="308"/>
      <c r="C315" s="309"/>
      <c r="D315" s="309"/>
    </row>
    <row r="316" spans="1:4" s="302" customFormat="1" x14ac:dyDescent="0.25">
      <c r="A316" s="308"/>
      <c r="B316" s="308"/>
      <c r="C316" s="309"/>
      <c r="D316" s="309"/>
    </row>
    <row r="317" spans="1:4" s="302" customFormat="1" x14ac:dyDescent="0.25">
      <c r="A317" s="308"/>
      <c r="B317" s="308"/>
      <c r="C317" s="309"/>
      <c r="D317" s="309"/>
    </row>
    <row r="318" spans="1:4" s="302" customFormat="1" x14ac:dyDescent="0.25">
      <c r="A318" s="308"/>
      <c r="B318" s="308"/>
      <c r="C318" s="309"/>
      <c r="D318" s="309"/>
    </row>
    <row r="319" spans="1:4" s="302" customFormat="1" x14ac:dyDescent="0.25">
      <c r="A319" s="308"/>
      <c r="B319" s="308"/>
      <c r="C319" s="309"/>
      <c r="D319" s="309"/>
    </row>
    <row r="320" spans="1:4" s="302" customFormat="1" x14ac:dyDescent="0.25">
      <c r="A320" s="308"/>
      <c r="B320" s="308"/>
      <c r="C320" s="309"/>
      <c r="D320" s="309"/>
    </row>
    <row r="321" spans="1:4" s="302" customFormat="1" x14ac:dyDescent="0.25">
      <c r="A321" s="308"/>
      <c r="B321" s="308"/>
      <c r="C321" s="309"/>
      <c r="D321" s="309"/>
    </row>
    <row r="322" spans="1:4" s="302" customFormat="1" x14ac:dyDescent="0.25">
      <c r="A322" s="308"/>
      <c r="B322" s="308"/>
      <c r="C322" s="309"/>
      <c r="D322" s="309"/>
    </row>
    <row r="323" spans="1:4" x14ac:dyDescent="0.25">
      <c r="A323" s="307"/>
      <c r="B323" s="307"/>
      <c r="C323" s="312"/>
      <c r="D323" s="312"/>
    </row>
    <row r="324" spans="1:4" x14ac:dyDescent="0.25">
      <c r="A324" s="307"/>
      <c r="B324" s="307"/>
      <c r="C324" s="312"/>
      <c r="D324" s="312"/>
    </row>
    <row r="325" spans="1:4" x14ac:dyDescent="0.25">
      <c r="A325" s="307"/>
      <c r="B325" s="307"/>
      <c r="C325" s="312"/>
      <c r="D325" s="312"/>
    </row>
    <row r="326" spans="1:4" x14ac:dyDescent="0.25">
      <c r="A326" s="307"/>
      <c r="B326" s="307"/>
      <c r="C326" s="312"/>
      <c r="D326" s="312"/>
    </row>
    <row r="327" spans="1:4" x14ac:dyDescent="0.25">
      <c r="A327" s="307"/>
      <c r="B327" s="307"/>
      <c r="C327" s="312"/>
      <c r="D327" s="312"/>
    </row>
    <row r="328" spans="1:4" x14ac:dyDescent="0.25">
      <c r="A328" s="307"/>
      <c r="B328" s="307"/>
      <c r="C328" s="312"/>
      <c r="D328" s="312"/>
    </row>
    <row r="329" spans="1:4" x14ac:dyDescent="0.25">
      <c r="A329" s="307"/>
      <c r="B329" s="307"/>
      <c r="C329" s="312"/>
      <c r="D329" s="312"/>
    </row>
    <row r="330" spans="1:4" x14ac:dyDescent="0.25">
      <c r="A330" s="307"/>
      <c r="B330" s="307"/>
      <c r="C330" s="312"/>
      <c r="D330" s="312"/>
    </row>
    <row r="331" spans="1:4" x14ac:dyDescent="0.25">
      <c r="A331" s="307"/>
      <c r="B331" s="307"/>
      <c r="C331" s="312"/>
      <c r="D331" s="312"/>
    </row>
    <row r="332" spans="1:4" x14ac:dyDescent="0.25">
      <c r="A332" s="307"/>
      <c r="B332" s="307"/>
      <c r="C332" s="312"/>
      <c r="D332" s="312"/>
    </row>
    <row r="333" spans="1:4" x14ac:dyDescent="0.25">
      <c r="A333" s="307"/>
      <c r="B333" s="307"/>
      <c r="C333" s="312"/>
      <c r="D333" s="312"/>
    </row>
    <row r="334" spans="1:4" x14ac:dyDescent="0.25">
      <c r="A334" s="307"/>
      <c r="B334" s="307"/>
      <c r="C334" s="312"/>
      <c r="D334" s="312"/>
    </row>
    <row r="335" spans="1:4" x14ac:dyDescent="0.25">
      <c r="A335" s="307"/>
      <c r="B335" s="307"/>
      <c r="C335" s="312"/>
      <c r="D335" s="312"/>
    </row>
    <row r="336" spans="1:4" x14ac:dyDescent="0.25">
      <c r="A336" s="307"/>
      <c r="B336" s="307"/>
      <c r="C336" s="312"/>
      <c r="D336" s="312"/>
    </row>
    <row r="337" spans="1:4" x14ac:dyDescent="0.25">
      <c r="A337" s="307"/>
      <c r="B337" s="307"/>
      <c r="C337" s="312"/>
      <c r="D337" s="312"/>
    </row>
    <row r="338" spans="1:4" x14ac:dyDescent="0.25">
      <c r="A338" s="307"/>
      <c r="B338" s="307"/>
      <c r="C338" s="312"/>
      <c r="D338" s="312"/>
    </row>
    <row r="339" spans="1:4" x14ac:dyDescent="0.25">
      <c r="A339" s="307"/>
      <c r="B339" s="307"/>
      <c r="C339" s="312"/>
      <c r="D339" s="312"/>
    </row>
    <row r="340" spans="1:4" x14ac:dyDescent="0.25">
      <c r="A340" s="307"/>
      <c r="B340" s="307"/>
      <c r="C340" s="312"/>
      <c r="D340" s="312"/>
    </row>
    <row r="341" spans="1:4" x14ac:dyDescent="0.25">
      <c r="A341" s="307"/>
      <c r="B341" s="307"/>
      <c r="C341" s="312"/>
      <c r="D341" s="312"/>
    </row>
    <row r="342" spans="1:4" x14ac:dyDescent="0.25">
      <c r="A342" s="307"/>
      <c r="B342" s="307"/>
      <c r="C342" s="312"/>
      <c r="D342" s="312"/>
    </row>
    <row r="343" spans="1:4" x14ac:dyDescent="0.25">
      <c r="A343" s="307"/>
      <c r="B343" s="307"/>
      <c r="C343" s="312"/>
      <c r="D343" s="312"/>
    </row>
    <row r="344" spans="1:4" x14ac:dyDescent="0.25">
      <c r="A344" s="307"/>
      <c r="B344" s="307"/>
      <c r="C344" s="312"/>
      <c r="D344" s="312"/>
    </row>
    <row r="345" spans="1:4" x14ac:dyDescent="0.25">
      <c r="A345" s="307"/>
      <c r="B345" s="307"/>
      <c r="C345" s="312"/>
      <c r="D345" s="312"/>
    </row>
    <row r="346" spans="1:4" x14ac:dyDescent="0.25">
      <c r="A346" s="307"/>
      <c r="B346" s="307"/>
      <c r="C346" s="312"/>
      <c r="D346" s="312"/>
    </row>
    <row r="347" spans="1:4" x14ac:dyDescent="0.25">
      <c r="A347" s="307"/>
      <c r="B347" s="307"/>
      <c r="C347" s="312"/>
      <c r="D347" s="312"/>
    </row>
    <row r="348" spans="1:4" x14ac:dyDescent="0.25">
      <c r="A348" s="307"/>
      <c r="B348" s="307"/>
      <c r="C348" s="312"/>
      <c r="D348" s="312"/>
    </row>
    <row r="349" spans="1:4" x14ac:dyDescent="0.25">
      <c r="A349" s="307"/>
      <c r="B349" s="307"/>
      <c r="C349" s="312"/>
      <c r="D349" s="312"/>
    </row>
    <row r="350" spans="1:4" x14ac:dyDescent="0.25">
      <c r="A350" s="307"/>
      <c r="B350" s="307"/>
      <c r="C350" s="312"/>
      <c r="D350" s="312"/>
    </row>
    <row r="351" spans="1:4" x14ac:dyDescent="0.25">
      <c r="A351" s="307"/>
      <c r="B351" s="307"/>
      <c r="C351" s="312"/>
      <c r="D351" s="312"/>
    </row>
    <row r="352" spans="1:4" x14ac:dyDescent="0.25">
      <c r="A352" s="307"/>
      <c r="B352" s="307"/>
      <c r="C352" s="312"/>
      <c r="D352" s="312"/>
    </row>
    <row r="353" spans="1:4" x14ac:dyDescent="0.25">
      <c r="A353" s="307"/>
      <c r="B353" s="307"/>
      <c r="C353" s="312"/>
      <c r="D353" s="312"/>
    </row>
    <row r="354" spans="1:4" x14ac:dyDescent="0.25">
      <c r="A354" s="307"/>
      <c r="B354" s="307"/>
      <c r="C354" s="312"/>
      <c r="D354" s="312"/>
    </row>
    <row r="355" spans="1:4" x14ac:dyDescent="0.25">
      <c r="A355" s="307"/>
      <c r="B355" s="307"/>
      <c r="C355" s="312"/>
      <c r="D355" s="312"/>
    </row>
    <row r="356" spans="1:4" x14ac:dyDescent="0.25">
      <c r="A356" s="307"/>
      <c r="B356" s="307"/>
      <c r="C356" s="312"/>
      <c r="D356" s="312"/>
    </row>
    <row r="357" spans="1:4" x14ac:dyDescent="0.25">
      <c r="A357" s="307"/>
      <c r="B357" s="307"/>
      <c r="C357" s="312"/>
      <c r="D357" s="312"/>
    </row>
    <row r="358" spans="1:4" x14ac:dyDescent="0.25">
      <c r="A358" s="307"/>
      <c r="B358" s="307"/>
      <c r="C358" s="312"/>
      <c r="D358" s="312"/>
    </row>
    <row r="359" spans="1:4" x14ac:dyDescent="0.25">
      <c r="A359" s="307"/>
      <c r="B359" s="307"/>
      <c r="C359" s="312"/>
      <c r="D359" s="312"/>
    </row>
    <row r="360" spans="1:4" x14ac:dyDescent="0.25">
      <c r="A360" s="307"/>
      <c r="B360" s="307"/>
      <c r="C360" s="312"/>
      <c r="D360" s="312"/>
    </row>
    <row r="361" spans="1:4" x14ac:dyDescent="0.25">
      <c r="A361" s="307"/>
      <c r="B361" s="307"/>
      <c r="C361" s="312"/>
      <c r="D361" s="312"/>
    </row>
  </sheetData>
  <mergeCells count="2">
    <mergeCell ref="A1:D1"/>
    <mergeCell ref="A2:D2"/>
  </mergeCells>
  <phoneticPr fontId="20" type="noConversion"/>
  <pageMargins left="0.9055118110236221" right="0.19685039370078741" top="0.51181102362204722" bottom="0.15748031496062992" header="0.74803149606299213" footer="0.15748031496062992"/>
  <pageSetup paperSize="9" scale="65" orientation="portrait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4"/>
  <sheetViews>
    <sheetView view="pageLayout" zoomScaleNormal="130" zoomScaleSheetLayoutView="100" workbookViewId="0">
      <selection activeCell="F21" sqref="F21"/>
    </sheetView>
  </sheetViews>
  <sheetFormatPr defaultColWidth="9.33203125" defaultRowHeight="15.6" x14ac:dyDescent="0.3"/>
  <cols>
    <col min="1" max="1" width="7.109375" style="205" customWidth="1"/>
    <col min="2" max="2" width="56.77734375" style="407" customWidth="1"/>
    <col min="3" max="3" width="15.77734375" style="206" customWidth="1"/>
    <col min="4" max="4" width="12.6640625" style="206" bestFit="1" customWidth="1"/>
    <col min="5" max="5" width="17.77734375" style="206" bestFit="1" customWidth="1"/>
    <col min="6" max="6" width="18.44140625" style="206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F2" s="203" t="s">
        <v>1023</v>
      </c>
    </row>
    <row r="3" spans="1:6" ht="15.9" customHeight="1" x14ac:dyDescent="0.3">
      <c r="A3" s="869" t="s">
        <v>352</v>
      </c>
      <c r="B3" s="877" t="s">
        <v>305</v>
      </c>
      <c r="C3" s="879" t="s">
        <v>1188</v>
      </c>
      <c r="D3" s="873"/>
      <c r="E3" s="874"/>
      <c r="F3" s="340"/>
    </row>
    <row r="4" spans="1:6" ht="38.1" customHeight="1" thickBot="1" x14ac:dyDescent="0.35">
      <c r="A4" s="870"/>
      <c r="B4" s="878"/>
      <c r="C4" s="757" t="s">
        <v>461</v>
      </c>
      <c r="D4" s="18" t="s">
        <v>466</v>
      </c>
      <c r="E4" s="478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760" t="s">
        <v>635</v>
      </c>
      <c r="C5" s="758" t="s">
        <v>636</v>
      </c>
      <c r="D5" s="183" t="s">
        <v>637</v>
      </c>
      <c r="E5" s="755" t="s">
        <v>638</v>
      </c>
      <c r="F5" s="480" t="s">
        <v>715</v>
      </c>
    </row>
    <row r="6" spans="1:6" s="217" customFormat="1" ht="12" customHeight="1" thickBot="1" x14ac:dyDescent="0.3">
      <c r="A6" s="178" t="s">
        <v>306</v>
      </c>
      <c r="B6" s="761" t="s">
        <v>518</v>
      </c>
      <c r="C6" s="618"/>
      <c r="D6" s="208"/>
      <c r="E6" s="286"/>
      <c r="F6" s="285"/>
    </row>
    <row r="7" spans="1:6" s="217" customFormat="1" ht="12" customHeight="1" thickBot="1" x14ac:dyDescent="0.3">
      <c r="A7" s="173" t="s">
        <v>364</v>
      </c>
      <c r="B7" s="762" t="s">
        <v>519</v>
      </c>
      <c r="C7" s="759"/>
      <c r="D7" s="416"/>
      <c r="E7" s="756"/>
      <c r="F7" s="285"/>
    </row>
    <row r="8" spans="1:6" s="217" customFormat="1" ht="12" customHeight="1" thickBot="1" x14ac:dyDescent="0.3">
      <c r="A8" s="172" t="s">
        <v>365</v>
      </c>
      <c r="B8" s="763" t="s">
        <v>520</v>
      </c>
      <c r="C8" s="759"/>
      <c r="D8" s="416"/>
      <c r="E8" s="756"/>
      <c r="F8" s="285"/>
    </row>
    <row r="9" spans="1:6" s="217" customFormat="1" ht="12" customHeight="1" thickBot="1" x14ac:dyDescent="0.3">
      <c r="A9" s="172" t="s">
        <v>366</v>
      </c>
      <c r="B9" s="763" t="s">
        <v>521</v>
      </c>
      <c r="C9" s="759"/>
      <c r="D9" s="416"/>
      <c r="E9" s="756"/>
      <c r="F9" s="285"/>
    </row>
    <row r="10" spans="1:6" s="217" customFormat="1" ht="12" customHeight="1" thickBot="1" x14ac:dyDescent="0.3">
      <c r="A10" s="172" t="s">
        <v>367</v>
      </c>
      <c r="B10" s="763" t="s">
        <v>1189</v>
      </c>
      <c r="C10" s="759"/>
      <c r="D10" s="416"/>
      <c r="E10" s="756"/>
      <c r="F10" s="285"/>
    </row>
    <row r="11" spans="1:6" s="217" customFormat="1" ht="12" customHeight="1" thickBot="1" x14ac:dyDescent="0.3">
      <c r="A11" s="172" t="s">
        <v>400</v>
      </c>
      <c r="B11" s="763" t="s">
        <v>522</v>
      </c>
      <c r="C11" s="759"/>
      <c r="D11" s="416"/>
      <c r="E11" s="756"/>
      <c r="F11" s="285"/>
    </row>
    <row r="12" spans="1:6" s="217" customFormat="1" ht="12" customHeight="1" thickBot="1" x14ac:dyDescent="0.3">
      <c r="A12" s="172" t="s">
        <v>368</v>
      </c>
      <c r="B12" s="763" t="s">
        <v>523</v>
      </c>
      <c r="C12" s="759"/>
      <c r="D12" s="416"/>
      <c r="E12" s="756"/>
      <c r="F12" s="285"/>
    </row>
    <row r="13" spans="1:6" s="217" customFormat="1" ht="12" customHeight="1" thickBot="1" x14ac:dyDescent="0.3">
      <c r="A13" s="174" t="s">
        <v>369</v>
      </c>
      <c r="B13" s="764" t="s">
        <v>524</v>
      </c>
      <c r="C13" s="759"/>
      <c r="D13" s="416"/>
      <c r="E13" s="756"/>
      <c r="F13" s="285"/>
    </row>
    <row r="14" spans="1:6" s="217" customFormat="1" ht="12" customHeight="1" thickBot="1" x14ac:dyDescent="0.3">
      <c r="A14" s="173" t="s">
        <v>377</v>
      </c>
      <c r="B14" s="762" t="s">
        <v>526</v>
      </c>
      <c r="C14" s="759"/>
      <c r="D14" s="416"/>
      <c r="E14" s="756"/>
      <c r="F14" s="285"/>
    </row>
    <row r="15" spans="1:6" s="217" customFormat="1" ht="13.8" thickBot="1" x14ac:dyDescent="0.3">
      <c r="A15" s="178" t="s">
        <v>307</v>
      </c>
      <c r="B15" s="765" t="s">
        <v>525</v>
      </c>
      <c r="C15" s="618"/>
      <c r="D15" s="208"/>
      <c r="E15" s="286"/>
      <c r="F15" s="285"/>
    </row>
    <row r="16" spans="1:6" s="217" customFormat="1" ht="12" customHeight="1" thickBot="1" x14ac:dyDescent="0.3">
      <c r="A16" s="172" t="s">
        <v>371</v>
      </c>
      <c r="B16" s="763" t="s">
        <v>527</v>
      </c>
      <c r="C16" s="618"/>
      <c r="D16" s="208"/>
      <c r="E16" s="286"/>
      <c r="F16" s="285"/>
    </row>
    <row r="17" spans="1:6" s="217" customFormat="1" ht="12" customHeight="1" thickBot="1" x14ac:dyDescent="0.3">
      <c r="A17" s="172" t="s">
        <v>372</v>
      </c>
      <c r="B17" s="763" t="s">
        <v>528</v>
      </c>
      <c r="C17" s="618"/>
      <c r="D17" s="208"/>
      <c r="E17" s="286"/>
      <c r="F17" s="285"/>
    </row>
    <row r="18" spans="1:6" s="217" customFormat="1" ht="12" customHeight="1" thickBot="1" x14ac:dyDescent="0.3">
      <c r="A18" s="172" t="s">
        <v>373</v>
      </c>
      <c r="B18" s="763" t="s">
        <v>530</v>
      </c>
      <c r="C18" s="618"/>
      <c r="D18" s="208"/>
      <c r="E18" s="286"/>
      <c r="F18" s="285"/>
    </row>
    <row r="19" spans="1:6" s="217" customFormat="1" ht="12" customHeight="1" thickBot="1" x14ac:dyDescent="0.3">
      <c r="A19" s="172" t="s">
        <v>374</v>
      </c>
      <c r="B19" s="763" t="s">
        <v>531</v>
      </c>
      <c r="C19" s="759"/>
      <c r="D19" s="416"/>
      <c r="E19" s="756"/>
      <c r="F19" s="285"/>
    </row>
    <row r="20" spans="1:6" s="217" customFormat="1" ht="12" customHeight="1" thickBot="1" x14ac:dyDescent="0.3">
      <c r="A20" s="174" t="s">
        <v>381</v>
      </c>
      <c r="B20" s="764" t="s">
        <v>532</v>
      </c>
      <c r="C20" s="618"/>
      <c r="D20" s="208"/>
      <c r="E20" s="286"/>
      <c r="F20" s="285"/>
    </row>
    <row r="21" spans="1:6" s="217" customFormat="1" ht="13.8" thickBot="1" x14ac:dyDescent="0.3">
      <c r="A21" s="178" t="s">
        <v>308</v>
      </c>
      <c r="B21" s="761" t="s">
        <v>533</v>
      </c>
      <c r="C21" s="618"/>
      <c r="D21" s="208"/>
      <c r="E21" s="286"/>
      <c r="F21" s="285"/>
    </row>
    <row r="22" spans="1:6" s="217" customFormat="1" ht="12" customHeight="1" thickBot="1" x14ac:dyDescent="0.3">
      <c r="A22" s="173" t="s">
        <v>353</v>
      </c>
      <c r="B22" s="762" t="s">
        <v>534</v>
      </c>
      <c r="C22" s="759"/>
      <c r="D22" s="416"/>
      <c r="E22" s="756"/>
      <c r="F22" s="285"/>
    </row>
    <row r="23" spans="1:6" s="217" customFormat="1" ht="12" customHeight="1" thickBot="1" x14ac:dyDescent="0.3">
      <c r="A23" s="172" t="s">
        <v>354</v>
      </c>
      <c r="B23" s="763" t="s">
        <v>535</v>
      </c>
      <c r="C23" s="759"/>
      <c r="D23" s="416"/>
      <c r="E23" s="756"/>
      <c r="F23" s="285"/>
    </row>
    <row r="24" spans="1:6" s="217" customFormat="1" ht="12" customHeight="1" thickBot="1" x14ac:dyDescent="0.3">
      <c r="A24" s="172" t="s">
        <v>355</v>
      </c>
      <c r="B24" s="763" t="s">
        <v>536</v>
      </c>
      <c r="C24" s="759"/>
      <c r="D24" s="416"/>
      <c r="E24" s="756"/>
      <c r="F24" s="285"/>
    </row>
    <row r="25" spans="1:6" s="217" customFormat="1" ht="12" customHeight="1" thickBot="1" x14ac:dyDescent="0.3">
      <c r="A25" s="172" t="s">
        <v>356</v>
      </c>
      <c r="B25" s="763" t="s">
        <v>537</v>
      </c>
      <c r="C25" s="759"/>
      <c r="D25" s="416"/>
      <c r="E25" s="756"/>
      <c r="F25" s="285"/>
    </row>
    <row r="26" spans="1:6" s="217" customFormat="1" ht="12" customHeight="1" thickBot="1" x14ac:dyDescent="0.3">
      <c r="A26" s="172" t="s">
        <v>412</v>
      </c>
      <c r="B26" s="763" t="s">
        <v>538</v>
      </c>
      <c r="C26" s="618"/>
      <c r="D26" s="416"/>
      <c r="E26" s="756"/>
      <c r="F26" s="285"/>
    </row>
    <row r="27" spans="1:6" s="217" customFormat="1" ht="12" customHeight="1" thickBot="1" x14ac:dyDescent="0.3">
      <c r="A27" s="174" t="s">
        <v>413</v>
      </c>
      <c r="B27" s="764" t="s">
        <v>539</v>
      </c>
      <c r="C27" s="618"/>
      <c r="D27" s="208"/>
      <c r="E27" s="286"/>
      <c r="F27" s="285"/>
    </row>
    <row r="28" spans="1:6" s="217" customFormat="1" ht="12" customHeight="1" thickBot="1" x14ac:dyDescent="0.3">
      <c r="A28" s="178" t="s">
        <v>414</v>
      </c>
      <c r="B28" s="761" t="s">
        <v>540</v>
      </c>
      <c r="C28" s="618"/>
      <c r="D28" s="208"/>
      <c r="E28" s="286"/>
      <c r="F28" s="285"/>
    </row>
    <row r="29" spans="1:6" s="217" customFormat="1" ht="12" customHeight="1" thickBot="1" x14ac:dyDescent="0.3">
      <c r="A29" s="173" t="s">
        <v>541</v>
      </c>
      <c r="B29" s="762" t="s">
        <v>542</v>
      </c>
      <c r="C29" s="759"/>
      <c r="D29" s="416"/>
      <c r="E29" s="756"/>
      <c r="F29" s="285"/>
    </row>
    <row r="30" spans="1:6" s="217" customFormat="1" ht="12" customHeight="1" thickBot="1" x14ac:dyDescent="0.3">
      <c r="A30" s="172" t="s">
        <v>543</v>
      </c>
      <c r="B30" s="763" t="s">
        <v>544</v>
      </c>
      <c r="C30" s="759"/>
      <c r="D30" s="416"/>
      <c r="E30" s="756"/>
      <c r="F30" s="285"/>
    </row>
    <row r="31" spans="1:6" s="217" customFormat="1" ht="12" customHeight="1" thickBot="1" x14ac:dyDescent="0.3">
      <c r="A31" s="172" t="s">
        <v>545</v>
      </c>
      <c r="B31" s="763" t="s">
        <v>546</v>
      </c>
      <c r="C31" s="759"/>
      <c r="D31" s="416"/>
      <c r="E31" s="756"/>
      <c r="F31" s="285"/>
    </row>
    <row r="32" spans="1:6" s="217" customFormat="1" ht="12" customHeight="1" thickBot="1" x14ac:dyDescent="0.3">
      <c r="A32" s="172" t="s">
        <v>547</v>
      </c>
      <c r="B32" s="763" t="s">
        <v>548</v>
      </c>
      <c r="C32" s="759"/>
      <c r="D32" s="416"/>
      <c r="E32" s="756"/>
      <c r="F32" s="285"/>
    </row>
    <row r="33" spans="1:6" s="217" customFormat="1" ht="12" customHeight="1" thickBot="1" x14ac:dyDescent="0.3">
      <c r="A33" s="172" t="s">
        <v>549</v>
      </c>
      <c r="B33" s="763" t="s">
        <v>550</v>
      </c>
      <c r="C33" s="759"/>
      <c r="D33" s="416"/>
      <c r="E33" s="756"/>
      <c r="F33" s="285"/>
    </row>
    <row r="34" spans="1:6" s="217" customFormat="1" ht="12" customHeight="1" thickBot="1" x14ac:dyDescent="0.3">
      <c r="A34" s="174" t="s">
        <v>551</v>
      </c>
      <c r="B34" s="764" t="s">
        <v>552</v>
      </c>
      <c r="C34" s="759"/>
      <c r="D34" s="416"/>
      <c r="E34" s="756"/>
      <c r="F34" s="285"/>
    </row>
    <row r="35" spans="1:6" s="217" customFormat="1" ht="12" customHeight="1" thickBot="1" x14ac:dyDescent="0.3">
      <c r="A35" s="178" t="s">
        <v>310</v>
      </c>
      <c r="B35" s="761" t="s">
        <v>553</v>
      </c>
      <c r="C35" s="618"/>
      <c r="D35" s="208"/>
      <c r="E35" s="286"/>
      <c r="F35" s="285"/>
    </row>
    <row r="36" spans="1:6" s="217" customFormat="1" ht="12" customHeight="1" thickBot="1" x14ac:dyDescent="0.3">
      <c r="A36" s="173" t="s">
        <v>357</v>
      </c>
      <c r="B36" s="762" t="s">
        <v>554</v>
      </c>
      <c r="C36" s="759"/>
      <c r="D36" s="416"/>
      <c r="E36" s="756"/>
      <c r="F36" s="285"/>
    </row>
    <row r="37" spans="1:6" s="217" customFormat="1" ht="12" customHeight="1" thickBot="1" x14ac:dyDescent="0.3">
      <c r="A37" s="172" t="s">
        <v>358</v>
      </c>
      <c r="B37" s="763" t="s">
        <v>555</v>
      </c>
      <c r="C37" s="759"/>
      <c r="D37" s="416"/>
      <c r="E37" s="756"/>
      <c r="F37" s="285"/>
    </row>
    <row r="38" spans="1:6" s="217" customFormat="1" ht="12" customHeight="1" thickBot="1" x14ac:dyDescent="0.3">
      <c r="A38" s="172" t="s">
        <v>359</v>
      </c>
      <c r="B38" s="763" t="s">
        <v>556</v>
      </c>
      <c r="C38" s="759"/>
      <c r="D38" s="416"/>
      <c r="E38" s="756"/>
      <c r="F38" s="285"/>
    </row>
    <row r="39" spans="1:6" s="217" customFormat="1" ht="12" customHeight="1" thickBot="1" x14ac:dyDescent="0.3">
      <c r="A39" s="172" t="s">
        <v>416</v>
      </c>
      <c r="B39" s="763" t="s">
        <v>557</v>
      </c>
      <c r="C39" s="759"/>
      <c r="D39" s="416"/>
      <c r="E39" s="756"/>
      <c r="F39" s="285"/>
    </row>
    <row r="40" spans="1:6" s="217" customFormat="1" ht="12" customHeight="1" thickBot="1" x14ac:dyDescent="0.3">
      <c r="A40" s="172" t="s">
        <v>417</v>
      </c>
      <c r="B40" s="763" t="s">
        <v>558</v>
      </c>
      <c r="C40" s="759"/>
      <c r="D40" s="416"/>
      <c r="E40" s="756"/>
      <c r="F40" s="285"/>
    </row>
    <row r="41" spans="1:6" s="217" customFormat="1" ht="12" customHeight="1" thickBot="1" x14ac:dyDescent="0.3">
      <c r="A41" s="172" t="s">
        <v>418</v>
      </c>
      <c r="B41" s="763" t="s">
        <v>559</v>
      </c>
      <c r="C41" s="759"/>
      <c r="D41" s="416"/>
      <c r="E41" s="756"/>
      <c r="F41" s="285"/>
    </row>
    <row r="42" spans="1:6" s="217" customFormat="1" ht="12" customHeight="1" thickBot="1" x14ac:dyDescent="0.3">
      <c r="A42" s="172" t="s">
        <v>419</v>
      </c>
      <c r="B42" s="763" t="s">
        <v>560</v>
      </c>
      <c r="C42" s="759"/>
      <c r="D42" s="416"/>
      <c r="E42" s="756"/>
      <c r="F42" s="285"/>
    </row>
    <row r="43" spans="1:6" s="217" customFormat="1" ht="12" customHeight="1" thickBot="1" x14ac:dyDescent="0.3">
      <c r="A43" s="172" t="s">
        <v>420</v>
      </c>
      <c r="B43" s="763" t="s">
        <v>561</v>
      </c>
      <c r="C43" s="759"/>
      <c r="D43" s="416"/>
      <c r="E43" s="756"/>
      <c r="F43" s="285"/>
    </row>
    <row r="44" spans="1:6" s="217" customFormat="1" ht="12" customHeight="1" thickBot="1" x14ac:dyDescent="0.3">
      <c r="A44" s="172" t="s">
        <v>562</v>
      </c>
      <c r="B44" s="763" t="s">
        <v>563</v>
      </c>
      <c r="C44" s="759"/>
      <c r="D44" s="416"/>
      <c r="E44" s="756"/>
      <c r="F44" s="285"/>
    </row>
    <row r="45" spans="1:6" s="217" customFormat="1" ht="12" customHeight="1" thickBot="1" x14ac:dyDescent="0.3">
      <c r="A45" s="172" t="s">
        <v>564</v>
      </c>
      <c r="B45" s="764" t="s">
        <v>1028</v>
      </c>
      <c r="C45" s="759"/>
      <c r="D45" s="416"/>
      <c r="E45" s="756"/>
      <c r="F45" s="285"/>
    </row>
    <row r="46" spans="1:6" s="217" customFormat="1" ht="12" customHeight="1" thickBot="1" x14ac:dyDescent="0.3">
      <c r="A46" s="172" t="s">
        <v>1027</v>
      </c>
      <c r="B46" s="764" t="s">
        <v>565</v>
      </c>
      <c r="C46" s="618"/>
      <c r="D46" s="208"/>
      <c r="E46" s="286"/>
      <c r="F46" s="285"/>
    </row>
    <row r="47" spans="1:6" s="217" customFormat="1" ht="12" customHeight="1" thickBot="1" x14ac:dyDescent="0.3">
      <c r="A47" s="178" t="s">
        <v>311</v>
      </c>
      <c r="B47" s="761" t="s">
        <v>566</v>
      </c>
      <c r="C47" s="618"/>
      <c r="D47" s="208"/>
      <c r="E47" s="286"/>
      <c r="F47" s="285"/>
    </row>
    <row r="48" spans="1:6" s="217" customFormat="1" ht="12" customHeight="1" thickBot="1" x14ac:dyDescent="0.3">
      <c r="A48" s="173" t="s">
        <v>360</v>
      </c>
      <c r="B48" s="762" t="s">
        <v>567</v>
      </c>
      <c r="C48" s="618"/>
      <c r="D48" s="208"/>
      <c r="E48" s="286"/>
      <c r="F48" s="285"/>
    </row>
    <row r="49" spans="1:6" s="217" customFormat="1" ht="12" customHeight="1" thickBot="1" x14ac:dyDescent="0.3">
      <c r="A49" s="172" t="s">
        <v>361</v>
      </c>
      <c r="B49" s="763" t="s">
        <v>568</v>
      </c>
      <c r="C49" s="618"/>
      <c r="D49" s="208"/>
      <c r="E49" s="286"/>
      <c r="F49" s="285"/>
    </row>
    <row r="50" spans="1:6" s="217" customFormat="1" ht="12" customHeight="1" thickBot="1" x14ac:dyDescent="0.3">
      <c r="A50" s="172" t="s">
        <v>569</v>
      </c>
      <c r="B50" s="763" t="s">
        <v>570</v>
      </c>
      <c r="C50" s="618"/>
      <c r="D50" s="208"/>
      <c r="E50" s="286"/>
      <c r="F50" s="285"/>
    </row>
    <row r="51" spans="1:6" s="217" customFormat="1" ht="12" customHeight="1" thickBot="1" x14ac:dyDescent="0.3">
      <c r="A51" s="172" t="s">
        <v>571</v>
      </c>
      <c r="B51" s="763" t="s">
        <v>572</v>
      </c>
      <c r="C51" s="618"/>
      <c r="D51" s="208"/>
      <c r="E51" s="286"/>
      <c r="F51" s="285"/>
    </row>
    <row r="52" spans="1:6" s="217" customFormat="1" ht="12" customHeight="1" thickBot="1" x14ac:dyDescent="0.3">
      <c r="A52" s="174" t="s">
        <v>573</v>
      </c>
      <c r="B52" s="764" t="s">
        <v>574</v>
      </c>
      <c r="C52" s="618"/>
      <c r="D52" s="208"/>
      <c r="E52" s="286"/>
      <c r="F52" s="285"/>
    </row>
    <row r="53" spans="1:6" s="217" customFormat="1" ht="17.25" customHeight="1" thickBot="1" x14ac:dyDescent="0.3">
      <c r="A53" s="178" t="s">
        <v>421</v>
      </c>
      <c r="B53" s="761" t="s">
        <v>575</v>
      </c>
      <c r="C53" s="618"/>
      <c r="D53" s="208"/>
      <c r="E53" s="286"/>
      <c r="F53" s="285"/>
    </row>
    <row r="54" spans="1:6" s="217" customFormat="1" ht="12" customHeight="1" thickBot="1" x14ac:dyDescent="0.3">
      <c r="A54" s="173" t="s">
        <v>362</v>
      </c>
      <c r="B54" s="762" t="s">
        <v>576</v>
      </c>
      <c r="C54" s="618"/>
      <c r="D54" s="208"/>
      <c r="E54" s="286"/>
      <c r="F54" s="285"/>
    </row>
    <row r="55" spans="1:6" s="217" customFormat="1" ht="23.25" customHeight="1" thickBot="1" x14ac:dyDescent="0.3">
      <c r="A55" s="172" t="s">
        <v>363</v>
      </c>
      <c r="B55" s="763" t="s">
        <v>577</v>
      </c>
      <c r="C55" s="618"/>
      <c r="D55" s="208"/>
      <c r="E55" s="286"/>
      <c r="F55" s="285"/>
    </row>
    <row r="56" spans="1:6" s="217" customFormat="1" ht="12" customHeight="1" thickBot="1" x14ac:dyDescent="0.3">
      <c r="A56" s="172" t="s">
        <v>578</v>
      </c>
      <c r="B56" s="763" t="s">
        <v>579</v>
      </c>
      <c r="C56" s="759"/>
      <c r="D56" s="416"/>
      <c r="E56" s="756"/>
      <c r="F56" s="285"/>
    </row>
    <row r="57" spans="1:6" s="217" customFormat="1" ht="12" customHeight="1" thickBot="1" x14ac:dyDescent="0.3">
      <c r="A57" s="174" t="s">
        <v>580</v>
      </c>
      <c r="B57" s="764" t="s">
        <v>581</v>
      </c>
      <c r="C57" s="759"/>
      <c r="D57" s="416"/>
      <c r="E57" s="756"/>
      <c r="F57" s="285"/>
    </row>
    <row r="58" spans="1:6" s="217" customFormat="1" ht="12" customHeight="1" thickBot="1" x14ac:dyDescent="0.3">
      <c r="A58" s="178" t="s">
        <v>313</v>
      </c>
      <c r="B58" s="765" t="s">
        <v>582</v>
      </c>
      <c r="C58" s="618"/>
      <c r="D58" s="208"/>
      <c r="E58" s="286"/>
      <c r="F58" s="285"/>
    </row>
    <row r="59" spans="1:6" s="217" customFormat="1" ht="12" customHeight="1" thickBot="1" x14ac:dyDescent="0.3">
      <c r="A59" s="173" t="s">
        <v>422</v>
      </c>
      <c r="B59" s="762" t="s">
        <v>583</v>
      </c>
      <c r="C59" s="618"/>
      <c r="D59" s="208"/>
      <c r="E59" s="286"/>
      <c r="F59" s="285"/>
    </row>
    <row r="60" spans="1:6" s="217" customFormat="1" ht="24.75" customHeight="1" thickBot="1" x14ac:dyDescent="0.3">
      <c r="A60" s="172" t="s">
        <v>423</v>
      </c>
      <c r="B60" s="763" t="s">
        <v>584</v>
      </c>
      <c r="C60" s="759"/>
      <c r="D60" s="416"/>
      <c r="E60" s="756"/>
      <c r="F60" s="285"/>
    </row>
    <row r="61" spans="1:6" s="217" customFormat="1" ht="12" customHeight="1" thickBot="1" x14ac:dyDescent="0.3">
      <c r="A61" s="172" t="s">
        <v>440</v>
      </c>
      <c r="B61" s="763" t="s">
        <v>585</v>
      </c>
      <c r="C61" s="618"/>
      <c r="D61" s="208"/>
      <c r="E61" s="286"/>
      <c r="F61" s="285"/>
    </row>
    <row r="62" spans="1:6" s="217" customFormat="1" ht="12" customHeight="1" thickBot="1" x14ac:dyDescent="0.3">
      <c r="A62" s="174" t="s">
        <v>586</v>
      </c>
      <c r="B62" s="764" t="s">
        <v>587</v>
      </c>
      <c r="C62" s="618"/>
      <c r="D62" s="208"/>
      <c r="E62" s="286"/>
      <c r="F62" s="285"/>
    </row>
    <row r="63" spans="1:6" s="217" customFormat="1" ht="12" customHeight="1" thickBot="1" x14ac:dyDescent="0.3">
      <c r="A63" s="178" t="s">
        <v>314</v>
      </c>
      <c r="B63" s="761" t="s">
        <v>588</v>
      </c>
      <c r="C63" s="618"/>
      <c r="D63" s="208"/>
      <c r="E63" s="286"/>
      <c r="F63" s="285"/>
    </row>
    <row r="64" spans="1:6" s="217" customFormat="1" ht="12" customHeight="1" thickBot="1" x14ac:dyDescent="0.3">
      <c r="A64" s="227" t="s">
        <v>589</v>
      </c>
      <c r="B64" s="765" t="s">
        <v>590</v>
      </c>
      <c r="C64" s="618"/>
      <c r="D64" s="208"/>
      <c r="E64" s="286"/>
      <c r="F64" s="285"/>
    </row>
    <row r="65" spans="1:6" s="217" customFormat="1" ht="12" customHeight="1" thickBot="1" x14ac:dyDescent="0.3">
      <c r="A65" s="173" t="s">
        <v>591</v>
      </c>
      <c r="B65" s="762" t="s">
        <v>592</v>
      </c>
      <c r="C65" s="618"/>
      <c r="D65" s="208"/>
      <c r="E65" s="286"/>
      <c r="F65" s="285"/>
    </row>
    <row r="66" spans="1:6" s="217" customFormat="1" ht="12" customHeight="1" thickBot="1" x14ac:dyDescent="0.3">
      <c r="A66" s="172" t="s">
        <v>593</v>
      </c>
      <c r="B66" s="763" t="s">
        <v>594</v>
      </c>
      <c r="C66" s="618"/>
      <c r="D66" s="208"/>
      <c r="E66" s="286"/>
      <c r="F66" s="285"/>
    </row>
    <row r="67" spans="1:6" s="217" customFormat="1" ht="12" customHeight="1" thickBot="1" x14ac:dyDescent="0.3">
      <c r="A67" s="174" t="s">
        <v>595</v>
      </c>
      <c r="B67" s="764" t="s">
        <v>639</v>
      </c>
      <c r="C67" s="618"/>
      <c r="D67" s="208"/>
      <c r="E67" s="286"/>
      <c r="F67" s="285"/>
    </row>
    <row r="68" spans="1:6" s="217" customFormat="1" ht="12" customHeight="1" thickBot="1" x14ac:dyDescent="0.3">
      <c r="A68" s="227" t="s">
        <v>596</v>
      </c>
      <c r="B68" s="765" t="s">
        <v>597</v>
      </c>
      <c r="C68" s="618"/>
      <c r="D68" s="208"/>
      <c r="E68" s="286"/>
      <c r="F68" s="285"/>
    </row>
    <row r="69" spans="1:6" s="217" customFormat="1" ht="13.5" customHeight="1" thickBot="1" x14ac:dyDescent="0.3">
      <c r="A69" s="173" t="s">
        <v>401</v>
      </c>
      <c r="B69" s="762" t="s">
        <v>598</v>
      </c>
      <c r="C69" s="618"/>
      <c r="D69" s="208"/>
      <c r="E69" s="286"/>
      <c r="F69" s="285"/>
    </row>
    <row r="70" spans="1:6" s="217" customFormat="1" ht="12" customHeight="1" thickBot="1" x14ac:dyDescent="0.3">
      <c r="A70" s="172" t="s">
        <v>402</v>
      </c>
      <c r="B70" s="763" t="s">
        <v>599</v>
      </c>
      <c r="C70" s="618"/>
      <c r="D70" s="208"/>
      <c r="E70" s="286"/>
      <c r="F70" s="285"/>
    </row>
    <row r="71" spans="1:6" s="217" customFormat="1" ht="12" customHeight="1" thickBot="1" x14ac:dyDescent="0.3">
      <c r="A71" s="172" t="s">
        <v>600</v>
      </c>
      <c r="B71" s="763" t="s">
        <v>601</v>
      </c>
      <c r="C71" s="618"/>
      <c r="D71" s="208"/>
      <c r="E71" s="286"/>
      <c r="F71" s="285"/>
    </row>
    <row r="72" spans="1:6" s="217" customFormat="1" ht="12" customHeight="1" thickBot="1" x14ac:dyDescent="0.3">
      <c r="A72" s="174" t="s">
        <v>602</v>
      </c>
      <c r="B72" s="764" t="s">
        <v>603</v>
      </c>
      <c r="C72" s="618"/>
      <c r="D72" s="208"/>
      <c r="E72" s="286"/>
      <c r="F72" s="285"/>
    </row>
    <row r="73" spans="1:6" s="217" customFormat="1" ht="12" customHeight="1" thickBot="1" x14ac:dyDescent="0.3">
      <c r="A73" s="227" t="s">
        <v>604</v>
      </c>
      <c r="B73" s="765" t="s">
        <v>605</v>
      </c>
      <c r="C73" s="618"/>
      <c r="D73" s="208"/>
      <c r="E73" s="286"/>
      <c r="F73" s="285"/>
    </row>
    <row r="74" spans="1:6" s="217" customFormat="1" ht="12" customHeight="1" thickBot="1" x14ac:dyDescent="0.3">
      <c r="A74" s="173" t="s">
        <v>606</v>
      </c>
      <c r="B74" s="762" t="s">
        <v>607</v>
      </c>
      <c r="C74" s="759"/>
      <c r="D74" s="416"/>
      <c r="E74" s="756"/>
      <c r="F74" s="285"/>
    </row>
    <row r="75" spans="1:6" s="217" customFormat="1" ht="12" customHeight="1" thickBot="1" x14ac:dyDescent="0.3">
      <c r="A75" s="174" t="s">
        <v>608</v>
      </c>
      <c r="B75" s="764" t="s">
        <v>609</v>
      </c>
      <c r="C75" s="759"/>
      <c r="D75" s="416"/>
      <c r="E75" s="756"/>
      <c r="F75" s="285"/>
    </row>
    <row r="76" spans="1:6" s="217" customFormat="1" ht="12" customHeight="1" thickBot="1" x14ac:dyDescent="0.3">
      <c r="A76" s="227" t="s">
        <v>610</v>
      </c>
      <c r="B76" s="765" t="s">
        <v>611</v>
      </c>
      <c r="C76" s="618"/>
      <c r="D76" s="208"/>
      <c r="E76" s="286"/>
      <c r="F76" s="285"/>
    </row>
    <row r="77" spans="1:6" s="217" customFormat="1" ht="12" customHeight="1" thickBot="1" x14ac:dyDescent="0.3">
      <c r="A77" s="173" t="s">
        <v>612</v>
      </c>
      <c r="B77" s="762" t="s">
        <v>613</v>
      </c>
      <c r="C77" s="759"/>
      <c r="D77" s="416"/>
      <c r="E77" s="756"/>
      <c r="F77" s="285"/>
    </row>
    <row r="78" spans="1:6" s="217" customFormat="1" ht="12" customHeight="1" thickBot="1" x14ac:dyDescent="0.3">
      <c r="A78" s="172" t="s">
        <v>614</v>
      </c>
      <c r="B78" s="763" t="s">
        <v>615</v>
      </c>
      <c r="C78" s="759"/>
      <c r="D78" s="416"/>
      <c r="E78" s="756"/>
      <c r="F78" s="285"/>
    </row>
    <row r="79" spans="1:6" s="217" customFormat="1" ht="12" customHeight="1" thickBot="1" x14ac:dyDescent="0.3">
      <c r="A79" s="174" t="s">
        <v>616</v>
      </c>
      <c r="B79" s="764" t="s">
        <v>617</v>
      </c>
      <c r="C79" s="759"/>
      <c r="D79" s="416"/>
      <c r="E79" s="756"/>
      <c r="F79" s="285"/>
    </row>
    <row r="80" spans="1:6" s="217" customFormat="1" ht="12" customHeight="1" thickBot="1" x14ac:dyDescent="0.3">
      <c r="A80" s="227" t="s">
        <v>618</v>
      </c>
      <c r="B80" s="765" t="s">
        <v>619</v>
      </c>
      <c r="C80" s="618"/>
      <c r="D80" s="208"/>
      <c r="E80" s="286"/>
      <c r="F80" s="285"/>
    </row>
    <row r="81" spans="1:9" s="217" customFormat="1" ht="12" customHeight="1" thickBot="1" x14ac:dyDescent="0.3">
      <c r="A81" s="218" t="s">
        <v>620</v>
      </c>
      <c r="B81" s="762" t="s">
        <v>621</v>
      </c>
      <c r="C81" s="618"/>
      <c r="D81" s="208"/>
      <c r="E81" s="286"/>
      <c r="F81" s="285"/>
    </row>
    <row r="82" spans="1:9" s="217" customFormat="1" ht="12" customHeight="1" thickBot="1" x14ac:dyDescent="0.3">
      <c r="A82" s="219" t="s">
        <v>622</v>
      </c>
      <c r="B82" s="763" t="s">
        <v>623</v>
      </c>
      <c r="C82" s="618"/>
      <c r="D82" s="208"/>
      <c r="E82" s="286"/>
      <c r="F82" s="285"/>
    </row>
    <row r="83" spans="1:9" s="217" customFormat="1" ht="12" customHeight="1" thickBot="1" x14ac:dyDescent="0.3">
      <c r="A83" s="219" t="s">
        <v>624</v>
      </c>
      <c r="B83" s="763" t="s">
        <v>625</v>
      </c>
      <c r="C83" s="618"/>
      <c r="D83" s="208"/>
      <c r="E83" s="286"/>
      <c r="F83" s="285"/>
    </row>
    <row r="84" spans="1:9" s="217" customFormat="1" ht="12" customHeight="1" thickBot="1" x14ac:dyDescent="0.3">
      <c r="A84" s="228" t="s">
        <v>626</v>
      </c>
      <c r="B84" s="764" t="s">
        <v>627</v>
      </c>
      <c r="C84" s="618"/>
      <c r="D84" s="208"/>
      <c r="E84" s="286"/>
      <c r="F84" s="285"/>
    </row>
    <row r="85" spans="1:9" s="217" customFormat="1" ht="12" customHeight="1" thickBot="1" x14ac:dyDescent="0.3">
      <c r="A85" s="227" t="s">
        <v>628</v>
      </c>
      <c r="B85" s="766" t="s">
        <v>629</v>
      </c>
      <c r="C85" s="618"/>
      <c r="D85" s="208"/>
      <c r="E85" s="286"/>
      <c r="F85" s="285"/>
    </row>
    <row r="86" spans="1:9" s="217" customFormat="1" ht="13.8" thickBot="1" x14ac:dyDescent="0.3">
      <c r="A86" s="227" t="s">
        <v>630</v>
      </c>
      <c r="B86" s="766" t="s">
        <v>631</v>
      </c>
      <c r="C86" s="618"/>
      <c r="D86" s="208"/>
      <c r="E86" s="286"/>
      <c r="F86" s="285"/>
    </row>
    <row r="87" spans="1:9" s="217" customFormat="1" ht="13.8" thickBot="1" x14ac:dyDescent="0.3">
      <c r="A87" s="229" t="s">
        <v>632</v>
      </c>
      <c r="B87" s="767" t="s">
        <v>633</v>
      </c>
      <c r="C87" s="618"/>
      <c r="D87" s="208"/>
      <c r="E87" s="286"/>
      <c r="F87" s="285"/>
    </row>
    <row r="88" spans="1:9" s="217" customFormat="1" ht="12" customHeight="1" x14ac:dyDescent="0.25">
      <c r="A88" s="157"/>
      <c r="B88" s="402"/>
      <c r="C88" s="158"/>
      <c r="D88" s="158"/>
      <c r="E88" s="158"/>
      <c r="F88" s="158"/>
    </row>
    <row r="89" spans="1:9" customFormat="1" ht="16.5" customHeight="1" x14ac:dyDescent="0.3">
      <c r="A89" s="868" t="s">
        <v>335</v>
      </c>
      <c r="B89" s="868"/>
      <c r="C89" s="868"/>
      <c r="D89" s="868"/>
      <c r="E89" s="868"/>
      <c r="F89" s="215"/>
      <c r="H89" s="215"/>
      <c r="I89" s="215"/>
    </row>
    <row r="90" spans="1:9" s="220" customFormat="1" ht="16.5" customHeight="1" thickBot="1" x14ac:dyDescent="0.35">
      <c r="A90" s="17" t="s">
        <v>404</v>
      </c>
      <c r="B90" s="17"/>
      <c r="C90" s="186"/>
      <c r="D90" s="186"/>
      <c r="E90" s="203"/>
      <c r="F90" s="203" t="s">
        <v>1023</v>
      </c>
    </row>
    <row r="91" spans="1:9" s="220" customFormat="1" ht="16.5" customHeight="1" x14ac:dyDescent="0.3">
      <c r="A91" s="869" t="s">
        <v>352</v>
      </c>
      <c r="B91" s="877" t="s">
        <v>460</v>
      </c>
      <c r="C91" s="879" t="str">
        <f>+C3</f>
        <v>2020.év</v>
      </c>
      <c r="D91" s="873"/>
      <c r="E91" s="874"/>
      <c r="F91" s="287"/>
    </row>
    <row r="92" spans="1:9" customFormat="1" ht="38.1" customHeight="1" thickBot="1" x14ac:dyDescent="0.35">
      <c r="A92" s="870"/>
      <c r="B92" s="878"/>
      <c r="C92" s="757" t="s">
        <v>461</v>
      </c>
      <c r="D92" s="18" t="s">
        <v>466</v>
      </c>
      <c r="E92" s="478" t="s">
        <v>467</v>
      </c>
      <c r="F92" s="288" t="s">
        <v>816</v>
      </c>
      <c r="H92" s="215"/>
      <c r="I92" s="215"/>
    </row>
    <row r="93" spans="1:9" s="216" customFormat="1" ht="12" customHeight="1" thickBot="1" x14ac:dyDescent="0.25">
      <c r="A93" s="182" t="s">
        <v>634</v>
      </c>
      <c r="B93" s="760" t="s">
        <v>635</v>
      </c>
      <c r="C93" s="758" t="s">
        <v>636</v>
      </c>
      <c r="D93" s="183" t="s">
        <v>637</v>
      </c>
      <c r="E93" s="479" t="s">
        <v>638</v>
      </c>
      <c r="F93" s="480" t="s">
        <v>638</v>
      </c>
    </row>
    <row r="94" spans="1:9" customFormat="1" ht="12" customHeight="1" thickBot="1" x14ac:dyDescent="0.35">
      <c r="A94" s="180" t="s">
        <v>306</v>
      </c>
      <c r="B94" s="770" t="s">
        <v>640</v>
      </c>
      <c r="C94" s="768"/>
      <c r="D94" s="207"/>
      <c r="E94" s="291"/>
      <c r="F94" s="285"/>
      <c r="H94" s="215"/>
      <c r="I94" s="215"/>
    </row>
    <row r="95" spans="1:9" customFormat="1" ht="12" customHeight="1" thickBot="1" x14ac:dyDescent="0.35">
      <c r="A95" s="175" t="s">
        <v>364</v>
      </c>
      <c r="B95" s="771" t="s">
        <v>336</v>
      </c>
      <c r="C95" s="769"/>
      <c r="D95" s="417"/>
      <c r="E95" s="782"/>
      <c r="F95" s="481"/>
      <c r="H95" s="215"/>
      <c r="I95" s="215"/>
    </row>
    <row r="96" spans="1:9" customFormat="1" ht="12" customHeight="1" thickBot="1" x14ac:dyDescent="0.35">
      <c r="A96" s="172" t="s">
        <v>365</v>
      </c>
      <c r="B96" s="772" t="s">
        <v>424</v>
      </c>
      <c r="C96" s="769"/>
      <c r="D96" s="417"/>
      <c r="E96" s="782"/>
      <c r="F96" s="481"/>
      <c r="H96" s="215"/>
      <c r="I96" s="215"/>
    </row>
    <row r="97" spans="1:9" customFormat="1" ht="12" customHeight="1" thickBot="1" x14ac:dyDescent="0.35">
      <c r="A97" s="172" t="s">
        <v>366</v>
      </c>
      <c r="B97" s="772" t="s">
        <v>393</v>
      </c>
      <c r="C97" s="769"/>
      <c r="D97" s="417"/>
      <c r="E97" s="782"/>
      <c r="F97" s="481"/>
      <c r="H97" s="215"/>
      <c r="I97" s="215"/>
    </row>
    <row r="98" spans="1:9" customFormat="1" ht="12" customHeight="1" thickBot="1" x14ac:dyDescent="0.35">
      <c r="A98" s="172" t="s">
        <v>367</v>
      </c>
      <c r="B98" s="773" t="s">
        <v>425</v>
      </c>
      <c r="C98" s="769"/>
      <c r="D98" s="417"/>
      <c r="E98" s="782"/>
      <c r="F98" s="481"/>
      <c r="H98" s="215"/>
      <c r="I98" s="215"/>
    </row>
    <row r="99" spans="1:9" customFormat="1" ht="12" customHeight="1" thickBot="1" x14ac:dyDescent="0.35">
      <c r="A99" s="172" t="s">
        <v>376</v>
      </c>
      <c r="B99" s="774" t="s">
        <v>426</v>
      </c>
      <c r="C99" s="769"/>
      <c r="D99" s="417"/>
      <c r="E99" s="782"/>
      <c r="F99" s="481"/>
      <c r="H99" s="215"/>
      <c r="I99" s="215"/>
    </row>
    <row r="100" spans="1:9" customFormat="1" ht="12" customHeight="1" thickBot="1" x14ac:dyDescent="0.35">
      <c r="A100" s="172" t="s">
        <v>368</v>
      </c>
      <c r="B100" s="772" t="s">
        <v>641</v>
      </c>
      <c r="C100" s="769"/>
      <c r="D100" s="417"/>
      <c r="E100" s="782"/>
      <c r="F100" s="481"/>
      <c r="H100" s="215"/>
      <c r="I100" s="215"/>
    </row>
    <row r="101" spans="1:9" customFormat="1" ht="12" customHeight="1" thickBot="1" x14ac:dyDescent="0.35">
      <c r="A101" s="172" t="s">
        <v>369</v>
      </c>
      <c r="B101" s="775" t="s">
        <v>642</v>
      </c>
      <c r="C101" s="769"/>
      <c r="D101" s="417"/>
      <c r="E101" s="782"/>
      <c r="F101" s="481"/>
      <c r="H101" s="215"/>
      <c r="I101" s="215"/>
    </row>
    <row r="102" spans="1:9" customFormat="1" ht="12" customHeight="1" thickBot="1" x14ac:dyDescent="0.35">
      <c r="A102" s="172" t="s">
        <v>377</v>
      </c>
      <c r="B102" s="776" t="s">
        <v>643</v>
      </c>
      <c r="C102" s="769"/>
      <c r="D102" s="417"/>
      <c r="E102" s="782"/>
      <c r="F102" s="481"/>
      <c r="H102" s="215"/>
      <c r="I102" s="215"/>
    </row>
    <row r="103" spans="1:9" customFormat="1" ht="12" customHeight="1" thickBot="1" x14ac:dyDescent="0.35">
      <c r="A103" s="172" t="s">
        <v>378</v>
      </c>
      <c r="B103" s="776" t="s">
        <v>644</v>
      </c>
      <c r="C103" s="769"/>
      <c r="D103" s="417"/>
      <c r="E103" s="782"/>
      <c r="F103" s="481"/>
      <c r="H103" s="215"/>
      <c r="I103" s="215"/>
    </row>
    <row r="104" spans="1:9" customFormat="1" ht="12" customHeight="1" thickBot="1" x14ac:dyDescent="0.35">
      <c r="A104" s="172" t="s">
        <v>379</v>
      </c>
      <c r="B104" s="775" t="s">
        <v>645</v>
      </c>
      <c r="C104" s="769"/>
      <c r="D104" s="417"/>
      <c r="E104" s="782"/>
      <c r="F104" s="481"/>
      <c r="H104" s="215"/>
      <c r="I104" s="215"/>
    </row>
    <row r="105" spans="1:9" customFormat="1" ht="12" customHeight="1" thickBot="1" x14ac:dyDescent="0.35">
      <c r="A105" s="172" t="s">
        <v>380</v>
      </c>
      <c r="B105" s="775" t="s">
        <v>646</v>
      </c>
      <c r="C105" s="769"/>
      <c r="D105" s="417"/>
      <c r="E105" s="782"/>
      <c r="F105" s="481"/>
      <c r="H105" s="215"/>
      <c r="I105" s="215"/>
    </row>
    <row r="106" spans="1:9" customFormat="1" ht="12" customHeight="1" thickBot="1" x14ac:dyDescent="0.35">
      <c r="A106" s="172" t="s">
        <v>382</v>
      </c>
      <c r="B106" s="776" t="s">
        <v>647</v>
      </c>
      <c r="C106" s="769"/>
      <c r="D106" s="417"/>
      <c r="E106" s="782"/>
      <c r="F106" s="481"/>
      <c r="H106" s="215"/>
      <c r="I106" s="215"/>
    </row>
    <row r="107" spans="1:9" customFormat="1" ht="12" customHeight="1" thickBot="1" x14ac:dyDescent="0.35">
      <c r="A107" s="171" t="s">
        <v>427</v>
      </c>
      <c r="B107" s="777" t="s">
        <v>648</v>
      </c>
      <c r="C107" s="769"/>
      <c r="D107" s="417"/>
      <c r="E107" s="782"/>
      <c r="F107" s="481"/>
      <c r="H107" s="215"/>
      <c r="I107" s="215"/>
    </row>
    <row r="108" spans="1:9" customFormat="1" ht="12" customHeight="1" thickBot="1" x14ac:dyDescent="0.35">
      <c r="A108" s="172" t="s">
        <v>649</v>
      </c>
      <c r="B108" s="777" t="s">
        <v>650</v>
      </c>
      <c r="C108" s="769"/>
      <c r="D108" s="417"/>
      <c r="E108" s="782"/>
      <c r="F108" s="481"/>
      <c r="H108" s="215"/>
      <c r="I108" s="215"/>
    </row>
    <row r="109" spans="1:9" customFormat="1" ht="12" customHeight="1" thickBot="1" x14ac:dyDescent="0.35">
      <c r="A109" s="176" t="s">
        <v>651</v>
      </c>
      <c r="B109" s="778" t="s">
        <v>652</v>
      </c>
      <c r="C109" s="769"/>
      <c r="D109" s="417"/>
      <c r="E109" s="782"/>
      <c r="F109" s="481"/>
      <c r="H109" s="215"/>
      <c r="I109" s="215"/>
    </row>
    <row r="110" spans="1:9" customFormat="1" ht="12" customHeight="1" thickBot="1" x14ac:dyDescent="0.35">
      <c r="A110" s="178" t="s">
        <v>307</v>
      </c>
      <c r="B110" s="761" t="s">
        <v>653</v>
      </c>
      <c r="C110" s="768"/>
      <c r="D110" s="207"/>
      <c r="E110" s="291"/>
      <c r="F110" s="285"/>
      <c r="H110" s="215"/>
      <c r="I110" s="215"/>
    </row>
    <row r="111" spans="1:9" customFormat="1" ht="12" customHeight="1" thickBot="1" x14ac:dyDescent="0.35">
      <c r="A111" s="173" t="s">
        <v>370</v>
      </c>
      <c r="B111" s="772" t="s">
        <v>439</v>
      </c>
      <c r="C111" s="769"/>
      <c r="D111" s="417"/>
      <c r="E111" s="782"/>
      <c r="F111" s="481"/>
      <c r="H111" s="215"/>
      <c r="I111" s="215"/>
    </row>
    <row r="112" spans="1:9" customFormat="1" ht="12" customHeight="1" thickBot="1" x14ac:dyDescent="0.35">
      <c r="A112" s="173" t="s">
        <v>371</v>
      </c>
      <c r="B112" s="777" t="s">
        <v>654</v>
      </c>
      <c r="C112" s="769"/>
      <c r="D112" s="417"/>
      <c r="E112" s="782"/>
      <c r="F112" s="481"/>
      <c r="H112" s="215"/>
      <c r="I112" s="215"/>
    </row>
    <row r="113" spans="1:9" customFormat="1" ht="16.2" thickBot="1" x14ac:dyDescent="0.35">
      <c r="A113" s="173" t="s">
        <v>372</v>
      </c>
      <c r="B113" s="777" t="s">
        <v>428</v>
      </c>
      <c r="C113" s="769"/>
      <c r="D113" s="417"/>
      <c r="E113" s="782"/>
      <c r="F113" s="481"/>
      <c r="H113" s="215"/>
      <c r="I113" s="215"/>
    </row>
    <row r="114" spans="1:9" customFormat="1" ht="12" customHeight="1" thickBot="1" x14ac:dyDescent="0.35">
      <c r="A114" s="173" t="s">
        <v>373</v>
      </c>
      <c r="B114" s="777" t="s">
        <v>655</v>
      </c>
      <c r="C114" s="769"/>
      <c r="D114" s="417"/>
      <c r="E114" s="782"/>
      <c r="F114" s="481"/>
      <c r="H114" s="215"/>
      <c r="I114" s="215"/>
    </row>
    <row r="115" spans="1:9" customFormat="1" ht="12" customHeight="1" thickBot="1" x14ac:dyDescent="0.35">
      <c r="A115" s="173" t="s">
        <v>374</v>
      </c>
      <c r="B115" s="764" t="s">
        <v>441</v>
      </c>
      <c r="C115" s="769"/>
      <c r="D115" s="417"/>
      <c r="E115" s="782"/>
      <c r="F115" s="481"/>
      <c r="H115" s="215"/>
      <c r="I115" s="215"/>
    </row>
    <row r="116" spans="1:9" customFormat="1" ht="21.75" customHeight="1" thickBot="1" x14ac:dyDescent="0.35">
      <c r="A116" s="173" t="s">
        <v>381</v>
      </c>
      <c r="B116" s="763" t="s">
        <v>656</v>
      </c>
      <c r="C116" s="769"/>
      <c r="D116" s="417"/>
      <c r="E116" s="782"/>
      <c r="F116" s="481"/>
      <c r="H116" s="215"/>
      <c r="I116" s="215"/>
    </row>
    <row r="117" spans="1:9" customFormat="1" ht="24" customHeight="1" thickBot="1" x14ac:dyDescent="0.35">
      <c r="A117" s="173" t="s">
        <v>383</v>
      </c>
      <c r="B117" s="779" t="s">
        <v>657</v>
      </c>
      <c r="C117" s="769"/>
      <c r="D117" s="417"/>
      <c r="E117" s="782"/>
      <c r="F117" s="481"/>
      <c r="H117" s="215"/>
      <c r="I117" s="215"/>
    </row>
    <row r="118" spans="1:9" customFormat="1" ht="22.5" customHeight="1" thickBot="1" x14ac:dyDescent="0.35">
      <c r="A118" s="173" t="s">
        <v>429</v>
      </c>
      <c r="B118" s="772" t="s">
        <v>644</v>
      </c>
      <c r="C118" s="769"/>
      <c r="D118" s="417"/>
      <c r="E118" s="782"/>
      <c r="F118" s="481"/>
      <c r="H118" s="215"/>
      <c r="I118" s="215"/>
    </row>
    <row r="119" spans="1:9" customFormat="1" ht="12" customHeight="1" thickBot="1" x14ac:dyDescent="0.35">
      <c r="A119" s="173" t="s">
        <v>430</v>
      </c>
      <c r="B119" s="772" t="s">
        <v>658</v>
      </c>
      <c r="C119" s="769"/>
      <c r="D119" s="417"/>
      <c r="E119" s="782"/>
      <c r="F119" s="481"/>
      <c r="H119" s="215"/>
      <c r="I119" s="215"/>
    </row>
    <row r="120" spans="1:9" customFormat="1" ht="12" customHeight="1" thickBot="1" x14ac:dyDescent="0.35">
      <c r="A120" s="173" t="s">
        <v>431</v>
      </c>
      <c r="B120" s="772" t="s">
        <v>659</v>
      </c>
      <c r="C120" s="769"/>
      <c r="D120" s="417"/>
      <c r="E120" s="782"/>
      <c r="F120" s="481"/>
      <c r="H120" s="215"/>
      <c r="I120" s="215"/>
    </row>
    <row r="121" spans="1:9" s="232" customFormat="1" ht="12" customHeight="1" thickBot="1" x14ac:dyDescent="0.3">
      <c r="A121" s="173" t="s">
        <v>660</v>
      </c>
      <c r="B121" s="776" t="s">
        <v>647</v>
      </c>
      <c r="C121" s="769"/>
      <c r="D121" s="417"/>
      <c r="E121" s="782"/>
      <c r="F121" s="481"/>
    </row>
    <row r="122" spans="1:9" customFormat="1" ht="12" customHeight="1" thickBot="1" x14ac:dyDescent="0.35">
      <c r="A122" s="173" t="s">
        <v>661</v>
      </c>
      <c r="B122" s="772" t="s">
        <v>662</v>
      </c>
      <c r="C122" s="769"/>
      <c r="D122" s="417"/>
      <c r="E122" s="782"/>
      <c r="F122" s="481"/>
      <c r="H122" s="215"/>
      <c r="I122" s="215"/>
    </row>
    <row r="123" spans="1:9" customFormat="1" ht="12" customHeight="1" thickBot="1" x14ac:dyDescent="0.35">
      <c r="A123" s="171" t="s">
        <v>663</v>
      </c>
      <c r="B123" s="776" t="s">
        <v>664</v>
      </c>
      <c r="C123" s="769"/>
      <c r="D123" s="417"/>
      <c r="E123" s="782"/>
      <c r="F123" s="481"/>
      <c r="H123" s="215"/>
      <c r="I123" s="215"/>
    </row>
    <row r="124" spans="1:9" customFormat="1" ht="12" customHeight="1" thickBot="1" x14ac:dyDescent="0.35">
      <c r="A124" s="178" t="s">
        <v>308</v>
      </c>
      <c r="B124" s="780" t="s">
        <v>665</v>
      </c>
      <c r="C124" s="768"/>
      <c r="D124" s="207"/>
      <c r="E124" s="291"/>
      <c r="F124" s="481"/>
      <c r="H124" s="215"/>
      <c r="I124" s="215"/>
    </row>
    <row r="125" spans="1:9" customFormat="1" ht="12" customHeight="1" thickBot="1" x14ac:dyDescent="0.35">
      <c r="A125" s="173" t="s">
        <v>353</v>
      </c>
      <c r="B125" s="779" t="s">
        <v>342</v>
      </c>
      <c r="C125" s="769"/>
      <c r="D125" s="417"/>
      <c r="E125" s="782"/>
      <c r="F125" s="481"/>
      <c r="H125" s="215"/>
      <c r="I125" s="215"/>
    </row>
    <row r="126" spans="1:9" customFormat="1" ht="12" customHeight="1" thickBot="1" x14ac:dyDescent="0.35">
      <c r="A126" s="174" t="s">
        <v>354</v>
      </c>
      <c r="B126" s="777" t="s">
        <v>343</v>
      </c>
      <c r="C126" s="769"/>
      <c r="D126" s="417"/>
      <c r="E126" s="782"/>
      <c r="F126" s="481"/>
      <c r="H126" s="215"/>
      <c r="I126" s="215"/>
    </row>
    <row r="127" spans="1:9" customFormat="1" ht="12" customHeight="1" thickBot="1" x14ac:dyDescent="0.35">
      <c r="A127" s="178" t="s">
        <v>309</v>
      </c>
      <c r="B127" s="780" t="s">
        <v>666</v>
      </c>
      <c r="C127" s="768"/>
      <c r="D127" s="207"/>
      <c r="E127" s="291"/>
      <c r="F127" s="285"/>
      <c r="H127" s="215"/>
      <c r="I127" s="215"/>
    </row>
    <row r="128" spans="1:9" customFormat="1" ht="12" customHeight="1" thickBot="1" x14ac:dyDescent="0.35">
      <c r="A128" s="178" t="s">
        <v>310</v>
      </c>
      <c r="B128" s="780" t="s">
        <v>667</v>
      </c>
      <c r="C128" s="768"/>
      <c r="D128" s="207"/>
      <c r="E128" s="291"/>
      <c r="F128" s="285"/>
      <c r="H128" s="215"/>
      <c r="I128" s="215"/>
    </row>
    <row r="129" spans="1:9" customFormat="1" ht="12" customHeight="1" thickBot="1" x14ac:dyDescent="0.35">
      <c r="A129" s="173" t="s">
        <v>357</v>
      </c>
      <c r="B129" s="779" t="s">
        <v>668</v>
      </c>
      <c r="C129" s="768"/>
      <c r="D129" s="207"/>
      <c r="E129" s="291"/>
      <c r="F129" s="285"/>
      <c r="H129" s="215"/>
      <c r="I129" s="215"/>
    </row>
    <row r="130" spans="1:9" ht="12" customHeight="1" thickBot="1" x14ac:dyDescent="0.35">
      <c r="A130" s="173" t="s">
        <v>358</v>
      </c>
      <c r="B130" s="779" t="s">
        <v>669</v>
      </c>
      <c r="C130" s="768"/>
      <c r="D130" s="207"/>
      <c r="E130" s="291"/>
      <c r="F130" s="285"/>
    </row>
    <row r="131" spans="1:9" ht="12" customHeight="1" thickBot="1" x14ac:dyDescent="0.35">
      <c r="A131" s="171" t="s">
        <v>359</v>
      </c>
      <c r="B131" s="781" t="s">
        <v>670</v>
      </c>
      <c r="C131" s="768"/>
      <c r="D131" s="207"/>
      <c r="E131" s="291"/>
      <c r="F131" s="285"/>
    </row>
    <row r="132" spans="1:9" ht="12" customHeight="1" thickBot="1" x14ac:dyDescent="0.35">
      <c r="A132" s="178" t="s">
        <v>311</v>
      </c>
      <c r="B132" s="780" t="s">
        <v>671</v>
      </c>
      <c r="C132" s="768"/>
      <c r="D132" s="207"/>
      <c r="E132" s="291"/>
      <c r="F132" s="285"/>
    </row>
    <row r="133" spans="1:9" ht="12" customHeight="1" thickBot="1" x14ac:dyDescent="0.35">
      <c r="A133" s="173" t="s">
        <v>360</v>
      </c>
      <c r="B133" s="779" t="s">
        <v>672</v>
      </c>
      <c r="C133" s="768"/>
      <c r="D133" s="207"/>
      <c r="E133" s="291"/>
      <c r="F133" s="285"/>
    </row>
    <row r="134" spans="1:9" ht="12" customHeight="1" thickBot="1" x14ac:dyDescent="0.35">
      <c r="A134" s="173" t="s">
        <v>361</v>
      </c>
      <c r="B134" s="779" t="s">
        <v>673</v>
      </c>
      <c r="C134" s="768"/>
      <c r="D134" s="207"/>
      <c r="E134" s="291"/>
      <c r="F134" s="285"/>
    </row>
    <row r="135" spans="1:9" ht="12" customHeight="1" thickBot="1" x14ac:dyDescent="0.35">
      <c r="A135" s="173" t="s">
        <v>569</v>
      </c>
      <c r="B135" s="779" t="s">
        <v>674</v>
      </c>
      <c r="C135" s="768"/>
      <c r="D135" s="207"/>
      <c r="E135" s="291"/>
      <c r="F135" s="285"/>
    </row>
    <row r="136" spans="1:9" ht="12" customHeight="1" thickBot="1" x14ac:dyDescent="0.35">
      <c r="A136" s="171" t="s">
        <v>571</v>
      </c>
      <c r="B136" s="781" t="s">
        <v>675</v>
      </c>
      <c r="C136" s="768"/>
      <c r="D136" s="207"/>
      <c r="E136" s="291"/>
      <c r="F136" s="285"/>
    </row>
    <row r="137" spans="1:9" ht="12" customHeight="1" thickBot="1" x14ac:dyDescent="0.35">
      <c r="A137" s="178" t="s">
        <v>312</v>
      </c>
      <c r="B137" s="780" t="s">
        <v>676</v>
      </c>
      <c r="C137" s="768"/>
      <c r="D137" s="207"/>
      <c r="E137" s="291"/>
      <c r="F137" s="285"/>
    </row>
    <row r="138" spans="1:9" ht="12" customHeight="1" thickBot="1" x14ac:dyDescent="0.35">
      <c r="A138" s="173" t="s">
        <v>362</v>
      </c>
      <c r="B138" s="779" t="s">
        <v>677</v>
      </c>
      <c r="C138" s="769"/>
      <c r="D138" s="417"/>
      <c r="E138" s="782"/>
      <c r="F138" s="285"/>
    </row>
    <row r="139" spans="1:9" ht="12" customHeight="1" thickBot="1" x14ac:dyDescent="0.35">
      <c r="A139" s="173" t="s">
        <v>363</v>
      </c>
      <c r="B139" s="779" t="s">
        <v>678</v>
      </c>
      <c r="C139" s="769"/>
      <c r="D139" s="417"/>
      <c r="E139" s="782"/>
      <c r="F139" s="285"/>
    </row>
    <row r="140" spans="1:9" ht="12" customHeight="1" thickBot="1" x14ac:dyDescent="0.35">
      <c r="A140" s="173" t="s">
        <v>578</v>
      </c>
      <c r="B140" s="779" t="s">
        <v>679</v>
      </c>
      <c r="C140" s="769"/>
      <c r="D140" s="417"/>
      <c r="E140" s="782"/>
      <c r="F140" s="285"/>
    </row>
    <row r="141" spans="1:9" ht="12" customHeight="1" thickBot="1" x14ac:dyDescent="0.35">
      <c r="A141" s="173" t="s">
        <v>580</v>
      </c>
      <c r="B141" s="781" t="s">
        <v>858</v>
      </c>
      <c r="C141" s="768"/>
      <c r="D141" s="207"/>
      <c r="E141" s="291"/>
      <c r="F141" s="285"/>
    </row>
    <row r="142" spans="1:9" ht="12" customHeight="1" thickBot="1" x14ac:dyDescent="0.35">
      <c r="A142" s="173" t="s">
        <v>857</v>
      </c>
      <c r="B142" s="781" t="s">
        <v>680</v>
      </c>
      <c r="C142" s="768"/>
      <c r="D142" s="207"/>
      <c r="E142" s="291"/>
      <c r="F142" s="285"/>
    </row>
    <row r="143" spans="1:9" ht="15" customHeight="1" thickBot="1" x14ac:dyDescent="0.35">
      <c r="A143" s="178" t="s">
        <v>313</v>
      </c>
      <c r="B143" s="780" t="s">
        <v>681</v>
      </c>
      <c r="C143" s="768"/>
      <c r="D143" s="207"/>
      <c r="E143" s="291"/>
      <c r="F143" s="285"/>
      <c r="H143" s="221"/>
      <c r="I143" s="221"/>
    </row>
    <row r="144" spans="1:9" s="217" customFormat="1" ht="12.9" customHeight="1" thickBot="1" x14ac:dyDescent="0.3">
      <c r="A144" s="173" t="s">
        <v>422</v>
      </c>
      <c r="B144" s="779" t="s">
        <v>682</v>
      </c>
      <c r="C144" s="768"/>
      <c r="D144" s="207"/>
      <c r="E144" s="291"/>
      <c r="F144" s="285"/>
    </row>
    <row r="145" spans="1:9" ht="12.75" customHeight="1" thickBot="1" x14ac:dyDescent="0.35">
      <c r="A145" s="173" t="s">
        <v>423</v>
      </c>
      <c r="B145" s="779" t="s">
        <v>683</v>
      </c>
      <c r="C145" s="768"/>
      <c r="D145" s="207"/>
      <c r="E145" s="291"/>
      <c r="F145" s="285"/>
    </row>
    <row r="146" spans="1:9" customFormat="1" ht="12.75" customHeight="1" thickBot="1" x14ac:dyDescent="0.35">
      <c r="A146" s="173" t="s">
        <v>440</v>
      </c>
      <c r="B146" s="779" t="s">
        <v>684</v>
      </c>
      <c r="C146" s="768"/>
      <c r="D146" s="207"/>
      <c r="E146" s="291"/>
      <c r="F146" s="285"/>
      <c r="H146" s="215"/>
      <c r="I146" s="215"/>
    </row>
    <row r="147" spans="1:9" customFormat="1" ht="12.75" customHeight="1" thickBot="1" x14ac:dyDescent="0.35">
      <c r="A147" s="173" t="s">
        <v>586</v>
      </c>
      <c r="B147" s="779" t="s">
        <v>685</v>
      </c>
      <c r="C147" s="768"/>
      <c r="D147" s="207"/>
      <c r="E147" s="291"/>
      <c r="F147" s="285"/>
      <c r="H147" s="215"/>
      <c r="I147" s="215"/>
    </row>
    <row r="148" spans="1:9" customFormat="1" ht="16.2" thickBot="1" x14ac:dyDescent="0.35">
      <c r="A148" s="178" t="s">
        <v>314</v>
      </c>
      <c r="B148" s="780" t="s">
        <v>686</v>
      </c>
      <c r="C148" s="768"/>
      <c r="D148" s="207"/>
      <c r="E148" s="291"/>
      <c r="F148" s="285"/>
      <c r="H148" s="215"/>
      <c r="I148" s="215"/>
    </row>
    <row r="149" spans="1:9" customFormat="1" ht="16.2" thickBot="1" x14ac:dyDescent="0.35">
      <c r="A149" s="342" t="s">
        <v>315</v>
      </c>
      <c r="B149" s="783" t="s">
        <v>687</v>
      </c>
      <c r="C149" s="618"/>
      <c r="D149" s="208"/>
      <c r="E149" s="286"/>
      <c r="F149" s="285"/>
      <c r="H149" s="215"/>
      <c r="I149" s="215"/>
    </row>
    <row r="151" spans="1:9" customFormat="1" ht="18.75" customHeight="1" x14ac:dyDescent="0.3">
      <c r="A151" s="867" t="s">
        <v>688</v>
      </c>
      <c r="B151" s="867"/>
      <c r="C151" s="867"/>
      <c r="D151" s="867"/>
      <c r="E151" s="867"/>
      <c r="F151" s="215"/>
      <c r="H151" s="215"/>
      <c r="I151" s="215"/>
    </row>
    <row r="152" spans="1:9" customFormat="1" ht="13.5" customHeight="1" thickBot="1" x14ac:dyDescent="0.35">
      <c r="A152" s="187" t="s">
        <v>405</v>
      </c>
      <c r="B152" s="406"/>
      <c r="C152" s="215"/>
      <c r="D152" s="206"/>
      <c r="E152" s="203"/>
      <c r="F152" s="203" t="s">
        <v>1023</v>
      </c>
      <c r="H152" s="215"/>
      <c r="I152" s="215"/>
    </row>
    <row r="153" spans="1:9" customFormat="1" ht="22.2" thickBot="1" x14ac:dyDescent="0.35">
      <c r="A153" s="178">
        <v>1</v>
      </c>
      <c r="B153" s="403" t="s">
        <v>689</v>
      </c>
      <c r="C153" s="202">
        <f>+C63-C127</f>
        <v>0</v>
      </c>
      <c r="D153" s="202">
        <f>+D63-D127</f>
        <v>0</v>
      </c>
      <c r="E153" s="202">
        <f>+E63-E127</f>
        <v>0</v>
      </c>
      <c r="F153" s="202">
        <f>+F63-F127</f>
        <v>0</v>
      </c>
      <c r="H153" s="215"/>
      <c r="I153" s="215"/>
    </row>
    <row r="154" spans="1:9" customFormat="1" ht="22.2" thickBot="1" x14ac:dyDescent="0.35">
      <c r="A154" s="178" t="s">
        <v>307</v>
      </c>
      <c r="B154" s="403" t="s">
        <v>690</v>
      </c>
      <c r="C154" s="202">
        <f>+C86-C148</f>
        <v>0</v>
      </c>
      <c r="D154" s="202">
        <f>+D86-D148</f>
        <v>0</v>
      </c>
      <c r="E154" s="202">
        <f>+E86-E148</f>
        <v>0</v>
      </c>
      <c r="F154" s="202">
        <f>+F86-F148</f>
        <v>0</v>
      </c>
      <c r="H154" s="215"/>
      <c r="I154" s="215"/>
    </row>
    <row r="155" spans="1:9" customFormat="1" ht="7.5" customHeight="1" x14ac:dyDescent="0.3">
      <c r="A155" s="205"/>
      <c r="B155" s="407"/>
      <c r="C155" s="206"/>
      <c r="D155" s="206"/>
      <c r="E155" s="206"/>
      <c r="F155" s="206"/>
      <c r="H155" s="215"/>
      <c r="I155" s="215"/>
    </row>
    <row r="157" spans="1:9" customFormat="1" ht="12.75" customHeight="1" x14ac:dyDescent="0.3">
      <c r="A157" s="205"/>
      <c r="B157" s="407"/>
      <c r="C157" s="206"/>
      <c r="D157" s="206"/>
      <c r="E157" s="206"/>
      <c r="F157" s="206"/>
      <c r="H157" s="215"/>
      <c r="I157" s="215"/>
    </row>
    <row r="158" spans="1:9" customFormat="1" ht="12.75" customHeight="1" x14ac:dyDescent="0.3">
      <c r="A158" s="205"/>
      <c r="B158" s="407"/>
      <c r="C158" s="206"/>
      <c r="D158" s="206"/>
      <c r="E158" s="206"/>
      <c r="F158" s="206"/>
      <c r="H158" s="215"/>
      <c r="I158" s="215"/>
    </row>
    <row r="159" spans="1:9" customFormat="1" ht="12.75" customHeight="1" x14ac:dyDescent="0.3">
      <c r="A159" s="205"/>
      <c r="B159" s="407"/>
      <c r="C159" s="206"/>
      <c r="D159" s="206"/>
      <c r="E159" s="206"/>
      <c r="F159" s="206"/>
      <c r="H159" s="215"/>
      <c r="I159" s="215"/>
    </row>
    <row r="160" spans="1:9" customFormat="1" ht="12.75" customHeight="1" x14ac:dyDescent="0.3">
      <c r="A160" s="205"/>
      <c r="B160" s="407"/>
      <c r="C160" s="206"/>
      <c r="D160" s="206"/>
      <c r="E160" s="206"/>
      <c r="F160" s="206"/>
      <c r="H160" s="215"/>
      <c r="I160" s="215"/>
    </row>
    <row r="161" spans="1:9" customFormat="1" ht="12.75" customHeight="1" x14ac:dyDescent="0.3">
      <c r="A161" s="205"/>
      <c r="B161" s="407"/>
      <c r="C161" s="206"/>
      <c r="D161" s="206"/>
      <c r="E161" s="206"/>
      <c r="F161" s="206"/>
      <c r="H161" s="215"/>
      <c r="I161" s="215"/>
    </row>
    <row r="162" spans="1:9" s="205" customFormat="1" ht="12.75" customHeight="1" x14ac:dyDescent="0.3">
      <c r="B162" s="407"/>
      <c r="C162" s="206"/>
      <c r="D162" s="206"/>
      <c r="E162" s="206"/>
      <c r="F162" s="206"/>
      <c r="G162"/>
      <c r="H162" s="215"/>
      <c r="I162" s="215"/>
    </row>
    <row r="163" spans="1:9" s="205" customFormat="1" ht="12.75" customHeight="1" x14ac:dyDescent="0.3">
      <c r="B163" s="407"/>
      <c r="C163" s="206"/>
      <c r="D163" s="206"/>
      <c r="E163" s="206"/>
      <c r="F163" s="206"/>
      <c r="G163"/>
      <c r="H163" s="215"/>
      <c r="I163" s="215"/>
    </row>
    <row r="164" spans="1:9" s="205" customFormat="1" ht="12.75" customHeight="1" x14ac:dyDescent="0.3">
      <c r="B164" s="407"/>
      <c r="C164" s="206"/>
      <c r="D164" s="206"/>
      <c r="E164" s="206"/>
      <c r="F164" s="206"/>
      <c r="G164"/>
      <c r="H164" s="215"/>
      <c r="I164" s="215"/>
    </row>
  </sheetData>
  <mergeCells count="9">
    <mergeCell ref="A151:E151"/>
    <mergeCell ref="A1:E1"/>
    <mergeCell ref="A3:A4"/>
    <mergeCell ref="B3:B4"/>
    <mergeCell ref="C3:E3"/>
    <mergeCell ref="A89:E89"/>
    <mergeCell ref="A91:A92"/>
    <mergeCell ref="B91:B92"/>
    <mergeCell ref="C91:E91"/>
  </mergeCells>
  <printOptions horizontalCentered="1" verticalCentered="1"/>
  <pageMargins left="0.23622047244094491" right="0" top="0.6692913385826772" bottom="0.31496062992125984" header="0.15748031496062992" footer="0.31496062992125984"/>
  <pageSetup paperSize="9" scale="67" orientation="portrait" r:id="rId1"/>
  <headerFooter alignWithMargins="0">
    <oddHeader>&amp;C&amp;"Times New Roman CE,Félkövér"&amp;12
Jászboldogháza Községi Önkormányzat ÖSSZEVONT
2020. ÉVI ZÁRSZÁMADÁSÁNAK ÁLLAMI  FELADATAINAK PÉNZÜGYI MÉRLEGE&amp;R&amp;"Times New Roman CE,Félkövér dőlt"&amp;11 1.1. melléklet  a 7/2021. (05.29.) önkormányzati rendelethez</oddHeader>
  </headerFooter>
  <rowBreaks count="1" manualBreakCount="1">
    <brk id="87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832AB"/>
  </sheetPr>
  <dimension ref="A1:J361"/>
  <sheetViews>
    <sheetView zoomScaleNormal="100" workbookViewId="0">
      <pane ySplit="4" topLeftCell="A176" activePane="bottomLeft" state="frozen"/>
      <selection pane="bottomLeft" sqref="A1:D1"/>
    </sheetView>
  </sheetViews>
  <sheetFormatPr defaultRowHeight="13.2" x14ac:dyDescent="0.25"/>
  <cols>
    <col min="1" max="1" width="9.44140625" customWidth="1"/>
    <col min="2" max="2" width="96.33203125" customWidth="1"/>
    <col min="3" max="4" width="15.44140625" style="298" customWidth="1"/>
  </cols>
  <sheetData>
    <row r="1" spans="1:10" ht="13.5" customHeight="1" thickBot="1" x14ac:dyDescent="0.35">
      <c r="A1" s="981" t="s">
        <v>1316</v>
      </c>
      <c r="B1" s="981"/>
      <c r="C1" s="981"/>
      <c r="D1" s="981"/>
    </row>
    <row r="2" spans="1:10" s="302" customFormat="1" ht="31.5" customHeight="1" thickBot="1" x14ac:dyDescent="0.3">
      <c r="A2" s="982" t="s">
        <v>1181</v>
      </c>
      <c r="B2" s="983"/>
      <c r="C2" s="983"/>
      <c r="D2" s="984"/>
    </row>
    <row r="3" spans="1:10" ht="27" thickBot="1" x14ac:dyDescent="0.3">
      <c r="A3" s="336" t="s">
        <v>817</v>
      </c>
      <c r="B3" s="337" t="s">
        <v>344</v>
      </c>
      <c r="C3" s="337" t="s">
        <v>866</v>
      </c>
      <c r="D3" s="338" t="s">
        <v>867</v>
      </c>
    </row>
    <row r="4" spans="1:10" ht="13.8" thickBot="1" x14ac:dyDescent="0.3">
      <c r="A4" s="332">
        <v>1</v>
      </c>
      <c r="B4" s="331">
        <v>2</v>
      </c>
      <c r="C4" s="331">
        <v>3</v>
      </c>
      <c r="D4" s="331">
        <v>4</v>
      </c>
    </row>
    <row r="5" spans="1:10" ht="25.5" customHeight="1" x14ac:dyDescent="0.25">
      <c r="A5" s="313" t="s">
        <v>304</v>
      </c>
      <c r="B5" s="314" t="s">
        <v>868</v>
      </c>
      <c r="C5" s="314"/>
      <c r="D5" s="313"/>
      <c r="G5" s="294"/>
      <c r="H5" s="294"/>
      <c r="I5" s="294"/>
      <c r="J5" s="294"/>
    </row>
    <row r="6" spans="1:10" s="302" customFormat="1" x14ac:dyDescent="0.25">
      <c r="A6" s="315" t="s">
        <v>306</v>
      </c>
      <c r="B6" s="316" t="s">
        <v>307</v>
      </c>
      <c r="C6" s="316"/>
      <c r="D6" s="315">
        <v>8</v>
      </c>
      <c r="G6" s="295"/>
      <c r="H6" s="295"/>
      <c r="I6" s="295"/>
      <c r="J6" s="295"/>
    </row>
    <row r="7" spans="1:10" s="302" customFormat="1" x14ac:dyDescent="0.25">
      <c r="A7" s="503" t="s">
        <v>819</v>
      </c>
      <c r="B7" s="504" t="s">
        <v>1058</v>
      </c>
      <c r="C7" s="505">
        <v>0</v>
      </c>
      <c r="D7" s="505">
        <v>0</v>
      </c>
      <c r="G7" s="295"/>
      <c r="H7" s="295"/>
      <c r="I7" s="295"/>
      <c r="J7" s="295"/>
    </row>
    <row r="8" spans="1:10" s="302" customFormat="1" x14ac:dyDescent="0.25">
      <c r="A8" s="503" t="s">
        <v>821</v>
      </c>
      <c r="B8" s="504" t="s">
        <v>869</v>
      </c>
      <c r="C8" s="505">
        <v>0</v>
      </c>
      <c r="D8" s="505">
        <v>0</v>
      </c>
      <c r="G8" s="295"/>
      <c r="H8" s="295"/>
      <c r="I8" s="295"/>
      <c r="J8" s="295"/>
    </row>
    <row r="9" spans="1:10" s="302" customFormat="1" x14ac:dyDescent="0.25">
      <c r="A9" s="503" t="s">
        <v>823</v>
      </c>
      <c r="B9" s="504" t="s">
        <v>1059</v>
      </c>
      <c r="C9" s="505">
        <v>0</v>
      </c>
      <c r="D9" s="505">
        <v>0</v>
      </c>
      <c r="G9" s="295"/>
      <c r="H9" s="295"/>
      <c r="I9" s="295"/>
      <c r="J9" s="295"/>
    </row>
    <row r="10" spans="1:10" s="302" customFormat="1" x14ac:dyDescent="0.25">
      <c r="A10" s="500" t="s">
        <v>825</v>
      </c>
      <c r="B10" s="501" t="s">
        <v>870</v>
      </c>
      <c r="C10" s="502">
        <v>0</v>
      </c>
      <c r="D10" s="502">
        <v>0</v>
      </c>
      <c r="G10" s="295"/>
      <c r="H10" s="295"/>
      <c r="I10" s="295"/>
      <c r="J10" s="295"/>
    </row>
    <row r="11" spans="1:10" s="302" customFormat="1" x14ac:dyDescent="0.25">
      <c r="A11" s="503" t="s">
        <v>827</v>
      </c>
      <c r="B11" s="504" t="s">
        <v>1060</v>
      </c>
      <c r="C11" s="505">
        <v>0</v>
      </c>
      <c r="D11" s="505">
        <v>0</v>
      </c>
      <c r="G11" s="295"/>
      <c r="H11" s="295"/>
      <c r="I11" s="295"/>
      <c r="J11" s="295"/>
    </row>
    <row r="12" spans="1:10" s="302" customFormat="1" x14ac:dyDescent="0.25">
      <c r="A12" s="503" t="s">
        <v>829</v>
      </c>
      <c r="B12" s="504" t="s">
        <v>1061</v>
      </c>
      <c r="C12" s="505">
        <v>0</v>
      </c>
      <c r="D12" s="505">
        <v>467952</v>
      </c>
      <c r="G12" s="295"/>
      <c r="H12" s="295"/>
      <c r="I12" s="295"/>
      <c r="J12" s="295"/>
    </row>
    <row r="13" spans="1:10" s="302" customFormat="1" x14ac:dyDescent="0.25">
      <c r="A13" s="503" t="s">
        <v>831</v>
      </c>
      <c r="B13" s="504" t="s">
        <v>1062</v>
      </c>
      <c r="C13" s="505">
        <v>0</v>
      </c>
      <c r="D13" s="505">
        <v>0</v>
      </c>
      <c r="G13" s="295"/>
      <c r="H13" s="295"/>
      <c r="I13" s="295"/>
      <c r="J13" s="295"/>
    </row>
    <row r="14" spans="1:10" s="302" customFormat="1" x14ac:dyDescent="0.25">
      <c r="A14" s="503" t="s">
        <v>833</v>
      </c>
      <c r="B14" s="504" t="s">
        <v>1063</v>
      </c>
      <c r="C14" s="505">
        <v>0</v>
      </c>
      <c r="D14" s="505">
        <v>0</v>
      </c>
      <c r="G14" s="295"/>
      <c r="H14" s="295"/>
      <c r="I14" s="295"/>
      <c r="J14" s="295"/>
    </row>
    <row r="15" spans="1:10" s="302" customFormat="1" x14ac:dyDescent="0.25">
      <c r="A15" s="503" t="s">
        <v>835</v>
      </c>
      <c r="B15" s="504" t="s">
        <v>871</v>
      </c>
      <c r="C15" s="505">
        <v>0</v>
      </c>
      <c r="D15" s="505">
        <v>0</v>
      </c>
      <c r="G15" s="295"/>
      <c r="H15" s="295"/>
      <c r="I15" s="295"/>
      <c r="J15" s="295"/>
    </row>
    <row r="16" spans="1:10" s="302" customFormat="1" x14ac:dyDescent="0.25">
      <c r="A16" s="500" t="s">
        <v>837</v>
      </c>
      <c r="B16" s="501" t="s">
        <v>1064</v>
      </c>
      <c r="C16" s="502">
        <v>0</v>
      </c>
      <c r="D16" s="502">
        <v>467952</v>
      </c>
      <c r="G16" s="295"/>
      <c r="H16" s="295"/>
      <c r="I16" s="295"/>
      <c r="J16" s="295"/>
    </row>
    <row r="17" spans="1:10" s="302" customFormat="1" x14ac:dyDescent="0.25">
      <c r="A17" s="503" t="s">
        <v>839</v>
      </c>
      <c r="B17" s="504" t="s">
        <v>872</v>
      </c>
      <c r="C17" s="505">
        <v>0</v>
      </c>
      <c r="D17" s="505">
        <v>0</v>
      </c>
      <c r="G17" s="295"/>
      <c r="H17" s="295"/>
      <c r="I17" s="295"/>
      <c r="J17" s="295"/>
    </row>
    <row r="18" spans="1:10" s="302" customFormat="1" x14ac:dyDescent="0.25">
      <c r="A18" s="503" t="s">
        <v>841</v>
      </c>
      <c r="B18" s="504" t="s">
        <v>873</v>
      </c>
      <c r="C18" s="505">
        <v>0</v>
      </c>
      <c r="D18" s="505">
        <v>0</v>
      </c>
      <c r="G18" s="295"/>
      <c r="H18" s="295"/>
      <c r="I18" s="295"/>
      <c r="J18" s="295"/>
    </row>
    <row r="19" spans="1:10" s="302" customFormat="1" x14ac:dyDescent="0.25">
      <c r="A19" s="503" t="s">
        <v>843</v>
      </c>
      <c r="B19" s="504" t="s">
        <v>874</v>
      </c>
      <c r="C19" s="505">
        <v>0</v>
      </c>
      <c r="D19" s="505">
        <v>0</v>
      </c>
      <c r="G19" s="295"/>
      <c r="H19" s="295"/>
      <c r="I19" s="295"/>
      <c r="J19" s="295"/>
    </row>
    <row r="20" spans="1:10" s="302" customFormat="1" x14ac:dyDescent="0.25">
      <c r="A20" s="503" t="s">
        <v>845</v>
      </c>
      <c r="B20" s="504" t="s">
        <v>875</v>
      </c>
      <c r="C20" s="505">
        <v>0</v>
      </c>
      <c r="D20" s="505">
        <v>0</v>
      </c>
      <c r="G20" s="295"/>
      <c r="H20" s="295"/>
      <c r="I20" s="295"/>
      <c r="J20" s="295"/>
    </row>
    <row r="21" spans="1:10" s="302" customFormat="1" x14ac:dyDescent="0.25">
      <c r="A21" s="503" t="s">
        <v>847</v>
      </c>
      <c r="B21" s="504" t="s">
        <v>876</v>
      </c>
      <c r="C21" s="505">
        <v>0</v>
      </c>
      <c r="D21" s="505">
        <v>0</v>
      </c>
      <c r="G21" s="295"/>
      <c r="H21" s="295"/>
      <c r="I21" s="295"/>
      <c r="J21" s="295"/>
    </row>
    <row r="22" spans="1:10" s="302" customFormat="1" x14ac:dyDescent="0.25">
      <c r="A22" s="503" t="s">
        <v>849</v>
      </c>
      <c r="B22" s="504" t="s">
        <v>877</v>
      </c>
      <c r="C22" s="505">
        <v>0</v>
      </c>
      <c r="D22" s="505">
        <v>0</v>
      </c>
      <c r="G22" s="295"/>
      <c r="H22" s="295"/>
      <c r="I22" s="295"/>
      <c r="J22" s="295"/>
    </row>
    <row r="23" spans="1:10" s="302" customFormat="1" x14ac:dyDescent="0.25">
      <c r="A23" s="503" t="s">
        <v>851</v>
      </c>
      <c r="B23" s="504" t="s">
        <v>878</v>
      </c>
      <c r="C23" s="505">
        <v>0</v>
      </c>
      <c r="D23" s="505">
        <v>0</v>
      </c>
      <c r="G23" s="295"/>
      <c r="H23" s="295"/>
      <c r="I23" s="295"/>
      <c r="J23" s="295"/>
    </row>
    <row r="24" spans="1:10" s="302" customFormat="1" x14ac:dyDescent="0.25">
      <c r="A24" s="503" t="s">
        <v>853</v>
      </c>
      <c r="B24" s="504" t="s">
        <v>879</v>
      </c>
      <c r="C24" s="505">
        <v>0</v>
      </c>
      <c r="D24" s="505">
        <v>0</v>
      </c>
      <c r="G24" s="295"/>
      <c r="H24" s="295"/>
      <c r="I24" s="295"/>
      <c r="J24" s="295"/>
    </row>
    <row r="25" spans="1:10" s="302" customFormat="1" x14ac:dyDescent="0.25">
      <c r="A25" s="503" t="s">
        <v>854</v>
      </c>
      <c r="B25" s="504" t="s">
        <v>880</v>
      </c>
      <c r="C25" s="505">
        <v>0</v>
      </c>
      <c r="D25" s="505">
        <v>0</v>
      </c>
      <c r="G25" s="295"/>
      <c r="H25" s="295"/>
      <c r="I25" s="295"/>
      <c r="J25" s="295"/>
    </row>
    <row r="26" spans="1:10" s="302" customFormat="1" x14ac:dyDescent="0.25">
      <c r="A26" s="503" t="s">
        <v>169</v>
      </c>
      <c r="B26" s="504" t="s">
        <v>1065</v>
      </c>
      <c r="C26" s="505">
        <v>0</v>
      </c>
      <c r="D26" s="505">
        <v>0</v>
      </c>
      <c r="G26" s="295"/>
      <c r="H26" s="295"/>
      <c r="I26" s="295"/>
      <c r="J26" s="295"/>
    </row>
    <row r="27" spans="1:10" s="302" customFormat="1" x14ac:dyDescent="0.25">
      <c r="A27" s="500" t="s">
        <v>170</v>
      </c>
      <c r="B27" s="501" t="s">
        <v>881</v>
      </c>
      <c r="C27" s="502">
        <v>0</v>
      </c>
      <c r="D27" s="502">
        <v>0</v>
      </c>
      <c r="G27" s="295"/>
      <c r="H27" s="295"/>
      <c r="I27" s="295"/>
      <c r="J27" s="295"/>
    </row>
    <row r="28" spans="1:10" s="302" customFormat="1" x14ac:dyDescent="0.25">
      <c r="A28" s="503" t="s">
        <v>171</v>
      </c>
      <c r="B28" s="504" t="s">
        <v>882</v>
      </c>
      <c r="C28" s="505">
        <v>0</v>
      </c>
      <c r="D28" s="505">
        <v>0</v>
      </c>
      <c r="G28" s="295"/>
      <c r="H28" s="295"/>
      <c r="I28" s="295"/>
      <c r="J28" s="295"/>
    </row>
    <row r="29" spans="1:10" s="302" customFormat="1" x14ac:dyDescent="0.25">
      <c r="A29" s="503" t="s">
        <v>172</v>
      </c>
      <c r="B29" s="504" t="s">
        <v>883</v>
      </c>
      <c r="C29" s="505">
        <v>0</v>
      </c>
      <c r="D29" s="505">
        <v>0</v>
      </c>
      <c r="G29" s="295"/>
      <c r="H29" s="295"/>
      <c r="I29" s="295"/>
      <c r="J29" s="295"/>
    </row>
    <row r="30" spans="1:10" s="302" customFormat="1" x14ac:dyDescent="0.25">
      <c r="A30" s="503" t="s">
        <v>173</v>
      </c>
      <c r="B30" s="504" t="s">
        <v>884</v>
      </c>
      <c r="C30" s="505">
        <v>0</v>
      </c>
      <c r="D30" s="505">
        <v>0</v>
      </c>
      <c r="G30" s="295"/>
      <c r="H30" s="295"/>
      <c r="I30" s="295"/>
      <c r="J30" s="295"/>
    </row>
    <row r="31" spans="1:10" s="302" customFormat="1" x14ac:dyDescent="0.25">
      <c r="A31" s="503" t="s">
        <v>174</v>
      </c>
      <c r="B31" s="504" t="s">
        <v>885</v>
      </c>
      <c r="C31" s="505">
        <v>0</v>
      </c>
      <c r="D31" s="505">
        <v>0</v>
      </c>
      <c r="G31" s="295"/>
      <c r="H31" s="295"/>
      <c r="I31" s="295"/>
      <c r="J31" s="295"/>
    </row>
    <row r="32" spans="1:10" s="302" customFormat="1" x14ac:dyDescent="0.25">
      <c r="A32" s="503" t="s">
        <v>175</v>
      </c>
      <c r="B32" s="504" t="s">
        <v>886</v>
      </c>
      <c r="C32" s="505">
        <v>0</v>
      </c>
      <c r="D32" s="505">
        <v>0</v>
      </c>
      <c r="G32" s="295"/>
      <c r="H32" s="295"/>
      <c r="I32" s="295"/>
      <c r="J32" s="295"/>
    </row>
    <row r="33" spans="1:10" s="302" customFormat="1" x14ac:dyDescent="0.25">
      <c r="A33" s="500" t="s">
        <v>176</v>
      </c>
      <c r="B33" s="501" t="s">
        <v>887</v>
      </c>
      <c r="C33" s="502">
        <v>0</v>
      </c>
      <c r="D33" s="502">
        <v>0</v>
      </c>
      <c r="G33" s="295"/>
      <c r="H33" s="295"/>
      <c r="I33" s="295"/>
      <c r="J33" s="295"/>
    </row>
    <row r="34" spans="1:10" s="302" customFormat="1" x14ac:dyDescent="0.25">
      <c r="A34" s="500" t="s">
        <v>177</v>
      </c>
      <c r="B34" s="501" t="s">
        <v>888</v>
      </c>
      <c r="C34" s="502">
        <v>0</v>
      </c>
      <c r="D34" s="502">
        <v>467952</v>
      </c>
      <c r="G34" s="295"/>
      <c r="H34" s="295"/>
      <c r="I34" s="295"/>
      <c r="J34" s="295"/>
    </row>
    <row r="35" spans="1:10" s="302" customFormat="1" x14ac:dyDescent="0.25">
      <c r="A35" s="503" t="s">
        <v>178</v>
      </c>
      <c r="B35" s="504" t="s">
        <v>889</v>
      </c>
      <c r="C35" s="505">
        <v>0</v>
      </c>
      <c r="D35" s="505">
        <v>0</v>
      </c>
      <c r="G35" s="295"/>
      <c r="H35" s="295"/>
      <c r="I35" s="295"/>
      <c r="J35" s="295"/>
    </row>
    <row r="36" spans="1:10" s="302" customFormat="1" x14ac:dyDescent="0.25">
      <c r="A36" s="503" t="s">
        <v>179</v>
      </c>
      <c r="B36" s="504" t="s">
        <v>890</v>
      </c>
      <c r="C36" s="505">
        <v>0</v>
      </c>
      <c r="D36" s="505">
        <v>0</v>
      </c>
      <c r="G36" s="295"/>
      <c r="H36" s="295"/>
      <c r="I36" s="295"/>
      <c r="J36" s="295"/>
    </row>
    <row r="37" spans="1:10" s="302" customFormat="1" x14ac:dyDescent="0.25">
      <c r="A37" s="503" t="s">
        <v>180</v>
      </c>
      <c r="B37" s="504" t="s">
        <v>891</v>
      </c>
      <c r="C37" s="505">
        <v>0</v>
      </c>
      <c r="D37" s="505">
        <v>0</v>
      </c>
      <c r="G37" s="295"/>
      <c r="H37" s="295"/>
      <c r="I37" s="295"/>
      <c r="J37" s="295"/>
    </row>
    <row r="38" spans="1:10" s="302" customFormat="1" x14ac:dyDescent="0.25">
      <c r="A38" s="503" t="s">
        <v>181</v>
      </c>
      <c r="B38" s="504" t="s">
        <v>892</v>
      </c>
      <c r="C38" s="505">
        <v>0</v>
      </c>
      <c r="D38" s="505">
        <v>0</v>
      </c>
      <c r="G38" s="295"/>
      <c r="H38" s="295"/>
      <c r="I38" s="295"/>
      <c r="J38" s="295"/>
    </row>
    <row r="39" spans="1:10" s="302" customFormat="1" x14ac:dyDescent="0.25">
      <c r="A39" s="503" t="s">
        <v>182</v>
      </c>
      <c r="B39" s="504" t="s">
        <v>1066</v>
      </c>
      <c r="C39" s="505">
        <v>0</v>
      </c>
      <c r="D39" s="505">
        <v>0</v>
      </c>
      <c r="G39" s="295"/>
      <c r="H39" s="295"/>
      <c r="I39" s="295"/>
      <c r="J39" s="295"/>
    </row>
    <row r="40" spans="1:10" s="302" customFormat="1" x14ac:dyDescent="0.25">
      <c r="A40" s="500" t="s">
        <v>183</v>
      </c>
      <c r="B40" s="501" t="s">
        <v>893</v>
      </c>
      <c r="C40" s="502">
        <v>0</v>
      </c>
      <c r="D40" s="502">
        <v>0</v>
      </c>
      <c r="G40" s="295"/>
      <c r="H40" s="295"/>
      <c r="I40" s="295"/>
      <c r="J40" s="295"/>
    </row>
    <row r="41" spans="1:10" s="302" customFormat="1" x14ac:dyDescent="0.25">
      <c r="A41" s="503" t="s">
        <v>184</v>
      </c>
      <c r="B41" s="504" t="s">
        <v>894</v>
      </c>
      <c r="C41" s="505">
        <v>0</v>
      </c>
      <c r="D41" s="505">
        <v>0</v>
      </c>
      <c r="G41" s="295"/>
      <c r="H41" s="295"/>
      <c r="I41" s="295"/>
      <c r="J41" s="295"/>
    </row>
    <row r="42" spans="1:10" s="302" customFormat="1" x14ac:dyDescent="0.25">
      <c r="A42" s="503" t="s">
        <v>185</v>
      </c>
      <c r="B42" s="504" t="s">
        <v>895</v>
      </c>
      <c r="C42" s="505">
        <v>0</v>
      </c>
      <c r="D42" s="505">
        <v>0</v>
      </c>
      <c r="G42" s="295"/>
      <c r="H42" s="295"/>
      <c r="I42" s="295"/>
      <c r="J42" s="295"/>
    </row>
    <row r="43" spans="1:10" s="302" customFormat="1" x14ac:dyDescent="0.25">
      <c r="A43" s="503" t="s">
        <v>186</v>
      </c>
      <c r="B43" s="504" t="s">
        <v>896</v>
      </c>
      <c r="C43" s="505">
        <v>0</v>
      </c>
      <c r="D43" s="505">
        <v>0</v>
      </c>
      <c r="G43" s="295"/>
      <c r="H43" s="295"/>
      <c r="I43" s="295"/>
      <c r="J43" s="295"/>
    </row>
    <row r="44" spans="1:10" s="302" customFormat="1" x14ac:dyDescent="0.25">
      <c r="A44" s="503" t="s">
        <v>187</v>
      </c>
      <c r="B44" s="504" t="s">
        <v>897</v>
      </c>
      <c r="C44" s="505">
        <v>0</v>
      </c>
      <c r="D44" s="505">
        <v>0</v>
      </c>
      <c r="G44" s="295"/>
      <c r="H44" s="295"/>
      <c r="I44" s="295"/>
      <c r="J44" s="295"/>
    </row>
    <row r="45" spans="1:10" s="302" customFormat="1" x14ac:dyDescent="0.25">
      <c r="A45" s="503" t="s">
        <v>188</v>
      </c>
      <c r="B45" s="504" t="s">
        <v>898</v>
      </c>
      <c r="C45" s="505">
        <v>0</v>
      </c>
      <c r="D45" s="505">
        <v>0</v>
      </c>
      <c r="G45" s="295"/>
      <c r="H45" s="295"/>
      <c r="I45" s="295"/>
      <c r="J45" s="295"/>
    </row>
    <row r="46" spans="1:10" s="302" customFormat="1" x14ac:dyDescent="0.25">
      <c r="A46" s="503" t="s">
        <v>189</v>
      </c>
      <c r="B46" s="504" t="s">
        <v>899</v>
      </c>
      <c r="C46" s="505">
        <v>0</v>
      </c>
      <c r="D46" s="505">
        <v>0</v>
      </c>
      <c r="G46" s="295"/>
      <c r="H46" s="295"/>
      <c r="I46" s="295"/>
      <c r="J46" s="295"/>
    </row>
    <row r="47" spans="1:10" s="302" customFormat="1" x14ac:dyDescent="0.25">
      <c r="A47" s="503" t="s">
        <v>190</v>
      </c>
      <c r="B47" s="504" t="s">
        <v>900</v>
      </c>
      <c r="C47" s="505">
        <v>0</v>
      </c>
      <c r="D47" s="505">
        <v>0</v>
      </c>
      <c r="G47" s="295"/>
      <c r="H47" s="295"/>
      <c r="I47" s="295"/>
      <c r="J47" s="295"/>
    </row>
    <row r="48" spans="1:10" s="302" customFormat="1" x14ac:dyDescent="0.25">
      <c r="A48" s="500" t="s">
        <v>191</v>
      </c>
      <c r="B48" s="501" t="s">
        <v>901</v>
      </c>
      <c r="C48" s="502">
        <v>0</v>
      </c>
      <c r="D48" s="502">
        <v>0</v>
      </c>
      <c r="G48" s="295"/>
      <c r="H48" s="295"/>
      <c r="I48" s="295"/>
      <c r="J48" s="295"/>
    </row>
    <row r="49" spans="1:10" s="302" customFormat="1" x14ac:dyDescent="0.25">
      <c r="A49" s="500" t="s">
        <v>192</v>
      </c>
      <c r="B49" s="501" t="s">
        <v>902</v>
      </c>
      <c r="C49" s="502">
        <v>0</v>
      </c>
      <c r="D49" s="502">
        <v>0</v>
      </c>
      <c r="G49" s="295"/>
      <c r="H49" s="295"/>
      <c r="I49" s="295"/>
      <c r="J49" s="295"/>
    </row>
    <row r="50" spans="1:10" s="302" customFormat="1" x14ac:dyDescent="0.25">
      <c r="A50" s="503" t="s">
        <v>193</v>
      </c>
      <c r="B50" s="504" t="s">
        <v>903</v>
      </c>
      <c r="C50" s="505">
        <v>0</v>
      </c>
      <c r="D50" s="505">
        <v>0</v>
      </c>
      <c r="G50" s="295"/>
      <c r="H50" s="295"/>
      <c r="I50" s="295"/>
      <c r="J50" s="295"/>
    </row>
    <row r="51" spans="1:10" s="302" customFormat="1" x14ac:dyDescent="0.25">
      <c r="A51" s="503" t="s">
        <v>194</v>
      </c>
      <c r="B51" s="504" t="s">
        <v>904</v>
      </c>
      <c r="C51" s="505">
        <v>0</v>
      </c>
      <c r="D51" s="505">
        <v>0</v>
      </c>
      <c r="G51" s="303"/>
      <c r="H51" s="303"/>
      <c r="I51" s="303"/>
      <c r="J51" s="303"/>
    </row>
    <row r="52" spans="1:10" s="302" customFormat="1" x14ac:dyDescent="0.25">
      <c r="A52" s="500" t="s">
        <v>195</v>
      </c>
      <c r="B52" s="501" t="s">
        <v>1067</v>
      </c>
      <c r="C52" s="502">
        <v>0</v>
      </c>
      <c r="D52" s="502">
        <v>0</v>
      </c>
      <c r="G52" s="303"/>
      <c r="H52" s="303"/>
      <c r="I52" s="303"/>
      <c r="J52" s="303"/>
    </row>
    <row r="53" spans="1:10" s="302" customFormat="1" x14ac:dyDescent="0.25">
      <c r="A53" s="503" t="s">
        <v>196</v>
      </c>
      <c r="B53" s="504" t="s">
        <v>905</v>
      </c>
      <c r="C53" s="505">
        <v>0</v>
      </c>
      <c r="D53" s="505">
        <v>0</v>
      </c>
      <c r="G53" s="295"/>
      <c r="H53" s="295"/>
      <c r="I53" s="295"/>
      <c r="J53" s="295"/>
    </row>
    <row r="54" spans="1:10" s="302" customFormat="1" x14ac:dyDescent="0.25">
      <c r="A54" s="503" t="s">
        <v>197</v>
      </c>
      <c r="B54" s="504" t="s">
        <v>906</v>
      </c>
      <c r="C54" s="505">
        <v>0</v>
      </c>
      <c r="D54" s="505">
        <v>0</v>
      </c>
      <c r="G54" s="295"/>
      <c r="H54" s="295"/>
      <c r="I54" s="295"/>
      <c r="J54" s="295"/>
    </row>
    <row r="55" spans="1:10" s="302" customFormat="1" x14ac:dyDescent="0.25">
      <c r="A55" s="503" t="s">
        <v>198</v>
      </c>
      <c r="B55" s="504" t="s">
        <v>907</v>
      </c>
      <c r="C55" s="505">
        <v>0</v>
      </c>
      <c r="D55" s="505">
        <v>0</v>
      </c>
      <c r="G55" s="295"/>
      <c r="H55" s="295"/>
      <c r="I55" s="295"/>
      <c r="J55" s="295"/>
    </row>
    <row r="56" spans="1:10" s="302" customFormat="1" x14ac:dyDescent="0.25">
      <c r="A56" s="500" t="s">
        <v>199</v>
      </c>
      <c r="B56" s="501" t="s">
        <v>908</v>
      </c>
      <c r="C56" s="502">
        <v>0</v>
      </c>
      <c r="D56" s="502">
        <v>0</v>
      </c>
      <c r="G56" s="295"/>
      <c r="H56" s="295"/>
      <c r="I56" s="295"/>
      <c r="J56" s="295"/>
    </row>
    <row r="57" spans="1:10" s="302" customFormat="1" x14ac:dyDescent="0.25">
      <c r="A57" s="503" t="s">
        <v>200</v>
      </c>
      <c r="B57" s="504" t="s">
        <v>909</v>
      </c>
      <c r="C57" s="505">
        <v>2471</v>
      </c>
      <c r="D57" s="505">
        <v>0</v>
      </c>
      <c r="G57" s="295"/>
      <c r="H57" s="295"/>
      <c r="I57" s="295"/>
      <c r="J57" s="295"/>
    </row>
    <row r="58" spans="1:10" s="302" customFormat="1" x14ac:dyDescent="0.25">
      <c r="A58" s="503" t="s">
        <v>201</v>
      </c>
      <c r="B58" s="504" t="s">
        <v>910</v>
      </c>
      <c r="C58" s="505">
        <v>0</v>
      </c>
      <c r="D58" s="505">
        <v>0</v>
      </c>
      <c r="G58" s="295"/>
      <c r="H58" s="295"/>
      <c r="I58" s="295"/>
      <c r="J58" s="295"/>
    </row>
    <row r="59" spans="1:10" s="302" customFormat="1" x14ac:dyDescent="0.25">
      <c r="A59" s="500" t="s">
        <v>202</v>
      </c>
      <c r="B59" s="501" t="s">
        <v>911</v>
      </c>
      <c r="C59" s="502">
        <v>2471</v>
      </c>
      <c r="D59" s="502">
        <v>0</v>
      </c>
      <c r="G59" s="295"/>
      <c r="H59" s="295"/>
      <c r="I59" s="295"/>
      <c r="J59" s="295"/>
    </row>
    <row r="60" spans="1:10" s="302" customFormat="1" x14ac:dyDescent="0.25">
      <c r="A60" s="503" t="s">
        <v>203</v>
      </c>
      <c r="B60" s="504" t="s">
        <v>912</v>
      </c>
      <c r="C60" s="505">
        <v>0</v>
      </c>
      <c r="D60" s="505">
        <v>0</v>
      </c>
      <c r="G60" s="295"/>
      <c r="H60" s="295"/>
      <c r="I60" s="295"/>
      <c r="J60" s="295"/>
    </row>
    <row r="61" spans="1:10" s="302" customFormat="1" x14ac:dyDescent="0.25">
      <c r="A61" s="503" t="s">
        <v>204</v>
      </c>
      <c r="B61" s="504" t="s">
        <v>913</v>
      </c>
      <c r="C61" s="505">
        <v>0</v>
      </c>
      <c r="D61" s="505">
        <v>0</v>
      </c>
      <c r="G61" s="295"/>
      <c r="H61" s="295"/>
      <c r="I61" s="295"/>
      <c r="J61" s="295"/>
    </row>
    <row r="62" spans="1:10" s="302" customFormat="1" x14ac:dyDescent="0.25">
      <c r="A62" s="500" t="s">
        <v>205</v>
      </c>
      <c r="B62" s="501" t="s">
        <v>914</v>
      </c>
      <c r="C62" s="502">
        <v>0</v>
      </c>
      <c r="D62" s="502">
        <v>0</v>
      </c>
      <c r="G62" s="295"/>
      <c r="H62" s="295"/>
      <c r="I62" s="295"/>
      <c r="J62" s="295"/>
    </row>
    <row r="63" spans="1:10" s="302" customFormat="1" x14ac:dyDescent="0.25">
      <c r="A63" s="500" t="s">
        <v>206</v>
      </c>
      <c r="B63" s="501" t="s">
        <v>915</v>
      </c>
      <c r="C63" s="502">
        <v>2471</v>
      </c>
      <c r="D63" s="502">
        <v>0</v>
      </c>
      <c r="G63" s="295"/>
      <c r="H63" s="295"/>
      <c r="I63" s="295"/>
      <c r="J63" s="295"/>
    </row>
    <row r="64" spans="1:10" s="302" customFormat="1" ht="26.4" x14ac:dyDescent="0.25">
      <c r="A64" s="503" t="s">
        <v>207</v>
      </c>
      <c r="B64" s="504" t="s">
        <v>916</v>
      </c>
      <c r="C64" s="505">
        <v>0</v>
      </c>
      <c r="D64" s="505">
        <v>0</v>
      </c>
      <c r="G64" s="295"/>
      <c r="H64" s="295"/>
      <c r="I64" s="295"/>
      <c r="J64" s="295"/>
    </row>
    <row r="65" spans="1:10" s="302" customFormat="1" ht="26.4" x14ac:dyDescent="0.25">
      <c r="A65" s="503" t="s">
        <v>208</v>
      </c>
      <c r="B65" s="504" t="s">
        <v>917</v>
      </c>
      <c r="C65" s="505">
        <v>0</v>
      </c>
      <c r="D65" s="505">
        <v>0</v>
      </c>
      <c r="G65" s="295"/>
      <c r="H65" s="295"/>
      <c r="I65" s="295"/>
      <c r="J65" s="295"/>
    </row>
    <row r="66" spans="1:10" s="302" customFormat="1" ht="26.4" x14ac:dyDescent="0.25">
      <c r="A66" s="503" t="s">
        <v>209</v>
      </c>
      <c r="B66" s="504" t="s">
        <v>918</v>
      </c>
      <c r="C66" s="505">
        <v>0</v>
      </c>
      <c r="D66" s="505">
        <v>0</v>
      </c>
      <c r="G66" s="295"/>
      <c r="H66" s="295"/>
      <c r="I66" s="295"/>
      <c r="J66" s="295"/>
    </row>
    <row r="67" spans="1:10" s="302" customFormat="1" ht="26.4" x14ac:dyDescent="0.25">
      <c r="A67" s="503" t="s">
        <v>210</v>
      </c>
      <c r="B67" s="504" t="s">
        <v>919</v>
      </c>
      <c r="C67" s="505">
        <v>0</v>
      </c>
      <c r="D67" s="505">
        <v>0</v>
      </c>
      <c r="G67" s="295"/>
      <c r="H67" s="295"/>
      <c r="I67" s="295"/>
      <c r="J67" s="295"/>
    </row>
    <row r="68" spans="1:10" s="302" customFormat="1" x14ac:dyDescent="0.25">
      <c r="A68" s="503" t="s">
        <v>211</v>
      </c>
      <c r="B68" s="504" t="s">
        <v>920</v>
      </c>
      <c r="C68" s="505">
        <v>0</v>
      </c>
      <c r="D68" s="505">
        <v>0</v>
      </c>
      <c r="G68" s="295"/>
      <c r="H68" s="295"/>
      <c r="I68" s="295"/>
      <c r="J68" s="295"/>
    </row>
    <row r="69" spans="1:10" s="302" customFormat="1" x14ac:dyDescent="0.25">
      <c r="A69" s="503" t="s">
        <v>212</v>
      </c>
      <c r="B69" s="504" t="s">
        <v>921</v>
      </c>
      <c r="C69" s="505">
        <v>0</v>
      </c>
      <c r="D69" s="505">
        <v>0</v>
      </c>
      <c r="G69" s="295"/>
      <c r="H69" s="295"/>
      <c r="I69" s="295"/>
      <c r="J69" s="295"/>
    </row>
    <row r="70" spans="1:10" s="302" customFormat="1" x14ac:dyDescent="0.25">
      <c r="A70" s="503" t="s">
        <v>213</v>
      </c>
      <c r="B70" s="504" t="s">
        <v>922</v>
      </c>
      <c r="C70" s="505">
        <v>0</v>
      </c>
      <c r="D70" s="505">
        <v>0</v>
      </c>
      <c r="G70" s="295"/>
      <c r="H70" s="295"/>
      <c r="I70" s="295"/>
      <c r="J70" s="295"/>
    </row>
    <row r="71" spans="1:10" s="302" customFormat="1" x14ac:dyDescent="0.25">
      <c r="A71" s="503" t="s">
        <v>214</v>
      </c>
      <c r="B71" s="504" t="s">
        <v>923</v>
      </c>
      <c r="C71" s="505">
        <v>0</v>
      </c>
      <c r="D71" s="505">
        <v>0</v>
      </c>
      <c r="G71" s="295"/>
      <c r="H71" s="295"/>
      <c r="I71" s="295"/>
      <c r="J71" s="295"/>
    </row>
    <row r="72" spans="1:10" s="302" customFormat="1" x14ac:dyDescent="0.25">
      <c r="A72" s="503" t="s">
        <v>215</v>
      </c>
      <c r="B72" s="504" t="s">
        <v>924</v>
      </c>
      <c r="C72" s="505">
        <v>0</v>
      </c>
      <c r="D72" s="505">
        <v>0</v>
      </c>
      <c r="G72" s="295"/>
      <c r="H72" s="295"/>
      <c r="I72" s="295"/>
      <c r="J72" s="295"/>
    </row>
    <row r="73" spans="1:10" s="302" customFormat="1" x14ac:dyDescent="0.25">
      <c r="A73" s="503" t="s">
        <v>216</v>
      </c>
      <c r="B73" s="504" t="s">
        <v>925</v>
      </c>
      <c r="C73" s="505">
        <v>0</v>
      </c>
      <c r="D73" s="505">
        <v>0</v>
      </c>
      <c r="G73" s="295"/>
      <c r="H73" s="295"/>
      <c r="I73" s="295"/>
      <c r="J73" s="295"/>
    </row>
    <row r="74" spans="1:10" s="302" customFormat="1" x14ac:dyDescent="0.25">
      <c r="A74" s="503" t="s">
        <v>217</v>
      </c>
      <c r="B74" s="504" t="s">
        <v>926</v>
      </c>
      <c r="C74" s="505">
        <v>0</v>
      </c>
      <c r="D74" s="505">
        <v>0</v>
      </c>
      <c r="G74" s="295"/>
      <c r="H74" s="295"/>
      <c r="I74" s="295"/>
      <c r="J74" s="295"/>
    </row>
    <row r="75" spans="1:10" s="302" customFormat="1" x14ac:dyDescent="0.25">
      <c r="A75" s="503" t="s">
        <v>218</v>
      </c>
      <c r="B75" s="504" t="s">
        <v>927</v>
      </c>
      <c r="C75" s="505">
        <v>12617</v>
      </c>
      <c r="D75" s="505">
        <v>12617</v>
      </c>
      <c r="G75" s="295"/>
      <c r="H75" s="295"/>
      <c r="I75" s="295"/>
      <c r="J75" s="295"/>
    </row>
    <row r="76" spans="1:10" s="302" customFormat="1" ht="26.4" x14ac:dyDescent="0.25">
      <c r="A76" s="503" t="s">
        <v>219</v>
      </c>
      <c r="B76" s="504" t="s">
        <v>928</v>
      </c>
      <c r="C76" s="505">
        <v>0</v>
      </c>
      <c r="D76" s="505">
        <v>0</v>
      </c>
      <c r="G76" s="295"/>
      <c r="H76" s="295"/>
      <c r="I76" s="295"/>
      <c r="J76" s="295"/>
    </row>
    <row r="77" spans="1:10" s="302" customFormat="1" x14ac:dyDescent="0.25">
      <c r="A77" s="503" t="s">
        <v>220</v>
      </c>
      <c r="B77" s="504" t="s">
        <v>929</v>
      </c>
      <c r="C77" s="505">
        <v>0</v>
      </c>
      <c r="D77" s="505">
        <v>0</v>
      </c>
      <c r="G77" s="295"/>
      <c r="H77" s="295"/>
      <c r="I77" s="295"/>
      <c r="J77" s="295"/>
    </row>
    <row r="78" spans="1:10" s="302" customFormat="1" x14ac:dyDescent="0.25">
      <c r="A78" s="503" t="s">
        <v>221</v>
      </c>
      <c r="B78" s="504" t="s">
        <v>930</v>
      </c>
      <c r="C78" s="505">
        <v>0</v>
      </c>
      <c r="D78" s="505">
        <v>0</v>
      </c>
      <c r="G78" s="295"/>
      <c r="H78" s="295"/>
      <c r="I78" s="295"/>
      <c r="J78" s="295"/>
    </row>
    <row r="79" spans="1:10" s="302" customFormat="1" x14ac:dyDescent="0.25">
      <c r="A79" s="503" t="s">
        <v>222</v>
      </c>
      <c r="B79" s="504" t="s">
        <v>931</v>
      </c>
      <c r="C79" s="505">
        <v>0</v>
      </c>
      <c r="D79" s="505">
        <v>0</v>
      </c>
      <c r="G79" s="295"/>
      <c r="H79" s="295"/>
      <c r="I79" s="295"/>
      <c r="J79" s="295"/>
    </row>
    <row r="80" spans="1:10" s="302" customFormat="1" x14ac:dyDescent="0.25">
      <c r="A80" s="503" t="s">
        <v>223</v>
      </c>
      <c r="B80" s="504" t="s">
        <v>932</v>
      </c>
      <c r="C80" s="505">
        <v>0</v>
      </c>
      <c r="D80" s="505">
        <v>0</v>
      </c>
      <c r="G80" s="295"/>
      <c r="H80" s="295"/>
      <c r="I80" s="295"/>
      <c r="J80" s="295"/>
    </row>
    <row r="81" spans="1:10" s="302" customFormat="1" x14ac:dyDescent="0.25">
      <c r="A81" s="503" t="s">
        <v>224</v>
      </c>
      <c r="B81" s="504" t="s">
        <v>1068</v>
      </c>
      <c r="C81" s="505">
        <v>0</v>
      </c>
      <c r="D81" s="505">
        <v>0</v>
      </c>
      <c r="G81" s="295"/>
      <c r="H81" s="295"/>
      <c r="I81" s="295"/>
      <c r="J81" s="295"/>
    </row>
    <row r="82" spans="1:10" s="302" customFormat="1" x14ac:dyDescent="0.25">
      <c r="A82" s="503" t="s">
        <v>225</v>
      </c>
      <c r="B82" s="504" t="s">
        <v>933</v>
      </c>
      <c r="C82" s="505">
        <v>0</v>
      </c>
      <c r="D82" s="505">
        <v>0</v>
      </c>
      <c r="G82" s="295"/>
      <c r="H82" s="295"/>
      <c r="I82" s="295"/>
      <c r="J82" s="295"/>
    </row>
    <row r="83" spans="1:10" s="302" customFormat="1" x14ac:dyDescent="0.25">
      <c r="A83" s="503" t="s">
        <v>226</v>
      </c>
      <c r="B83" s="504" t="s">
        <v>934</v>
      </c>
      <c r="C83" s="505">
        <v>0</v>
      </c>
      <c r="D83" s="505">
        <v>0</v>
      </c>
      <c r="G83" s="295"/>
      <c r="H83" s="295"/>
      <c r="I83" s="295"/>
      <c r="J83" s="295"/>
    </row>
    <row r="84" spans="1:10" s="302" customFormat="1" x14ac:dyDescent="0.25">
      <c r="A84" s="503" t="s">
        <v>227</v>
      </c>
      <c r="B84" s="504" t="s">
        <v>935</v>
      </c>
      <c r="C84" s="505">
        <v>12617</v>
      </c>
      <c r="D84" s="505">
        <v>12617</v>
      </c>
      <c r="G84" s="295"/>
      <c r="H84" s="295"/>
      <c r="I84" s="295"/>
      <c r="J84" s="295"/>
    </row>
    <row r="85" spans="1:10" s="302" customFormat="1" x14ac:dyDescent="0.25">
      <c r="A85" s="503" t="s">
        <v>228</v>
      </c>
      <c r="B85" s="504" t="s">
        <v>936</v>
      </c>
      <c r="C85" s="505">
        <v>0</v>
      </c>
      <c r="D85" s="505">
        <v>0</v>
      </c>
      <c r="G85" s="295"/>
      <c r="H85" s="295"/>
      <c r="I85" s="295"/>
      <c r="J85" s="295"/>
    </row>
    <row r="86" spans="1:10" s="302" customFormat="1" x14ac:dyDescent="0.25">
      <c r="A86" s="503" t="s">
        <v>229</v>
      </c>
      <c r="B86" s="504" t="s">
        <v>937</v>
      </c>
      <c r="C86" s="505">
        <v>0</v>
      </c>
      <c r="D86" s="505">
        <v>0</v>
      </c>
      <c r="G86" s="295"/>
      <c r="H86" s="295"/>
      <c r="I86" s="295"/>
      <c r="J86" s="295"/>
    </row>
    <row r="87" spans="1:10" s="302" customFormat="1" x14ac:dyDescent="0.25">
      <c r="A87" s="503" t="s">
        <v>230</v>
      </c>
      <c r="B87" s="504" t="s">
        <v>938</v>
      </c>
      <c r="C87" s="505">
        <v>0</v>
      </c>
      <c r="D87" s="505">
        <v>0</v>
      </c>
      <c r="G87" s="295"/>
      <c r="H87" s="295"/>
      <c r="I87" s="295"/>
      <c r="J87" s="295"/>
    </row>
    <row r="88" spans="1:10" s="302" customFormat="1" x14ac:dyDescent="0.25">
      <c r="A88" s="503" t="s">
        <v>231</v>
      </c>
      <c r="B88" s="504" t="s">
        <v>939</v>
      </c>
      <c r="C88" s="505">
        <v>0</v>
      </c>
      <c r="D88" s="505">
        <v>0</v>
      </c>
      <c r="G88" s="295"/>
      <c r="H88" s="295"/>
      <c r="I88" s="295"/>
      <c r="J88" s="295"/>
    </row>
    <row r="89" spans="1:10" s="302" customFormat="1" x14ac:dyDescent="0.25">
      <c r="A89" s="503" t="s">
        <v>232</v>
      </c>
      <c r="B89" s="504" t="s">
        <v>940</v>
      </c>
      <c r="C89" s="505">
        <v>0</v>
      </c>
      <c r="D89" s="505">
        <v>0</v>
      </c>
      <c r="G89" s="295"/>
      <c r="H89" s="295"/>
      <c r="I89" s="295"/>
      <c r="J89" s="295"/>
    </row>
    <row r="90" spans="1:10" s="302" customFormat="1" x14ac:dyDescent="0.25">
      <c r="A90" s="503" t="s">
        <v>233</v>
      </c>
      <c r="B90" s="504" t="s">
        <v>941</v>
      </c>
      <c r="C90" s="505">
        <v>0</v>
      </c>
      <c r="D90" s="505">
        <v>0</v>
      </c>
      <c r="G90" s="295"/>
      <c r="H90" s="295"/>
      <c r="I90" s="295"/>
      <c r="J90" s="295"/>
    </row>
    <row r="91" spans="1:10" s="302" customFormat="1" x14ac:dyDescent="0.25">
      <c r="A91" s="503" t="s">
        <v>234</v>
      </c>
      <c r="B91" s="504" t="s">
        <v>942</v>
      </c>
      <c r="C91" s="505">
        <v>0</v>
      </c>
      <c r="D91" s="505">
        <v>0</v>
      </c>
      <c r="G91" s="295"/>
      <c r="H91" s="295"/>
      <c r="I91" s="295"/>
      <c r="J91" s="295"/>
    </row>
    <row r="92" spans="1:10" s="302" customFormat="1" ht="26.4" x14ac:dyDescent="0.25">
      <c r="A92" s="503" t="s">
        <v>235</v>
      </c>
      <c r="B92" s="504" t="s">
        <v>943</v>
      </c>
      <c r="C92" s="505">
        <v>0</v>
      </c>
      <c r="D92" s="505">
        <v>0</v>
      </c>
      <c r="G92" s="295"/>
      <c r="H92" s="295"/>
      <c r="I92" s="295"/>
      <c r="J92" s="295"/>
    </row>
    <row r="93" spans="1:10" s="302" customFormat="1" ht="26.4" x14ac:dyDescent="0.25">
      <c r="A93" s="503" t="s">
        <v>236</v>
      </c>
      <c r="B93" s="504" t="s">
        <v>944</v>
      </c>
      <c r="C93" s="505">
        <v>0</v>
      </c>
      <c r="D93" s="505">
        <v>0</v>
      </c>
      <c r="G93" s="295"/>
      <c r="H93" s="295"/>
      <c r="I93" s="295"/>
      <c r="J93" s="295"/>
    </row>
    <row r="94" spans="1:10" s="302" customFormat="1" ht="26.4" x14ac:dyDescent="0.25">
      <c r="A94" s="503" t="s">
        <v>237</v>
      </c>
      <c r="B94" s="504" t="s">
        <v>952</v>
      </c>
      <c r="C94" s="505">
        <v>0</v>
      </c>
      <c r="D94" s="505">
        <v>0</v>
      </c>
      <c r="G94" s="295"/>
      <c r="H94" s="295"/>
      <c r="I94" s="295"/>
      <c r="J94" s="295"/>
    </row>
    <row r="95" spans="1:10" s="302" customFormat="1" x14ac:dyDescent="0.25">
      <c r="A95" s="503" t="s">
        <v>238</v>
      </c>
      <c r="B95" s="504" t="s">
        <v>953</v>
      </c>
      <c r="C95" s="505">
        <v>0</v>
      </c>
      <c r="D95" s="505">
        <v>0</v>
      </c>
      <c r="G95" s="295"/>
      <c r="H95" s="295"/>
      <c r="I95" s="295"/>
      <c r="J95" s="295"/>
    </row>
    <row r="96" spans="1:10" s="302" customFormat="1" ht="26.4" x14ac:dyDescent="0.25">
      <c r="A96" s="503" t="s">
        <v>239</v>
      </c>
      <c r="B96" s="504" t="s">
        <v>954</v>
      </c>
      <c r="C96" s="505">
        <v>0</v>
      </c>
      <c r="D96" s="505">
        <v>0</v>
      </c>
      <c r="G96" s="295"/>
      <c r="H96" s="295"/>
      <c r="I96" s="295"/>
      <c r="J96" s="295"/>
    </row>
    <row r="97" spans="1:10" s="302" customFormat="1" ht="26.4" x14ac:dyDescent="0.25">
      <c r="A97" s="503" t="s">
        <v>240</v>
      </c>
      <c r="B97" s="504" t="s">
        <v>955</v>
      </c>
      <c r="C97" s="505">
        <v>0</v>
      </c>
      <c r="D97" s="505">
        <v>0</v>
      </c>
      <c r="G97" s="295"/>
      <c r="H97" s="295"/>
      <c r="I97" s="295"/>
      <c r="J97" s="295"/>
    </row>
    <row r="98" spans="1:10" s="302" customFormat="1" ht="26.4" x14ac:dyDescent="0.25">
      <c r="A98" s="503" t="s">
        <v>241</v>
      </c>
      <c r="B98" s="504" t="s">
        <v>956</v>
      </c>
      <c r="C98" s="505">
        <v>0</v>
      </c>
      <c r="D98" s="505">
        <v>0</v>
      </c>
      <c r="G98" s="295"/>
      <c r="H98" s="295"/>
      <c r="I98" s="295"/>
      <c r="J98" s="295"/>
    </row>
    <row r="99" spans="1:10" s="302" customFormat="1" x14ac:dyDescent="0.25">
      <c r="A99" s="503" t="s">
        <v>242</v>
      </c>
      <c r="B99" s="504" t="s">
        <v>957</v>
      </c>
      <c r="C99" s="505">
        <v>0</v>
      </c>
      <c r="D99" s="505">
        <v>0</v>
      </c>
      <c r="G99" s="295"/>
      <c r="H99" s="295"/>
      <c r="I99" s="295"/>
      <c r="J99" s="295"/>
    </row>
    <row r="100" spans="1:10" s="302" customFormat="1" ht="26.4" x14ac:dyDescent="0.25">
      <c r="A100" s="503" t="s">
        <v>243</v>
      </c>
      <c r="B100" s="504" t="s">
        <v>958</v>
      </c>
      <c r="C100" s="505">
        <v>0</v>
      </c>
      <c r="D100" s="505">
        <v>0</v>
      </c>
      <c r="G100" s="295"/>
      <c r="H100" s="295"/>
      <c r="I100" s="295"/>
      <c r="J100" s="295"/>
    </row>
    <row r="101" spans="1:10" s="302" customFormat="1" ht="26.4" x14ac:dyDescent="0.25">
      <c r="A101" s="503" t="s">
        <v>244</v>
      </c>
      <c r="B101" s="504" t="s">
        <v>959</v>
      </c>
      <c r="C101" s="505">
        <v>0</v>
      </c>
      <c r="D101" s="505">
        <v>0</v>
      </c>
      <c r="G101" s="295"/>
      <c r="H101" s="295"/>
      <c r="I101" s="295"/>
      <c r="J101" s="295"/>
    </row>
    <row r="102" spans="1:10" s="302" customFormat="1" x14ac:dyDescent="0.25">
      <c r="A102" s="503" t="s">
        <v>245</v>
      </c>
      <c r="B102" s="504" t="s">
        <v>960</v>
      </c>
      <c r="C102" s="505">
        <v>0</v>
      </c>
      <c r="D102" s="505">
        <v>0</v>
      </c>
      <c r="G102" s="295"/>
      <c r="H102" s="295"/>
      <c r="I102" s="295"/>
      <c r="J102" s="295"/>
    </row>
    <row r="103" spans="1:10" s="302" customFormat="1" x14ac:dyDescent="0.25">
      <c r="A103" s="503" t="s">
        <v>246</v>
      </c>
      <c r="B103" s="504" t="s">
        <v>961</v>
      </c>
      <c r="C103" s="505">
        <v>0</v>
      </c>
      <c r="D103" s="505">
        <v>0</v>
      </c>
      <c r="G103" s="295"/>
      <c r="H103" s="295"/>
      <c r="I103" s="295"/>
      <c r="J103" s="295"/>
    </row>
    <row r="104" spans="1:10" s="302" customFormat="1" x14ac:dyDescent="0.25">
      <c r="A104" s="503" t="s">
        <v>247</v>
      </c>
      <c r="B104" s="504" t="s">
        <v>962</v>
      </c>
      <c r="C104" s="505">
        <v>0</v>
      </c>
      <c r="D104" s="505">
        <v>0</v>
      </c>
      <c r="G104" s="295"/>
      <c r="H104" s="295"/>
      <c r="I104" s="295"/>
      <c r="J104" s="295"/>
    </row>
    <row r="105" spans="1:10" s="302" customFormat="1" ht="26.4" x14ac:dyDescent="0.25">
      <c r="A105" s="503" t="s">
        <v>248</v>
      </c>
      <c r="B105" s="504" t="s">
        <v>963</v>
      </c>
      <c r="C105" s="505">
        <v>0</v>
      </c>
      <c r="D105" s="505">
        <v>0</v>
      </c>
      <c r="G105" s="295"/>
      <c r="H105" s="295"/>
      <c r="I105" s="295"/>
      <c r="J105" s="295"/>
    </row>
    <row r="106" spans="1:10" s="302" customFormat="1" ht="26.4" x14ac:dyDescent="0.25">
      <c r="A106" s="503" t="s">
        <v>249</v>
      </c>
      <c r="B106" s="504" t="s">
        <v>964</v>
      </c>
      <c r="C106" s="505">
        <v>0</v>
      </c>
      <c r="D106" s="505">
        <v>0</v>
      </c>
      <c r="G106" s="295"/>
      <c r="H106" s="295"/>
      <c r="I106" s="295"/>
      <c r="J106" s="295"/>
    </row>
    <row r="107" spans="1:10" s="302" customFormat="1" x14ac:dyDescent="0.25">
      <c r="A107" s="500" t="s">
        <v>250</v>
      </c>
      <c r="B107" s="501" t="s">
        <v>965</v>
      </c>
      <c r="C107" s="502">
        <v>12617</v>
      </c>
      <c r="D107" s="502">
        <v>12617</v>
      </c>
      <c r="G107" s="295"/>
      <c r="H107" s="295"/>
      <c r="I107" s="295"/>
      <c r="J107" s="295"/>
    </row>
    <row r="108" spans="1:10" s="302" customFormat="1" ht="26.4" x14ac:dyDescent="0.25">
      <c r="A108" s="503" t="s">
        <v>251</v>
      </c>
      <c r="B108" s="504" t="s">
        <v>966</v>
      </c>
      <c r="C108" s="505">
        <v>0</v>
      </c>
      <c r="D108" s="505">
        <v>0</v>
      </c>
      <c r="G108" s="295"/>
      <c r="H108" s="295"/>
      <c r="I108" s="295"/>
      <c r="J108" s="295"/>
    </row>
    <row r="109" spans="1:10" s="302" customFormat="1" ht="26.4" x14ac:dyDescent="0.25">
      <c r="A109" s="503" t="s">
        <v>252</v>
      </c>
      <c r="B109" s="504" t="s">
        <v>967</v>
      </c>
      <c r="C109" s="505">
        <v>0</v>
      </c>
      <c r="D109" s="505">
        <v>0</v>
      </c>
      <c r="G109" s="295"/>
      <c r="H109" s="295"/>
      <c r="I109" s="295"/>
      <c r="J109" s="295"/>
    </row>
    <row r="110" spans="1:10" s="302" customFormat="1" ht="26.4" x14ac:dyDescent="0.25">
      <c r="A110" s="503" t="s">
        <v>253</v>
      </c>
      <c r="B110" s="504" t="s">
        <v>968</v>
      </c>
      <c r="C110" s="505">
        <v>0</v>
      </c>
      <c r="D110" s="505">
        <v>0</v>
      </c>
      <c r="G110" s="295"/>
      <c r="H110" s="295"/>
      <c r="I110" s="295"/>
      <c r="J110" s="295"/>
    </row>
    <row r="111" spans="1:10" s="302" customFormat="1" ht="26.4" x14ac:dyDescent="0.25">
      <c r="A111" s="503" t="s">
        <v>254</v>
      </c>
      <c r="B111" s="504" t="s">
        <v>969</v>
      </c>
      <c r="C111" s="505">
        <v>0</v>
      </c>
      <c r="D111" s="505">
        <v>0</v>
      </c>
      <c r="G111" s="295"/>
      <c r="H111" s="295"/>
      <c r="I111" s="295"/>
      <c r="J111" s="295"/>
    </row>
    <row r="112" spans="1:10" s="302" customFormat="1" x14ac:dyDescent="0.25">
      <c r="A112" s="503" t="s">
        <v>255</v>
      </c>
      <c r="B112" s="504" t="s">
        <v>970</v>
      </c>
      <c r="C112" s="505">
        <v>0</v>
      </c>
      <c r="D112" s="505">
        <v>0</v>
      </c>
      <c r="G112" s="295"/>
      <c r="H112" s="295"/>
      <c r="I112" s="295"/>
      <c r="J112" s="295"/>
    </row>
    <row r="113" spans="1:10" s="302" customFormat="1" x14ac:dyDescent="0.25">
      <c r="A113" s="503" t="s">
        <v>256</v>
      </c>
      <c r="B113" s="504" t="s">
        <v>971</v>
      </c>
      <c r="C113" s="505">
        <v>0</v>
      </c>
      <c r="D113" s="505">
        <v>0</v>
      </c>
      <c r="G113" s="295"/>
      <c r="H113" s="295"/>
      <c r="I113" s="295"/>
      <c r="J113" s="295"/>
    </row>
    <row r="114" spans="1:10" s="302" customFormat="1" x14ac:dyDescent="0.25">
      <c r="A114" s="503" t="s">
        <v>257</v>
      </c>
      <c r="B114" s="504" t="s">
        <v>972</v>
      </c>
      <c r="C114" s="505">
        <v>0</v>
      </c>
      <c r="D114" s="505">
        <v>0</v>
      </c>
      <c r="G114" s="295"/>
      <c r="H114" s="295"/>
      <c r="I114" s="295"/>
      <c r="J114" s="295"/>
    </row>
    <row r="115" spans="1:10" s="302" customFormat="1" x14ac:dyDescent="0.25">
      <c r="A115" s="503" t="s">
        <v>258</v>
      </c>
      <c r="B115" s="504" t="s">
        <v>973</v>
      </c>
      <c r="C115" s="505">
        <v>0</v>
      </c>
      <c r="D115" s="505">
        <v>0</v>
      </c>
      <c r="G115" s="295"/>
      <c r="H115" s="295"/>
      <c r="I115" s="295"/>
      <c r="J115" s="295"/>
    </row>
    <row r="116" spans="1:10" s="302" customFormat="1" x14ac:dyDescent="0.25">
      <c r="A116" s="503" t="s">
        <v>259</v>
      </c>
      <c r="B116" s="504" t="s">
        <v>974</v>
      </c>
      <c r="C116" s="505">
        <v>0</v>
      </c>
      <c r="D116" s="505">
        <v>0</v>
      </c>
      <c r="G116" s="295"/>
      <c r="H116" s="295"/>
      <c r="I116" s="295"/>
      <c r="J116" s="295"/>
    </row>
    <row r="117" spans="1:10" s="302" customFormat="1" x14ac:dyDescent="0.25">
      <c r="A117" s="503" t="s">
        <v>260</v>
      </c>
      <c r="B117" s="504" t="s">
        <v>975</v>
      </c>
      <c r="C117" s="505">
        <v>0</v>
      </c>
      <c r="D117" s="505">
        <v>0</v>
      </c>
      <c r="G117" s="295"/>
      <c r="H117" s="295"/>
      <c r="I117" s="295"/>
      <c r="J117" s="295"/>
    </row>
    <row r="118" spans="1:10" s="302" customFormat="1" x14ac:dyDescent="0.25">
      <c r="A118" s="503" t="s">
        <v>261</v>
      </c>
      <c r="B118" s="504" t="s">
        <v>976</v>
      </c>
      <c r="C118" s="505">
        <v>0</v>
      </c>
      <c r="D118" s="505">
        <v>0</v>
      </c>
      <c r="G118" s="295"/>
      <c r="H118" s="295"/>
      <c r="I118" s="295"/>
      <c r="J118" s="295"/>
    </row>
    <row r="119" spans="1:10" s="302" customFormat="1" x14ac:dyDescent="0.25">
      <c r="A119" s="503" t="s">
        <v>262</v>
      </c>
      <c r="B119" s="504" t="s">
        <v>977</v>
      </c>
      <c r="C119" s="505">
        <v>0</v>
      </c>
      <c r="D119" s="505">
        <v>0</v>
      </c>
      <c r="G119" s="295"/>
      <c r="H119" s="295"/>
      <c r="I119" s="295"/>
      <c r="J119" s="295"/>
    </row>
    <row r="120" spans="1:10" s="302" customFormat="1" ht="26.4" x14ac:dyDescent="0.25">
      <c r="A120" s="503" t="s">
        <v>263</v>
      </c>
      <c r="B120" s="504" t="s">
        <v>978</v>
      </c>
      <c r="C120" s="505">
        <v>0</v>
      </c>
      <c r="D120" s="505">
        <v>0</v>
      </c>
      <c r="G120" s="295"/>
      <c r="H120" s="295"/>
      <c r="I120" s="295"/>
      <c r="J120" s="295"/>
    </row>
    <row r="121" spans="1:10" s="302" customFormat="1" x14ac:dyDescent="0.25">
      <c r="A121" s="503" t="s">
        <v>264</v>
      </c>
      <c r="B121" s="504" t="s">
        <v>979</v>
      </c>
      <c r="C121" s="505">
        <v>0</v>
      </c>
      <c r="D121" s="505">
        <v>0</v>
      </c>
      <c r="G121" s="295"/>
      <c r="H121" s="295"/>
      <c r="I121" s="295"/>
      <c r="J121" s="295"/>
    </row>
    <row r="122" spans="1:10" s="302" customFormat="1" x14ac:dyDescent="0.25">
      <c r="A122" s="503" t="s">
        <v>265</v>
      </c>
      <c r="B122" s="504" t="s">
        <v>980</v>
      </c>
      <c r="C122" s="505">
        <v>0</v>
      </c>
      <c r="D122" s="505">
        <v>0</v>
      </c>
      <c r="G122" s="295"/>
      <c r="H122" s="295"/>
      <c r="I122" s="295"/>
      <c r="J122" s="295"/>
    </row>
    <row r="123" spans="1:10" s="302" customFormat="1" x14ac:dyDescent="0.25">
      <c r="A123" s="503" t="s">
        <v>266</v>
      </c>
      <c r="B123" s="504" t="s">
        <v>981</v>
      </c>
      <c r="C123" s="505">
        <v>0</v>
      </c>
      <c r="D123" s="505">
        <v>0</v>
      </c>
      <c r="G123" s="295"/>
      <c r="H123" s="295"/>
      <c r="I123" s="295"/>
      <c r="J123" s="295"/>
    </row>
    <row r="124" spans="1:10" s="302" customFormat="1" x14ac:dyDescent="0.25">
      <c r="A124" s="503" t="s">
        <v>267</v>
      </c>
      <c r="B124" s="504" t="s">
        <v>982</v>
      </c>
      <c r="C124" s="505">
        <v>0</v>
      </c>
      <c r="D124" s="505">
        <v>0</v>
      </c>
      <c r="G124" s="295"/>
      <c r="H124" s="295"/>
      <c r="I124" s="295"/>
      <c r="J124" s="295"/>
    </row>
    <row r="125" spans="1:10" s="302" customFormat="1" ht="26.4" x14ac:dyDescent="0.25">
      <c r="A125" s="503" t="s">
        <v>268</v>
      </c>
      <c r="B125" s="504" t="s">
        <v>1069</v>
      </c>
      <c r="C125" s="505">
        <v>0</v>
      </c>
      <c r="D125" s="505">
        <v>0</v>
      </c>
      <c r="G125" s="295"/>
      <c r="H125" s="295"/>
      <c r="I125" s="295"/>
      <c r="J125" s="295"/>
    </row>
    <row r="126" spans="1:10" s="302" customFormat="1" x14ac:dyDescent="0.25">
      <c r="A126" s="503" t="s">
        <v>269</v>
      </c>
      <c r="B126" s="504" t="s">
        <v>983</v>
      </c>
      <c r="C126" s="505">
        <v>0</v>
      </c>
      <c r="D126" s="505">
        <v>0</v>
      </c>
      <c r="G126" s="295"/>
      <c r="H126" s="295"/>
      <c r="I126" s="295"/>
      <c r="J126" s="295"/>
    </row>
    <row r="127" spans="1:10" s="302" customFormat="1" x14ac:dyDescent="0.25">
      <c r="A127" s="503" t="s">
        <v>270</v>
      </c>
      <c r="B127" s="504" t="s">
        <v>984</v>
      </c>
      <c r="C127" s="505">
        <v>0</v>
      </c>
      <c r="D127" s="505">
        <v>0</v>
      </c>
      <c r="G127" s="295"/>
      <c r="H127" s="295"/>
      <c r="I127" s="295"/>
      <c r="J127" s="295"/>
    </row>
    <row r="128" spans="1:10" s="302" customFormat="1" x14ac:dyDescent="0.25">
      <c r="A128" s="503" t="s">
        <v>271</v>
      </c>
      <c r="B128" s="504" t="s">
        <v>985</v>
      </c>
      <c r="C128" s="505">
        <v>0</v>
      </c>
      <c r="D128" s="505">
        <v>0</v>
      </c>
      <c r="G128" s="295"/>
      <c r="H128" s="295"/>
      <c r="I128" s="295"/>
      <c r="J128" s="295"/>
    </row>
    <row r="129" spans="1:10" s="302" customFormat="1" x14ac:dyDescent="0.25">
      <c r="A129" s="503" t="s">
        <v>272</v>
      </c>
      <c r="B129" s="504" t="s">
        <v>986</v>
      </c>
      <c r="C129" s="505">
        <v>0</v>
      </c>
      <c r="D129" s="505">
        <v>0</v>
      </c>
      <c r="G129" s="295"/>
      <c r="H129" s="295"/>
      <c r="I129" s="295"/>
      <c r="J129" s="295"/>
    </row>
    <row r="130" spans="1:10" s="302" customFormat="1" x14ac:dyDescent="0.25">
      <c r="A130" s="503" t="s">
        <v>273</v>
      </c>
      <c r="B130" s="504" t="s">
        <v>987</v>
      </c>
      <c r="C130" s="505">
        <v>0</v>
      </c>
      <c r="D130" s="505">
        <v>0</v>
      </c>
      <c r="G130" s="295"/>
      <c r="H130" s="295"/>
      <c r="I130" s="295"/>
      <c r="J130" s="295"/>
    </row>
    <row r="131" spans="1:10" s="302" customFormat="1" x14ac:dyDescent="0.25">
      <c r="A131" s="503" t="s">
        <v>274</v>
      </c>
      <c r="B131" s="504" t="s">
        <v>988</v>
      </c>
      <c r="C131" s="505">
        <v>0</v>
      </c>
      <c r="D131" s="505">
        <v>0</v>
      </c>
      <c r="G131" s="295"/>
      <c r="H131" s="295"/>
      <c r="I131" s="295"/>
      <c r="J131" s="295"/>
    </row>
    <row r="132" spans="1:10" s="302" customFormat="1" x14ac:dyDescent="0.25">
      <c r="A132" s="503" t="s">
        <v>275</v>
      </c>
      <c r="B132" s="504" t="s">
        <v>989</v>
      </c>
      <c r="C132" s="505">
        <v>0</v>
      </c>
      <c r="D132" s="505">
        <v>0</v>
      </c>
      <c r="G132" s="295"/>
      <c r="H132" s="295"/>
      <c r="I132" s="295"/>
      <c r="J132" s="295"/>
    </row>
    <row r="133" spans="1:10" s="302" customFormat="1" x14ac:dyDescent="0.25">
      <c r="A133" s="503" t="s">
        <v>276</v>
      </c>
      <c r="B133" s="504" t="s">
        <v>990</v>
      </c>
      <c r="C133" s="505">
        <v>0</v>
      </c>
      <c r="D133" s="505">
        <v>0</v>
      </c>
      <c r="G133" s="295"/>
      <c r="H133" s="295"/>
      <c r="I133" s="295"/>
      <c r="J133" s="295"/>
    </row>
    <row r="134" spans="1:10" s="302" customFormat="1" ht="26.4" x14ac:dyDescent="0.25">
      <c r="A134" s="503" t="s">
        <v>277</v>
      </c>
      <c r="B134" s="504" t="s">
        <v>991</v>
      </c>
      <c r="C134" s="505">
        <v>0</v>
      </c>
      <c r="D134" s="505">
        <v>0</v>
      </c>
      <c r="G134" s="295"/>
      <c r="H134" s="295"/>
      <c r="I134" s="295"/>
      <c r="J134" s="295"/>
    </row>
    <row r="135" spans="1:10" s="302" customFormat="1" ht="26.4" x14ac:dyDescent="0.25">
      <c r="A135" s="503" t="s">
        <v>278</v>
      </c>
      <c r="B135" s="504" t="s">
        <v>992</v>
      </c>
      <c r="C135" s="505">
        <v>0</v>
      </c>
      <c r="D135" s="505">
        <v>0</v>
      </c>
      <c r="G135" s="295"/>
      <c r="H135" s="295"/>
      <c r="I135" s="295"/>
      <c r="J135" s="295"/>
    </row>
    <row r="136" spans="1:10" s="302" customFormat="1" ht="26.4" x14ac:dyDescent="0.25">
      <c r="A136" s="503" t="s">
        <v>279</v>
      </c>
      <c r="B136" s="504" t="s">
        <v>993</v>
      </c>
      <c r="C136" s="505">
        <v>0</v>
      </c>
      <c r="D136" s="505">
        <v>0</v>
      </c>
      <c r="G136" s="295"/>
      <c r="H136" s="295"/>
      <c r="I136" s="295"/>
      <c r="J136" s="295"/>
    </row>
    <row r="137" spans="1:10" s="302" customFormat="1" ht="26.4" x14ac:dyDescent="0.25">
      <c r="A137" s="503" t="s">
        <v>280</v>
      </c>
      <c r="B137" s="504" t="s">
        <v>994</v>
      </c>
      <c r="C137" s="505">
        <v>0</v>
      </c>
      <c r="D137" s="505">
        <v>0</v>
      </c>
      <c r="G137" s="295"/>
      <c r="H137" s="295"/>
      <c r="I137" s="295"/>
      <c r="J137" s="295"/>
    </row>
    <row r="138" spans="1:10" s="302" customFormat="1" ht="26.4" x14ac:dyDescent="0.25">
      <c r="A138" s="503" t="s">
        <v>281</v>
      </c>
      <c r="B138" s="504" t="s">
        <v>995</v>
      </c>
      <c r="C138" s="505">
        <v>0</v>
      </c>
      <c r="D138" s="505">
        <v>0</v>
      </c>
      <c r="G138" s="295"/>
      <c r="H138" s="295"/>
      <c r="I138" s="295"/>
      <c r="J138" s="295"/>
    </row>
    <row r="139" spans="1:10" s="302" customFormat="1" ht="26.4" x14ac:dyDescent="0.25">
      <c r="A139" s="503" t="s">
        <v>282</v>
      </c>
      <c r="B139" s="504" t="s">
        <v>996</v>
      </c>
      <c r="C139" s="505">
        <v>0</v>
      </c>
      <c r="D139" s="505">
        <v>0</v>
      </c>
      <c r="G139" s="295"/>
      <c r="H139" s="295"/>
      <c r="I139" s="295"/>
      <c r="J139" s="295"/>
    </row>
    <row r="140" spans="1:10" s="302" customFormat="1" ht="26.4" x14ac:dyDescent="0.25">
      <c r="A140" s="503" t="s">
        <v>283</v>
      </c>
      <c r="B140" s="504" t="s">
        <v>997</v>
      </c>
      <c r="C140" s="505">
        <v>0</v>
      </c>
      <c r="D140" s="505">
        <v>0</v>
      </c>
      <c r="G140" s="295"/>
      <c r="H140" s="295"/>
      <c r="I140" s="295"/>
      <c r="J140" s="295"/>
    </row>
    <row r="141" spans="1:10" s="302" customFormat="1" ht="26.4" x14ac:dyDescent="0.25">
      <c r="A141" s="503" t="s">
        <v>284</v>
      </c>
      <c r="B141" s="504" t="s">
        <v>998</v>
      </c>
      <c r="C141" s="505">
        <v>0</v>
      </c>
      <c r="D141" s="505">
        <v>0</v>
      </c>
      <c r="G141" s="295"/>
      <c r="H141" s="295"/>
      <c r="I141" s="295"/>
      <c r="J141" s="295"/>
    </row>
    <row r="142" spans="1:10" s="302" customFormat="1" ht="26.4" x14ac:dyDescent="0.25">
      <c r="A142" s="503" t="s">
        <v>285</v>
      </c>
      <c r="B142" s="504" t="s">
        <v>999</v>
      </c>
      <c r="C142" s="505">
        <v>0</v>
      </c>
      <c r="D142" s="505">
        <v>0</v>
      </c>
      <c r="G142" s="295"/>
      <c r="H142" s="295"/>
      <c r="I142" s="295"/>
      <c r="J142" s="295"/>
    </row>
    <row r="143" spans="1:10" s="302" customFormat="1" ht="26.4" x14ac:dyDescent="0.25">
      <c r="A143" s="503" t="s">
        <v>286</v>
      </c>
      <c r="B143" s="504" t="s">
        <v>1070</v>
      </c>
      <c r="C143" s="505">
        <v>0</v>
      </c>
      <c r="D143" s="505">
        <v>0</v>
      </c>
      <c r="G143" s="295"/>
      <c r="H143" s="295"/>
      <c r="I143" s="295"/>
      <c r="J143" s="295"/>
    </row>
    <row r="144" spans="1:10" s="302" customFormat="1" ht="26.4" x14ac:dyDescent="0.25">
      <c r="A144" s="503" t="s">
        <v>287</v>
      </c>
      <c r="B144" s="504" t="s">
        <v>1000</v>
      </c>
      <c r="C144" s="505">
        <v>0</v>
      </c>
      <c r="D144" s="505">
        <v>0</v>
      </c>
      <c r="G144" s="295"/>
      <c r="H144" s="295"/>
      <c r="I144" s="295"/>
      <c r="J144" s="295"/>
    </row>
    <row r="145" spans="1:10" s="302" customFormat="1" ht="26.4" x14ac:dyDescent="0.25">
      <c r="A145" s="503" t="s">
        <v>288</v>
      </c>
      <c r="B145" s="504" t="s">
        <v>1071</v>
      </c>
      <c r="C145" s="505">
        <v>0</v>
      </c>
      <c r="D145" s="505">
        <v>0</v>
      </c>
      <c r="G145" s="295"/>
      <c r="H145" s="295"/>
      <c r="I145" s="295"/>
      <c r="J145" s="295"/>
    </row>
    <row r="146" spans="1:10" s="302" customFormat="1" x14ac:dyDescent="0.25">
      <c r="A146" s="503" t="s">
        <v>289</v>
      </c>
      <c r="B146" s="504" t="s">
        <v>1072</v>
      </c>
      <c r="C146" s="505">
        <v>0</v>
      </c>
      <c r="D146" s="505">
        <v>0</v>
      </c>
      <c r="G146" s="295"/>
      <c r="H146" s="295"/>
      <c r="I146" s="295"/>
      <c r="J146" s="295"/>
    </row>
    <row r="147" spans="1:10" s="302" customFormat="1" ht="26.4" x14ac:dyDescent="0.25">
      <c r="A147" s="503" t="s">
        <v>290</v>
      </c>
      <c r="B147" s="504" t="s">
        <v>1073</v>
      </c>
      <c r="C147" s="505">
        <v>0</v>
      </c>
      <c r="D147" s="505">
        <v>0</v>
      </c>
      <c r="G147" s="295"/>
      <c r="H147" s="295"/>
      <c r="I147" s="295"/>
      <c r="J147" s="295"/>
    </row>
    <row r="148" spans="1:10" s="302" customFormat="1" x14ac:dyDescent="0.25">
      <c r="A148" s="500" t="s">
        <v>291</v>
      </c>
      <c r="B148" s="501" t="s">
        <v>1001</v>
      </c>
      <c r="C148" s="502">
        <v>0</v>
      </c>
      <c r="D148" s="502">
        <v>0</v>
      </c>
      <c r="G148" s="295"/>
      <c r="H148" s="295"/>
      <c r="I148" s="295"/>
      <c r="J148" s="295"/>
    </row>
    <row r="149" spans="1:10" s="302" customFormat="1" x14ac:dyDescent="0.25">
      <c r="A149" s="503" t="s">
        <v>292</v>
      </c>
      <c r="B149" s="504" t="s">
        <v>1002</v>
      </c>
      <c r="C149" s="505">
        <v>0</v>
      </c>
      <c r="D149" s="505">
        <v>0</v>
      </c>
      <c r="G149" s="295"/>
      <c r="H149" s="295"/>
      <c r="I149" s="295"/>
      <c r="J149" s="295"/>
    </row>
    <row r="150" spans="1:10" s="302" customFormat="1" x14ac:dyDescent="0.25">
      <c r="A150" s="503" t="s">
        <v>293</v>
      </c>
      <c r="B150" s="504" t="s">
        <v>1003</v>
      </c>
      <c r="C150" s="505">
        <v>0</v>
      </c>
      <c r="D150" s="505">
        <v>0</v>
      </c>
      <c r="G150" s="295"/>
      <c r="H150" s="295"/>
      <c r="I150" s="295"/>
      <c r="J150" s="295"/>
    </row>
    <row r="151" spans="1:10" s="302" customFormat="1" x14ac:dyDescent="0.25">
      <c r="A151" s="503" t="s">
        <v>294</v>
      </c>
      <c r="B151" s="504" t="s">
        <v>1074</v>
      </c>
      <c r="C151" s="505">
        <v>0</v>
      </c>
      <c r="D151" s="505">
        <v>0</v>
      </c>
      <c r="G151" s="295"/>
      <c r="H151" s="295"/>
      <c r="I151" s="295"/>
      <c r="J151" s="295"/>
    </row>
    <row r="152" spans="1:10" s="302" customFormat="1" x14ac:dyDescent="0.25">
      <c r="A152" s="503" t="s">
        <v>295</v>
      </c>
      <c r="B152" s="504" t="s">
        <v>1004</v>
      </c>
      <c r="C152" s="505">
        <v>0</v>
      </c>
      <c r="D152" s="505">
        <v>0</v>
      </c>
      <c r="G152" s="295"/>
      <c r="H152" s="295"/>
      <c r="I152" s="295"/>
      <c r="J152" s="295"/>
    </row>
    <row r="153" spans="1:10" s="302" customFormat="1" x14ac:dyDescent="0.25">
      <c r="A153" s="503" t="s">
        <v>296</v>
      </c>
      <c r="B153" s="504" t="s">
        <v>1006</v>
      </c>
      <c r="C153" s="505">
        <v>0</v>
      </c>
      <c r="D153" s="505">
        <v>0</v>
      </c>
      <c r="G153" s="295"/>
      <c r="H153" s="295"/>
      <c r="I153" s="295"/>
      <c r="J153" s="295"/>
    </row>
    <row r="154" spans="1:10" s="302" customFormat="1" x14ac:dyDescent="0.25">
      <c r="A154" s="503" t="s">
        <v>1005</v>
      </c>
      <c r="B154" s="504" t="s">
        <v>1008</v>
      </c>
      <c r="C154" s="505">
        <v>0</v>
      </c>
      <c r="D154" s="505">
        <v>0</v>
      </c>
      <c r="G154" s="295"/>
      <c r="H154" s="295"/>
      <c r="I154" s="295"/>
      <c r="J154" s="295"/>
    </row>
    <row r="155" spans="1:10" s="302" customFormat="1" x14ac:dyDescent="0.25">
      <c r="A155" s="503" t="s">
        <v>1007</v>
      </c>
      <c r="B155" s="504" t="s">
        <v>1010</v>
      </c>
      <c r="C155" s="505">
        <v>0</v>
      </c>
      <c r="D155" s="505">
        <v>0</v>
      </c>
      <c r="G155" s="295"/>
      <c r="H155" s="295"/>
      <c r="I155" s="295"/>
      <c r="J155" s="295"/>
    </row>
    <row r="156" spans="1:10" s="302" customFormat="1" x14ac:dyDescent="0.25">
      <c r="A156" s="503" t="s">
        <v>1009</v>
      </c>
      <c r="B156" s="504" t="s">
        <v>1012</v>
      </c>
      <c r="C156" s="505">
        <v>0</v>
      </c>
      <c r="D156" s="505">
        <v>0</v>
      </c>
      <c r="G156" s="295"/>
      <c r="H156" s="295"/>
      <c r="I156" s="295"/>
      <c r="J156" s="295"/>
    </row>
    <row r="157" spans="1:10" s="302" customFormat="1" x14ac:dyDescent="0.25">
      <c r="A157" s="503" t="s">
        <v>1011</v>
      </c>
      <c r="B157" s="504" t="s">
        <v>1014</v>
      </c>
      <c r="C157" s="505">
        <v>0</v>
      </c>
      <c r="D157" s="505">
        <v>0</v>
      </c>
      <c r="G157" s="295"/>
      <c r="H157" s="295"/>
      <c r="I157" s="295"/>
      <c r="J157" s="295"/>
    </row>
    <row r="158" spans="1:10" s="302" customFormat="1" x14ac:dyDescent="0.25">
      <c r="A158" s="503" t="s">
        <v>1013</v>
      </c>
      <c r="B158" s="504" t="s">
        <v>1016</v>
      </c>
      <c r="C158" s="505">
        <v>0</v>
      </c>
      <c r="D158" s="505">
        <v>0</v>
      </c>
      <c r="G158" s="295"/>
      <c r="H158" s="295"/>
      <c r="I158" s="295"/>
      <c r="J158" s="295"/>
    </row>
    <row r="159" spans="1:10" s="302" customFormat="1" x14ac:dyDescent="0.25">
      <c r="A159" s="503" t="s">
        <v>1015</v>
      </c>
      <c r="B159" s="504" t="s">
        <v>1018</v>
      </c>
      <c r="C159" s="505">
        <v>0</v>
      </c>
      <c r="D159" s="505">
        <v>0</v>
      </c>
      <c r="G159" s="295"/>
      <c r="H159" s="295"/>
      <c r="I159" s="295"/>
      <c r="J159" s="295"/>
    </row>
    <row r="160" spans="1:10" s="302" customFormat="1" x14ac:dyDescent="0.25">
      <c r="A160" s="503" t="s">
        <v>1017</v>
      </c>
      <c r="B160" s="504" t="s">
        <v>0</v>
      </c>
      <c r="C160" s="505">
        <v>0</v>
      </c>
      <c r="D160" s="505">
        <v>0</v>
      </c>
      <c r="G160" s="295"/>
      <c r="H160" s="295"/>
      <c r="I160" s="295"/>
      <c r="J160" s="295"/>
    </row>
    <row r="161" spans="1:10" s="302" customFormat="1" x14ac:dyDescent="0.25">
      <c r="A161" s="503" t="s">
        <v>1019</v>
      </c>
      <c r="B161" s="504" t="s">
        <v>2</v>
      </c>
      <c r="C161" s="505">
        <v>0</v>
      </c>
      <c r="D161" s="505">
        <v>3583</v>
      </c>
      <c r="G161" s="295"/>
      <c r="H161" s="295"/>
      <c r="I161" s="295"/>
      <c r="J161" s="295"/>
    </row>
    <row r="162" spans="1:10" s="302" customFormat="1" x14ac:dyDescent="0.25">
      <c r="A162" s="503" t="s">
        <v>1</v>
      </c>
      <c r="B162" s="504" t="s">
        <v>1075</v>
      </c>
      <c r="C162" s="505">
        <v>0</v>
      </c>
      <c r="D162" s="505">
        <v>0</v>
      </c>
      <c r="G162" s="295"/>
      <c r="H162" s="295"/>
      <c r="I162" s="295"/>
      <c r="J162" s="295"/>
    </row>
    <row r="163" spans="1:10" s="302" customFormat="1" x14ac:dyDescent="0.25">
      <c r="A163" s="503" t="s">
        <v>3</v>
      </c>
      <c r="B163" s="504" t="s">
        <v>5</v>
      </c>
      <c r="C163" s="505">
        <v>0</v>
      </c>
      <c r="D163" s="505">
        <v>0</v>
      </c>
      <c r="G163" s="295"/>
      <c r="H163" s="295"/>
      <c r="I163" s="295"/>
      <c r="J163" s="295"/>
    </row>
    <row r="164" spans="1:10" s="302" customFormat="1" x14ac:dyDescent="0.25">
      <c r="A164" s="500" t="s">
        <v>4</v>
      </c>
      <c r="B164" s="501" t="s">
        <v>7</v>
      </c>
      <c r="C164" s="502">
        <v>0</v>
      </c>
      <c r="D164" s="502">
        <v>3583</v>
      </c>
      <c r="G164" s="295"/>
      <c r="H164" s="295"/>
      <c r="I164" s="295"/>
      <c r="J164" s="295"/>
    </row>
    <row r="165" spans="1:10" s="302" customFormat="1" x14ac:dyDescent="0.25">
      <c r="A165" s="500" t="s">
        <v>6</v>
      </c>
      <c r="B165" s="501" t="s">
        <v>9</v>
      </c>
      <c r="C165" s="502">
        <v>12617</v>
      </c>
      <c r="D165" s="502">
        <v>16200</v>
      </c>
      <c r="G165" s="295"/>
      <c r="H165" s="295"/>
      <c r="I165" s="295"/>
      <c r="J165" s="295"/>
    </row>
    <row r="166" spans="1:10" s="302" customFormat="1" x14ac:dyDescent="0.25">
      <c r="A166" s="503" t="s">
        <v>8</v>
      </c>
      <c r="B166" s="504" t="s">
        <v>1076</v>
      </c>
      <c r="C166" s="505">
        <v>0</v>
      </c>
      <c r="D166" s="505">
        <v>0</v>
      </c>
      <c r="G166" s="295"/>
      <c r="H166" s="295"/>
      <c r="I166" s="295"/>
      <c r="J166" s="295"/>
    </row>
    <row r="167" spans="1:10" s="302" customFormat="1" x14ac:dyDescent="0.25">
      <c r="A167" s="503" t="s">
        <v>10</v>
      </c>
      <c r="B167" s="504" t="s">
        <v>1077</v>
      </c>
      <c r="C167" s="505">
        <v>0</v>
      </c>
      <c r="D167" s="505">
        <v>0</v>
      </c>
      <c r="G167" s="295"/>
      <c r="H167" s="295"/>
      <c r="I167" s="295"/>
      <c r="J167" s="295"/>
    </row>
    <row r="168" spans="1:10" s="302" customFormat="1" x14ac:dyDescent="0.25">
      <c r="A168" s="503" t="s">
        <v>11</v>
      </c>
      <c r="B168" s="504" t="s">
        <v>1078</v>
      </c>
      <c r="C168" s="505">
        <v>0</v>
      </c>
      <c r="D168" s="505">
        <v>0</v>
      </c>
      <c r="G168" s="303"/>
      <c r="H168" s="303"/>
      <c r="I168" s="303"/>
      <c r="J168" s="303"/>
    </row>
    <row r="169" spans="1:10" s="302" customFormat="1" x14ac:dyDescent="0.25">
      <c r="A169" s="503" t="s">
        <v>12</v>
      </c>
      <c r="B169" s="504" t="s">
        <v>1079</v>
      </c>
      <c r="C169" s="505">
        <v>0</v>
      </c>
      <c r="D169" s="505">
        <v>-1171</v>
      </c>
      <c r="G169" s="303"/>
      <c r="H169" s="303"/>
      <c r="I169" s="303"/>
      <c r="J169" s="303"/>
    </row>
    <row r="170" spans="1:10" s="302" customFormat="1" x14ac:dyDescent="0.25">
      <c r="A170" s="500" t="s">
        <v>13</v>
      </c>
      <c r="B170" s="501" t="s">
        <v>1080</v>
      </c>
      <c r="C170" s="502">
        <v>0</v>
      </c>
      <c r="D170" s="502">
        <v>-1171</v>
      </c>
      <c r="G170" s="303"/>
      <c r="H170" s="303"/>
      <c r="I170" s="303"/>
      <c r="J170" s="303"/>
    </row>
    <row r="171" spans="1:10" s="302" customFormat="1" x14ac:dyDescent="0.25">
      <c r="A171" s="503" t="s">
        <v>14</v>
      </c>
      <c r="B171" s="504" t="s">
        <v>1081</v>
      </c>
      <c r="C171" s="505">
        <v>0</v>
      </c>
      <c r="D171" s="505">
        <v>0</v>
      </c>
      <c r="G171" s="303"/>
      <c r="H171" s="303"/>
      <c r="I171" s="303"/>
      <c r="J171" s="303"/>
    </row>
    <row r="172" spans="1:10" s="302" customFormat="1" x14ac:dyDescent="0.25">
      <c r="A172" s="503" t="s">
        <v>15</v>
      </c>
      <c r="B172" s="504" t="s">
        <v>1082</v>
      </c>
      <c r="C172" s="505">
        <v>0</v>
      </c>
      <c r="D172" s="505">
        <v>0</v>
      </c>
      <c r="G172" s="295"/>
      <c r="H172" s="295"/>
      <c r="I172" s="295"/>
      <c r="J172" s="295"/>
    </row>
    <row r="173" spans="1:10" s="302" customFormat="1" x14ac:dyDescent="0.25">
      <c r="A173" s="500" t="s">
        <v>16</v>
      </c>
      <c r="B173" s="501" t="s">
        <v>1083</v>
      </c>
      <c r="C173" s="502">
        <v>0</v>
      </c>
      <c r="D173" s="502">
        <v>0</v>
      </c>
      <c r="G173" s="295"/>
      <c r="H173" s="295"/>
      <c r="I173" s="295"/>
      <c r="J173" s="295"/>
    </row>
    <row r="174" spans="1:10" s="302" customFormat="1" x14ac:dyDescent="0.25">
      <c r="A174" s="503" t="s">
        <v>17</v>
      </c>
      <c r="B174" s="504" t="s">
        <v>1084</v>
      </c>
      <c r="C174" s="505">
        <v>0</v>
      </c>
      <c r="D174" s="505">
        <v>0</v>
      </c>
      <c r="G174" s="295"/>
      <c r="H174" s="295"/>
      <c r="I174" s="295"/>
      <c r="J174" s="295"/>
    </row>
    <row r="175" spans="1:10" s="302" customFormat="1" ht="26.4" x14ac:dyDescent="0.25">
      <c r="A175" s="503" t="s">
        <v>19</v>
      </c>
      <c r="B175" s="504" t="s">
        <v>1085</v>
      </c>
      <c r="C175" s="505">
        <v>0</v>
      </c>
      <c r="D175" s="505">
        <v>0</v>
      </c>
      <c r="G175" s="295"/>
      <c r="H175" s="295"/>
      <c r="I175" s="295"/>
      <c r="J175" s="295"/>
    </row>
    <row r="176" spans="1:10" s="302" customFormat="1" x14ac:dyDescent="0.25">
      <c r="A176" s="500" t="s">
        <v>21</v>
      </c>
      <c r="B176" s="501" t="s">
        <v>1086</v>
      </c>
      <c r="C176" s="502">
        <v>0</v>
      </c>
      <c r="D176" s="502">
        <v>0</v>
      </c>
      <c r="G176" s="295"/>
      <c r="H176" s="295"/>
      <c r="I176" s="295"/>
      <c r="J176" s="295"/>
    </row>
    <row r="177" spans="1:10" s="302" customFormat="1" x14ac:dyDescent="0.25">
      <c r="A177" s="500" t="s">
        <v>23</v>
      </c>
      <c r="B177" s="501" t="s">
        <v>1087</v>
      </c>
      <c r="C177" s="502">
        <v>0</v>
      </c>
      <c r="D177" s="502">
        <v>-1171</v>
      </c>
      <c r="G177" s="295"/>
      <c r="H177" s="295"/>
      <c r="I177" s="295"/>
      <c r="J177" s="295"/>
    </row>
    <row r="178" spans="1:10" s="302" customFormat="1" x14ac:dyDescent="0.25">
      <c r="A178" s="503" t="s">
        <v>25</v>
      </c>
      <c r="B178" s="504" t="s">
        <v>18</v>
      </c>
      <c r="C178" s="505">
        <v>0</v>
      </c>
      <c r="D178" s="505">
        <v>0</v>
      </c>
      <c r="G178" s="295"/>
      <c r="H178" s="295"/>
      <c r="I178" s="295"/>
      <c r="J178" s="295"/>
    </row>
    <row r="179" spans="1:10" s="302" customFormat="1" x14ac:dyDescent="0.25">
      <c r="A179" s="503" t="s">
        <v>27</v>
      </c>
      <c r="B179" s="504" t="s">
        <v>20</v>
      </c>
      <c r="C179" s="505">
        <v>0</v>
      </c>
      <c r="D179" s="505">
        <v>0</v>
      </c>
      <c r="G179" s="295"/>
      <c r="H179" s="295"/>
      <c r="I179" s="295"/>
      <c r="J179" s="295"/>
    </row>
    <row r="180" spans="1:10" s="302" customFormat="1" x14ac:dyDescent="0.25">
      <c r="A180" s="503" t="s">
        <v>29</v>
      </c>
      <c r="B180" s="504" t="s">
        <v>22</v>
      </c>
      <c r="C180" s="505">
        <v>0</v>
      </c>
      <c r="D180" s="505">
        <v>0</v>
      </c>
      <c r="G180" s="295"/>
      <c r="H180" s="295"/>
      <c r="I180" s="295"/>
      <c r="J180" s="295"/>
    </row>
    <row r="181" spans="1:10" s="302" customFormat="1" x14ac:dyDescent="0.25">
      <c r="A181" s="500" t="s">
        <v>31</v>
      </c>
      <c r="B181" s="501" t="s">
        <v>24</v>
      </c>
      <c r="C181" s="502">
        <v>0</v>
      </c>
      <c r="D181" s="502">
        <v>0</v>
      </c>
      <c r="G181" s="295"/>
      <c r="H181" s="295"/>
      <c r="I181" s="295"/>
      <c r="J181" s="295"/>
    </row>
    <row r="182" spans="1:10" s="302" customFormat="1" x14ac:dyDescent="0.25">
      <c r="A182" s="500" t="s">
        <v>33</v>
      </c>
      <c r="B182" s="501" t="s">
        <v>26</v>
      </c>
      <c r="C182" s="502">
        <v>15088</v>
      </c>
      <c r="D182" s="502">
        <v>482981</v>
      </c>
      <c r="G182" s="295"/>
      <c r="H182" s="295"/>
      <c r="I182" s="295"/>
      <c r="J182" s="295"/>
    </row>
    <row r="183" spans="1:10" s="302" customFormat="1" x14ac:dyDescent="0.25">
      <c r="A183" s="503" t="s">
        <v>35</v>
      </c>
      <c r="B183" s="504" t="s">
        <v>28</v>
      </c>
      <c r="C183" s="505">
        <v>0</v>
      </c>
      <c r="D183" s="505">
        <v>0</v>
      </c>
      <c r="G183" s="295"/>
      <c r="H183" s="295"/>
      <c r="I183" s="295"/>
      <c r="J183" s="295"/>
    </row>
    <row r="184" spans="1:10" s="302" customFormat="1" x14ac:dyDescent="0.25">
      <c r="A184" s="503" t="s">
        <v>37</v>
      </c>
      <c r="B184" s="504" t="s">
        <v>30</v>
      </c>
      <c r="C184" s="505">
        <v>0</v>
      </c>
      <c r="D184" s="505">
        <v>0</v>
      </c>
      <c r="G184" s="295"/>
      <c r="H184" s="295"/>
      <c r="I184" s="295"/>
      <c r="J184" s="295"/>
    </row>
    <row r="185" spans="1:10" s="302" customFormat="1" x14ac:dyDescent="0.25">
      <c r="A185" s="503" t="s">
        <v>39</v>
      </c>
      <c r="B185" s="504" t="s">
        <v>32</v>
      </c>
      <c r="C185" s="505">
        <v>0</v>
      </c>
      <c r="D185" s="505">
        <v>0</v>
      </c>
      <c r="G185" s="295"/>
      <c r="H185" s="295"/>
      <c r="I185" s="295"/>
      <c r="J185" s="295"/>
    </row>
    <row r="186" spans="1:10" s="302" customFormat="1" x14ac:dyDescent="0.25">
      <c r="A186" s="503" t="s">
        <v>40</v>
      </c>
      <c r="B186" s="504" t="s">
        <v>34</v>
      </c>
      <c r="C186" s="505">
        <v>-2233906</v>
      </c>
      <c r="D186" s="505">
        <v>-1867485</v>
      </c>
      <c r="G186" s="295"/>
      <c r="H186" s="295"/>
      <c r="I186" s="295"/>
      <c r="J186" s="295"/>
    </row>
    <row r="187" spans="1:10" s="302" customFormat="1" x14ac:dyDescent="0.25">
      <c r="A187" s="503" t="s">
        <v>42</v>
      </c>
      <c r="B187" s="504" t="s">
        <v>36</v>
      </c>
      <c r="C187" s="505">
        <v>0</v>
      </c>
      <c r="D187" s="505">
        <v>0</v>
      </c>
      <c r="G187" s="295"/>
      <c r="H187" s="295"/>
      <c r="I187" s="295"/>
      <c r="J187" s="295"/>
    </row>
    <row r="188" spans="1:10" s="302" customFormat="1" x14ac:dyDescent="0.25">
      <c r="A188" s="503" t="s">
        <v>44</v>
      </c>
      <c r="B188" s="504" t="s">
        <v>38</v>
      </c>
      <c r="C188" s="505">
        <v>366421</v>
      </c>
      <c r="D188" s="505">
        <v>-388414</v>
      </c>
      <c r="G188" s="295"/>
      <c r="H188" s="295"/>
      <c r="I188" s="295"/>
      <c r="J188" s="295"/>
    </row>
    <row r="189" spans="1:10" s="302" customFormat="1" x14ac:dyDescent="0.25">
      <c r="A189" s="500" t="s">
        <v>46</v>
      </c>
      <c r="B189" s="501" t="s">
        <v>1088</v>
      </c>
      <c r="C189" s="502">
        <v>-1867485</v>
      </c>
      <c r="D189" s="502">
        <v>-2255899</v>
      </c>
      <c r="G189" s="295"/>
      <c r="H189" s="295"/>
      <c r="I189" s="295"/>
      <c r="J189" s="295"/>
    </row>
    <row r="190" spans="1:10" s="302" customFormat="1" x14ac:dyDescent="0.25">
      <c r="A190" s="503" t="s">
        <v>48</v>
      </c>
      <c r="B190" s="504" t="s">
        <v>41</v>
      </c>
      <c r="C190" s="505">
        <v>0</v>
      </c>
      <c r="D190" s="505">
        <v>0</v>
      </c>
      <c r="G190" s="295"/>
      <c r="H190" s="295"/>
      <c r="I190" s="295"/>
      <c r="J190" s="295"/>
    </row>
    <row r="191" spans="1:10" s="302" customFormat="1" ht="26.4" x14ac:dyDescent="0.25">
      <c r="A191" s="503" t="s">
        <v>50</v>
      </c>
      <c r="B191" s="504" t="s">
        <v>43</v>
      </c>
      <c r="C191" s="505">
        <v>0</v>
      </c>
      <c r="D191" s="505">
        <v>0</v>
      </c>
      <c r="G191" s="295"/>
      <c r="H191" s="295"/>
      <c r="I191" s="295"/>
      <c r="J191" s="295"/>
    </row>
    <row r="192" spans="1:10" s="302" customFormat="1" x14ac:dyDescent="0.25">
      <c r="A192" s="503" t="s">
        <v>52</v>
      </c>
      <c r="B192" s="504" t="s">
        <v>45</v>
      </c>
      <c r="C192" s="505">
        <v>0</v>
      </c>
      <c r="D192" s="505">
        <v>17766</v>
      </c>
      <c r="G192" s="295"/>
      <c r="H192" s="295"/>
      <c r="I192" s="295"/>
      <c r="J192" s="295"/>
    </row>
    <row r="193" spans="1:10" s="302" customFormat="1" x14ac:dyDescent="0.25">
      <c r="A193" s="503" t="s">
        <v>54</v>
      </c>
      <c r="B193" s="504" t="s">
        <v>47</v>
      </c>
      <c r="C193" s="505">
        <v>0</v>
      </c>
      <c r="D193" s="505">
        <v>0</v>
      </c>
      <c r="G193" s="295"/>
      <c r="H193" s="295"/>
      <c r="I193" s="295"/>
      <c r="J193" s="295"/>
    </row>
    <row r="194" spans="1:10" s="302" customFormat="1" x14ac:dyDescent="0.25">
      <c r="A194" s="503" t="s">
        <v>56</v>
      </c>
      <c r="B194" s="504" t="s">
        <v>49</v>
      </c>
      <c r="C194" s="505">
        <v>0</v>
      </c>
      <c r="D194" s="505">
        <v>0</v>
      </c>
      <c r="G194" s="295"/>
      <c r="H194" s="295"/>
      <c r="I194" s="295"/>
      <c r="J194" s="295"/>
    </row>
    <row r="195" spans="1:10" s="302" customFormat="1" ht="26.4" x14ac:dyDescent="0.25">
      <c r="A195" s="503" t="s">
        <v>58</v>
      </c>
      <c r="B195" s="504" t="s">
        <v>51</v>
      </c>
      <c r="C195" s="505">
        <v>0</v>
      </c>
      <c r="D195" s="505">
        <v>0</v>
      </c>
      <c r="G195" s="295"/>
      <c r="H195" s="295"/>
      <c r="I195" s="295"/>
      <c r="J195" s="295"/>
    </row>
    <row r="196" spans="1:10" s="302" customFormat="1" x14ac:dyDescent="0.25">
      <c r="A196" s="503" t="s">
        <v>60</v>
      </c>
      <c r="B196" s="504" t="s">
        <v>53</v>
      </c>
      <c r="C196" s="505">
        <v>0</v>
      </c>
      <c r="D196" s="505">
        <v>0</v>
      </c>
      <c r="G196" s="295"/>
      <c r="H196" s="295"/>
      <c r="I196" s="295"/>
      <c r="J196" s="295"/>
    </row>
    <row r="197" spans="1:10" s="302" customFormat="1" x14ac:dyDescent="0.25">
      <c r="A197" s="503" t="s">
        <v>62</v>
      </c>
      <c r="B197" s="504" t="s">
        <v>55</v>
      </c>
      <c r="C197" s="505">
        <v>0</v>
      </c>
      <c r="D197" s="505">
        <v>0</v>
      </c>
      <c r="G197" s="295"/>
      <c r="H197" s="295"/>
      <c r="I197" s="295"/>
      <c r="J197" s="295"/>
    </row>
    <row r="198" spans="1:10" s="302" customFormat="1" x14ac:dyDescent="0.25">
      <c r="A198" s="503" t="s">
        <v>64</v>
      </c>
      <c r="B198" s="504" t="s">
        <v>57</v>
      </c>
      <c r="C198" s="505">
        <v>0</v>
      </c>
      <c r="D198" s="505">
        <v>0</v>
      </c>
      <c r="G198" s="295"/>
      <c r="H198" s="295"/>
      <c r="I198" s="295"/>
      <c r="J198" s="295"/>
    </row>
    <row r="199" spans="1:10" s="302" customFormat="1" x14ac:dyDescent="0.25">
      <c r="A199" s="503" t="s">
        <v>65</v>
      </c>
      <c r="B199" s="504" t="s">
        <v>59</v>
      </c>
      <c r="C199" s="505">
        <v>0</v>
      </c>
      <c r="D199" s="505">
        <v>0</v>
      </c>
      <c r="G199" s="295"/>
      <c r="H199" s="295"/>
      <c r="I199" s="295"/>
      <c r="J199" s="295"/>
    </row>
    <row r="200" spans="1:10" s="302" customFormat="1" ht="26.4" x14ac:dyDescent="0.25">
      <c r="A200" s="503" t="s">
        <v>67</v>
      </c>
      <c r="B200" s="504" t="s">
        <v>61</v>
      </c>
      <c r="C200" s="505">
        <v>0</v>
      </c>
      <c r="D200" s="505">
        <v>0</v>
      </c>
      <c r="G200" s="295"/>
      <c r="H200" s="295"/>
      <c r="I200" s="295"/>
      <c r="J200" s="295"/>
    </row>
    <row r="201" spans="1:10" s="302" customFormat="1" x14ac:dyDescent="0.25">
      <c r="A201" s="503" t="s">
        <v>69</v>
      </c>
      <c r="B201" s="504" t="s">
        <v>63</v>
      </c>
      <c r="C201" s="505">
        <v>0</v>
      </c>
      <c r="D201" s="505">
        <v>0</v>
      </c>
      <c r="G201" s="295"/>
      <c r="H201" s="295"/>
      <c r="I201" s="295"/>
      <c r="J201" s="295"/>
    </row>
    <row r="202" spans="1:10" s="302" customFormat="1" x14ac:dyDescent="0.25">
      <c r="A202" s="503" t="s">
        <v>71</v>
      </c>
      <c r="B202" s="504" t="s">
        <v>1089</v>
      </c>
      <c r="C202" s="505">
        <v>0</v>
      </c>
      <c r="D202" s="505">
        <v>0</v>
      </c>
      <c r="G202" s="295"/>
      <c r="H202" s="295"/>
      <c r="I202" s="295"/>
      <c r="J202" s="295"/>
    </row>
    <row r="203" spans="1:10" s="302" customFormat="1" ht="26.4" x14ac:dyDescent="0.25">
      <c r="A203" s="503" t="s">
        <v>73</v>
      </c>
      <c r="B203" s="504" t="s">
        <v>66</v>
      </c>
      <c r="C203" s="505">
        <v>0</v>
      </c>
      <c r="D203" s="505">
        <v>0</v>
      </c>
      <c r="G203" s="295"/>
      <c r="H203" s="295"/>
      <c r="I203" s="295"/>
      <c r="J203" s="295"/>
    </row>
    <row r="204" spans="1:10" s="302" customFormat="1" ht="26.4" x14ac:dyDescent="0.25">
      <c r="A204" s="503" t="s">
        <v>75</v>
      </c>
      <c r="B204" s="504" t="s">
        <v>68</v>
      </c>
      <c r="C204" s="505">
        <v>0</v>
      </c>
      <c r="D204" s="505">
        <v>0</v>
      </c>
      <c r="G204" s="295"/>
      <c r="H204" s="295"/>
      <c r="I204" s="295"/>
      <c r="J204" s="295"/>
    </row>
    <row r="205" spans="1:10" s="302" customFormat="1" x14ac:dyDescent="0.25">
      <c r="A205" s="503" t="s">
        <v>77</v>
      </c>
      <c r="B205" s="504" t="s">
        <v>70</v>
      </c>
      <c r="C205" s="505">
        <v>0</v>
      </c>
      <c r="D205" s="505">
        <v>0</v>
      </c>
      <c r="G205" s="295"/>
      <c r="H205" s="295"/>
      <c r="I205" s="295"/>
      <c r="J205" s="295"/>
    </row>
    <row r="206" spans="1:10" s="302" customFormat="1" x14ac:dyDescent="0.25">
      <c r="A206" s="503" t="s">
        <v>79</v>
      </c>
      <c r="B206" s="504" t="s">
        <v>72</v>
      </c>
      <c r="C206" s="505">
        <v>0</v>
      </c>
      <c r="D206" s="505">
        <v>0</v>
      </c>
      <c r="G206" s="295"/>
      <c r="H206" s="295"/>
      <c r="I206" s="295"/>
      <c r="J206" s="295"/>
    </row>
    <row r="207" spans="1:10" s="302" customFormat="1" x14ac:dyDescent="0.25">
      <c r="A207" s="503" t="s">
        <v>81</v>
      </c>
      <c r="B207" s="504" t="s">
        <v>74</v>
      </c>
      <c r="C207" s="505">
        <v>0</v>
      </c>
      <c r="D207" s="505">
        <v>0</v>
      </c>
      <c r="G207" s="295"/>
      <c r="H207" s="295"/>
      <c r="I207" s="295"/>
      <c r="J207" s="295"/>
    </row>
    <row r="208" spans="1:10" s="302" customFormat="1" x14ac:dyDescent="0.25">
      <c r="A208" s="503" t="s">
        <v>83</v>
      </c>
      <c r="B208" s="504" t="s">
        <v>76</v>
      </c>
      <c r="C208" s="505">
        <v>0</v>
      </c>
      <c r="D208" s="505">
        <v>0</v>
      </c>
      <c r="G208" s="295"/>
      <c r="H208" s="295"/>
      <c r="I208" s="295"/>
      <c r="J208" s="295"/>
    </row>
    <row r="209" spans="1:10" s="302" customFormat="1" ht="26.4" x14ac:dyDescent="0.25">
      <c r="A209" s="503" t="s">
        <v>85</v>
      </c>
      <c r="B209" s="504" t="s">
        <v>78</v>
      </c>
      <c r="C209" s="505">
        <v>0</v>
      </c>
      <c r="D209" s="505">
        <v>0</v>
      </c>
      <c r="G209" s="295"/>
      <c r="H209" s="295"/>
      <c r="I209" s="295"/>
      <c r="J209" s="295"/>
    </row>
    <row r="210" spans="1:10" s="302" customFormat="1" x14ac:dyDescent="0.25">
      <c r="A210" s="503" t="s">
        <v>87</v>
      </c>
      <c r="B210" s="504" t="s">
        <v>80</v>
      </c>
      <c r="C210" s="505">
        <v>0</v>
      </c>
      <c r="D210" s="505">
        <v>0</v>
      </c>
      <c r="G210" s="303"/>
      <c r="H210" s="303"/>
      <c r="I210" s="303"/>
      <c r="J210" s="303"/>
    </row>
    <row r="211" spans="1:10" s="302" customFormat="1" x14ac:dyDescent="0.25">
      <c r="A211" s="503" t="s">
        <v>89</v>
      </c>
      <c r="B211" s="504" t="s">
        <v>82</v>
      </c>
      <c r="C211" s="505">
        <v>0</v>
      </c>
      <c r="D211" s="505">
        <v>0</v>
      </c>
      <c r="G211" s="295"/>
      <c r="H211" s="295"/>
      <c r="I211" s="295"/>
      <c r="J211" s="295"/>
    </row>
    <row r="212" spans="1:10" s="302" customFormat="1" ht="26.4" x14ac:dyDescent="0.25">
      <c r="A212" s="503" t="s">
        <v>90</v>
      </c>
      <c r="B212" s="504" t="s">
        <v>84</v>
      </c>
      <c r="C212" s="505">
        <v>0</v>
      </c>
      <c r="D212" s="505">
        <v>0</v>
      </c>
      <c r="G212" s="295"/>
      <c r="H212" s="295"/>
      <c r="I212" s="295"/>
      <c r="J212" s="295"/>
    </row>
    <row r="213" spans="1:10" s="302" customFormat="1" ht="26.4" x14ac:dyDescent="0.25">
      <c r="A213" s="503" t="s">
        <v>92</v>
      </c>
      <c r="B213" s="504" t="s">
        <v>86</v>
      </c>
      <c r="C213" s="505">
        <v>0</v>
      </c>
      <c r="D213" s="505">
        <v>0</v>
      </c>
      <c r="G213" s="295"/>
      <c r="H213" s="295"/>
      <c r="I213" s="295"/>
      <c r="J213" s="295"/>
    </row>
    <row r="214" spans="1:10" s="302" customFormat="1" x14ac:dyDescent="0.25">
      <c r="A214" s="503" t="s">
        <v>94</v>
      </c>
      <c r="B214" s="504" t="s">
        <v>88</v>
      </c>
      <c r="C214" s="505">
        <v>0</v>
      </c>
      <c r="D214" s="505">
        <v>0</v>
      </c>
      <c r="G214" s="295"/>
      <c r="H214" s="295"/>
      <c r="I214" s="295"/>
      <c r="J214" s="295"/>
    </row>
    <row r="215" spans="1:10" s="302" customFormat="1" x14ac:dyDescent="0.25">
      <c r="A215" s="500" t="s">
        <v>96</v>
      </c>
      <c r="B215" s="501" t="s">
        <v>91</v>
      </c>
      <c r="C215" s="502">
        <v>0</v>
      </c>
      <c r="D215" s="502">
        <v>17766</v>
      </c>
      <c r="G215" s="295"/>
      <c r="H215" s="295"/>
      <c r="I215" s="295"/>
      <c r="J215" s="295"/>
    </row>
    <row r="216" spans="1:10" s="302" customFormat="1" x14ac:dyDescent="0.25">
      <c r="A216" s="503" t="s">
        <v>98</v>
      </c>
      <c r="B216" s="504" t="s">
        <v>93</v>
      </c>
      <c r="C216" s="505">
        <v>0</v>
      </c>
      <c r="D216" s="505">
        <v>0</v>
      </c>
      <c r="G216" s="295"/>
      <c r="H216" s="295"/>
      <c r="I216" s="295"/>
      <c r="J216" s="295"/>
    </row>
    <row r="217" spans="1:10" s="302" customFormat="1" ht="26.4" x14ac:dyDescent="0.25">
      <c r="A217" s="503" t="s">
        <v>100</v>
      </c>
      <c r="B217" s="504" t="s">
        <v>95</v>
      </c>
      <c r="C217" s="505">
        <v>0</v>
      </c>
      <c r="D217" s="505">
        <v>0</v>
      </c>
      <c r="G217" s="295"/>
      <c r="H217" s="295"/>
      <c r="I217" s="295"/>
      <c r="J217" s="295"/>
    </row>
    <row r="218" spans="1:10" s="302" customFormat="1" x14ac:dyDescent="0.25">
      <c r="A218" s="503" t="s">
        <v>102</v>
      </c>
      <c r="B218" s="504" t="s">
        <v>97</v>
      </c>
      <c r="C218" s="505">
        <v>0</v>
      </c>
      <c r="D218" s="505">
        <v>0</v>
      </c>
      <c r="G218" s="295"/>
      <c r="H218" s="295"/>
      <c r="I218" s="295"/>
      <c r="J218" s="295"/>
    </row>
    <row r="219" spans="1:10" s="302" customFormat="1" x14ac:dyDescent="0.25">
      <c r="A219" s="503" t="s">
        <v>104</v>
      </c>
      <c r="B219" s="504" t="s">
        <v>99</v>
      </c>
      <c r="C219" s="505">
        <v>0</v>
      </c>
      <c r="D219" s="505">
        <v>0</v>
      </c>
      <c r="G219" s="295"/>
      <c r="H219" s="295"/>
      <c r="I219" s="295"/>
      <c r="J219" s="295"/>
    </row>
    <row r="220" spans="1:10" s="302" customFormat="1" x14ac:dyDescent="0.25">
      <c r="A220" s="503" t="s">
        <v>106</v>
      </c>
      <c r="B220" s="504" t="s">
        <v>101</v>
      </c>
      <c r="C220" s="505">
        <v>0</v>
      </c>
      <c r="D220" s="505">
        <v>0</v>
      </c>
      <c r="G220" s="295"/>
      <c r="H220" s="295"/>
      <c r="I220" s="295"/>
      <c r="J220" s="295"/>
    </row>
    <row r="221" spans="1:10" s="302" customFormat="1" ht="26.4" x14ac:dyDescent="0.25">
      <c r="A221" s="503" t="s">
        <v>108</v>
      </c>
      <c r="B221" s="504" t="s">
        <v>103</v>
      </c>
      <c r="C221" s="505">
        <v>0</v>
      </c>
      <c r="D221" s="505">
        <v>0</v>
      </c>
      <c r="G221" s="295"/>
      <c r="H221" s="295"/>
      <c r="I221" s="295"/>
      <c r="J221" s="295"/>
    </row>
    <row r="222" spans="1:10" s="302" customFormat="1" ht="26.4" x14ac:dyDescent="0.25">
      <c r="A222" s="503" t="s">
        <v>110</v>
      </c>
      <c r="B222" s="504" t="s">
        <v>105</v>
      </c>
      <c r="C222" s="505">
        <v>0</v>
      </c>
      <c r="D222" s="505">
        <v>0</v>
      </c>
      <c r="G222" s="295"/>
      <c r="H222" s="295"/>
      <c r="I222" s="295"/>
      <c r="J222" s="295"/>
    </row>
    <row r="223" spans="1:10" s="302" customFormat="1" x14ac:dyDescent="0.25">
      <c r="A223" s="503" t="s">
        <v>112</v>
      </c>
      <c r="B223" s="504" t="s">
        <v>107</v>
      </c>
      <c r="C223" s="505">
        <v>0</v>
      </c>
      <c r="D223" s="505">
        <v>0</v>
      </c>
      <c r="G223" s="295"/>
      <c r="H223" s="295"/>
      <c r="I223" s="295"/>
      <c r="J223" s="295"/>
    </row>
    <row r="224" spans="1:10" s="302" customFormat="1" x14ac:dyDescent="0.25">
      <c r="A224" s="503" t="s">
        <v>114</v>
      </c>
      <c r="B224" s="504" t="s">
        <v>109</v>
      </c>
      <c r="C224" s="505">
        <v>0</v>
      </c>
      <c r="D224" s="505">
        <v>0</v>
      </c>
      <c r="G224" s="295"/>
      <c r="H224" s="295"/>
      <c r="I224" s="295"/>
      <c r="J224" s="295"/>
    </row>
    <row r="225" spans="1:10" s="302" customFormat="1" ht="26.4" x14ac:dyDescent="0.25">
      <c r="A225" s="503" t="s">
        <v>116</v>
      </c>
      <c r="B225" s="504" t="s">
        <v>111</v>
      </c>
      <c r="C225" s="505">
        <v>0</v>
      </c>
      <c r="D225" s="505">
        <v>0</v>
      </c>
      <c r="G225" s="295"/>
      <c r="H225" s="295"/>
      <c r="I225" s="295"/>
      <c r="J225" s="295"/>
    </row>
    <row r="226" spans="1:10" s="302" customFormat="1" ht="26.4" x14ac:dyDescent="0.25">
      <c r="A226" s="503" t="s">
        <v>117</v>
      </c>
      <c r="B226" s="504" t="s">
        <v>113</v>
      </c>
      <c r="C226" s="505">
        <v>0</v>
      </c>
      <c r="D226" s="505">
        <v>0</v>
      </c>
      <c r="G226" s="295"/>
      <c r="H226" s="295"/>
      <c r="I226" s="295"/>
      <c r="J226" s="295"/>
    </row>
    <row r="227" spans="1:10" s="302" customFormat="1" ht="26.4" x14ac:dyDescent="0.25">
      <c r="A227" s="503" t="s">
        <v>119</v>
      </c>
      <c r="B227" s="504" t="s">
        <v>115</v>
      </c>
      <c r="C227" s="505">
        <v>0</v>
      </c>
      <c r="D227" s="505">
        <v>0</v>
      </c>
      <c r="G227" s="295"/>
      <c r="H227" s="295"/>
      <c r="I227" s="295"/>
      <c r="J227" s="295"/>
    </row>
    <row r="228" spans="1:10" s="302" customFormat="1" x14ac:dyDescent="0.25">
      <c r="A228" s="503" t="s">
        <v>121</v>
      </c>
      <c r="B228" s="504" t="s">
        <v>1090</v>
      </c>
      <c r="C228" s="505">
        <v>0</v>
      </c>
      <c r="D228" s="505">
        <v>0</v>
      </c>
      <c r="G228" s="295"/>
      <c r="H228" s="295"/>
      <c r="I228" s="295"/>
      <c r="J228" s="295"/>
    </row>
    <row r="229" spans="1:10" s="302" customFormat="1" ht="26.4" x14ac:dyDescent="0.25">
      <c r="A229" s="503" t="s">
        <v>123</v>
      </c>
      <c r="B229" s="504" t="s">
        <v>118</v>
      </c>
      <c r="C229" s="505">
        <v>0</v>
      </c>
      <c r="D229" s="505">
        <v>0</v>
      </c>
      <c r="G229" s="295"/>
      <c r="H229" s="295"/>
      <c r="I229" s="295"/>
      <c r="J229" s="295"/>
    </row>
    <row r="230" spans="1:10" s="302" customFormat="1" x14ac:dyDescent="0.25">
      <c r="A230" s="503" t="s">
        <v>125</v>
      </c>
      <c r="B230" s="504" t="s">
        <v>120</v>
      </c>
      <c r="C230" s="505">
        <v>0</v>
      </c>
      <c r="D230" s="505">
        <v>0</v>
      </c>
      <c r="G230" s="295"/>
      <c r="H230" s="295"/>
      <c r="I230" s="295"/>
      <c r="J230" s="295"/>
    </row>
    <row r="231" spans="1:10" s="302" customFormat="1" x14ac:dyDescent="0.25">
      <c r="A231" s="503" t="s">
        <v>126</v>
      </c>
      <c r="B231" s="504" t="s">
        <v>122</v>
      </c>
      <c r="C231" s="505">
        <v>0</v>
      </c>
      <c r="D231" s="505">
        <v>0</v>
      </c>
      <c r="G231" s="295"/>
      <c r="H231" s="295"/>
      <c r="I231" s="295"/>
      <c r="J231" s="295"/>
    </row>
    <row r="232" spans="1:10" s="302" customFormat="1" ht="26.4" x14ac:dyDescent="0.25">
      <c r="A232" s="503" t="s">
        <v>127</v>
      </c>
      <c r="B232" s="504" t="s">
        <v>124</v>
      </c>
      <c r="C232" s="505">
        <v>0</v>
      </c>
      <c r="D232" s="505">
        <v>0</v>
      </c>
      <c r="G232" s="295"/>
      <c r="H232" s="295"/>
      <c r="I232" s="295"/>
      <c r="J232" s="295"/>
    </row>
    <row r="233" spans="1:10" s="302" customFormat="1" ht="26.4" x14ac:dyDescent="0.25">
      <c r="A233" s="503" t="s">
        <v>128</v>
      </c>
      <c r="B233" s="504" t="s">
        <v>1020</v>
      </c>
      <c r="C233" s="505">
        <v>0</v>
      </c>
      <c r="D233" s="505">
        <v>0</v>
      </c>
      <c r="G233" s="295"/>
      <c r="H233" s="295"/>
      <c r="I233" s="295"/>
      <c r="J233" s="295"/>
    </row>
    <row r="234" spans="1:10" s="302" customFormat="1" x14ac:dyDescent="0.25">
      <c r="A234" s="503" t="s">
        <v>129</v>
      </c>
      <c r="B234" s="504" t="s">
        <v>1091</v>
      </c>
      <c r="C234" s="505">
        <v>0</v>
      </c>
      <c r="D234" s="505">
        <v>0</v>
      </c>
      <c r="G234" s="295"/>
      <c r="H234" s="295"/>
      <c r="I234" s="295"/>
      <c r="J234" s="295"/>
    </row>
    <row r="235" spans="1:10" s="302" customFormat="1" x14ac:dyDescent="0.25">
      <c r="A235" s="503" t="s">
        <v>130</v>
      </c>
      <c r="B235" s="504" t="s">
        <v>1092</v>
      </c>
      <c r="C235" s="505">
        <v>0</v>
      </c>
      <c r="D235" s="505">
        <v>0</v>
      </c>
      <c r="G235" s="295"/>
      <c r="H235" s="295"/>
      <c r="I235" s="295"/>
      <c r="J235" s="295"/>
    </row>
    <row r="236" spans="1:10" s="302" customFormat="1" ht="26.4" x14ac:dyDescent="0.25">
      <c r="A236" s="503" t="s">
        <v>132</v>
      </c>
      <c r="B236" s="504" t="s">
        <v>1093</v>
      </c>
      <c r="C236" s="505">
        <v>0</v>
      </c>
      <c r="D236" s="505">
        <v>0</v>
      </c>
      <c r="G236" s="295"/>
      <c r="H236" s="295"/>
      <c r="I236" s="295"/>
      <c r="J236" s="295"/>
    </row>
    <row r="237" spans="1:10" s="302" customFormat="1" ht="26.4" x14ac:dyDescent="0.25">
      <c r="A237" s="503" t="s">
        <v>133</v>
      </c>
      <c r="B237" s="504" t="s">
        <v>1094</v>
      </c>
      <c r="C237" s="505">
        <v>0</v>
      </c>
      <c r="D237" s="505">
        <v>0</v>
      </c>
      <c r="G237" s="295"/>
      <c r="H237" s="295"/>
      <c r="I237" s="295"/>
      <c r="J237" s="295"/>
    </row>
    <row r="238" spans="1:10" s="302" customFormat="1" x14ac:dyDescent="0.25">
      <c r="A238" s="503" t="s">
        <v>134</v>
      </c>
      <c r="B238" s="504" t="s">
        <v>1095</v>
      </c>
      <c r="C238" s="505">
        <v>0</v>
      </c>
      <c r="D238" s="505">
        <v>0</v>
      </c>
      <c r="G238" s="295"/>
      <c r="H238" s="295"/>
      <c r="I238" s="295"/>
      <c r="J238" s="295"/>
    </row>
    <row r="239" spans="1:10" s="302" customFormat="1" x14ac:dyDescent="0.25">
      <c r="A239" s="500" t="s">
        <v>135</v>
      </c>
      <c r="B239" s="501" t="s">
        <v>131</v>
      </c>
      <c r="C239" s="502">
        <v>0</v>
      </c>
      <c r="D239" s="502">
        <v>0</v>
      </c>
      <c r="G239" s="295"/>
      <c r="H239" s="295"/>
      <c r="I239" s="295"/>
      <c r="J239" s="295"/>
    </row>
    <row r="240" spans="1:10" s="302" customFormat="1" x14ac:dyDescent="0.25">
      <c r="A240" s="503" t="s">
        <v>136</v>
      </c>
      <c r="B240" s="504" t="s">
        <v>1096</v>
      </c>
      <c r="C240" s="505">
        <v>0</v>
      </c>
      <c r="D240" s="505">
        <v>0</v>
      </c>
      <c r="G240" s="295"/>
      <c r="H240" s="295"/>
      <c r="I240" s="295"/>
      <c r="J240" s="295"/>
    </row>
    <row r="241" spans="1:10" s="302" customFormat="1" x14ac:dyDescent="0.25">
      <c r="A241" s="503" t="s">
        <v>138</v>
      </c>
      <c r="B241" s="504" t="s">
        <v>137</v>
      </c>
      <c r="C241" s="505">
        <v>0</v>
      </c>
      <c r="D241" s="505">
        <v>0</v>
      </c>
      <c r="G241" s="295"/>
      <c r="H241" s="295"/>
      <c r="I241" s="295"/>
      <c r="J241" s="295"/>
    </row>
    <row r="242" spans="1:10" s="302" customFormat="1" x14ac:dyDescent="0.25">
      <c r="A242" s="503" t="s">
        <v>140</v>
      </c>
      <c r="B242" s="504" t="s">
        <v>139</v>
      </c>
      <c r="C242" s="505">
        <v>0</v>
      </c>
      <c r="D242" s="505">
        <v>0</v>
      </c>
      <c r="G242" s="295"/>
      <c r="H242" s="295"/>
      <c r="I242" s="295"/>
      <c r="J242" s="295"/>
    </row>
    <row r="243" spans="1:10" s="302" customFormat="1" x14ac:dyDescent="0.25">
      <c r="A243" s="503" t="s">
        <v>142</v>
      </c>
      <c r="B243" s="504" t="s">
        <v>141</v>
      </c>
      <c r="C243" s="505">
        <v>0</v>
      </c>
      <c r="D243" s="505">
        <v>0</v>
      </c>
      <c r="G243" s="295"/>
      <c r="H243" s="295"/>
      <c r="I243" s="295"/>
      <c r="J243" s="295"/>
    </row>
    <row r="244" spans="1:10" s="302" customFormat="1" ht="26.4" x14ac:dyDescent="0.25">
      <c r="A244" s="503" t="s">
        <v>143</v>
      </c>
      <c r="B244" s="504" t="s">
        <v>1097</v>
      </c>
      <c r="C244" s="505">
        <v>0</v>
      </c>
      <c r="D244" s="505">
        <v>0</v>
      </c>
      <c r="G244" s="295"/>
      <c r="H244" s="295"/>
      <c r="I244" s="295"/>
      <c r="J244" s="295"/>
    </row>
    <row r="245" spans="1:10" s="302" customFormat="1" x14ac:dyDescent="0.25">
      <c r="A245" s="503" t="s">
        <v>145</v>
      </c>
      <c r="B245" s="504" t="s">
        <v>144</v>
      </c>
      <c r="C245" s="505">
        <v>0</v>
      </c>
      <c r="D245" s="505">
        <v>0</v>
      </c>
      <c r="G245" s="295"/>
      <c r="H245" s="295"/>
      <c r="I245" s="295"/>
      <c r="J245" s="295"/>
    </row>
    <row r="246" spans="1:10" s="302" customFormat="1" x14ac:dyDescent="0.25">
      <c r="A246" s="503" t="s">
        <v>146</v>
      </c>
      <c r="B246" s="504" t="s">
        <v>147</v>
      </c>
      <c r="C246" s="505">
        <v>0</v>
      </c>
      <c r="D246" s="505">
        <v>0</v>
      </c>
      <c r="G246" s="295"/>
      <c r="H246" s="295"/>
      <c r="I246" s="295"/>
      <c r="J246" s="295"/>
    </row>
    <row r="247" spans="1:10" s="302" customFormat="1" x14ac:dyDescent="0.25">
      <c r="A247" s="503" t="s">
        <v>148</v>
      </c>
      <c r="B247" s="504" t="s">
        <v>149</v>
      </c>
      <c r="C247" s="505">
        <v>0</v>
      </c>
      <c r="D247" s="505">
        <v>0</v>
      </c>
      <c r="G247" s="295"/>
      <c r="H247" s="295"/>
      <c r="I247" s="295"/>
      <c r="J247" s="295"/>
    </row>
    <row r="248" spans="1:10" s="302" customFormat="1" x14ac:dyDescent="0.25">
      <c r="A248" s="503" t="s">
        <v>150</v>
      </c>
      <c r="B248" s="504" t="s">
        <v>151</v>
      </c>
      <c r="C248" s="505">
        <v>0</v>
      </c>
      <c r="D248" s="505">
        <v>0</v>
      </c>
      <c r="G248" s="295"/>
      <c r="H248" s="295"/>
      <c r="I248" s="295"/>
      <c r="J248" s="295"/>
    </row>
    <row r="249" spans="1:10" s="302" customFormat="1" x14ac:dyDescent="0.25">
      <c r="A249" s="500" t="s">
        <v>152</v>
      </c>
      <c r="B249" s="501" t="s">
        <v>153</v>
      </c>
      <c r="C249" s="502">
        <v>0</v>
      </c>
      <c r="D249" s="502">
        <v>0</v>
      </c>
      <c r="G249" s="295"/>
      <c r="H249" s="295"/>
      <c r="I249" s="295"/>
      <c r="J249" s="295"/>
    </row>
    <row r="250" spans="1:10" s="302" customFormat="1" x14ac:dyDescent="0.25">
      <c r="A250" s="500" t="s">
        <v>154</v>
      </c>
      <c r="B250" s="501" t="s">
        <v>155</v>
      </c>
      <c r="C250" s="502">
        <v>0</v>
      </c>
      <c r="D250" s="502">
        <v>17766</v>
      </c>
      <c r="G250" s="295"/>
      <c r="H250" s="295"/>
      <c r="I250" s="295"/>
      <c r="J250" s="295"/>
    </row>
    <row r="251" spans="1:10" s="302" customFormat="1" x14ac:dyDescent="0.25">
      <c r="A251" s="500" t="s">
        <v>156</v>
      </c>
      <c r="B251" s="501" t="s">
        <v>1098</v>
      </c>
      <c r="C251" s="502">
        <v>0</v>
      </c>
      <c r="D251" s="502">
        <v>0</v>
      </c>
      <c r="G251" s="295"/>
      <c r="H251" s="295"/>
      <c r="I251" s="295"/>
      <c r="J251" s="295"/>
    </row>
    <row r="252" spans="1:10" s="302" customFormat="1" x14ac:dyDescent="0.25">
      <c r="A252" s="503" t="s">
        <v>157</v>
      </c>
      <c r="B252" s="504" t="s">
        <v>158</v>
      </c>
      <c r="C252" s="505">
        <v>0</v>
      </c>
      <c r="D252" s="505">
        <v>0</v>
      </c>
      <c r="G252" s="295"/>
      <c r="H252" s="295"/>
      <c r="I252" s="295"/>
      <c r="J252" s="295"/>
    </row>
    <row r="253" spans="1:10" s="302" customFormat="1" x14ac:dyDescent="0.25">
      <c r="A253" s="503" t="s">
        <v>159</v>
      </c>
      <c r="B253" s="504" t="s">
        <v>160</v>
      </c>
      <c r="C253" s="505">
        <v>1882573</v>
      </c>
      <c r="D253" s="505">
        <v>2721114</v>
      </c>
      <c r="G253" s="295"/>
      <c r="H253" s="295"/>
      <c r="I253" s="295"/>
      <c r="J253" s="295"/>
    </row>
    <row r="254" spans="1:10" s="302" customFormat="1" x14ac:dyDescent="0.25">
      <c r="A254" s="503" t="s">
        <v>161</v>
      </c>
      <c r="B254" s="504" t="s">
        <v>162</v>
      </c>
      <c r="C254" s="505">
        <v>0</v>
      </c>
      <c r="D254" s="505">
        <v>0</v>
      </c>
      <c r="G254" s="295"/>
      <c r="H254" s="295"/>
      <c r="I254" s="295"/>
      <c r="J254" s="295"/>
    </row>
    <row r="255" spans="1:10" s="302" customFormat="1" x14ac:dyDescent="0.25">
      <c r="A255" s="500" t="s">
        <v>163</v>
      </c>
      <c r="B255" s="501" t="s">
        <v>164</v>
      </c>
      <c r="C255" s="502">
        <v>1882573</v>
      </c>
      <c r="D255" s="502">
        <v>2721114</v>
      </c>
      <c r="G255" s="295"/>
      <c r="H255" s="295"/>
      <c r="I255" s="295"/>
      <c r="J255" s="295"/>
    </row>
    <row r="256" spans="1:10" s="302" customFormat="1" x14ac:dyDescent="0.25">
      <c r="A256" s="500" t="s">
        <v>165</v>
      </c>
      <c r="B256" s="501" t="s">
        <v>166</v>
      </c>
      <c r="C256" s="502">
        <v>15088</v>
      </c>
      <c r="D256" s="502">
        <v>482981</v>
      </c>
      <c r="G256" s="295"/>
      <c r="H256" s="295"/>
      <c r="I256" s="295"/>
      <c r="J256" s="304"/>
    </row>
    <row r="257" spans="1:10" s="302" customFormat="1" x14ac:dyDescent="0.25">
      <c r="A257" s="308"/>
      <c r="B257" s="308"/>
      <c r="C257" s="309"/>
      <c r="D257" s="395"/>
      <c r="G257" s="304"/>
      <c r="H257" s="304"/>
      <c r="I257" s="304"/>
      <c r="J257" s="304"/>
    </row>
    <row r="258" spans="1:10" s="302" customFormat="1" x14ac:dyDescent="0.25">
      <c r="A258" s="308"/>
      <c r="B258" s="308"/>
      <c r="C258" s="309"/>
      <c r="D258" s="335"/>
    </row>
    <row r="259" spans="1:10" s="302" customFormat="1" x14ac:dyDescent="0.25">
      <c r="A259" s="308"/>
      <c r="B259" s="308"/>
      <c r="C259" s="309"/>
      <c r="D259" s="309"/>
    </row>
    <row r="260" spans="1:10" s="302" customFormat="1" x14ac:dyDescent="0.25">
      <c r="A260" s="308"/>
      <c r="B260" s="308"/>
      <c r="C260" s="309"/>
      <c r="D260" s="309"/>
    </row>
    <row r="261" spans="1:10" s="302" customFormat="1" x14ac:dyDescent="0.25">
      <c r="A261" s="308"/>
      <c r="B261" s="308"/>
      <c r="C261" s="309"/>
      <c r="D261" s="309"/>
    </row>
    <row r="262" spans="1:10" s="302" customFormat="1" x14ac:dyDescent="0.25">
      <c r="A262" s="308"/>
      <c r="B262" s="308"/>
      <c r="C262" s="309"/>
      <c r="D262" s="309"/>
    </row>
    <row r="263" spans="1:10" s="302" customFormat="1" x14ac:dyDescent="0.25">
      <c r="A263" s="308"/>
      <c r="B263" s="308"/>
      <c r="C263" s="309"/>
      <c r="D263" s="309"/>
    </row>
    <row r="264" spans="1:10" s="302" customFormat="1" x14ac:dyDescent="0.25">
      <c r="A264" s="308"/>
      <c r="B264" s="308"/>
      <c r="C264" s="309"/>
      <c r="D264" s="309"/>
    </row>
    <row r="265" spans="1:10" s="302" customFormat="1" x14ac:dyDescent="0.25">
      <c r="A265" s="308"/>
      <c r="B265" s="308"/>
      <c r="C265" s="309"/>
      <c r="D265" s="309"/>
    </row>
    <row r="266" spans="1:10" s="302" customFormat="1" x14ac:dyDescent="0.25">
      <c r="A266" s="308"/>
      <c r="B266" s="308"/>
      <c r="C266" s="309"/>
      <c r="D266" s="309"/>
    </row>
    <row r="267" spans="1:10" s="302" customFormat="1" x14ac:dyDescent="0.25">
      <c r="A267" s="308"/>
      <c r="B267" s="308"/>
      <c r="C267" s="309"/>
      <c r="D267" s="309"/>
    </row>
    <row r="268" spans="1:10" s="302" customFormat="1" x14ac:dyDescent="0.25">
      <c r="A268" s="308"/>
      <c r="B268" s="308"/>
      <c r="C268" s="309"/>
      <c r="D268" s="309"/>
    </row>
    <row r="269" spans="1:10" s="302" customFormat="1" x14ac:dyDescent="0.25">
      <c r="A269" s="308"/>
      <c r="B269" s="308"/>
      <c r="C269" s="309"/>
      <c r="D269" s="309"/>
    </row>
    <row r="270" spans="1:10" s="302" customFormat="1" x14ac:dyDescent="0.25">
      <c r="A270" s="308"/>
      <c r="B270" s="308"/>
      <c r="C270" s="309"/>
      <c r="D270" s="309"/>
    </row>
    <row r="271" spans="1:10" s="302" customFormat="1" x14ac:dyDescent="0.25">
      <c r="A271" s="308"/>
      <c r="B271" s="308"/>
      <c r="C271" s="309"/>
      <c r="D271" s="309"/>
    </row>
    <row r="272" spans="1:10" s="302" customFormat="1" x14ac:dyDescent="0.25">
      <c r="A272" s="308"/>
      <c r="B272" s="308"/>
      <c r="C272" s="309"/>
      <c r="D272" s="309"/>
    </row>
    <row r="273" spans="1:4" s="302" customFormat="1" x14ac:dyDescent="0.25">
      <c r="A273" s="308"/>
      <c r="B273" s="308"/>
      <c r="C273" s="309"/>
      <c r="D273" s="309"/>
    </row>
    <row r="274" spans="1:4" s="302" customFormat="1" x14ac:dyDescent="0.25">
      <c r="A274" s="308"/>
      <c r="B274" s="308"/>
      <c r="C274" s="309"/>
      <c r="D274" s="309"/>
    </row>
    <row r="275" spans="1:4" s="302" customFormat="1" x14ac:dyDescent="0.25">
      <c r="A275" s="308"/>
      <c r="B275" s="308"/>
      <c r="C275" s="309"/>
      <c r="D275" s="309"/>
    </row>
    <row r="276" spans="1:4" s="302" customFormat="1" x14ac:dyDescent="0.25">
      <c r="A276" s="308"/>
      <c r="B276" s="308"/>
      <c r="C276" s="309"/>
      <c r="D276" s="309"/>
    </row>
    <row r="277" spans="1:4" s="302" customFormat="1" x14ac:dyDescent="0.25">
      <c r="A277" s="308"/>
      <c r="B277" s="308"/>
      <c r="C277" s="309"/>
      <c r="D277" s="309"/>
    </row>
    <row r="278" spans="1:4" s="302" customFormat="1" x14ac:dyDescent="0.25">
      <c r="A278" s="308"/>
      <c r="B278" s="308"/>
      <c r="C278" s="309"/>
      <c r="D278" s="309"/>
    </row>
    <row r="279" spans="1:4" s="302" customFormat="1" x14ac:dyDescent="0.25">
      <c r="A279" s="308"/>
      <c r="B279" s="308"/>
      <c r="C279" s="309"/>
      <c r="D279" s="309"/>
    </row>
    <row r="280" spans="1:4" s="302" customFormat="1" x14ac:dyDescent="0.25">
      <c r="A280" s="308"/>
      <c r="B280" s="308"/>
      <c r="C280" s="309"/>
      <c r="D280" s="309"/>
    </row>
    <row r="281" spans="1:4" s="302" customFormat="1" x14ac:dyDescent="0.25">
      <c r="A281" s="308"/>
      <c r="B281" s="308"/>
      <c r="C281" s="309"/>
      <c r="D281" s="309"/>
    </row>
    <row r="282" spans="1:4" s="302" customFormat="1" x14ac:dyDescent="0.25">
      <c r="A282" s="308"/>
      <c r="B282" s="308"/>
      <c r="C282" s="309"/>
      <c r="D282" s="309"/>
    </row>
    <row r="283" spans="1:4" s="302" customFormat="1" x14ac:dyDescent="0.25">
      <c r="A283" s="308"/>
      <c r="B283" s="308"/>
      <c r="C283" s="309"/>
      <c r="D283" s="309"/>
    </row>
    <row r="284" spans="1:4" s="302" customFormat="1" x14ac:dyDescent="0.25">
      <c r="A284" s="308"/>
      <c r="B284" s="308"/>
      <c r="C284" s="309"/>
      <c r="D284" s="309"/>
    </row>
    <row r="285" spans="1:4" s="302" customFormat="1" x14ac:dyDescent="0.25">
      <c r="A285" s="308"/>
      <c r="B285" s="308"/>
      <c r="C285" s="309"/>
      <c r="D285" s="309"/>
    </row>
    <row r="286" spans="1:4" s="302" customFormat="1" x14ac:dyDescent="0.25">
      <c r="A286" s="308"/>
      <c r="B286" s="308"/>
      <c r="C286" s="309"/>
      <c r="D286" s="309"/>
    </row>
    <row r="287" spans="1:4" s="302" customFormat="1" x14ac:dyDescent="0.25">
      <c r="A287" s="308"/>
      <c r="B287" s="308"/>
      <c r="C287" s="309"/>
      <c r="D287" s="309"/>
    </row>
    <row r="288" spans="1:4" s="302" customFormat="1" x14ac:dyDescent="0.25">
      <c r="A288" s="308"/>
      <c r="B288" s="308"/>
      <c r="C288" s="309"/>
      <c r="D288" s="309"/>
    </row>
    <row r="289" spans="1:4" s="302" customFormat="1" x14ac:dyDescent="0.25">
      <c r="A289" s="308"/>
      <c r="B289" s="308"/>
      <c r="C289" s="309"/>
      <c r="D289" s="309"/>
    </row>
    <row r="290" spans="1:4" s="302" customFormat="1" x14ac:dyDescent="0.25">
      <c r="A290" s="308"/>
      <c r="B290" s="308"/>
      <c r="C290" s="309"/>
      <c r="D290" s="309"/>
    </row>
    <row r="291" spans="1:4" s="302" customFormat="1" x14ac:dyDescent="0.25">
      <c r="A291" s="308"/>
      <c r="B291" s="308"/>
      <c r="C291" s="309"/>
      <c r="D291" s="309"/>
    </row>
    <row r="292" spans="1:4" s="302" customFormat="1" x14ac:dyDescent="0.25">
      <c r="A292" s="308"/>
      <c r="B292" s="308"/>
      <c r="C292" s="309"/>
      <c r="D292" s="309"/>
    </row>
    <row r="293" spans="1:4" s="302" customFormat="1" x14ac:dyDescent="0.25">
      <c r="A293" s="308"/>
      <c r="B293" s="308"/>
      <c r="C293" s="309"/>
      <c r="D293" s="309"/>
    </row>
    <row r="294" spans="1:4" s="302" customFormat="1" x14ac:dyDescent="0.25">
      <c r="A294" s="308"/>
      <c r="B294" s="308"/>
      <c r="C294" s="309"/>
      <c r="D294" s="309"/>
    </row>
    <row r="295" spans="1:4" s="302" customFormat="1" x14ac:dyDescent="0.25">
      <c r="A295" s="308"/>
      <c r="B295" s="308"/>
      <c r="C295" s="309"/>
      <c r="D295" s="309"/>
    </row>
    <row r="296" spans="1:4" s="302" customFormat="1" x14ac:dyDescent="0.25">
      <c r="A296" s="308"/>
      <c r="B296" s="308"/>
      <c r="C296" s="309"/>
      <c r="D296" s="309"/>
    </row>
    <row r="297" spans="1:4" s="302" customFormat="1" x14ac:dyDescent="0.25">
      <c r="A297" s="308"/>
      <c r="B297" s="308"/>
      <c r="C297" s="309"/>
      <c r="D297" s="309"/>
    </row>
    <row r="298" spans="1:4" s="302" customFormat="1" x14ac:dyDescent="0.25">
      <c r="A298" s="308"/>
      <c r="B298" s="308"/>
      <c r="C298" s="309"/>
      <c r="D298" s="309"/>
    </row>
    <row r="299" spans="1:4" s="302" customFormat="1" x14ac:dyDescent="0.25">
      <c r="A299" s="308"/>
      <c r="B299" s="308"/>
      <c r="C299" s="309"/>
      <c r="D299" s="309"/>
    </row>
    <row r="300" spans="1:4" s="302" customFormat="1" x14ac:dyDescent="0.25">
      <c r="A300" s="308"/>
      <c r="B300" s="308"/>
      <c r="C300" s="309"/>
      <c r="D300" s="309"/>
    </row>
    <row r="301" spans="1:4" s="302" customFormat="1" x14ac:dyDescent="0.25">
      <c r="A301" s="308"/>
      <c r="B301" s="308"/>
      <c r="C301" s="309"/>
      <c r="D301" s="309"/>
    </row>
    <row r="302" spans="1:4" s="302" customFormat="1" x14ac:dyDescent="0.25">
      <c r="A302" s="308"/>
      <c r="B302" s="308"/>
      <c r="C302" s="309"/>
      <c r="D302" s="309"/>
    </row>
    <row r="303" spans="1:4" s="302" customFormat="1" x14ac:dyDescent="0.25">
      <c r="A303" s="308"/>
      <c r="B303" s="308"/>
      <c r="C303" s="309"/>
      <c r="D303" s="309"/>
    </row>
    <row r="304" spans="1:4" s="302" customFormat="1" x14ac:dyDescent="0.25">
      <c r="A304" s="308"/>
      <c r="B304" s="308"/>
      <c r="C304" s="309"/>
      <c r="D304" s="309"/>
    </row>
    <row r="305" spans="1:4" s="302" customFormat="1" x14ac:dyDescent="0.25">
      <c r="A305" s="308"/>
      <c r="B305" s="308"/>
      <c r="C305" s="309"/>
      <c r="D305" s="309"/>
    </row>
    <row r="306" spans="1:4" s="302" customFormat="1" x14ac:dyDescent="0.25">
      <c r="A306" s="308"/>
      <c r="B306" s="308"/>
      <c r="C306" s="309"/>
      <c r="D306" s="309"/>
    </row>
    <row r="307" spans="1:4" s="302" customFormat="1" x14ac:dyDescent="0.25">
      <c r="A307" s="308"/>
      <c r="B307" s="308"/>
      <c r="C307" s="309"/>
      <c r="D307" s="309"/>
    </row>
    <row r="308" spans="1:4" s="302" customFormat="1" x14ac:dyDescent="0.25">
      <c r="A308" s="308"/>
      <c r="B308" s="308"/>
      <c r="C308" s="309"/>
      <c r="D308" s="309"/>
    </row>
    <row r="309" spans="1:4" s="302" customFormat="1" x14ac:dyDescent="0.25">
      <c r="A309" s="308"/>
      <c r="B309" s="308"/>
      <c r="C309" s="309"/>
      <c r="D309" s="309"/>
    </row>
    <row r="310" spans="1:4" s="302" customFormat="1" x14ac:dyDescent="0.25">
      <c r="A310" s="308"/>
      <c r="B310" s="308"/>
      <c r="C310" s="309"/>
      <c r="D310" s="309"/>
    </row>
    <row r="311" spans="1:4" s="302" customFormat="1" x14ac:dyDescent="0.25">
      <c r="A311" s="308"/>
      <c r="B311" s="308"/>
      <c r="C311" s="309"/>
      <c r="D311" s="309"/>
    </row>
    <row r="312" spans="1:4" s="302" customFormat="1" x14ac:dyDescent="0.25">
      <c r="A312" s="308"/>
      <c r="B312" s="308"/>
      <c r="C312" s="309"/>
      <c r="D312" s="309"/>
    </row>
    <row r="313" spans="1:4" s="302" customFormat="1" x14ac:dyDescent="0.25">
      <c r="A313" s="308"/>
      <c r="B313" s="308"/>
      <c r="C313" s="309"/>
      <c r="D313" s="309"/>
    </row>
    <row r="314" spans="1:4" s="302" customFormat="1" x14ac:dyDescent="0.25">
      <c r="A314" s="308"/>
      <c r="B314" s="308"/>
      <c r="C314" s="309"/>
      <c r="D314" s="309"/>
    </row>
    <row r="315" spans="1:4" s="302" customFormat="1" x14ac:dyDescent="0.25">
      <c r="A315" s="308"/>
      <c r="B315" s="308"/>
      <c r="C315" s="309"/>
      <c r="D315" s="309"/>
    </row>
    <row r="316" spans="1:4" s="302" customFormat="1" x14ac:dyDescent="0.25">
      <c r="A316" s="308"/>
      <c r="B316" s="308"/>
      <c r="C316" s="309"/>
      <c r="D316" s="309"/>
    </row>
    <row r="317" spans="1:4" s="302" customFormat="1" x14ac:dyDescent="0.25">
      <c r="A317" s="308"/>
      <c r="B317" s="308"/>
      <c r="C317" s="309"/>
      <c r="D317" s="309"/>
    </row>
    <row r="318" spans="1:4" s="302" customFormat="1" x14ac:dyDescent="0.25">
      <c r="A318" s="308"/>
      <c r="B318" s="308"/>
      <c r="C318" s="309"/>
      <c r="D318" s="309"/>
    </row>
    <row r="319" spans="1:4" s="302" customFormat="1" x14ac:dyDescent="0.25">
      <c r="A319" s="308"/>
      <c r="B319" s="308"/>
      <c r="C319" s="309"/>
      <c r="D319" s="309"/>
    </row>
    <row r="320" spans="1:4" s="302" customFormat="1" x14ac:dyDescent="0.25">
      <c r="A320" s="308"/>
      <c r="B320" s="308"/>
      <c r="C320" s="309"/>
      <c r="D320" s="309"/>
    </row>
    <row r="321" spans="1:4" s="302" customFormat="1" x14ac:dyDescent="0.25">
      <c r="A321" s="308"/>
      <c r="B321" s="308"/>
      <c r="C321" s="309"/>
      <c r="D321" s="309"/>
    </row>
    <row r="322" spans="1:4" s="302" customFormat="1" x14ac:dyDescent="0.25">
      <c r="A322" s="308"/>
      <c r="B322" s="308"/>
      <c r="C322" s="309"/>
      <c r="D322" s="309"/>
    </row>
    <row r="323" spans="1:4" x14ac:dyDescent="0.25">
      <c r="A323" s="307"/>
      <c r="B323" s="307"/>
      <c r="C323" s="312"/>
      <c r="D323" s="312"/>
    </row>
    <row r="324" spans="1:4" x14ac:dyDescent="0.25">
      <c r="A324" s="307"/>
      <c r="B324" s="307"/>
      <c r="C324" s="312"/>
      <c r="D324" s="312"/>
    </row>
    <row r="325" spans="1:4" x14ac:dyDescent="0.25">
      <c r="A325" s="307"/>
      <c r="B325" s="307"/>
      <c r="C325" s="312"/>
      <c r="D325" s="312"/>
    </row>
    <row r="326" spans="1:4" x14ac:dyDescent="0.25">
      <c r="A326" s="307"/>
      <c r="B326" s="307"/>
      <c r="C326" s="312"/>
      <c r="D326" s="312"/>
    </row>
    <row r="327" spans="1:4" x14ac:dyDescent="0.25">
      <c r="A327" s="307"/>
      <c r="B327" s="307"/>
      <c r="C327" s="312"/>
      <c r="D327" s="312"/>
    </row>
    <row r="328" spans="1:4" x14ac:dyDescent="0.25">
      <c r="A328" s="307"/>
      <c r="B328" s="307"/>
      <c r="C328" s="312"/>
      <c r="D328" s="312"/>
    </row>
    <row r="329" spans="1:4" x14ac:dyDescent="0.25">
      <c r="A329" s="307"/>
      <c r="B329" s="307"/>
      <c r="C329" s="312"/>
      <c r="D329" s="312"/>
    </row>
    <row r="330" spans="1:4" x14ac:dyDescent="0.25">
      <c r="A330" s="307"/>
      <c r="B330" s="307"/>
      <c r="C330" s="312"/>
      <c r="D330" s="312"/>
    </row>
    <row r="331" spans="1:4" x14ac:dyDescent="0.25">
      <c r="A331" s="307"/>
      <c r="B331" s="307"/>
      <c r="C331" s="312"/>
      <c r="D331" s="312"/>
    </row>
    <row r="332" spans="1:4" x14ac:dyDescent="0.25">
      <c r="A332" s="307"/>
      <c r="B332" s="307"/>
      <c r="C332" s="312"/>
      <c r="D332" s="312"/>
    </row>
    <row r="333" spans="1:4" x14ac:dyDescent="0.25">
      <c r="A333" s="307"/>
      <c r="B333" s="307"/>
      <c r="C333" s="312"/>
      <c r="D333" s="312"/>
    </row>
    <row r="334" spans="1:4" x14ac:dyDescent="0.25">
      <c r="A334" s="307"/>
      <c r="B334" s="307"/>
      <c r="C334" s="312"/>
      <c r="D334" s="312"/>
    </row>
    <row r="335" spans="1:4" x14ac:dyDescent="0.25">
      <c r="A335" s="307"/>
      <c r="B335" s="307"/>
      <c r="C335" s="312"/>
      <c r="D335" s="312"/>
    </row>
    <row r="336" spans="1:4" x14ac:dyDescent="0.25">
      <c r="A336" s="307"/>
      <c r="B336" s="307"/>
      <c r="C336" s="312"/>
      <c r="D336" s="312"/>
    </row>
    <row r="337" spans="1:4" x14ac:dyDescent="0.25">
      <c r="A337" s="307"/>
      <c r="B337" s="307"/>
      <c r="C337" s="312"/>
      <c r="D337" s="312"/>
    </row>
    <row r="338" spans="1:4" x14ac:dyDescent="0.25">
      <c r="A338" s="307"/>
      <c r="B338" s="307"/>
      <c r="C338" s="312"/>
      <c r="D338" s="312"/>
    </row>
    <row r="339" spans="1:4" x14ac:dyDescent="0.25">
      <c r="A339" s="307"/>
      <c r="B339" s="307"/>
      <c r="C339" s="312"/>
      <c r="D339" s="312"/>
    </row>
    <row r="340" spans="1:4" x14ac:dyDescent="0.25">
      <c r="A340" s="307"/>
      <c r="B340" s="307"/>
      <c r="C340" s="312"/>
      <c r="D340" s="312"/>
    </row>
    <row r="341" spans="1:4" x14ac:dyDescent="0.25">
      <c r="A341" s="307"/>
      <c r="B341" s="307"/>
      <c r="C341" s="312"/>
      <c r="D341" s="312"/>
    </row>
    <row r="342" spans="1:4" x14ac:dyDescent="0.25">
      <c r="A342" s="307"/>
      <c r="B342" s="307"/>
      <c r="C342" s="312"/>
      <c r="D342" s="312"/>
    </row>
    <row r="343" spans="1:4" x14ac:dyDescent="0.25">
      <c r="A343" s="307"/>
      <c r="B343" s="307"/>
      <c r="C343" s="312"/>
      <c r="D343" s="312"/>
    </row>
    <row r="344" spans="1:4" x14ac:dyDescent="0.25">
      <c r="A344" s="307"/>
      <c r="B344" s="307"/>
      <c r="C344" s="312"/>
      <c r="D344" s="312"/>
    </row>
    <row r="345" spans="1:4" x14ac:dyDescent="0.25">
      <c r="A345" s="307"/>
      <c r="B345" s="307"/>
      <c r="C345" s="312"/>
      <c r="D345" s="312"/>
    </row>
    <row r="346" spans="1:4" x14ac:dyDescent="0.25">
      <c r="A346" s="307"/>
      <c r="B346" s="307"/>
      <c r="C346" s="312"/>
      <c r="D346" s="312"/>
    </row>
    <row r="347" spans="1:4" x14ac:dyDescent="0.25">
      <c r="A347" s="307"/>
      <c r="B347" s="307"/>
      <c r="C347" s="312"/>
      <c r="D347" s="312"/>
    </row>
    <row r="348" spans="1:4" x14ac:dyDescent="0.25">
      <c r="A348" s="307"/>
      <c r="B348" s="307"/>
      <c r="C348" s="312"/>
      <c r="D348" s="312"/>
    </row>
    <row r="349" spans="1:4" x14ac:dyDescent="0.25">
      <c r="A349" s="307"/>
      <c r="B349" s="307"/>
      <c r="C349" s="312"/>
      <c r="D349" s="312"/>
    </row>
    <row r="350" spans="1:4" x14ac:dyDescent="0.25">
      <c r="A350" s="307"/>
      <c r="B350" s="307"/>
      <c r="C350" s="312"/>
      <c r="D350" s="312"/>
    </row>
    <row r="351" spans="1:4" x14ac:dyDescent="0.25">
      <c r="A351" s="307"/>
      <c r="B351" s="307"/>
      <c r="C351" s="312"/>
      <c r="D351" s="312"/>
    </row>
    <row r="352" spans="1:4" x14ac:dyDescent="0.25">
      <c r="A352" s="307"/>
      <c r="B352" s="307"/>
      <c r="C352" s="312"/>
      <c r="D352" s="312"/>
    </row>
    <row r="353" spans="1:4" x14ac:dyDescent="0.25">
      <c r="A353" s="307"/>
      <c r="B353" s="307"/>
      <c r="C353" s="312"/>
      <c r="D353" s="312"/>
    </row>
    <row r="354" spans="1:4" x14ac:dyDescent="0.25">
      <c r="A354" s="307"/>
      <c r="B354" s="307"/>
      <c r="C354" s="312"/>
      <c r="D354" s="312"/>
    </row>
    <row r="355" spans="1:4" x14ac:dyDescent="0.25">
      <c r="A355" s="307"/>
      <c r="B355" s="307"/>
      <c r="C355" s="312"/>
      <c r="D355" s="312"/>
    </row>
    <row r="356" spans="1:4" x14ac:dyDescent="0.25">
      <c r="A356" s="307"/>
      <c r="B356" s="307"/>
      <c r="C356" s="312"/>
      <c r="D356" s="312"/>
    </row>
    <row r="357" spans="1:4" x14ac:dyDescent="0.25">
      <c r="A357" s="307"/>
      <c r="B357" s="307"/>
      <c r="C357" s="312"/>
      <c r="D357" s="312"/>
    </row>
    <row r="358" spans="1:4" x14ac:dyDescent="0.25">
      <c r="A358" s="307"/>
      <c r="B358" s="307"/>
      <c r="C358" s="312"/>
      <c r="D358" s="312"/>
    </row>
    <row r="359" spans="1:4" x14ac:dyDescent="0.25">
      <c r="A359" s="307"/>
      <c r="B359" s="307"/>
      <c r="C359" s="312"/>
      <c r="D359" s="312"/>
    </row>
    <row r="360" spans="1:4" x14ac:dyDescent="0.25">
      <c r="A360" s="307"/>
      <c r="B360" s="307"/>
      <c r="C360" s="312"/>
      <c r="D360" s="312"/>
    </row>
    <row r="361" spans="1:4" x14ac:dyDescent="0.25">
      <c r="A361" s="307"/>
      <c r="B361" s="307"/>
      <c r="C361" s="312"/>
      <c r="D361" s="312"/>
    </row>
  </sheetData>
  <mergeCells count="2">
    <mergeCell ref="A1:D1"/>
    <mergeCell ref="A2:D2"/>
  </mergeCells>
  <pageMargins left="0.9055118110236221" right="0.19685039370078741" top="0.51181102362204722" bottom="0.15748031496062992" header="0.74803149606299213" footer="0.15748031496062992"/>
  <pageSetup paperSize="9" scale="65" orientation="portrait" horizontalDpi="300" verticalDpi="300" r:id="rId1"/>
  <headerFooter alignWithMargins="0"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D2394"/>
  </sheetPr>
  <dimension ref="A1:K361"/>
  <sheetViews>
    <sheetView zoomScaleNormal="100" workbookViewId="0">
      <pane ySplit="4" topLeftCell="A5" activePane="bottomLeft" state="frozen"/>
      <selection pane="bottomLeft" activeCell="C6" sqref="C6"/>
    </sheetView>
  </sheetViews>
  <sheetFormatPr defaultRowHeight="13.2" x14ac:dyDescent="0.25"/>
  <cols>
    <col min="1" max="1" width="9.44140625" customWidth="1"/>
    <col min="2" max="2" width="96.33203125" customWidth="1"/>
    <col min="3" max="5" width="15.44140625" style="298" customWidth="1"/>
  </cols>
  <sheetData>
    <row r="1" spans="1:11" ht="13.5" customHeight="1" thickBot="1" x14ac:dyDescent="0.35">
      <c r="A1" s="981" t="s">
        <v>1316</v>
      </c>
      <c r="B1" s="981"/>
      <c r="C1" s="981"/>
      <c r="D1" s="981"/>
      <c r="E1" s="981"/>
    </row>
    <row r="2" spans="1:11" s="302" customFormat="1" ht="31.5" customHeight="1" thickBot="1" x14ac:dyDescent="0.3">
      <c r="A2" s="982" t="s">
        <v>1180</v>
      </c>
      <c r="B2" s="983"/>
      <c r="C2" s="983"/>
      <c r="D2" s="983"/>
      <c r="E2" s="984"/>
    </row>
    <row r="3" spans="1:11" ht="27" thickBot="1" x14ac:dyDescent="0.3">
      <c r="A3" s="336" t="s">
        <v>817</v>
      </c>
      <c r="B3" s="337" t="s">
        <v>344</v>
      </c>
      <c r="C3" s="337" t="s">
        <v>866</v>
      </c>
      <c r="D3" s="338" t="s">
        <v>1191</v>
      </c>
      <c r="E3" s="338" t="s">
        <v>867</v>
      </c>
    </row>
    <row r="4" spans="1:11" ht="13.8" thickBot="1" x14ac:dyDescent="0.3">
      <c r="A4" s="332">
        <v>1</v>
      </c>
      <c r="B4" s="331">
        <v>2</v>
      </c>
      <c r="C4" s="331">
        <v>3</v>
      </c>
      <c r="D4" s="331"/>
      <c r="E4" s="331">
        <v>4</v>
      </c>
    </row>
    <row r="5" spans="1:11" ht="25.5" customHeight="1" x14ac:dyDescent="0.25">
      <c r="A5" s="313" t="s">
        <v>304</v>
      </c>
      <c r="B5" s="314" t="s">
        <v>868</v>
      </c>
      <c r="C5" s="314"/>
      <c r="D5" s="314"/>
      <c r="E5" s="313"/>
      <c r="H5" s="294"/>
      <c r="I5" s="294"/>
      <c r="J5" s="294"/>
      <c r="K5" s="294"/>
    </row>
    <row r="6" spans="1:11" s="302" customFormat="1" x14ac:dyDescent="0.25">
      <c r="A6" s="315" t="s">
        <v>306</v>
      </c>
      <c r="B6" s="316" t="s">
        <v>307</v>
      </c>
      <c r="C6" s="316"/>
      <c r="D6" s="316"/>
      <c r="E6" s="315">
        <v>8</v>
      </c>
      <c r="H6" s="295"/>
      <c r="I6" s="295"/>
      <c r="J6" s="295"/>
      <c r="K6" s="295"/>
    </row>
    <row r="7" spans="1:11" s="302" customFormat="1" x14ac:dyDescent="0.25">
      <c r="A7" s="503" t="s">
        <v>819</v>
      </c>
      <c r="B7" s="504" t="s">
        <v>1058</v>
      </c>
      <c r="C7" s="505">
        <v>0</v>
      </c>
      <c r="D7" s="505">
        <v>0</v>
      </c>
      <c r="E7" s="505">
        <v>0</v>
      </c>
      <c r="H7" s="295"/>
      <c r="I7" s="295"/>
      <c r="J7" s="295"/>
      <c r="K7" s="295"/>
    </row>
    <row r="8" spans="1:11" s="302" customFormat="1" x14ac:dyDescent="0.25">
      <c r="A8" s="503" t="s">
        <v>821</v>
      </c>
      <c r="B8" s="504" t="s">
        <v>869</v>
      </c>
      <c r="C8" s="505">
        <v>0</v>
      </c>
      <c r="D8" s="505">
        <v>0</v>
      </c>
      <c r="E8" s="505">
        <v>0</v>
      </c>
      <c r="H8" s="295"/>
      <c r="I8" s="295"/>
      <c r="J8" s="295"/>
      <c r="K8" s="295"/>
    </row>
    <row r="9" spans="1:11" s="302" customFormat="1" x14ac:dyDescent="0.25">
      <c r="A9" s="503" t="s">
        <v>823</v>
      </c>
      <c r="B9" s="504" t="s">
        <v>1059</v>
      </c>
      <c r="C9" s="505">
        <v>0</v>
      </c>
      <c r="D9" s="505">
        <v>0</v>
      </c>
      <c r="E9" s="505">
        <v>0</v>
      </c>
      <c r="H9" s="295"/>
      <c r="I9" s="295"/>
      <c r="J9" s="295"/>
      <c r="K9" s="295"/>
    </row>
    <row r="10" spans="1:11" s="302" customFormat="1" x14ac:dyDescent="0.25">
      <c r="A10" s="500" t="s">
        <v>825</v>
      </c>
      <c r="B10" s="501" t="s">
        <v>870</v>
      </c>
      <c r="C10" s="502">
        <v>0</v>
      </c>
      <c r="D10" s="502">
        <v>0</v>
      </c>
      <c r="E10" s="502">
        <v>0</v>
      </c>
      <c r="H10" s="295"/>
      <c r="I10" s="295"/>
      <c r="J10" s="295"/>
      <c r="K10" s="295"/>
    </row>
    <row r="11" spans="1:11" s="302" customFormat="1" x14ac:dyDescent="0.25">
      <c r="A11" s="503" t="s">
        <v>827</v>
      </c>
      <c r="B11" s="504" t="s">
        <v>1060</v>
      </c>
      <c r="C11" s="505">
        <v>0</v>
      </c>
      <c r="D11" s="505">
        <v>0</v>
      </c>
      <c r="E11" s="505">
        <v>0</v>
      </c>
      <c r="H11" s="295"/>
      <c r="I11" s="295"/>
      <c r="J11" s="295"/>
      <c r="K11" s="295"/>
    </row>
    <row r="12" spans="1:11" s="302" customFormat="1" x14ac:dyDescent="0.25">
      <c r="A12" s="503" t="s">
        <v>829</v>
      </c>
      <c r="B12" s="504" t="s">
        <v>1061</v>
      </c>
      <c r="C12" s="505">
        <v>0</v>
      </c>
      <c r="D12" s="505">
        <v>0</v>
      </c>
      <c r="E12" s="505">
        <v>0</v>
      </c>
      <c r="H12" s="295"/>
      <c r="I12" s="295"/>
      <c r="J12" s="295"/>
      <c r="K12" s="295"/>
    </row>
    <row r="13" spans="1:11" s="302" customFormat="1" x14ac:dyDescent="0.25">
      <c r="A13" s="503" t="s">
        <v>831</v>
      </c>
      <c r="B13" s="504" t="s">
        <v>1062</v>
      </c>
      <c r="C13" s="505">
        <v>0</v>
      </c>
      <c r="D13" s="505">
        <v>0</v>
      </c>
      <c r="E13" s="505">
        <v>0</v>
      </c>
      <c r="H13" s="295"/>
      <c r="I13" s="295"/>
      <c r="J13" s="295"/>
      <c r="K13" s="295"/>
    </row>
    <row r="14" spans="1:11" s="302" customFormat="1" x14ac:dyDescent="0.25">
      <c r="A14" s="503" t="s">
        <v>833</v>
      </c>
      <c r="B14" s="504" t="s">
        <v>1063</v>
      </c>
      <c r="C14" s="505">
        <v>0</v>
      </c>
      <c r="D14" s="505">
        <v>0</v>
      </c>
      <c r="E14" s="505">
        <v>0</v>
      </c>
      <c r="H14" s="295"/>
      <c r="I14" s="295"/>
      <c r="J14" s="295"/>
      <c r="K14" s="295"/>
    </row>
    <row r="15" spans="1:11" s="302" customFormat="1" x14ac:dyDescent="0.25">
      <c r="A15" s="503" t="s">
        <v>835</v>
      </c>
      <c r="B15" s="504" t="s">
        <v>871</v>
      </c>
      <c r="C15" s="505">
        <v>0</v>
      </c>
      <c r="D15" s="505">
        <v>0</v>
      </c>
      <c r="E15" s="505">
        <v>0</v>
      </c>
      <c r="H15" s="295"/>
      <c r="I15" s="295"/>
      <c r="J15" s="295"/>
      <c r="K15" s="295"/>
    </row>
    <row r="16" spans="1:11" s="302" customFormat="1" x14ac:dyDescent="0.25">
      <c r="A16" s="500" t="s">
        <v>837</v>
      </c>
      <c r="B16" s="501" t="s">
        <v>1064</v>
      </c>
      <c r="C16" s="502">
        <v>0</v>
      </c>
      <c r="D16" s="502">
        <v>0</v>
      </c>
      <c r="E16" s="502">
        <v>0</v>
      </c>
      <c r="H16" s="295"/>
      <c r="I16" s="295"/>
      <c r="J16" s="295"/>
      <c r="K16" s="295"/>
    </row>
    <row r="17" spans="1:11" s="302" customFormat="1" x14ac:dyDescent="0.25">
      <c r="A17" s="503" t="s">
        <v>839</v>
      </c>
      <c r="B17" s="504" t="s">
        <v>872</v>
      </c>
      <c r="C17" s="505">
        <v>0</v>
      </c>
      <c r="D17" s="505">
        <v>0</v>
      </c>
      <c r="E17" s="505">
        <v>0</v>
      </c>
      <c r="H17" s="295"/>
      <c r="I17" s="295"/>
      <c r="J17" s="295"/>
      <c r="K17" s="295"/>
    </row>
    <row r="18" spans="1:11" s="302" customFormat="1" x14ac:dyDescent="0.25">
      <c r="A18" s="503" t="s">
        <v>841</v>
      </c>
      <c r="B18" s="504" t="s">
        <v>873</v>
      </c>
      <c r="C18" s="505">
        <v>0</v>
      </c>
      <c r="D18" s="505">
        <v>0</v>
      </c>
      <c r="E18" s="505">
        <v>0</v>
      </c>
      <c r="H18" s="295"/>
      <c r="I18" s="295"/>
      <c r="J18" s="295"/>
      <c r="K18" s="295"/>
    </row>
    <row r="19" spans="1:11" s="302" customFormat="1" x14ac:dyDescent="0.25">
      <c r="A19" s="503" t="s">
        <v>843</v>
      </c>
      <c r="B19" s="504" t="s">
        <v>874</v>
      </c>
      <c r="C19" s="505">
        <v>0</v>
      </c>
      <c r="D19" s="505">
        <v>0</v>
      </c>
      <c r="E19" s="505">
        <v>0</v>
      </c>
      <c r="H19" s="295"/>
      <c r="I19" s="295"/>
      <c r="J19" s="295"/>
      <c r="K19" s="295"/>
    </row>
    <row r="20" spans="1:11" s="302" customFormat="1" x14ac:dyDescent="0.25">
      <c r="A20" s="503" t="s">
        <v>845</v>
      </c>
      <c r="B20" s="504" t="s">
        <v>875</v>
      </c>
      <c r="C20" s="505">
        <v>0</v>
      </c>
      <c r="D20" s="505">
        <v>0</v>
      </c>
      <c r="E20" s="505">
        <v>0</v>
      </c>
      <c r="H20" s="295"/>
      <c r="I20" s="295"/>
      <c r="J20" s="295"/>
      <c r="K20" s="295"/>
    </row>
    <row r="21" spans="1:11" s="302" customFormat="1" x14ac:dyDescent="0.25">
      <c r="A21" s="503" t="s">
        <v>847</v>
      </c>
      <c r="B21" s="504" t="s">
        <v>876</v>
      </c>
      <c r="C21" s="505">
        <v>0</v>
      </c>
      <c r="D21" s="505">
        <v>0</v>
      </c>
      <c r="E21" s="505">
        <v>0</v>
      </c>
      <c r="H21" s="295"/>
      <c r="I21" s="295"/>
      <c r="J21" s="295"/>
      <c r="K21" s="295"/>
    </row>
    <row r="22" spans="1:11" s="302" customFormat="1" x14ac:dyDescent="0.25">
      <c r="A22" s="503" t="s">
        <v>849</v>
      </c>
      <c r="B22" s="504" t="s">
        <v>877</v>
      </c>
      <c r="C22" s="505">
        <v>0</v>
      </c>
      <c r="D22" s="505">
        <v>0</v>
      </c>
      <c r="E22" s="505">
        <v>0</v>
      </c>
      <c r="H22" s="295"/>
      <c r="I22" s="295"/>
      <c r="J22" s="295"/>
      <c r="K22" s="295"/>
    </row>
    <row r="23" spans="1:11" s="302" customFormat="1" x14ac:dyDescent="0.25">
      <c r="A23" s="503" t="s">
        <v>851</v>
      </c>
      <c r="B23" s="504" t="s">
        <v>878</v>
      </c>
      <c r="C23" s="505">
        <v>0</v>
      </c>
      <c r="D23" s="505">
        <v>0</v>
      </c>
      <c r="E23" s="505">
        <v>0</v>
      </c>
      <c r="H23" s="295"/>
      <c r="I23" s="295"/>
      <c r="J23" s="295"/>
      <c r="K23" s="295"/>
    </row>
    <row r="24" spans="1:11" s="302" customFormat="1" x14ac:dyDescent="0.25">
      <c r="A24" s="503" t="s">
        <v>853</v>
      </c>
      <c r="B24" s="504" t="s">
        <v>879</v>
      </c>
      <c r="C24" s="505">
        <v>0</v>
      </c>
      <c r="D24" s="505">
        <v>0</v>
      </c>
      <c r="E24" s="505">
        <v>0</v>
      </c>
      <c r="H24" s="295"/>
      <c r="I24" s="295"/>
      <c r="J24" s="295"/>
      <c r="K24" s="295"/>
    </row>
    <row r="25" spans="1:11" s="302" customFormat="1" x14ac:dyDescent="0.25">
      <c r="A25" s="503" t="s">
        <v>854</v>
      </c>
      <c r="B25" s="504" t="s">
        <v>880</v>
      </c>
      <c r="C25" s="505">
        <v>0</v>
      </c>
      <c r="D25" s="505">
        <v>0</v>
      </c>
      <c r="E25" s="505">
        <v>0</v>
      </c>
      <c r="H25" s="295"/>
      <c r="I25" s="295"/>
      <c r="J25" s="295"/>
      <c r="K25" s="295"/>
    </row>
    <row r="26" spans="1:11" s="302" customFormat="1" x14ac:dyDescent="0.25">
      <c r="A26" s="503" t="s">
        <v>169</v>
      </c>
      <c r="B26" s="504" t="s">
        <v>1065</v>
      </c>
      <c r="C26" s="505">
        <v>0</v>
      </c>
      <c r="D26" s="505">
        <v>0</v>
      </c>
      <c r="E26" s="505">
        <v>0</v>
      </c>
      <c r="H26" s="295"/>
      <c r="I26" s="295"/>
      <c r="J26" s="295"/>
      <c r="K26" s="295"/>
    </row>
    <row r="27" spans="1:11" s="302" customFormat="1" x14ac:dyDescent="0.25">
      <c r="A27" s="500" t="s">
        <v>170</v>
      </c>
      <c r="B27" s="501" t="s">
        <v>881</v>
      </c>
      <c r="C27" s="502">
        <v>0</v>
      </c>
      <c r="D27" s="502">
        <v>0</v>
      </c>
      <c r="E27" s="502">
        <v>0</v>
      </c>
      <c r="H27" s="295"/>
      <c r="I27" s="295"/>
      <c r="J27" s="295"/>
      <c r="K27" s="295"/>
    </row>
    <row r="28" spans="1:11" s="302" customFormat="1" x14ac:dyDescent="0.25">
      <c r="A28" s="503" t="s">
        <v>171</v>
      </c>
      <c r="B28" s="504" t="s">
        <v>882</v>
      </c>
      <c r="C28" s="505">
        <v>0</v>
      </c>
      <c r="D28" s="505">
        <v>0</v>
      </c>
      <c r="E28" s="505">
        <v>0</v>
      </c>
      <c r="H28" s="295"/>
      <c r="I28" s="295"/>
      <c r="J28" s="295"/>
      <c r="K28" s="295"/>
    </row>
    <row r="29" spans="1:11" s="302" customFormat="1" x14ac:dyDescent="0.25">
      <c r="A29" s="503" t="s">
        <v>172</v>
      </c>
      <c r="B29" s="504" t="s">
        <v>883</v>
      </c>
      <c r="C29" s="505">
        <v>0</v>
      </c>
      <c r="D29" s="505">
        <v>0</v>
      </c>
      <c r="E29" s="505">
        <v>0</v>
      </c>
      <c r="H29" s="295"/>
      <c r="I29" s="295"/>
      <c r="J29" s="295"/>
      <c r="K29" s="295"/>
    </row>
    <row r="30" spans="1:11" s="302" customFormat="1" x14ac:dyDescent="0.25">
      <c r="A30" s="503" t="s">
        <v>173</v>
      </c>
      <c r="B30" s="504" t="s">
        <v>884</v>
      </c>
      <c r="C30" s="505">
        <v>0</v>
      </c>
      <c r="D30" s="505">
        <v>0</v>
      </c>
      <c r="E30" s="505">
        <v>0</v>
      </c>
      <c r="H30" s="295"/>
      <c r="I30" s="295"/>
      <c r="J30" s="295"/>
      <c r="K30" s="295"/>
    </row>
    <row r="31" spans="1:11" s="302" customFormat="1" x14ac:dyDescent="0.25">
      <c r="A31" s="503" t="s">
        <v>174</v>
      </c>
      <c r="B31" s="504" t="s">
        <v>885</v>
      </c>
      <c r="C31" s="505">
        <v>0</v>
      </c>
      <c r="D31" s="505">
        <v>0</v>
      </c>
      <c r="E31" s="505">
        <v>0</v>
      </c>
      <c r="H31" s="295"/>
      <c r="I31" s="295"/>
      <c r="J31" s="295"/>
      <c r="K31" s="295"/>
    </row>
    <row r="32" spans="1:11" s="302" customFormat="1" x14ac:dyDescent="0.25">
      <c r="A32" s="503" t="s">
        <v>175</v>
      </c>
      <c r="B32" s="504" t="s">
        <v>886</v>
      </c>
      <c r="C32" s="505">
        <v>0</v>
      </c>
      <c r="D32" s="505">
        <v>0</v>
      </c>
      <c r="E32" s="505">
        <v>0</v>
      </c>
      <c r="H32" s="295"/>
      <c r="I32" s="295"/>
      <c r="J32" s="295"/>
      <c r="K32" s="295"/>
    </row>
    <row r="33" spans="1:11" s="302" customFormat="1" x14ac:dyDescent="0.25">
      <c r="A33" s="500" t="s">
        <v>176</v>
      </c>
      <c r="B33" s="501" t="s">
        <v>887</v>
      </c>
      <c r="C33" s="502">
        <v>0</v>
      </c>
      <c r="D33" s="502">
        <v>0</v>
      </c>
      <c r="E33" s="502">
        <v>0</v>
      </c>
      <c r="H33" s="295"/>
      <c r="I33" s="295"/>
      <c r="J33" s="295"/>
      <c r="K33" s="295"/>
    </row>
    <row r="34" spans="1:11" s="302" customFormat="1" x14ac:dyDescent="0.25">
      <c r="A34" s="500" t="s">
        <v>177</v>
      </c>
      <c r="B34" s="501" t="s">
        <v>888</v>
      </c>
      <c r="C34" s="502">
        <v>0</v>
      </c>
      <c r="D34" s="502">
        <v>0</v>
      </c>
      <c r="E34" s="502">
        <v>0</v>
      </c>
      <c r="H34" s="295"/>
      <c r="I34" s="295"/>
      <c r="J34" s="295"/>
      <c r="K34" s="295"/>
    </row>
    <row r="35" spans="1:11" s="302" customFormat="1" x14ac:dyDescent="0.25">
      <c r="A35" s="503" t="s">
        <v>178</v>
      </c>
      <c r="B35" s="504" t="s">
        <v>889</v>
      </c>
      <c r="C35" s="505">
        <v>138107</v>
      </c>
      <c r="D35" s="505">
        <v>0</v>
      </c>
      <c r="E35" s="505">
        <v>229886</v>
      </c>
      <c r="H35" s="295"/>
      <c r="I35" s="295"/>
      <c r="J35" s="295"/>
      <c r="K35" s="295"/>
    </row>
    <row r="36" spans="1:11" s="302" customFormat="1" x14ac:dyDescent="0.25">
      <c r="A36" s="503" t="s">
        <v>179</v>
      </c>
      <c r="B36" s="504" t="s">
        <v>890</v>
      </c>
      <c r="C36" s="505">
        <v>0</v>
      </c>
      <c r="D36" s="505">
        <v>0</v>
      </c>
      <c r="E36" s="505">
        <v>0</v>
      </c>
      <c r="H36" s="295"/>
      <c r="I36" s="295"/>
      <c r="J36" s="295"/>
      <c r="K36" s="295"/>
    </row>
    <row r="37" spans="1:11" s="302" customFormat="1" x14ac:dyDescent="0.25">
      <c r="A37" s="503" t="s">
        <v>180</v>
      </c>
      <c r="B37" s="504" t="s">
        <v>891</v>
      </c>
      <c r="C37" s="505">
        <v>0</v>
      </c>
      <c r="D37" s="505">
        <v>0</v>
      </c>
      <c r="E37" s="505">
        <v>0</v>
      </c>
      <c r="H37" s="295"/>
      <c r="I37" s="295"/>
      <c r="J37" s="295"/>
      <c r="K37" s="295"/>
    </row>
    <row r="38" spans="1:11" s="302" customFormat="1" x14ac:dyDescent="0.25">
      <c r="A38" s="503" t="s">
        <v>181</v>
      </c>
      <c r="B38" s="504" t="s">
        <v>892</v>
      </c>
      <c r="C38" s="505">
        <v>0</v>
      </c>
      <c r="D38" s="505">
        <v>0</v>
      </c>
      <c r="E38" s="505">
        <v>0</v>
      </c>
      <c r="H38" s="295"/>
      <c r="I38" s="295"/>
      <c r="J38" s="295"/>
      <c r="K38" s="295"/>
    </row>
    <row r="39" spans="1:11" s="302" customFormat="1" x14ac:dyDescent="0.25">
      <c r="A39" s="503" t="s">
        <v>182</v>
      </c>
      <c r="B39" s="504" t="s">
        <v>1066</v>
      </c>
      <c r="C39" s="505">
        <v>0</v>
      </c>
      <c r="D39" s="505">
        <v>0</v>
      </c>
      <c r="E39" s="505">
        <v>0</v>
      </c>
      <c r="H39" s="295"/>
      <c r="I39" s="295"/>
      <c r="J39" s="295"/>
      <c r="K39" s="295"/>
    </row>
    <row r="40" spans="1:11" s="302" customFormat="1" x14ac:dyDescent="0.25">
      <c r="A40" s="500" t="s">
        <v>183</v>
      </c>
      <c r="B40" s="501" t="s">
        <v>893</v>
      </c>
      <c r="C40" s="502">
        <v>138107</v>
      </c>
      <c r="D40" s="502">
        <v>0</v>
      </c>
      <c r="E40" s="502">
        <v>229886</v>
      </c>
      <c r="H40" s="295"/>
      <c r="I40" s="295"/>
      <c r="J40" s="295"/>
      <c r="K40" s="295"/>
    </row>
    <row r="41" spans="1:11" s="302" customFormat="1" x14ac:dyDescent="0.25">
      <c r="A41" s="503" t="s">
        <v>184</v>
      </c>
      <c r="B41" s="504" t="s">
        <v>894</v>
      </c>
      <c r="C41" s="505">
        <v>0</v>
      </c>
      <c r="D41" s="505">
        <v>0</v>
      </c>
      <c r="E41" s="505">
        <v>0</v>
      </c>
      <c r="H41" s="295"/>
      <c r="I41" s="295"/>
      <c r="J41" s="295"/>
      <c r="K41" s="295"/>
    </row>
    <row r="42" spans="1:11" s="302" customFormat="1" x14ac:dyDescent="0.25">
      <c r="A42" s="503" t="s">
        <v>185</v>
      </c>
      <c r="B42" s="504" t="s">
        <v>895</v>
      </c>
      <c r="C42" s="505">
        <v>0</v>
      </c>
      <c r="D42" s="505">
        <v>0</v>
      </c>
      <c r="E42" s="505">
        <v>0</v>
      </c>
      <c r="H42" s="295"/>
      <c r="I42" s="295"/>
      <c r="J42" s="295"/>
      <c r="K42" s="295"/>
    </row>
    <row r="43" spans="1:11" s="302" customFormat="1" x14ac:dyDescent="0.25">
      <c r="A43" s="503" t="s">
        <v>186</v>
      </c>
      <c r="B43" s="504" t="s">
        <v>896</v>
      </c>
      <c r="C43" s="505">
        <v>0</v>
      </c>
      <c r="D43" s="505">
        <v>0</v>
      </c>
      <c r="E43" s="505">
        <v>0</v>
      </c>
      <c r="H43" s="295"/>
      <c r="I43" s="295"/>
      <c r="J43" s="295"/>
      <c r="K43" s="295"/>
    </row>
    <row r="44" spans="1:11" s="302" customFormat="1" x14ac:dyDescent="0.25">
      <c r="A44" s="503" t="s">
        <v>187</v>
      </c>
      <c r="B44" s="504" t="s">
        <v>897</v>
      </c>
      <c r="C44" s="505">
        <v>0</v>
      </c>
      <c r="D44" s="505">
        <v>0</v>
      </c>
      <c r="E44" s="505">
        <v>0</v>
      </c>
      <c r="H44" s="295"/>
      <c r="I44" s="295"/>
      <c r="J44" s="295"/>
      <c r="K44" s="295"/>
    </row>
    <row r="45" spans="1:11" s="302" customFormat="1" x14ac:dyDescent="0.25">
      <c r="A45" s="503" t="s">
        <v>188</v>
      </c>
      <c r="B45" s="504" t="s">
        <v>898</v>
      </c>
      <c r="C45" s="505">
        <v>0</v>
      </c>
      <c r="D45" s="505">
        <v>0</v>
      </c>
      <c r="E45" s="505">
        <v>0</v>
      </c>
      <c r="H45" s="295"/>
      <c r="I45" s="295"/>
      <c r="J45" s="295"/>
      <c r="K45" s="295"/>
    </row>
    <row r="46" spans="1:11" s="302" customFormat="1" x14ac:dyDescent="0.25">
      <c r="A46" s="503" t="s">
        <v>189</v>
      </c>
      <c r="B46" s="504" t="s">
        <v>899</v>
      </c>
      <c r="C46" s="505">
        <v>0</v>
      </c>
      <c r="D46" s="505">
        <v>0</v>
      </c>
      <c r="E46" s="505">
        <v>0</v>
      </c>
      <c r="H46" s="295"/>
      <c r="I46" s="295"/>
      <c r="J46" s="295"/>
      <c r="K46" s="295"/>
    </row>
    <row r="47" spans="1:11" s="302" customFormat="1" x14ac:dyDescent="0.25">
      <c r="A47" s="503" t="s">
        <v>190</v>
      </c>
      <c r="B47" s="504" t="s">
        <v>900</v>
      </c>
      <c r="C47" s="505">
        <v>0</v>
      </c>
      <c r="D47" s="505">
        <v>0</v>
      </c>
      <c r="E47" s="505">
        <v>0</v>
      </c>
      <c r="H47" s="295"/>
      <c r="I47" s="295"/>
      <c r="J47" s="295"/>
      <c r="K47" s="295"/>
    </row>
    <row r="48" spans="1:11" s="302" customFormat="1" x14ac:dyDescent="0.25">
      <c r="A48" s="500" t="s">
        <v>191</v>
      </c>
      <c r="B48" s="501" t="s">
        <v>901</v>
      </c>
      <c r="C48" s="502">
        <v>0</v>
      </c>
      <c r="D48" s="502">
        <v>0</v>
      </c>
      <c r="E48" s="502">
        <v>0</v>
      </c>
      <c r="H48" s="295"/>
      <c r="I48" s="295"/>
      <c r="J48" s="295"/>
      <c r="K48" s="295"/>
    </row>
    <row r="49" spans="1:11" s="302" customFormat="1" x14ac:dyDescent="0.25">
      <c r="A49" s="500" t="s">
        <v>192</v>
      </c>
      <c r="B49" s="501" t="s">
        <v>902</v>
      </c>
      <c r="C49" s="502">
        <v>138107</v>
      </c>
      <c r="D49" s="502">
        <v>0</v>
      </c>
      <c r="E49" s="502">
        <v>229886</v>
      </c>
      <c r="H49" s="295"/>
      <c r="I49" s="295"/>
      <c r="J49" s="295"/>
      <c r="K49" s="295"/>
    </row>
    <row r="50" spans="1:11" s="302" customFormat="1" x14ac:dyDescent="0.25">
      <c r="A50" s="503" t="s">
        <v>193</v>
      </c>
      <c r="B50" s="504" t="s">
        <v>903</v>
      </c>
      <c r="C50" s="505">
        <v>0</v>
      </c>
      <c r="D50" s="505">
        <v>0</v>
      </c>
      <c r="E50" s="505">
        <v>0</v>
      </c>
      <c r="H50" s="295"/>
      <c r="I50" s="295"/>
      <c r="J50" s="295"/>
      <c r="K50" s="295"/>
    </row>
    <row r="51" spans="1:11" s="302" customFormat="1" x14ac:dyDescent="0.25">
      <c r="A51" s="503" t="s">
        <v>194</v>
      </c>
      <c r="B51" s="504" t="s">
        <v>904</v>
      </c>
      <c r="C51" s="505">
        <v>0</v>
      </c>
      <c r="D51" s="505">
        <v>0</v>
      </c>
      <c r="E51" s="505">
        <v>0</v>
      </c>
      <c r="H51" s="303"/>
      <c r="I51" s="303"/>
      <c r="J51" s="303"/>
      <c r="K51" s="303"/>
    </row>
    <row r="52" spans="1:11" s="302" customFormat="1" x14ac:dyDescent="0.25">
      <c r="A52" s="500" t="s">
        <v>195</v>
      </c>
      <c r="B52" s="501" t="s">
        <v>1067</v>
      </c>
      <c r="C52" s="502">
        <v>0</v>
      </c>
      <c r="D52" s="502">
        <v>0</v>
      </c>
      <c r="E52" s="502">
        <v>0</v>
      </c>
      <c r="H52" s="303"/>
      <c r="I52" s="303"/>
      <c r="J52" s="303"/>
      <c r="K52" s="303"/>
    </row>
    <row r="53" spans="1:11" s="302" customFormat="1" x14ac:dyDescent="0.25">
      <c r="A53" s="503" t="s">
        <v>196</v>
      </c>
      <c r="B53" s="504" t="s">
        <v>905</v>
      </c>
      <c r="C53" s="505">
        <v>0</v>
      </c>
      <c r="D53" s="505">
        <v>0</v>
      </c>
      <c r="E53" s="505">
        <v>0</v>
      </c>
      <c r="H53" s="295"/>
      <c r="I53" s="295"/>
      <c r="J53" s="295"/>
      <c r="K53" s="295"/>
    </row>
    <row r="54" spans="1:11" s="302" customFormat="1" x14ac:dyDescent="0.25">
      <c r="A54" s="503" t="s">
        <v>197</v>
      </c>
      <c r="B54" s="504" t="s">
        <v>906</v>
      </c>
      <c r="C54" s="505">
        <v>0</v>
      </c>
      <c r="D54" s="505">
        <v>0</v>
      </c>
      <c r="E54" s="505">
        <v>0</v>
      </c>
      <c r="H54" s="295"/>
      <c r="I54" s="295"/>
      <c r="J54" s="295"/>
      <c r="K54" s="295"/>
    </row>
    <row r="55" spans="1:11" s="302" customFormat="1" x14ac:dyDescent="0.25">
      <c r="A55" s="503" t="s">
        <v>198</v>
      </c>
      <c r="B55" s="504" t="s">
        <v>907</v>
      </c>
      <c r="C55" s="505">
        <v>0</v>
      </c>
      <c r="D55" s="505">
        <v>0</v>
      </c>
      <c r="E55" s="505">
        <v>0</v>
      </c>
      <c r="H55" s="295"/>
      <c r="I55" s="295"/>
      <c r="J55" s="295"/>
      <c r="K55" s="295"/>
    </row>
    <row r="56" spans="1:11" s="302" customFormat="1" x14ac:dyDescent="0.25">
      <c r="A56" s="500" t="s">
        <v>199</v>
      </c>
      <c r="B56" s="501" t="s">
        <v>908</v>
      </c>
      <c r="C56" s="502">
        <v>0</v>
      </c>
      <c r="D56" s="502">
        <v>0</v>
      </c>
      <c r="E56" s="502">
        <v>0</v>
      </c>
      <c r="H56" s="295"/>
      <c r="I56" s="295"/>
      <c r="J56" s="295"/>
      <c r="K56" s="295"/>
    </row>
    <row r="57" spans="1:11" s="302" customFormat="1" x14ac:dyDescent="0.25">
      <c r="A57" s="503" t="s">
        <v>200</v>
      </c>
      <c r="B57" s="504" t="s">
        <v>909</v>
      </c>
      <c r="C57" s="505">
        <v>2735</v>
      </c>
      <c r="D57" s="505">
        <v>0</v>
      </c>
      <c r="E57" s="505">
        <v>19651</v>
      </c>
      <c r="H57" s="295"/>
      <c r="I57" s="295"/>
      <c r="J57" s="295"/>
      <c r="K57" s="295"/>
    </row>
    <row r="58" spans="1:11" s="302" customFormat="1" x14ac:dyDescent="0.25">
      <c r="A58" s="503" t="s">
        <v>201</v>
      </c>
      <c r="B58" s="504" t="s">
        <v>910</v>
      </c>
      <c r="C58" s="505">
        <v>0</v>
      </c>
      <c r="D58" s="505">
        <v>0</v>
      </c>
      <c r="E58" s="505">
        <v>0</v>
      </c>
      <c r="H58" s="295"/>
      <c r="I58" s="295"/>
      <c r="J58" s="295"/>
      <c r="K58" s="295"/>
    </row>
    <row r="59" spans="1:11" s="302" customFormat="1" x14ac:dyDescent="0.25">
      <c r="A59" s="500" t="s">
        <v>202</v>
      </c>
      <c r="B59" s="501" t="s">
        <v>911</v>
      </c>
      <c r="C59" s="502">
        <v>2735</v>
      </c>
      <c r="D59" s="502">
        <v>0</v>
      </c>
      <c r="E59" s="502">
        <v>19651</v>
      </c>
      <c r="H59" s="295"/>
      <c r="I59" s="295"/>
      <c r="J59" s="295"/>
      <c r="K59" s="295"/>
    </row>
    <row r="60" spans="1:11" s="302" customFormat="1" x14ac:dyDescent="0.25">
      <c r="A60" s="503" t="s">
        <v>203</v>
      </c>
      <c r="B60" s="504" t="s">
        <v>912</v>
      </c>
      <c r="C60" s="505">
        <v>0</v>
      </c>
      <c r="D60" s="505">
        <v>0</v>
      </c>
      <c r="E60" s="505">
        <v>0</v>
      </c>
      <c r="H60" s="295"/>
      <c r="I60" s="295"/>
      <c r="J60" s="295"/>
      <c r="K60" s="295"/>
    </row>
    <row r="61" spans="1:11" s="302" customFormat="1" x14ac:dyDescent="0.25">
      <c r="A61" s="503" t="s">
        <v>204</v>
      </c>
      <c r="B61" s="504" t="s">
        <v>913</v>
      </c>
      <c r="C61" s="505">
        <v>0</v>
      </c>
      <c r="D61" s="505">
        <v>0</v>
      </c>
      <c r="E61" s="505">
        <v>0</v>
      </c>
      <c r="H61" s="295"/>
      <c r="I61" s="295"/>
      <c r="J61" s="295"/>
      <c r="K61" s="295"/>
    </row>
    <row r="62" spans="1:11" s="302" customFormat="1" x14ac:dyDescent="0.25">
      <c r="A62" s="500" t="s">
        <v>205</v>
      </c>
      <c r="B62" s="501" t="s">
        <v>914</v>
      </c>
      <c r="C62" s="502">
        <v>0</v>
      </c>
      <c r="D62" s="502">
        <v>0</v>
      </c>
      <c r="E62" s="502">
        <v>0</v>
      </c>
      <c r="H62" s="295"/>
      <c r="I62" s="295"/>
      <c r="J62" s="295"/>
      <c r="K62" s="295"/>
    </row>
    <row r="63" spans="1:11" s="302" customFormat="1" x14ac:dyDescent="0.25">
      <c r="A63" s="500" t="s">
        <v>206</v>
      </c>
      <c r="B63" s="501" t="s">
        <v>915</v>
      </c>
      <c r="C63" s="502">
        <v>2735</v>
      </c>
      <c r="D63" s="502">
        <v>0</v>
      </c>
      <c r="E63" s="502">
        <v>19651</v>
      </c>
      <c r="H63" s="295"/>
      <c r="I63" s="295"/>
      <c r="J63" s="295"/>
      <c r="K63" s="295"/>
    </row>
    <row r="64" spans="1:11" s="302" customFormat="1" ht="26.4" x14ac:dyDescent="0.25">
      <c r="A64" s="503" t="s">
        <v>207</v>
      </c>
      <c r="B64" s="504" t="s">
        <v>916</v>
      </c>
      <c r="C64" s="505">
        <v>0</v>
      </c>
      <c r="D64" s="505">
        <v>0</v>
      </c>
      <c r="E64" s="505">
        <v>0</v>
      </c>
      <c r="H64" s="295"/>
      <c r="I64" s="295"/>
      <c r="J64" s="295"/>
      <c r="K64" s="295"/>
    </row>
    <row r="65" spans="1:11" s="302" customFormat="1" ht="26.4" x14ac:dyDescent="0.25">
      <c r="A65" s="503" t="s">
        <v>208</v>
      </c>
      <c r="B65" s="504" t="s">
        <v>917</v>
      </c>
      <c r="C65" s="505">
        <v>0</v>
      </c>
      <c r="D65" s="505">
        <v>0</v>
      </c>
      <c r="E65" s="505">
        <v>0</v>
      </c>
      <c r="H65" s="295"/>
      <c r="I65" s="295"/>
      <c r="J65" s="295"/>
      <c r="K65" s="295"/>
    </row>
    <row r="66" spans="1:11" s="302" customFormat="1" ht="26.4" x14ac:dyDescent="0.25">
      <c r="A66" s="503" t="s">
        <v>209</v>
      </c>
      <c r="B66" s="504" t="s">
        <v>918</v>
      </c>
      <c r="C66" s="505">
        <v>0</v>
      </c>
      <c r="D66" s="505">
        <v>0</v>
      </c>
      <c r="E66" s="505">
        <v>0</v>
      </c>
      <c r="H66" s="295"/>
      <c r="I66" s="295"/>
      <c r="J66" s="295"/>
      <c r="K66" s="295"/>
    </row>
    <row r="67" spans="1:11" s="302" customFormat="1" ht="26.4" x14ac:dyDescent="0.25">
      <c r="A67" s="503" t="s">
        <v>210</v>
      </c>
      <c r="B67" s="504" t="s">
        <v>919</v>
      </c>
      <c r="C67" s="505">
        <v>0</v>
      </c>
      <c r="D67" s="505">
        <v>0</v>
      </c>
      <c r="E67" s="505">
        <v>0</v>
      </c>
      <c r="H67" s="295"/>
      <c r="I67" s="295"/>
      <c r="J67" s="295"/>
      <c r="K67" s="295"/>
    </row>
    <row r="68" spans="1:11" s="302" customFormat="1" x14ac:dyDescent="0.25">
      <c r="A68" s="503" t="s">
        <v>211</v>
      </c>
      <c r="B68" s="504" t="s">
        <v>920</v>
      </c>
      <c r="C68" s="505">
        <v>0</v>
      </c>
      <c r="D68" s="505">
        <v>0</v>
      </c>
      <c r="E68" s="505">
        <v>0</v>
      </c>
      <c r="H68" s="295"/>
      <c r="I68" s="295"/>
      <c r="J68" s="295"/>
      <c r="K68" s="295"/>
    </row>
    <row r="69" spans="1:11" s="302" customFormat="1" x14ac:dyDescent="0.25">
      <c r="A69" s="503" t="s">
        <v>212</v>
      </c>
      <c r="B69" s="504" t="s">
        <v>921</v>
      </c>
      <c r="C69" s="505">
        <v>0</v>
      </c>
      <c r="D69" s="505">
        <v>0</v>
      </c>
      <c r="E69" s="505">
        <v>0</v>
      </c>
      <c r="H69" s="295"/>
      <c r="I69" s="295"/>
      <c r="J69" s="295"/>
      <c r="K69" s="295"/>
    </row>
    <row r="70" spans="1:11" s="302" customFormat="1" x14ac:dyDescent="0.25">
      <c r="A70" s="503" t="s">
        <v>213</v>
      </c>
      <c r="B70" s="504" t="s">
        <v>922</v>
      </c>
      <c r="C70" s="505">
        <v>0</v>
      </c>
      <c r="D70" s="505">
        <v>0</v>
      </c>
      <c r="E70" s="505">
        <v>0</v>
      </c>
      <c r="H70" s="295"/>
      <c r="I70" s="295"/>
      <c r="J70" s="295"/>
      <c r="K70" s="295"/>
    </row>
    <row r="71" spans="1:11" s="302" customFormat="1" x14ac:dyDescent="0.25">
      <c r="A71" s="503" t="s">
        <v>214</v>
      </c>
      <c r="B71" s="504" t="s">
        <v>923</v>
      </c>
      <c r="C71" s="505">
        <v>0</v>
      </c>
      <c r="D71" s="505">
        <v>0</v>
      </c>
      <c r="E71" s="505">
        <v>0</v>
      </c>
      <c r="H71" s="295"/>
      <c r="I71" s="295"/>
      <c r="J71" s="295"/>
      <c r="K71" s="295"/>
    </row>
    <row r="72" spans="1:11" s="302" customFormat="1" x14ac:dyDescent="0.25">
      <c r="A72" s="503" t="s">
        <v>215</v>
      </c>
      <c r="B72" s="504" t="s">
        <v>924</v>
      </c>
      <c r="C72" s="505">
        <v>0</v>
      </c>
      <c r="D72" s="505">
        <v>0</v>
      </c>
      <c r="E72" s="505">
        <v>0</v>
      </c>
      <c r="H72" s="295"/>
      <c r="I72" s="295"/>
      <c r="J72" s="295"/>
      <c r="K72" s="295"/>
    </row>
    <row r="73" spans="1:11" s="302" customFormat="1" x14ac:dyDescent="0.25">
      <c r="A73" s="503" t="s">
        <v>216</v>
      </c>
      <c r="B73" s="504" t="s">
        <v>925</v>
      </c>
      <c r="C73" s="505">
        <v>0</v>
      </c>
      <c r="D73" s="505">
        <v>0</v>
      </c>
      <c r="E73" s="505">
        <v>0</v>
      </c>
      <c r="H73" s="295"/>
      <c r="I73" s="295"/>
      <c r="J73" s="295"/>
      <c r="K73" s="295"/>
    </row>
    <row r="74" spans="1:11" s="302" customFormat="1" x14ac:dyDescent="0.25">
      <c r="A74" s="503" t="s">
        <v>217</v>
      </c>
      <c r="B74" s="504" t="s">
        <v>926</v>
      </c>
      <c r="C74" s="505">
        <v>0</v>
      </c>
      <c r="D74" s="505">
        <v>0</v>
      </c>
      <c r="E74" s="505">
        <v>0</v>
      </c>
      <c r="H74" s="295"/>
      <c r="I74" s="295"/>
      <c r="J74" s="295"/>
      <c r="K74" s="295"/>
    </row>
    <row r="75" spans="1:11" s="302" customFormat="1" x14ac:dyDescent="0.25">
      <c r="A75" s="503" t="s">
        <v>218</v>
      </c>
      <c r="B75" s="504" t="s">
        <v>927</v>
      </c>
      <c r="C75" s="505">
        <v>321956</v>
      </c>
      <c r="D75" s="505">
        <v>0</v>
      </c>
      <c r="E75" s="505">
        <v>340438</v>
      </c>
      <c r="H75" s="295"/>
      <c r="I75" s="295"/>
      <c r="J75" s="295"/>
      <c r="K75" s="295"/>
    </row>
    <row r="76" spans="1:11" s="302" customFormat="1" ht="26.4" x14ac:dyDescent="0.25">
      <c r="A76" s="503" t="s">
        <v>219</v>
      </c>
      <c r="B76" s="504" t="s">
        <v>928</v>
      </c>
      <c r="C76" s="505">
        <v>210911</v>
      </c>
      <c r="D76" s="505">
        <v>0</v>
      </c>
      <c r="E76" s="505">
        <v>259758</v>
      </c>
      <c r="H76" s="295"/>
      <c r="I76" s="295"/>
      <c r="J76" s="295"/>
      <c r="K76" s="295"/>
    </row>
    <row r="77" spans="1:11" s="302" customFormat="1" x14ac:dyDescent="0.25">
      <c r="A77" s="503" t="s">
        <v>220</v>
      </c>
      <c r="B77" s="504" t="s">
        <v>929</v>
      </c>
      <c r="C77" s="505">
        <v>0</v>
      </c>
      <c r="D77" s="505">
        <v>0</v>
      </c>
      <c r="E77" s="505">
        <v>0</v>
      </c>
      <c r="H77" s="295"/>
      <c r="I77" s="295"/>
      <c r="J77" s="295"/>
      <c r="K77" s="295"/>
    </row>
    <row r="78" spans="1:11" s="302" customFormat="1" x14ac:dyDescent="0.25">
      <c r="A78" s="503" t="s">
        <v>221</v>
      </c>
      <c r="B78" s="504" t="s">
        <v>930</v>
      </c>
      <c r="C78" s="505">
        <v>42598</v>
      </c>
      <c r="D78" s="505">
        <v>0</v>
      </c>
      <c r="E78" s="505">
        <v>8304</v>
      </c>
      <c r="H78" s="295"/>
      <c r="I78" s="295"/>
      <c r="J78" s="295"/>
      <c r="K78" s="295"/>
    </row>
    <row r="79" spans="1:11" s="302" customFormat="1" x14ac:dyDescent="0.25">
      <c r="A79" s="503" t="s">
        <v>222</v>
      </c>
      <c r="B79" s="504" t="s">
        <v>931</v>
      </c>
      <c r="C79" s="505">
        <v>68444</v>
      </c>
      <c r="D79" s="505">
        <v>0</v>
      </c>
      <c r="E79" s="505">
        <v>72374</v>
      </c>
      <c r="H79" s="295"/>
      <c r="I79" s="295"/>
      <c r="J79" s="295"/>
      <c r="K79" s="295"/>
    </row>
    <row r="80" spans="1:11" s="302" customFormat="1" x14ac:dyDescent="0.25">
      <c r="A80" s="503" t="s">
        <v>223</v>
      </c>
      <c r="B80" s="504" t="s">
        <v>932</v>
      </c>
      <c r="C80" s="505">
        <v>0</v>
      </c>
      <c r="D80" s="505">
        <v>0</v>
      </c>
      <c r="E80" s="505">
        <v>0</v>
      </c>
      <c r="H80" s="295"/>
      <c r="I80" s="295"/>
      <c r="J80" s="295"/>
      <c r="K80" s="295"/>
    </row>
    <row r="81" spans="1:11" s="302" customFormat="1" x14ac:dyDescent="0.25">
      <c r="A81" s="503" t="s">
        <v>224</v>
      </c>
      <c r="B81" s="504" t="s">
        <v>1068</v>
      </c>
      <c r="C81" s="505">
        <v>0</v>
      </c>
      <c r="D81" s="505">
        <v>0</v>
      </c>
      <c r="E81" s="505">
        <v>0</v>
      </c>
      <c r="H81" s="295"/>
      <c r="I81" s="295"/>
      <c r="J81" s="295"/>
      <c r="K81" s="295"/>
    </row>
    <row r="82" spans="1:11" s="302" customFormat="1" x14ac:dyDescent="0.25">
      <c r="A82" s="503" t="s">
        <v>225</v>
      </c>
      <c r="B82" s="504" t="s">
        <v>933</v>
      </c>
      <c r="C82" s="505">
        <v>0</v>
      </c>
      <c r="D82" s="505">
        <v>0</v>
      </c>
      <c r="E82" s="505">
        <v>0</v>
      </c>
      <c r="H82" s="295"/>
      <c r="I82" s="295"/>
      <c r="J82" s="295"/>
      <c r="K82" s="295"/>
    </row>
    <row r="83" spans="1:11" s="302" customFormat="1" x14ac:dyDescent="0.25">
      <c r="A83" s="503" t="s">
        <v>226</v>
      </c>
      <c r="B83" s="504" t="s">
        <v>934</v>
      </c>
      <c r="C83" s="505">
        <v>0</v>
      </c>
      <c r="D83" s="505">
        <v>0</v>
      </c>
      <c r="E83" s="505">
        <v>0</v>
      </c>
      <c r="H83" s="295"/>
      <c r="I83" s="295"/>
      <c r="J83" s="295"/>
      <c r="K83" s="295"/>
    </row>
    <row r="84" spans="1:11" s="302" customFormat="1" x14ac:dyDescent="0.25">
      <c r="A84" s="503" t="s">
        <v>227</v>
      </c>
      <c r="B84" s="504" t="s">
        <v>935</v>
      </c>
      <c r="C84" s="505">
        <v>3</v>
      </c>
      <c r="D84" s="505">
        <v>0</v>
      </c>
      <c r="E84" s="505">
        <v>2</v>
      </c>
      <c r="H84" s="295"/>
      <c r="I84" s="295"/>
      <c r="J84" s="295"/>
      <c r="K84" s="295"/>
    </row>
    <row r="85" spans="1:11" s="302" customFormat="1" x14ac:dyDescent="0.25">
      <c r="A85" s="503" t="s">
        <v>228</v>
      </c>
      <c r="B85" s="504" t="s">
        <v>936</v>
      </c>
      <c r="C85" s="505">
        <v>0</v>
      </c>
      <c r="D85" s="505">
        <v>0</v>
      </c>
      <c r="E85" s="505">
        <v>0</v>
      </c>
      <c r="H85" s="295"/>
      <c r="I85" s="295"/>
      <c r="J85" s="295"/>
      <c r="K85" s="295"/>
    </row>
    <row r="86" spans="1:11" s="302" customFormat="1" x14ac:dyDescent="0.25">
      <c r="A86" s="503" t="s">
        <v>229</v>
      </c>
      <c r="B86" s="504" t="s">
        <v>937</v>
      </c>
      <c r="C86" s="505">
        <v>0</v>
      </c>
      <c r="D86" s="505">
        <v>0</v>
      </c>
      <c r="E86" s="505">
        <v>0</v>
      </c>
      <c r="H86" s="295"/>
      <c r="I86" s="295"/>
      <c r="J86" s="295"/>
      <c r="K86" s="295"/>
    </row>
    <row r="87" spans="1:11" s="302" customFormat="1" x14ac:dyDescent="0.25">
      <c r="A87" s="503" t="s">
        <v>230</v>
      </c>
      <c r="B87" s="504" t="s">
        <v>938</v>
      </c>
      <c r="C87" s="505">
        <v>0</v>
      </c>
      <c r="D87" s="505">
        <v>0</v>
      </c>
      <c r="E87" s="505">
        <v>0</v>
      </c>
      <c r="H87" s="295"/>
      <c r="I87" s="295"/>
      <c r="J87" s="295"/>
      <c r="K87" s="295"/>
    </row>
    <row r="88" spans="1:11" s="302" customFormat="1" x14ac:dyDescent="0.25">
      <c r="A88" s="503" t="s">
        <v>231</v>
      </c>
      <c r="B88" s="504" t="s">
        <v>939</v>
      </c>
      <c r="C88" s="505">
        <v>0</v>
      </c>
      <c r="D88" s="505">
        <v>0</v>
      </c>
      <c r="E88" s="505">
        <v>0</v>
      </c>
      <c r="H88" s="295"/>
      <c r="I88" s="295"/>
      <c r="J88" s="295"/>
      <c r="K88" s="295"/>
    </row>
    <row r="89" spans="1:11" s="302" customFormat="1" x14ac:dyDescent="0.25">
      <c r="A89" s="503" t="s">
        <v>232</v>
      </c>
      <c r="B89" s="504" t="s">
        <v>940</v>
      </c>
      <c r="C89" s="505">
        <v>0</v>
      </c>
      <c r="D89" s="505">
        <v>0</v>
      </c>
      <c r="E89" s="505">
        <v>0</v>
      </c>
      <c r="H89" s="295"/>
      <c r="I89" s="295"/>
      <c r="J89" s="295"/>
      <c r="K89" s="295"/>
    </row>
    <row r="90" spans="1:11" s="302" customFormat="1" x14ac:dyDescent="0.25">
      <c r="A90" s="503" t="s">
        <v>233</v>
      </c>
      <c r="B90" s="504" t="s">
        <v>941</v>
      </c>
      <c r="C90" s="505">
        <v>0</v>
      </c>
      <c r="D90" s="505">
        <v>0</v>
      </c>
      <c r="E90" s="505">
        <v>0</v>
      </c>
      <c r="H90" s="295"/>
      <c r="I90" s="295"/>
      <c r="J90" s="295"/>
      <c r="K90" s="295"/>
    </row>
    <row r="91" spans="1:11" s="302" customFormat="1" x14ac:dyDescent="0.25">
      <c r="A91" s="503" t="s">
        <v>234</v>
      </c>
      <c r="B91" s="504" t="s">
        <v>942</v>
      </c>
      <c r="C91" s="505">
        <v>0</v>
      </c>
      <c r="D91" s="505">
        <v>0</v>
      </c>
      <c r="E91" s="505">
        <v>0</v>
      </c>
      <c r="H91" s="295"/>
      <c r="I91" s="295"/>
      <c r="J91" s="295"/>
      <c r="K91" s="295"/>
    </row>
    <row r="92" spans="1:11" s="302" customFormat="1" ht="26.4" x14ac:dyDescent="0.25">
      <c r="A92" s="503" t="s">
        <v>235</v>
      </c>
      <c r="B92" s="504" t="s">
        <v>943</v>
      </c>
      <c r="C92" s="505">
        <v>0</v>
      </c>
      <c r="D92" s="505">
        <v>0</v>
      </c>
      <c r="E92" s="505">
        <v>0</v>
      </c>
      <c r="H92" s="295"/>
      <c r="I92" s="295"/>
      <c r="J92" s="295"/>
      <c r="K92" s="295"/>
    </row>
    <row r="93" spans="1:11" s="302" customFormat="1" ht="26.4" x14ac:dyDescent="0.25">
      <c r="A93" s="503" t="s">
        <v>236</v>
      </c>
      <c r="B93" s="504" t="s">
        <v>944</v>
      </c>
      <c r="C93" s="505">
        <v>0</v>
      </c>
      <c r="D93" s="505">
        <v>0</v>
      </c>
      <c r="E93" s="505">
        <v>0</v>
      </c>
      <c r="H93" s="295"/>
      <c r="I93" s="295"/>
      <c r="J93" s="295"/>
      <c r="K93" s="295"/>
    </row>
    <row r="94" spans="1:11" s="302" customFormat="1" ht="26.4" x14ac:dyDescent="0.25">
      <c r="A94" s="503" t="s">
        <v>237</v>
      </c>
      <c r="B94" s="504" t="s">
        <v>952</v>
      </c>
      <c r="C94" s="505">
        <v>0</v>
      </c>
      <c r="D94" s="505">
        <v>0</v>
      </c>
      <c r="E94" s="505">
        <v>0</v>
      </c>
      <c r="H94" s="295"/>
      <c r="I94" s="295"/>
      <c r="J94" s="295"/>
      <c r="K94" s="295"/>
    </row>
    <row r="95" spans="1:11" s="302" customFormat="1" x14ac:dyDescent="0.25">
      <c r="A95" s="503" t="s">
        <v>238</v>
      </c>
      <c r="B95" s="504" t="s">
        <v>953</v>
      </c>
      <c r="C95" s="505">
        <v>0</v>
      </c>
      <c r="D95" s="505">
        <v>0</v>
      </c>
      <c r="E95" s="505">
        <v>0</v>
      </c>
      <c r="H95" s="295"/>
      <c r="I95" s="295"/>
      <c r="J95" s="295"/>
      <c r="K95" s="295"/>
    </row>
    <row r="96" spans="1:11" s="302" customFormat="1" ht="26.4" x14ac:dyDescent="0.25">
      <c r="A96" s="503" t="s">
        <v>239</v>
      </c>
      <c r="B96" s="504" t="s">
        <v>954</v>
      </c>
      <c r="C96" s="505">
        <v>0</v>
      </c>
      <c r="D96" s="505">
        <v>0</v>
      </c>
      <c r="E96" s="505">
        <v>0</v>
      </c>
      <c r="H96" s="295"/>
      <c r="I96" s="295"/>
      <c r="J96" s="295"/>
      <c r="K96" s="295"/>
    </row>
    <row r="97" spans="1:11" s="302" customFormat="1" ht="26.4" x14ac:dyDescent="0.25">
      <c r="A97" s="503" t="s">
        <v>240</v>
      </c>
      <c r="B97" s="504" t="s">
        <v>955</v>
      </c>
      <c r="C97" s="505">
        <v>0</v>
      </c>
      <c r="D97" s="505">
        <v>0</v>
      </c>
      <c r="E97" s="505">
        <v>0</v>
      </c>
      <c r="H97" s="295"/>
      <c r="I97" s="295"/>
      <c r="J97" s="295"/>
      <c r="K97" s="295"/>
    </row>
    <row r="98" spans="1:11" s="302" customFormat="1" ht="26.4" x14ac:dyDescent="0.25">
      <c r="A98" s="503" t="s">
        <v>241</v>
      </c>
      <c r="B98" s="504" t="s">
        <v>956</v>
      </c>
      <c r="C98" s="505">
        <v>0</v>
      </c>
      <c r="D98" s="505">
        <v>0</v>
      </c>
      <c r="E98" s="505">
        <v>0</v>
      </c>
      <c r="H98" s="295"/>
      <c r="I98" s="295"/>
      <c r="J98" s="295"/>
      <c r="K98" s="295"/>
    </row>
    <row r="99" spans="1:11" s="302" customFormat="1" x14ac:dyDescent="0.25">
      <c r="A99" s="503" t="s">
        <v>242</v>
      </c>
      <c r="B99" s="504" t="s">
        <v>957</v>
      </c>
      <c r="C99" s="505">
        <v>0</v>
      </c>
      <c r="D99" s="505">
        <v>0</v>
      </c>
      <c r="E99" s="505">
        <v>0</v>
      </c>
      <c r="H99" s="295"/>
      <c r="I99" s="295"/>
      <c r="J99" s="295"/>
      <c r="K99" s="295"/>
    </row>
    <row r="100" spans="1:11" s="302" customFormat="1" ht="26.4" x14ac:dyDescent="0.25">
      <c r="A100" s="503" t="s">
        <v>243</v>
      </c>
      <c r="B100" s="504" t="s">
        <v>958</v>
      </c>
      <c r="C100" s="505">
        <v>0</v>
      </c>
      <c r="D100" s="505">
        <v>0</v>
      </c>
      <c r="E100" s="505">
        <v>0</v>
      </c>
      <c r="H100" s="295"/>
      <c r="I100" s="295"/>
      <c r="J100" s="295"/>
      <c r="K100" s="295"/>
    </row>
    <row r="101" spans="1:11" s="302" customFormat="1" ht="26.4" x14ac:dyDescent="0.25">
      <c r="A101" s="503" t="s">
        <v>244</v>
      </c>
      <c r="B101" s="504" t="s">
        <v>959</v>
      </c>
      <c r="C101" s="505">
        <v>0</v>
      </c>
      <c r="D101" s="505">
        <v>0</v>
      </c>
      <c r="E101" s="505">
        <v>0</v>
      </c>
      <c r="H101" s="295"/>
      <c r="I101" s="295"/>
      <c r="J101" s="295"/>
      <c r="K101" s="295"/>
    </row>
    <row r="102" spans="1:11" s="302" customFormat="1" x14ac:dyDescent="0.25">
      <c r="A102" s="503" t="s">
        <v>245</v>
      </c>
      <c r="B102" s="504" t="s">
        <v>960</v>
      </c>
      <c r="C102" s="505">
        <v>0</v>
      </c>
      <c r="D102" s="505">
        <v>0</v>
      </c>
      <c r="E102" s="505">
        <v>0</v>
      </c>
      <c r="H102" s="295"/>
      <c r="I102" s="295"/>
      <c r="J102" s="295"/>
      <c r="K102" s="295"/>
    </row>
    <row r="103" spans="1:11" s="302" customFormat="1" x14ac:dyDescent="0.25">
      <c r="A103" s="503" t="s">
        <v>246</v>
      </c>
      <c r="B103" s="504" t="s">
        <v>961</v>
      </c>
      <c r="C103" s="505">
        <v>0</v>
      </c>
      <c r="D103" s="505">
        <v>0</v>
      </c>
      <c r="E103" s="505">
        <v>0</v>
      </c>
      <c r="H103" s="295"/>
      <c r="I103" s="295"/>
      <c r="J103" s="295"/>
      <c r="K103" s="295"/>
    </row>
    <row r="104" spans="1:11" s="302" customFormat="1" x14ac:dyDescent="0.25">
      <c r="A104" s="503" t="s">
        <v>247</v>
      </c>
      <c r="B104" s="504" t="s">
        <v>962</v>
      </c>
      <c r="C104" s="505">
        <v>0</v>
      </c>
      <c r="D104" s="505">
        <v>0</v>
      </c>
      <c r="E104" s="505">
        <v>0</v>
      </c>
      <c r="H104" s="295"/>
      <c r="I104" s="295"/>
      <c r="J104" s="295"/>
      <c r="K104" s="295"/>
    </row>
    <row r="105" spans="1:11" s="302" customFormat="1" ht="26.4" x14ac:dyDescent="0.25">
      <c r="A105" s="503" t="s">
        <v>248</v>
      </c>
      <c r="B105" s="504" t="s">
        <v>963</v>
      </c>
      <c r="C105" s="505">
        <v>0</v>
      </c>
      <c r="D105" s="505">
        <v>0</v>
      </c>
      <c r="E105" s="505">
        <v>0</v>
      </c>
      <c r="H105" s="295"/>
      <c r="I105" s="295"/>
      <c r="J105" s="295"/>
      <c r="K105" s="295"/>
    </row>
    <row r="106" spans="1:11" s="302" customFormat="1" ht="26.4" x14ac:dyDescent="0.25">
      <c r="A106" s="503" t="s">
        <v>249</v>
      </c>
      <c r="B106" s="504" t="s">
        <v>964</v>
      </c>
      <c r="C106" s="505">
        <v>0</v>
      </c>
      <c r="D106" s="505">
        <v>0</v>
      </c>
      <c r="E106" s="505">
        <v>0</v>
      </c>
      <c r="H106" s="295"/>
      <c r="I106" s="295"/>
      <c r="J106" s="295"/>
      <c r="K106" s="295"/>
    </row>
    <row r="107" spans="1:11" s="302" customFormat="1" x14ac:dyDescent="0.25">
      <c r="A107" s="500" t="s">
        <v>250</v>
      </c>
      <c r="B107" s="501" t="s">
        <v>965</v>
      </c>
      <c r="C107" s="502">
        <v>321956</v>
      </c>
      <c r="D107" s="502">
        <v>0</v>
      </c>
      <c r="E107" s="502">
        <v>340438</v>
      </c>
      <c r="H107" s="295"/>
      <c r="I107" s="295"/>
      <c r="J107" s="295"/>
      <c r="K107" s="295"/>
    </row>
    <row r="108" spans="1:11" s="302" customFormat="1" ht="26.4" x14ac:dyDescent="0.25">
      <c r="A108" s="503" t="s">
        <v>251</v>
      </c>
      <c r="B108" s="504" t="s">
        <v>966</v>
      </c>
      <c r="C108" s="505">
        <v>0</v>
      </c>
      <c r="D108" s="505">
        <v>0</v>
      </c>
      <c r="E108" s="505">
        <v>0</v>
      </c>
      <c r="H108" s="295"/>
      <c r="I108" s="295"/>
      <c r="J108" s="295"/>
      <c r="K108" s="295"/>
    </row>
    <row r="109" spans="1:11" s="302" customFormat="1" ht="26.4" x14ac:dyDescent="0.25">
      <c r="A109" s="503" t="s">
        <v>252</v>
      </c>
      <c r="B109" s="504" t="s">
        <v>967</v>
      </c>
      <c r="C109" s="505">
        <v>0</v>
      </c>
      <c r="D109" s="505">
        <v>0</v>
      </c>
      <c r="E109" s="505">
        <v>0</v>
      </c>
      <c r="H109" s="295"/>
      <c r="I109" s="295"/>
      <c r="J109" s="295"/>
      <c r="K109" s="295"/>
    </row>
    <row r="110" spans="1:11" s="302" customFormat="1" ht="26.4" x14ac:dyDescent="0.25">
      <c r="A110" s="503" t="s">
        <v>253</v>
      </c>
      <c r="B110" s="504" t="s">
        <v>968</v>
      </c>
      <c r="C110" s="505">
        <v>0</v>
      </c>
      <c r="D110" s="505">
        <v>0</v>
      </c>
      <c r="E110" s="505">
        <v>0</v>
      </c>
      <c r="H110" s="295"/>
      <c r="I110" s="295"/>
      <c r="J110" s="295"/>
      <c r="K110" s="295"/>
    </row>
    <row r="111" spans="1:11" s="302" customFormat="1" ht="26.4" x14ac:dyDescent="0.25">
      <c r="A111" s="503" t="s">
        <v>254</v>
      </c>
      <c r="B111" s="504" t="s">
        <v>969</v>
      </c>
      <c r="C111" s="505">
        <v>0</v>
      </c>
      <c r="D111" s="505">
        <v>0</v>
      </c>
      <c r="E111" s="505">
        <v>0</v>
      </c>
      <c r="H111" s="295"/>
      <c r="I111" s="295"/>
      <c r="J111" s="295"/>
      <c r="K111" s="295"/>
    </row>
    <row r="112" spans="1:11" s="302" customFormat="1" x14ac:dyDescent="0.25">
      <c r="A112" s="503" t="s">
        <v>255</v>
      </c>
      <c r="B112" s="504" t="s">
        <v>970</v>
      </c>
      <c r="C112" s="505">
        <v>0</v>
      </c>
      <c r="D112" s="505">
        <v>0</v>
      </c>
      <c r="E112" s="505">
        <v>0</v>
      </c>
      <c r="H112" s="295"/>
      <c r="I112" s="295"/>
      <c r="J112" s="295"/>
      <c r="K112" s="295"/>
    </row>
    <row r="113" spans="1:11" s="302" customFormat="1" x14ac:dyDescent="0.25">
      <c r="A113" s="503" t="s">
        <v>256</v>
      </c>
      <c r="B113" s="504" t="s">
        <v>971</v>
      </c>
      <c r="C113" s="505">
        <v>0</v>
      </c>
      <c r="D113" s="505">
        <v>0</v>
      </c>
      <c r="E113" s="505">
        <v>0</v>
      </c>
      <c r="H113" s="295"/>
      <c r="I113" s="295"/>
      <c r="J113" s="295"/>
      <c r="K113" s="295"/>
    </row>
    <row r="114" spans="1:11" s="302" customFormat="1" x14ac:dyDescent="0.25">
      <c r="A114" s="503" t="s">
        <v>257</v>
      </c>
      <c r="B114" s="504" t="s">
        <v>972</v>
      </c>
      <c r="C114" s="505">
        <v>0</v>
      </c>
      <c r="D114" s="505">
        <v>0</v>
      </c>
      <c r="E114" s="505">
        <v>0</v>
      </c>
      <c r="H114" s="295"/>
      <c r="I114" s="295"/>
      <c r="J114" s="295"/>
      <c r="K114" s="295"/>
    </row>
    <row r="115" spans="1:11" s="302" customFormat="1" x14ac:dyDescent="0.25">
      <c r="A115" s="503" t="s">
        <v>258</v>
      </c>
      <c r="B115" s="504" t="s">
        <v>973</v>
      </c>
      <c r="C115" s="505">
        <v>0</v>
      </c>
      <c r="D115" s="505">
        <v>0</v>
      </c>
      <c r="E115" s="505">
        <v>0</v>
      </c>
      <c r="H115" s="295"/>
      <c r="I115" s="295"/>
      <c r="J115" s="295"/>
      <c r="K115" s="295"/>
    </row>
    <row r="116" spans="1:11" s="302" customFormat="1" x14ac:dyDescent="0.25">
      <c r="A116" s="503" t="s">
        <v>259</v>
      </c>
      <c r="B116" s="504" t="s">
        <v>974</v>
      </c>
      <c r="C116" s="505">
        <v>0</v>
      </c>
      <c r="D116" s="505">
        <v>0</v>
      </c>
      <c r="E116" s="505">
        <v>0</v>
      </c>
      <c r="H116" s="295"/>
      <c r="I116" s="295"/>
      <c r="J116" s="295"/>
      <c r="K116" s="295"/>
    </row>
    <row r="117" spans="1:11" s="302" customFormat="1" x14ac:dyDescent="0.25">
      <c r="A117" s="503" t="s">
        <v>260</v>
      </c>
      <c r="B117" s="504" t="s">
        <v>975</v>
      </c>
      <c r="C117" s="505">
        <v>0</v>
      </c>
      <c r="D117" s="505">
        <v>0</v>
      </c>
      <c r="E117" s="505">
        <v>0</v>
      </c>
      <c r="H117" s="295"/>
      <c r="I117" s="295"/>
      <c r="J117" s="295"/>
      <c r="K117" s="295"/>
    </row>
    <row r="118" spans="1:11" s="302" customFormat="1" x14ac:dyDescent="0.25">
      <c r="A118" s="503" t="s">
        <v>261</v>
      </c>
      <c r="B118" s="504" t="s">
        <v>976</v>
      </c>
      <c r="C118" s="505">
        <v>0</v>
      </c>
      <c r="D118" s="505">
        <v>0</v>
      </c>
      <c r="E118" s="505">
        <v>0</v>
      </c>
      <c r="H118" s="295"/>
      <c r="I118" s="295"/>
      <c r="J118" s="295"/>
      <c r="K118" s="295"/>
    </row>
    <row r="119" spans="1:11" s="302" customFormat="1" x14ac:dyDescent="0.25">
      <c r="A119" s="503" t="s">
        <v>262</v>
      </c>
      <c r="B119" s="504" t="s">
        <v>977</v>
      </c>
      <c r="C119" s="505">
        <v>0</v>
      </c>
      <c r="D119" s="505">
        <v>0</v>
      </c>
      <c r="E119" s="505">
        <v>0</v>
      </c>
      <c r="H119" s="295"/>
      <c r="I119" s="295"/>
      <c r="J119" s="295"/>
      <c r="K119" s="295"/>
    </row>
    <row r="120" spans="1:11" s="302" customFormat="1" ht="26.4" x14ac:dyDescent="0.25">
      <c r="A120" s="503" t="s">
        <v>263</v>
      </c>
      <c r="B120" s="504" t="s">
        <v>978</v>
      </c>
      <c r="C120" s="505">
        <v>0</v>
      </c>
      <c r="D120" s="505">
        <v>0</v>
      </c>
      <c r="E120" s="505">
        <v>0</v>
      </c>
      <c r="H120" s="295"/>
      <c r="I120" s="295"/>
      <c r="J120" s="295"/>
      <c r="K120" s="295"/>
    </row>
    <row r="121" spans="1:11" s="302" customFormat="1" x14ac:dyDescent="0.25">
      <c r="A121" s="503" t="s">
        <v>264</v>
      </c>
      <c r="B121" s="504" t="s">
        <v>979</v>
      </c>
      <c r="C121" s="505">
        <v>0</v>
      </c>
      <c r="D121" s="505">
        <v>0</v>
      </c>
      <c r="E121" s="505">
        <v>0</v>
      </c>
      <c r="H121" s="295"/>
      <c r="I121" s="295"/>
      <c r="J121" s="295"/>
      <c r="K121" s="295"/>
    </row>
    <row r="122" spans="1:11" s="302" customFormat="1" x14ac:dyDescent="0.25">
      <c r="A122" s="503" t="s">
        <v>265</v>
      </c>
      <c r="B122" s="504" t="s">
        <v>980</v>
      </c>
      <c r="C122" s="505">
        <v>0</v>
      </c>
      <c r="D122" s="505">
        <v>0</v>
      </c>
      <c r="E122" s="505">
        <v>0</v>
      </c>
      <c r="H122" s="295"/>
      <c r="I122" s="295"/>
      <c r="J122" s="295"/>
      <c r="K122" s="295"/>
    </row>
    <row r="123" spans="1:11" s="302" customFormat="1" x14ac:dyDescent="0.25">
      <c r="A123" s="503" t="s">
        <v>266</v>
      </c>
      <c r="B123" s="504" t="s">
        <v>981</v>
      </c>
      <c r="C123" s="505">
        <v>0</v>
      </c>
      <c r="D123" s="505">
        <v>0</v>
      </c>
      <c r="E123" s="505">
        <v>0</v>
      </c>
      <c r="H123" s="295"/>
      <c r="I123" s="295"/>
      <c r="J123" s="295"/>
      <c r="K123" s="295"/>
    </row>
    <row r="124" spans="1:11" s="302" customFormat="1" x14ac:dyDescent="0.25">
      <c r="A124" s="503" t="s">
        <v>267</v>
      </c>
      <c r="B124" s="504" t="s">
        <v>982</v>
      </c>
      <c r="C124" s="505">
        <v>0</v>
      </c>
      <c r="D124" s="505">
        <v>0</v>
      </c>
      <c r="E124" s="505">
        <v>0</v>
      </c>
      <c r="H124" s="295"/>
      <c r="I124" s="295"/>
      <c r="J124" s="295"/>
      <c r="K124" s="295"/>
    </row>
    <row r="125" spans="1:11" s="302" customFormat="1" ht="26.4" x14ac:dyDescent="0.25">
      <c r="A125" s="503" t="s">
        <v>268</v>
      </c>
      <c r="B125" s="504" t="s">
        <v>1069</v>
      </c>
      <c r="C125" s="505">
        <v>0</v>
      </c>
      <c r="D125" s="505">
        <v>0</v>
      </c>
      <c r="E125" s="505">
        <v>0</v>
      </c>
      <c r="H125" s="295"/>
      <c r="I125" s="295"/>
      <c r="J125" s="295"/>
      <c r="K125" s="295"/>
    </row>
    <row r="126" spans="1:11" s="302" customFormat="1" x14ac:dyDescent="0.25">
      <c r="A126" s="503" t="s">
        <v>269</v>
      </c>
      <c r="B126" s="504" t="s">
        <v>983</v>
      </c>
      <c r="C126" s="505">
        <v>0</v>
      </c>
      <c r="D126" s="505">
        <v>0</v>
      </c>
      <c r="E126" s="505">
        <v>0</v>
      </c>
      <c r="H126" s="295"/>
      <c r="I126" s="295"/>
      <c r="J126" s="295"/>
      <c r="K126" s="295"/>
    </row>
    <row r="127" spans="1:11" s="302" customFormat="1" x14ac:dyDescent="0.25">
      <c r="A127" s="503" t="s">
        <v>270</v>
      </c>
      <c r="B127" s="504" t="s">
        <v>984</v>
      </c>
      <c r="C127" s="505">
        <v>0</v>
      </c>
      <c r="D127" s="505">
        <v>0</v>
      </c>
      <c r="E127" s="505">
        <v>0</v>
      </c>
      <c r="H127" s="295"/>
      <c r="I127" s="295"/>
      <c r="J127" s="295"/>
      <c r="K127" s="295"/>
    </row>
    <row r="128" spans="1:11" s="302" customFormat="1" x14ac:dyDescent="0.25">
      <c r="A128" s="503" t="s">
        <v>271</v>
      </c>
      <c r="B128" s="504" t="s">
        <v>985</v>
      </c>
      <c r="C128" s="505">
        <v>0</v>
      </c>
      <c r="D128" s="505">
        <v>0</v>
      </c>
      <c r="E128" s="505">
        <v>0</v>
      </c>
      <c r="H128" s="295"/>
      <c r="I128" s="295"/>
      <c r="J128" s="295"/>
      <c r="K128" s="295"/>
    </row>
    <row r="129" spans="1:11" s="302" customFormat="1" x14ac:dyDescent="0.25">
      <c r="A129" s="503" t="s">
        <v>272</v>
      </c>
      <c r="B129" s="504" t="s">
        <v>986</v>
      </c>
      <c r="C129" s="505">
        <v>0</v>
      </c>
      <c r="D129" s="505">
        <v>0</v>
      </c>
      <c r="E129" s="505">
        <v>0</v>
      </c>
      <c r="H129" s="295"/>
      <c r="I129" s="295"/>
      <c r="J129" s="295"/>
      <c r="K129" s="295"/>
    </row>
    <row r="130" spans="1:11" s="302" customFormat="1" x14ac:dyDescent="0.25">
      <c r="A130" s="503" t="s">
        <v>273</v>
      </c>
      <c r="B130" s="504" t="s">
        <v>987</v>
      </c>
      <c r="C130" s="505">
        <v>0</v>
      </c>
      <c r="D130" s="505">
        <v>0</v>
      </c>
      <c r="E130" s="505">
        <v>0</v>
      </c>
      <c r="H130" s="295"/>
      <c r="I130" s="295"/>
      <c r="J130" s="295"/>
      <c r="K130" s="295"/>
    </row>
    <row r="131" spans="1:11" s="302" customFormat="1" x14ac:dyDescent="0.25">
      <c r="A131" s="503" t="s">
        <v>274</v>
      </c>
      <c r="B131" s="504" t="s">
        <v>988</v>
      </c>
      <c r="C131" s="505">
        <v>0</v>
      </c>
      <c r="D131" s="505">
        <v>0</v>
      </c>
      <c r="E131" s="505">
        <v>0</v>
      </c>
      <c r="H131" s="295"/>
      <c r="I131" s="295"/>
      <c r="J131" s="295"/>
      <c r="K131" s="295"/>
    </row>
    <row r="132" spans="1:11" s="302" customFormat="1" x14ac:dyDescent="0.25">
      <c r="A132" s="503" t="s">
        <v>275</v>
      </c>
      <c r="B132" s="504" t="s">
        <v>989</v>
      </c>
      <c r="C132" s="505">
        <v>0</v>
      </c>
      <c r="D132" s="505">
        <v>0</v>
      </c>
      <c r="E132" s="505">
        <v>0</v>
      </c>
      <c r="H132" s="295"/>
      <c r="I132" s="295"/>
      <c r="J132" s="295"/>
      <c r="K132" s="295"/>
    </row>
    <row r="133" spans="1:11" s="302" customFormat="1" x14ac:dyDescent="0.25">
      <c r="A133" s="503" t="s">
        <v>276</v>
      </c>
      <c r="B133" s="504" t="s">
        <v>990</v>
      </c>
      <c r="C133" s="505">
        <v>0</v>
      </c>
      <c r="D133" s="505">
        <v>0</v>
      </c>
      <c r="E133" s="505">
        <v>0</v>
      </c>
      <c r="H133" s="295"/>
      <c r="I133" s="295"/>
      <c r="J133" s="295"/>
      <c r="K133" s="295"/>
    </row>
    <row r="134" spans="1:11" s="302" customFormat="1" ht="26.4" x14ac:dyDescent="0.25">
      <c r="A134" s="503" t="s">
        <v>277</v>
      </c>
      <c r="B134" s="504" t="s">
        <v>991</v>
      </c>
      <c r="C134" s="505">
        <v>0</v>
      </c>
      <c r="D134" s="505">
        <v>0</v>
      </c>
      <c r="E134" s="505">
        <v>0</v>
      </c>
      <c r="H134" s="295"/>
      <c r="I134" s="295"/>
      <c r="J134" s="295"/>
      <c r="K134" s="295"/>
    </row>
    <row r="135" spans="1:11" s="302" customFormat="1" ht="26.4" x14ac:dyDescent="0.25">
      <c r="A135" s="503" t="s">
        <v>278</v>
      </c>
      <c r="B135" s="504" t="s">
        <v>992</v>
      </c>
      <c r="C135" s="505">
        <v>0</v>
      </c>
      <c r="D135" s="505">
        <v>0</v>
      </c>
      <c r="E135" s="505">
        <v>0</v>
      </c>
      <c r="H135" s="295"/>
      <c r="I135" s="295"/>
      <c r="J135" s="295"/>
      <c r="K135" s="295"/>
    </row>
    <row r="136" spans="1:11" s="302" customFormat="1" ht="26.4" x14ac:dyDescent="0.25">
      <c r="A136" s="503" t="s">
        <v>279</v>
      </c>
      <c r="B136" s="504" t="s">
        <v>993</v>
      </c>
      <c r="C136" s="505">
        <v>0</v>
      </c>
      <c r="D136" s="505">
        <v>0</v>
      </c>
      <c r="E136" s="505">
        <v>0</v>
      </c>
      <c r="H136" s="295"/>
      <c r="I136" s="295"/>
      <c r="J136" s="295"/>
      <c r="K136" s="295"/>
    </row>
    <row r="137" spans="1:11" s="302" customFormat="1" ht="26.4" x14ac:dyDescent="0.25">
      <c r="A137" s="503" t="s">
        <v>280</v>
      </c>
      <c r="B137" s="504" t="s">
        <v>994</v>
      </c>
      <c r="C137" s="505">
        <v>0</v>
      </c>
      <c r="D137" s="505">
        <v>0</v>
      </c>
      <c r="E137" s="505">
        <v>0</v>
      </c>
      <c r="H137" s="295"/>
      <c r="I137" s="295"/>
      <c r="J137" s="295"/>
      <c r="K137" s="295"/>
    </row>
    <row r="138" spans="1:11" s="302" customFormat="1" ht="26.4" x14ac:dyDescent="0.25">
      <c r="A138" s="503" t="s">
        <v>281</v>
      </c>
      <c r="B138" s="504" t="s">
        <v>995</v>
      </c>
      <c r="C138" s="505">
        <v>0</v>
      </c>
      <c r="D138" s="505">
        <v>0</v>
      </c>
      <c r="E138" s="505">
        <v>0</v>
      </c>
      <c r="H138" s="295"/>
      <c r="I138" s="295"/>
      <c r="J138" s="295"/>
      <c r="K138" s="295"/>
    </row>
    <row r="139" spans="1:11" s="302" customFormat="1" ht="26.4" x14ac:dyDescent="0.25">
      <c r="A139" s="503" t="s">
        <v>282</v>
      </c>
      <c r="B139" s="504" t="s">
        <v>996</v>
      </c>
      <c r="C139" s="505">
        <v>0</v>
      </c>
      <c r="D139" s="505">
        <v>0</v>
      </c>
      <c r="E139" s="505">
        <v>0</v>
      </c>
      <c r="H139" s="295"/>
      <c r="I139" s="295"/>
      <c r="J139" s="295"/>
      <c r="K139" s="295"/>
    </row>
    <row r="140" spans="1:11" s="302" customFormat="1" ht="26.4" x14ac:dyDescent="0.25">
      <c r="A140" s="503" t="s">
        <v>283</v>
      </c>
      <c r="B140" s="504" t="s">
        <v>997</v>
      </c>
      <c r="C140" s="505">
        <v>0</v>
      </c>
      <c r="D140" s="505">
        <v>0</v>
      </c>
      <c r="E140" s="505">
        <v>0</v>
      </c>
      <c r="H140" s="295"/>
      <c r="I140" s="295"/>
      <c r="J140" s="295"/>
      <c r="K140" s="295"/>
    </row>
    <row r="141" spans="1:11" s="302" customFormat="1" ht="26.4" x14ac:dyDescent="0.25">
      <c r="A141" s="503" t="s">
        <v>284</v>
      </c>
      <c r="B141" s="504" t="s">
        <v>998</v>
      </c>
      <c r="C141" s="505">
        <v>0</v>
      </c>
      <c r="D141" s="505">
        <v>0</v>
      </c>
      <c r="E141" s="505">
        <v>0</v>
      </c>
      <c r="H141" s="295"/>
      <c r="I141" s="295"/>
      <c r="J141" s="295"/>
      <c r="K141" s="295"/>
    </row>
    <row r="142" spans="1:11" s="302" customFormat="1" ht="26.4" x14ac:dyDescent="0.25">
      <c r="A142" s="503" t="s">
        <v>285</v>
      </c>
      <c r="B142" s="504" t="s">
        <v>999</v>
      </c>
      <c r="C142" s="505">
        <v>0</v>
      </c>
      <c r="D142" s="505">
        <v>0</v>
      </c>
      <c r="E142" s="505">
        <v>0</v>
      </c>
      <c r="H142" s="295"/>
      <c r="I142" s="295"/>
      <c r="J142" s="295"/>
      <c r="K142" s="295"/>
    </row>
    <row r="143" spans="1:11" s="302" customFormat="1" ht="26.4" x14ac:dyDescent="0.25">
      <c r="A143" s="503" t="s">
        <v>286</v>
      </c>
      <c r="B143" s="504" t="s">
        <v>1070</v>
      </c>
      <c r="C143" s="505">
        <v>0</v>
      </c>
      <c r="D143" s="505">
        <v>0</v>
      </c>
      <c r="E143" s="505">
        <v>0</v>
      </c>
      <c r="H143" s="295"/>
      <c r="I143" s="295"/>
      <c r="J143" s="295"/>
      <c r="K143" s="295"/>
    </row>
    <row r="144" spans="1:11" s="302" customFormat="1" ht="26.4" x14ac:dyDescent="0.25">
      <c r="A144" s="503" t="s">
        <v>287</v>
      </c>
      <c r="B144" s="504" t="s">
        <v>1000</v>
      </c>
      <c r="C144" s="505">
        <v>0</v>
      </c>
      <c r="D144" s="505">
        <v>0</v>
      </c>
      <c r="E144" s="505">
        <v>0</v>
      </c>
      <c r="H144" s="295"/>
      <c r="I144" s="295"/>
      <c r="J144" s="295"/>
      <c r="K144" s="295"/>
    </row>
    <row r="145" spans="1:11" s="302" customFormat="1" ht="26.4" x14ac:dyDescent="0.25">
      <c r="A145" s="503" t="s">
        <v>288</v>
      </c>
      <c r="B145" s="504" t="s">
        <v>1071</v>
      </c>
      <c r="C145" s="505">
        <v>0</v>
      </c>
      <c r="D145" s="505">
        <v>0</v>
      </c>
      <c r="E145" s="505">
        <v>0</v>
      </c>
      <c r="H145" s="295"/>
      <c r="I145" s="295"/>
      <c r="J145" s="295"/>
      <c r="K145" s="295"/>
    </row>
    <row r="146" spans="1:11" s="302" customFormat="1" x14ac:dyDescent="0.25">
      <c r="A146" s="503" t="s">
        <v>289</v>
      </c>
      <c r="B146" s="504" t="s">
        <v>1072</v>
      </c>
      <c r="C146" s="505">
        <v>0</v>
      </c>
      <c r="D146" s="505">
        <v>0</v>
      </c>
      <c r="E146" s="505">
        <v>0</v>
      </c>
      <c r="H146" s="295"/>
      <c r="I146" s="295"/>
      <c r="J146" s="295"/>
      <c r="K146" s="295"/>
    </row>
    <row r="147" spans="1:11" s="302" customFormat="1" ht="26.4" x14ac:dyDescent="0.25">
      <c r="A147" s="503" t="s">
        <v>290</v>
      </c>
      <c r="B147" s="504" t="s">
        <v>1073</v>
      </c>
      <c r="C147" s="505">
        <v>0</v>
      </c>
      <c r="D147" s="505">
        <v>0</v>
      </c>
      <c r="E147" s="505">
        <v>0</v>
      </c>
      <c r="H147" s="295"/>
      <c r="I147" s="295"/>
      <c r="J147" s="295"/>
      <c r="K147" s="295"/>
    </row>
    <row r="148" spans="1:11" s="302" customFormat="1" x14ac:dyDescent="0.25">
      <c r="A148" s="500" t="s">
        <v>291</v>
      </c>
      <c r="B148" s="501" t="s">
        <v>1001</v>
      </c>
      <c r="C148" s="502">
        <v>0</v>
      </c>
      <c r="D148" s="502">
        <v>0</v>
      </c>
      <c r="E148" s="502">
        <v>0</v>
      </c>
      <c r="H148" s="295"/>
      <c r="I148" s="295"/>
      <c r="J148" s="295"/>
      <c r="K148" s="295"/>
    </row>
    <row r="149" spans="1:11" s="302" customFormat="1" x14ac:dyDescent="0.25">
      <c r="A149" s="503" t="s">
        <v>292</v>
      </c>
      <c r="B149" s="504" t="s">
        <v>1002</v>
      </c>
      <c r="C149" s="505">
        <v>0</v>
      </c>
      <c r="D149" s="505">
        <v>0</v>
      </c>
      <c r="E149" s="505">
        <v>0</v>
      </c>
      <c r="H149" s="295"/>
      <c r="I149" s="295"/>
      <c r="J149" s="295"/>
      <c r="K149" s="295"/>
    </row>
    <row r="150" spans="1:11" s="302" customFormat="1" x14ac:dyDescent="0.25">
      <c r="A150" s="503" t="s">
        <v>293</v>
      </c>
      <c r="B150" s="504" t="s">
        <v>1003</v>
      </c>
      <c r="C150" s="505">
        <v>0</v>
      </c>
      <c r="D150" s="505">
        <v>0</v>
      </c>
      <c r="E150" s="505">
        <v>0</v>
      </c>
      <c r="H150" s="295"/>
      <c r="I150" s="295"/>
      <c r="J150" s="295"/>
      <c r="K150" s="295"/>
    </row>
    <row r="151" spans="1:11" s="302" customFormat="1" x14ac:dyDescent="0.25">
      <c r="A151" s="503" t="s">
        <v>294</v>
      </c>
      <c r="B151" s="504" t="s">
        <v>1074</v>
      </c>
      <c r="C151" s="505">
        <v>0</v>
      </c>
      <c r="D151" s="505">
        <v>0</v>
      </c>
      <c r="E151" s="505">
        <v>0</v>
      </c>
      <c r="H151" s="295"/>
      <c r="I151" s="295"/>
      <c r="J151" s="295"/>
      <c r="K151" s="295"/>
    </row>
    <row r="152" spans="1:11" s="302" customFormat="1" x14ac:dyDescent="0.25">
      <c r="A152" s="503" t="s">
        <v>295</v>
      </c>
      <c r="B152" s="504" t="s">
        <v>1004</v>
      </c>
      <c r="C152" s="505">
        <v>0</v>
      </c>
      <c r="D152" s="505">
        <v>0</v>
      </c>
      <c r="E152" s="505">
        <v>0</v>
      </c>
      <c r="H152" s="295"/>
      <c r="I152" s="295"/>
      <c r="J152" s="295"/>
      <c r="K152" s="295"/>
    </row>
    <row r="153" spans="1:11" s="302" customFormat="1" x14ac:dyDescent="0.25">
      <c r="A153" s="503" t="s">
        <v>296</v>
      </c>
      <c r="B153" s="504" t="s">
        <v>1006</v>
      </c>
      <c r="C153" s="505">
        <v>0</v>
      </c>
      <c r="D153" s="505">
        <v>0</v>
      </c>
      <c r="E153" s="505">
        <v>0</v>
      </c>
      <c r="H153" s="295"/>
      <c r="I153" s="295"/>
      <c r="J153" s="295"/>
      <c r="K153" s="295"/>
    </row>
    <row r="154" spans="1:11" s="302" customFormat="1" x14ac:dyDescent="0.25">
      <c r="A154" s="503" t="s">
        <v>1005</v>
      </c>
      <c r="B154" s="504" t="s">
        <v>1008</v>
      </c>
      <c r="C154" s="505">
        <v>0</v>
      </c>
      <c r="D154" s="505">
        <v>0</v>
      </c>
      <c r="E154" s="505">
        <v>0</v>
      </c>
      <c r="H154" s="295"/>
      <c r="I154" s="295"/>
      <c r="J154" s="295"/>
      <c r="K154" s="295"/>
    </row>
    <row r="155" spans="1:11" s="302" customFormat="1" x14ac:dyDescent="0.25">
      <c r="A155" s="503" t="s">
        <v>1007</v>
      </c>
      <c r="B155" s="504" t="s">
        <v>1010</v>
      </c>
      <c r="C155" s="505">
        <v>0</v>
      </c>
      <c r="D155" s="505">
        <v>0</v>
      </c>
      <c r="E155" s="505">
        <v>0</v>
      </c>
      <c r="H155" s="295"/>
      <c r="I155" s="295"/>
      <c r="J155" s="295"/>
      <c r="K155" s="295"/>
    </row>
    <row r="156" spans="1:11" s="302" customFormat="1" x14ac:dyDescent="0.25">
      <c r="A156" s="503" t="s">
        <v>1009</v>
      </c>
      <c r="B156" s="504" t="s">
        <v>1012</v>
      </c>
      <c r="C156" s="505">
        <v>0</v>
      </c>
      <c r="D156" s="505">
        <v>0</v>
      </c>
      <c r="E156" s="505">
        <v>0</v>
      </c>
      <c r="H156" s="295"/>
      <c r="I156" s="295"/>
      <c r="J156" s="295"/>
      <c r="K156" s="295"/>
    </row>
    <row r="157" spans="1:11" s="302" customFormat="1" x14ac:dyDescent="0.25">
      <c r="A157" s="503" t="s">
        <v>1011</v>
      </c>
      <c r="B157" s="504" t="s">
        <v>1014</v>
      </c>
      <c r="C157" s="505">
        <v>0</v>
      </c>
      <c r="D157" s="505">
        <v>0</v>
      </c>
      <c r="E157" s="505">
        <v>0</v>
      </c>
      <c r="H157" s="295"/>
      <c r="I157" s="295"/>
      <c r="J157" s="295"/>
      <c r="K157" s="295"/>
    </row>
    <row r="158" spans="1:11" s="302" customFormat="1" x14ac:dyDescent="0.25">
      <c r="A158" s="503" t="s">
        <v>1013</v>
      </c>
      <c r="B158" s="504" t="s">
        <v>1016</v>
      </c>
      <c r="C158" s="505">
        <v>0</v>
      </c>
      <c r="D158" s="505">
        <v>0</v>
      </c>
      <c r="E158" s="505">
        <v>0</v>
      </c>
      <c r="H158" s="295"/>
      <c r="I158" s="295"/>
      <c r="J158" s="295"/>
      <c r="K158" s="295"/>
    </row>
    <row r="159" spans="1:11" s="302" customFormat="1" x14ac:dyDescent="0.25">
      <c r="A159" s="503" t="s">
        <v>1015</v>
      </c>
      <c r="B159" s="504" t="s">
        <v>1018</v>
      </c>
      <c r="C159" s="505">
        <v>0</v>
      </c>
      <c r="D159" s="505">
        <v>0</v>
      </c>
      <c r="E159" s="505">
        <v>0</v>
      </c>
      <c r="H159" s="295"/>
      <c r="I159" s="295"/>
      <c r="J159" s="295"/>
      <c r="K159" s="295"/>
    </row>
    <row r="160" spans="1:11" s="302" customFormat="1" x14ac:dyDescent="0.25">
      <c r="A160" s="503" t="s">
        <v>1017</v>
      </c>
      <c r="B160" s="504" t="s">
        <v>0</v>
      </c>
      <c r="C160" s="505">
        <v>0</v>
      </c>
      <c r="D160" s="505">
        <v>0</v>
      </c>
      <c r="E160" s="505">
        <v>0</v>
      </c>
      <c r="H160" s="295"/>
      <c r="I160" s="295"/>
      <c r="J160" s="295"/>
      <c r="K160" s="295"/>
    </row>
    <row r="161" spans="1:11" s="302" customFormat="1" x14ac:dyDescent="0.25">
      <c r="A161" s="503" t="s">
        <v>1019</v>
      </c>
      <c r="B161" s="504" t="s">
        <v>2</v>
      </c>
      <c r="C161" s="505">
        <v>0</v>
      </c>
      <c r="D161" s="505">
        <v>0</v>
      </c>
      <c r="E161" s="505">
        <v>0</v>
      </c>
      <c r="H161" s="295"/>
      <c r="I161" s="295"/>
      <c r="J161" s="295"/>
      <c r="K161" s="295"/>
    </row>
    <row r="162" spans="1:11" s="302" customFormat="1" x14ac:dyDescent="0.25">
      <c r="A162" s="503" t="s">
        <v>1</v>
      </c>
      <c r="B162" s="504" t="s">
        <v>1075</v>
      </c>
      <c r="C162" s="505">
        <v>0</v>
      </c>
      <c r="D162" s="505">
        <v>0</v>
      </c>
      <c r="E162" s="505">
        <v>0</v>
      </c>
      <c r="H162" s="295"/>
      <c r="I162" s="295"/>
      <c r="J162" s="295"/>
      <c r="K162" s="295"/>
    </row>
    <row r="163" spans="1:11" s="302" customFormat="1" x14ac:dyDescent="0.25">
      <c r="A163" s="503" t="s">
        <v>3</v>
      </c>
      <c r="B163" s="504" t="s">
        <v>5</v>
      </c>
      <c r="C163" s="505">
        <v>0</v>
      </c>
      <c r="D163" s="505">
        <v>0</v>
      </c>
      <c r="E163" s="505">
        <v>0</v>
      </c>
      <c r="H163" s="295"/>
      <c r="I163" s="295"/>
      <c r="J163" s="295"/>
      <c r="K163" s="295"/>
    </row>
    <row r="164" spans="1:11" s="302" customFormat="1" x14ac:dyDescent="0.25">
      <c r="A164" s="500" t="s">
        <v>4</v>
      </c>
      <c r="B164" s="501" t="s">
        <v>7</v>
      </c>
      <c r="C164" s="502">
        <v>0</v>
      </c>
      <c r="D164" s="502">
        <v>0</v>
      </c>
      <c r="E164" s="502">
        <v>0</v>
      </c>
      <c r="H164" s="295"/>
      <c r="I164" s="295"/>
      <c r="J164" s="295"/>
      <c r="K164" s="295"/>
    </row>
    <row r="165" spans="1:11" s="302" customFormat="1" x14ac:dyDescent="0.25">
      <c r="A165" s="500" t="s">
        <v>6</v>
      </c>
      <c r="B165" s="501" t="s">
        <v>9</v>
      </c>
      <c r="C165" s="502">
        <v>321956</v>
      </c>
      <c r="D165" s="502">
        <v>0</v>
      </c>
      <c r="E165" s="502">
        <v>340438</v>
      </c>
      <c r="H165" s="295"/>
      <c r="I165" s="295"/>
      <c r="J165" s="295"/>
      <c r="K165" s="295"/>
    </row>
    <row r="166" spans="1:11" s="302" customFormat="1" x14ac:dyDescent="0.25">
      <c r="A166" s="503" t="s">
        <v>8</v>
      </c>
      <c r="B166" s="504" t="s">
        <v>1076</v>
      </c>
      <c r="C166" s="505">
        <v>0</v>
      </c>
      <c r="D166" s="505">
        <v>0</v>
      </c>
      <c r="E166" s="505">
        <v>0</v>
      </c>
      <c r="H166" s="295"/>
      <c r="I166" s="295"/>
      <c r="J166" s="295"/>
      <c r="K166" s="295"/>
    </row>
    <row r="167" spans="1:11" s="302" customFormat="1" x14ac:dyDescent="0.25">
      <c r="A167" s="503" t="s">
        <v>10</v>
      </c>
      <c r="B167" s="504" t="s">
        <v>1077</v>
      </c>
      <c r="C167" s="505">
        <v>133844</v>
      </c>
      <c r="D167" s="505">
        <v>0</v>
      </c>
      <c r="E167" s="505">
        <v>1446131</v>
      </c>
      <c r="H167" s="295"/>
      <c r="I167" s="295"/>
      <c r="J167" s="295"/>
      <c r="K167" s="295"/>
    </row>
    <row r="168" spans="1:11" s="302" customFormat="1" x14ac:dyDescent="0.25">
      <c r="A168" s="503" t="s">
        <v>11</v>
      </c>
      <c r="B168" s="504" t="s">
        <v>1078</v>
      </c>
      <c r="C168" s="505">
        <v>0</v>
      </c>
      <c r="D168" s="505">
        <v>0</v>
      </c>
      <c r="E168" s="505">
        <v>0</v>
      </c>
      <c r="H168" s="303"/>
      <c r="I168" s="303"/>
      <c r="J168" s="303"/>
      <c r="K168" s="303"/>
    </row>
    <row r="169" spans="1:11" s="302" customFormat="1" x14ac:dyDescent="0.25">
      <c r="A169" s="503" t="s">
        <v>12</v>
      </c>
      <c r="B169" s="504" t="s">
        <v>1079</v>
      </c>
      <c r="C169" s="505">
        <v>0</v>
      </c>
      <c r="D169" s="505">
        <v>0</v>
      </c>
      <c r="E169" s="505">
        <v>371863</v>
      </c>
      <c r="H169" s="303"/>
      <c r="I169" s="303"/>
      <c r="J169" s="303"/>
      <c r="K169" s="303"/>
    </row>
    <row r="170" spans="1:11" s="302" customFormat="1" x14ac:dyDescent="0.25">
      <c r="A170" s="500" t="s">
        <v>13</v>
      </c>
      <c r="B170" s="501" t="s">
        <v>1080</v>
      </c>
      <c r="C170" s="502">
        <v>133844</v>
      </c>
      <c r="D170" s="502">
        <v>0</v>
      </c>
      <c r="E170" s="502">
        <v>1817994</v>
      </c>
      <c r="H170" s="303"/>
      <c r="I170" s="303"/>
      <c r="J170" s="303"/>
      <c r="K170" s="303"/>
    </row>
    <row r="171" spans="1:11" s="302" customFormat="1" x14ac:dyDescent="0.25">
      <c r="A171" s="503" t="s">
        <v>14</v>
      </c>
      <c r="B171" s="504" t="s">
        <v>1081</v>
      </c>
      <c r="C171" s="505">
        <v>0</v>
      </c>
      <c r="D171" s="505">
        <v>0</v>
      </c>
      <c r="E171" s="505">
        <v>0</v>
      </c>
      <c r="H171" s="303"/>
      <c r="I171" s="303"/>
      <c r="J171" s="303"/>
      <c r="K171" s="303"/>
    </row>
    <row r="172" spans="1:11" s="302" customFormat="1" x14ac:dyDescent="0.25">
      <c r="A172" s="503" t="s">
        <v>15</v>
      </c>
      <c r="B172" s="504" t="s">
        <v>1082</v>
      </c>
      <c r="C172" s="505">
        <v>763597</v>
      </c>
      <c r="D172" s="505">
        <v>0</v>
      </c>
      <c r="E172" s="505">
        <v>-2118404</v>
      </c>
      <c r="H172" s="295"/>
      <c r="I172" s="295"/>
      <c r="J172" s="295"/>
      <c r="K172" s="295"/>
    </row>
    <row r="173" spans="1:11" s="302" customFormat="1" x14ac:dyDescent="0.25">
      <c r="A173" s="500" t="s">
        <v>16</v>
      </c>
      <c r="B173" s="501" t="s">
        <v>1083</v>
      </c>
      <c r="C173" s="502">
        <v>763597</v>
      </c>
      <c r="D173" s="502">
        <v>0</v>
      </c>
      <c r="E173" s="502">
        <v>-2118404</v>
      </c>
      <c r="H173" s="295"/>
      <c r="I173" s="295"/>
      <c r="J173" s="295"/>
      <c r="K173" s="295"/>
    </row>
    <row r="174" spans="1:11" s="302" customFormat="1" x14ac:dyDescent="0.25">
      <c r="A174" s="503" t="s">
        <v>17</v>
      </c>
      <c r="B174" s="504" t="s">
        <v>1084</v>
      </c>
      <c r="C174" s="505">
        <v>0</v>
      </c>
      <c r="D174" s="505">
        <v>0</v>
      </c>
      <c r="E174" s="505">
        <v>0</v>
      </c>
      <c r="H174" s="295"/>
      <c r="I174" s="295"/>
      <c r="J174" s="295"/>
      <c r="K174" s="295"/>
    </row>
    <row r="175" spans="1:11" s="302" customFormat="1" ht="26.4" x14ac:dyDescent="0.25">
      <c r="A175" s="503" t="s">
        <v>19</v>
      </c>
      <c r="B175" s="504" t="s">
        <v>1085</v>
      </c>
      <c r="C175" s="505">
        <v>0</v>
      </c>
      <c r="D175" s="505">
        <v>0</v>
      </c>
      <c r="E175" s="505">
        <v>0</v>
      </c>
      <c r="H175" s="295"/>
      <c r="I175" s="295"/>
      <c r="J175" s="295"/>
      <c r="K175" s="295"/>
    </row>
    <row r="176" spans="1:11" s="302" customFormat="1" x14ac:dyDescent="0.25">
      <c r="A176" s="500" t="s">
        <v>21</v>
      </c>
      <c r="B176" s="501" t="s">
        <v>1086</v>
      </c>
      <c r="C176" s="502">
        <v>0</v>
      </c>
      <c r="D176" s="502">
        <v>0</v>
      </c>
      <c r="E176" s="502">
        <v>0</v>
      </c>
      <c r="H176" s="295"/>
      <c r="I176" s="295"/>
      <c r="J176" s="295"/>
      <c r="K176" s="295"/>
    </row>
    <row r="177" spans="1:11" s="302" customFormat="1" x14ac:dyDescent="0.25">
      <c r="A177" s="500" t="s">
        <v>23</v>
      </c>
      <c r="B177" s="501" t="s">
        <v>1087</v>
      </c>
      <c r="C177" s="502">
        <v>897441</v>
      </c>
      <c r="D177" s="502">
        <v>0</v>
      </c>
      <c r="E177" s="502">
        <v>-300410</v>
      </c>
      <c r="H177" s="295"/>
      <c r="I177" s="295"/>
      <c r="J177" s="295"/>
      <c r="K177" s="295"/>
    </row>
    <row r="178" spans="1:11" s="302" customFormat="1" x14ac:dyDescent="0.25">
      <c r="A178" s="503" t="s">
        <v>25</v>
      </c>
      <c r="B178" s="504" t="s">
        <v>18</v>
      </c>
      <c r="C178" s="505">
        <v>0</v>
      </c>
      <c r="D178" s="505">
        <v>0</v>
      </c>
      <c r="E178" s="505">
        <v>0</v>
      </c>
      <c r="H178" s="295"/>
      <c r="I178" s="295"/>
      <c r="J178" s="295"/>
      <c r="K178" s="295"/>
    </row>
    <row r="179" spans="1:11" s="302" customFormat="1" x14ac:dyDescent="0.25">
      <c r="A179" s="503" t="s">
        <v>27</v>
      </c>
      <c r="B179" s="504" t="s">
        <v>20</v>
      </c>
      <c r="C179" s="505">
        <v>0</v>
      </c>
      <c r="D179" s="505">
        <v>0</v>
      </c>
      <c r="E179" s="505">
        <v>0</v>
      </c>
      <c r="H179" s="295"/>
      <c r="I179" s="295"/>
      <c r="J179" s="295"/>
      <c r="K179" s="295"/>
    </row>
    <row r="180" spans="1:11" s="302" customFormat="1" x14ac:dyDescent="0.25">
      <c r="A180" s="503" t="s">
        <v>29</v>
      </c>
      <c r="B180" s="504" t="s">
        <v>22</v>
      </c>
      <c r="C180" s="505">
        <v>0</v>
      </c>
      <c r="D180" s="505">
        <v>0</v>
      </c>
      <c r="E180" s="505">
        <v>0</v>
      </c>
      <c r="H180" s="295"/>
      <c r="I180" s="295"/>
      <c r="J180" s="295"/>
      <c r="K180" s="295"/>
    </row>
    <row r="181" spans="1:11" s="302" customFormat="1" x14ac:dyDescent="0.25">
      <c r="A181" s="500" t="s">
        <v>31</v>
      </c>
      <c r="B181" s="501" t="s">
        <v>24</v>
      </c>
      <c r="C181" s="502">
        <v>0</v>
      </c>
      <c r="D181" s="502">
        <v>0</v>
      </c>
      <c r="E181" s="502">
        <v>0</v>
      </c>
      <c r="H181" s="295"/>
      <c r="I181" s="295"/>
      <c r="J181" s="295"/>
      <c r="K181" s="295"/>
    </row>
    <row r="182" spans="1:11" s="302" customFormat="1" x14ac:dyDescent="0.25">
      <c r="A182" s="500" t="s">
        <v>33</v>
      </c>
      <c r="B182" s="501" t="s">
        <v>26</v>
      </c>
      <c r="C182" s="502">
        <v>1360239</v>
      </c>
      <c r="D182" s="502">
        <v>0</v>
      </c>
      <c r="E182" s="502">
        <v>289565</v>
      </c>
      <c r="H182" s="295"/>
      <c r="I182" s="295"/>
      <c r="J182" s="295"/>
      <c r="K182" s="295"/>
    </row>
    <row r="183" spans="1:11" s="302" customFormat="1" x14ac:dyDescent="0.25">
      <c r="A183" s="503" t="s">
        <v>35</v>
      </c>
      <c r="B183" s="504" t="s">
        <v>28</v>
      </c>
      <c r="C183" s="505">
        <v>0</v>
      </c>
      <c r="D183" s="505">
        <v>0</v>
      </c>
      <c r="E183" s="505">
        <v>0</v>
      </c>
      <c r="H183" s="295"/>
      <c r="I183" s="295"/>
      <c r="J183" s="295"/>
      <c r="K183" s="295"/>
    </row>
    <row r="184" spans="1:11" s="302" customFormat="1" x14ac:dyDescent="0.25">
      <c r="A184" s="503" t="s">
        <v>37</v>
      </c>
      <c r="B184" s="504" t="s">
        <v>30</v>
      </c>
      <c r="C184" s="505">
        <v>0</v>
      </c>
      <c r="D184" s="505">
        <v>0</v>
      </c>
      <c r="E184" s="505">
        <v>0</v>
      </c>
      <c r="H184" s="295"/>
      <c r="I184" s="295"/>
      <c r="J184" s="295"/>
      <c r="K184" s="295"/>
    </row>
    <row r="185" spans="1:11" s="302" customFormat="1" x14ac:dyDescent="0.25">
      <c r="A185" s="503" t="s">
        <v>39</v>
      </c>
      <c r="B185" s="504" t="s">
        <v>32</v>
      </c>
      <c r="C185" s="505">
        <v>0</v>
      </c>
      <c r="D185" s="505">
        <v>0</v>
      </c>
      <c r="E185" s="505">
        <v>0</v>
      </c>
      <c r="H185" s="295"/>
      <c r="I185" s="295"/>
      <c r="J185" s="295"/>
      <c r="K185" s="295"/>
    </row>
    <row r="186" spans="1:11" s="302" customFormat="1" x14ac:dyDescent="0.25">
      <c r="A186" s="503" t="s">
        <v>40</v>
      </c>
      <c r="B186" s="504" t="s">
        <v>34</v>
      </c>
      <c r="C186" s="505">
        <v>-376946</v>
      </c>
      <c r="D186" s="505">
        <v>0</v>
      </c>
      <c r="E186" s="505">
        <v>442088</v>
      </c>
      <c r="H186" s="295"/>
      <c r="I186" s="295"/>
      <c r="J186" s="295"/>
      <c r="K186" s="295"/>
    </row>
    <row r="187" spans="1:11" s="302" customFormat="1" x14ac:dyDescent="0.25">
      <c r="A187" s="503" t="s">
        <v>42</v>
      </c>
      <c r="B187" s="504" t="s">
        <v>36</v>
      </c>
      <c r="C187" s="505">
        <v>0</v>
      </c>
      <c r="D187" s="505">
        <v>0</v>
      </c>
      <c r="E187" s="505">
        <v>0</v>
      </c>
      <c r="H187" s="295"/>
      <c r="I187" s="295"/>
      <c r="J187" s="295"/>
      <c r="K187" s="295"/>
    </row>
    <row r="188" spans="1:11" s="302" customFormat="1" x14ac:dyDescent="0.25">
      <c r="A188" s="503" t="s">
        <v>44</v>
      </c>
      <c r="B188" s="504" t="s">
        <v>38</v>
      </c>
      <c r="C188" s="505">
        <v>819034</v>
      </c>
      <c r="D188" s="505">
        <v>0</v>
      </c>
      <c r="E188" s="505">
        <v>-1160403</v>
      </c>
      <c r="H188" s="295"/>
      <c r="I188" s="295"/>
      <c r="J188" s="295"/>
      <c r="K188" s="295"/>
    </row>
    <row r="189" spans="1:11" s="302" customFormat="1" x14ac:dyDescent="0.25">
      <c r="A189" s="500" t="s">
        <v>46</v>
      </c>
      <c r="B189" s="501" t="s">
        <v>1088</v>
      </c>
      <c r="C189" s="502">
        <v>442088</v>
      </c>
      <c r="D189" s="502">
        <v>0</v>
      </c>
      <c r="E189" s="502">
        <v>-718315</v>
      </c>
      <c r="H189" s="295"/>
      <c r="I189" s="295"/>
      <c r="J189" s="295"/>
      <c r="K189" s="295"/>
    </row>
    <row r="190" spans="1:11" s="302" customFormat="1" x14ac:dyDescent="0.25">
      <c r="A190" s="503" t="s">
        <v>48</v>
      </c>
      <c r="B190" s="504" t="s">
        <v>41</v>
      </c>
      <c r="C190" s="505">
        <v>0</v>
      </c>
      <c r="D190" s="505">
        <v>0</v>
      </c>
      <c r="E190" s="505">
        <v>0</v>
      </c>
      <c r="H190" s="295"/>
      <c r="I190" s="295"/>
      <c r="J190" s="295"/>
      <c r="K190" s="295"/>
    </row>
    <row r="191" spans="1:11" s="302" customFormat="1" ht="26.4" x14ac:dyDescent="0.25">
      <c r="A191" s="503" t="s">
        <v>50</v>
      </c>
      <c r="B191" s="504" t="s">
        <v>43</v>
      </c>
      <c r="C191" s="505">
        <v>0</v>
      </c>
      <c r="D191" s="505">
        <v>0</v>
      </c>
      <c r="E191" s="505">
        <v>0</v>
      </c>
      <c r="H191" s="295"/>
      <c r="I191" s="295"/>
      <c r="J191" s="295"/>
      <c r="K191" s="295"/>
    </row>
    <row r="192" spans="1:11" s="302" customFormat="1" x14ac:dyDescent="0.25">
      <c r="A192" s="503" t="s">
        <v>52</v>
      </c>
      <c r="B192" s="504" t="s">
        <v>45</v>
      </c>
      <c r="C192" s="505">
        <v>1</v>
      </c>
      <c r="D192" s="505">
        <v>0</v>
      </c>
      <c r="E192" s="505">
        <v>3</v>
      </c>
      <c r="H192" s="295"/>
      <c r="I192" s="295"/>
      <c r="J192" s="295"/>
      <c r="K192" s="295"/>
    </row>
    <row r="193" spans="1:11" s="302" customFormat="1" x14ac:dyDescent="0.25">
      <c r="A193" s="503" t="s">
        <v>54</v>
      </c>
      <c r="B193" s="504" t="s">
        <v>47</v>
      </c>
      <c r="C193" s="505">
        <v>0</v>
      </c>
      <c r="D193" s="505">
        <v>0</v>
      </c>
      <c r="E193" s="505">
        <v>0</v>
      </c>
      <c r="H193" s="295"/>
      <c r="I193" s="295"/>
      <c r="J193" s="295"/>
      <c r="K193" s="295"/>
    </row>
    <row r="194" spans="1:11" s="302" customFormat="1" x14ac:dyDescent="0.25">
      <c r="A194" s="503" t="s">
        <v>56</v>
      </c>
      <c r="B194" s="504" t="s">
        <v>49</v>
      </c>
      <c r="C194" s="505">
        <v>0</v>
      </c>
      <c r="D194" s="505">
        <v>0</v>
      </c>
      <c r="E194" s="505">
        <v>0</v>
      </c>
      <c r="H194" s="295"/>
      <c r="I194" s="295"/>
      <c r="J194" s="295"/>
      <c r="K194" s="295"/>
    </row>
    <row r="195" spans="1:11" s="302" customFormat="1" ht="26.4" x14ac:dyDescent="0.25">
      <c r="A195" s="503" t="s">
        <v>58</v>
      </c>
      <c r="B195" s="504" t="s">
        <v>51</v>
      </c>
      <c r="C195" s="505">
        <v>0</v>
      </c>
      <c r="D195" s="505">
        <v>0</v>
      </c>
      <c r="E195" s="505">
        <v>0</v>
      </c>
      <c r="H195" s="295"/>
      <c r="I195" s="295"/>
      <c r="J195" s="295"/>
      <c r="K195" s="295"/>
    </row>
    <row r="196" spans="1:11" s="302" customFormat="1" x14ac:dyDescent="0.25">
      <c r="A196" s="503" t="s">
        <v>60</v>
      </c>
      <c r="B196" s="504" t="s">
        <v>53</v>
      </c>
      <c r="C196" s="505">
        <v>0</v>
      </c>
      <c r="D196" s="505">
        <v>0</v>
      </c>
      <c r="E196" s="505">
        <v>0</v>
      </c>
      <c r="H196" s="295"/>
      <c r="I196" s="295"/>
      <c r="J196" s="295"/>
      <c r="K196" s="295"/>
    </row>
    <row r="197" spans="1:11" s="302" customFormat="1" x14ac:dyDescent="0.25">
      <c r="A197" s="503" t="s">
        <v>62</v>
      </c>
      <c r="B197" s="504" t="s">
        <v>55</v>
      </c>
      <c r="C197" s="505">
        <v>0</v>
      </c>
      <c r="D197" s="505">
        <v>0</v>
      </c>
      <c r="E197" s="505">
        <v>0</v>
      </c>
      <c r="H197" s="295"/>
      <c r="I197" s="295"/>
      <c r="J197" s="295"/>
      <c r="K197" s="295"/>
    </row>
    <row r="198" spans="1:11" s="302" customFormat="1" x14ac:dyDescent="0.25">
      <c r="A198" s="503" t="s">
        <v>64</v>
      </c>
      <c r="B198" s="504" t="s">
        <v>57</v>
      </c>
      <c r="C198" s="505">
        <v>0</v>
      </c>
      <c r="D198" s="505">
        <v>0</v>
      </c>
      <c r="E198" s="505">
        <v>0</v>
      </c>
      <c r="H198" s="295"/>
      <c r="I198" s="295"/>
      <c r="J198" s="295"/>
      <c r="K198" s="295"/>
    </row>
    <row r="199" spans="1:11" s="302" customFormat="1" x14ac:dyDescent="0.25">
      <c r="A199" s="503" t="s">
        <v>65</v>
      </c>
      <c r="B199" s="504" t="s">
        <v>59</v>
      </c>
      <c r="C199" s="505">
        <v>0</v>
      </c>
      <c r="D199" s="505">
        <v>0</v>
      </c>
      <c r="E199" s="505">
        <v>0</v>
      </c>
      <c r="H199" s="295"/>
      <c r="I199" s="295"/>
      <c r="J199" s="295"/>
      <c r="K199" s="295"/>
    </row>
    <row r="200" spans="1:11" s="302" customFormat="1" ht="26.4" x14ac:dyDescent="0.25">
      <c r="A200" s="503" t="s">
        <v>67</v>
      </c>
      <c r="B200" s="504" t="s">
        <v>61</v>
      </c>
      <c r="C200" s="505">
        <v>0</v>
      </c>
      <c r="D200" s="505">
        <v>0</v>
      </c>
      <c r="E200" s="505">
        <v>0</v>
      </c>
      <c r="H200" s="295"/>
      <c r="I200" s="295"/>
      <c r="J200" s="295"/>
      <c r="K200" s="295"/>
    </row>
    <row r="201" spans="1:11" s="302" customFormat="1" x14ac:dyDescent="0.25">
      <c r="A201" s="503" t="s">
        <v>69</v>
      </c>
      <c r="B201" s="504" t="s">
        <v>63</v>
      </c>
      <c r="C201" s="505">
        <v>0</v>
      </c>
      <c r="D201" s="505">
        <v>0</v>
      </c>
      <c r="E201" s="505">
        <v>0</v>
      </c>
      <c r="H201" s="295"/>
      <c r="I201" s="295"/>
      <c r="J201" s="295"/>
      <c r="K201" s="295"/>
    </row>
    <row r="202" spans="1:11" s="302" customFormat="1" x14ac:dyDescent="0.25">
      <c r="A202" s="503" t="s">
        <v>71</v>
      </c>
      <c r="B202" s="504" t="s">
        <v>1089</v>
      </c>
      <c r="C202" s="505">
        <v>0</v>
      </c>
      <c r="D202" s="505">
        <v>0</v>
      </c>
      <c r="E202" s="505">
        <v>0</v>
      </c>
      <c r="H202" s="295"/>
      <c r="I202" s="295"/>
      <c r="J202" s="295"/>
      <c r="K202" s="295"/>
    </row>
    <row r="203" spans="1:11" s="302" customFormat="1" ht="26.4" x14ac:dyDescent="0.25">
      <c r="A203" s="503" t="s">
        <v>73</v>
      </c>
      <c r="B203" s="504" t="s">
        <v>66</v>
      </c>
      <c r="C203" s="505">
        <v>0</v>
      </c>
      <c r="D203" s="505">
        <v>0</v>
      </c>
      <c r="E203" s="505">
        <v>0</v>
      </c>
      <c r="H203" s="295"/>
      <c r="I203" s="295"/>
      <c r="J203" s="295"/>
      <c r="K203" s="295"/>
    </row>
    <row r="204" spans="1:11" s="302" customFormat="1" ht="26.4" x14ac:dyDescent="0.25">
      <c r="A204" s="503" t="s">
        <v>75</v>
      </c>
      <c r="B204" s="504" t="s">
        <v>68</v>
      </c>
      <c r="C204" s="505">
        <v>0</v>
      </c>
      <c r="D204" s="505">
        <v>0</v>
      </c>
      <c r="E204" s="505">
        <v>0</v>
      </c>
      <c r="H204" s="295"/>
      <c r="I204" s="295"/>
      <c r="J204" s="295"/>
      <c r="K204" s="295"/>
    </row>
    <row r="205" spans="1:11" s="302" customFormat="1" x14ac:dyDescent="0.25">
      <c r="A205" s="503" t="s">
        <v>77</v>
      </c>
      <c r="B205" s="504" t="s">
        <v>70</v>
      </c>
      <c r="C205" s="505">
        <v>0</v>
      </c>
      <c r="D205" s="505">
        <v>0</v>
      </c>
      <c r="E205" s="505">
        <v>0</v>
      </c>
      <c r="H205" s="295"/>
      <c r="I205" s="295"/>
      <c r="J205" s="295"/>
      <c r="K205" s="295"/>
    </row>
    <row r="206" spans="1:11" s="302" customFormat="1" x14ac:dyDescent="0.25">
      <c r="A206" s="503" t="s">
        <v>79</v>
      </c>
      <c r="B206" s="504" t="s">
        <v>72</v>
      </c>
      <c r="C206" s="505">
        <v>0</v>
      </c>
      <c r="D206" s="505">
        <v>0</v>
      </c>
      <c r="E206" s="505">
        <v>0</v>
      </c>
      <c r="H206" s="295"/>
      <c r="I206" s="295"/>
      <c r="J206" s="295"/>
      <c r="K206" s="295"/>
    </row>
    <row r="207" spans="1:11" s="302" customFormat="1" x14ac:dyDescent="0.25">
      <c r="A207" s="503" t="s">
        <v>81</v>
      </c>
      <c r="B207" s="504" t="s">
        <v>74</v>
      </c>
      <c r="C207" s="505">
        <v>0</v>
      </c>
      <c r="D207" s="505">
        <v>0</v>
      </c>
      <c r="E207" s="505">
        <v>0</v>
      </c>
      <c r="H207" s="295"/>
      <c r="I207" s="295"/>
      <c r="J207" s="295"/>
      <c r="K207" s="295"/>
    </row>
    <row r="208" spans="1:11" s="302" customFormat="1" x14ac:dyDescent="0.25">
      <c r="A208" s="503" t="s">
        <v>83</v>
      </c>
      <c r="B208" s="504" t="s">
        <v>76</v>
      </c>
      <c r="C208" s="505">
        <v>0</v>
      </c>
      <c r="D208" s="505">
        <v>0</v>
      </c>
      <c r="E208" s="505">
        <v>0</v>
      </c>
      <c r="H208" s="295"/>
      <c r="I208" s="295"/>
      <c r="J208" s="295"/>
      <c r="K208" s="295"/>
    </row>
    <row r="209" spans="1:11" s="302" customFormat="1" ht="26.4" x14ac:dyDescent="0.25">
      <c r="A209" s="503" t="s">
        <v>85</v>
      </c>
      <c r="B209" s="504" t="s">
        <v>78</v>
      </c>
      <c r="C209" s="505">
        <v>0</v>
      </c>
      <c r="D209" s="505">
        <v>0</v>
      </c>
      <c r="E209" s="505">
        <v>0</v>
      </c>
      <c r="H209" s="295"/>
      <c r="I209" s="295"/>
      <c r="J209" s="295"/>
      <c r="K209" s="295"/>
    </row>
    <row r="210" spans="1:11" s="302" customFormat="1" x14ac:dyDescent="0.25">
      <c r="A210" s="503" t="s">
        <v>87</v>
      </c>
      <c r="B210" s="504" t="s">
        <v>80</v>
      </c>
      <c r="C210" s="505">
        <v>0</v>
      </c>
      <c r="D210" s="505">
        <v>0</v>
      </c>
      <c r="E210" s="505">
        <v>0</v>
      </c>
      <c r="H210" s="303"/>
      <c r="I210" s="303"/>
      <c r="J210" s="303"/>
      <c r="K210" s="303"/>
    </row>
    <row r="211" spans="1:11" s="302" customFormat="1" x14ac:dyDescent="0.25">
      <c r="A211" s="503" t="s">
        <v>89</v>
      </c>
      <c r="B211" s="504" t="s">
        <v>82</v>
      </c>
      <c r="C211" s="505">
        <v>0</v>
      </c>
      <c r="D211" s="505">
        <v>0</v>
      </c>
      <c r="E211" s="505">
        <v>0</v>
      </c>
      <c r="H211" s="295"/>
      <c r="I211" s="295"/>
      <c r="J211" s="295"/>
      <c r="K211" s="295"/>
    </row>
    <row r="212" spans="1:11" s="302" customFormat="1" ht="26.4" x14ac:dyDescent="0.25">
      <c r="A212" s="503" t="s">
        <v>90</v>
      </c>
      <c r="B212" s="504" t="s">
        <v>84</v>
      </c>
      <c r="C212" s="505">
        <v>0</v>
      </c>
      <c r="D212" s="505">
        <v>0</v>
      </c>
      <c r="E212" s="505">
        <v>0</v>
      </c>
      <c r="H212" s="295"/>
      <c r="I212" s="295"/>
      <c r="J212" s="295"/>
      <c r="K212" s="295"/>
    </row>
    <row r="213" spans="1:11" s="302" customFormat="1" ht="26.4" x14ac:dyDescent="0.25">
      <c r="A213" s="503" t="s">
        <v>92</v>
      </c>
      <c r="B213" s="504" t="s">
        <v>86</v>
      </c>
      <c r="C213" s="505">
        <v>0</v>
      </c>
      <c r="D213" s="505">
        <v>0</v>
      </c>
      <c r="E213" s="505">
        <v>0</v>
      </c>
      <c r="H213" s="295"/>
      <c r="I213" s="295"/>
      <c r="J213" s="295"/>
      <c r="K213" s="295"/>
    </row>
    <row r="214" spans="1:11" s="302" customFormat="1" x14ac:dyDescent="0.25">
      <c r="A214" s="503" t="s">
        <v>94</v>
      </c>
      <c r="B214" s="504" t="s">
        <v>88</v>
      </c>
      <c r="C214" s="505">
        <v>0</v>
      </c>
      <c r="D214" s="505">
        <v>0</v>
      </c>
      <c r="E214" s="505">
        <v>0</v>
      </c>
      <c r="H214" s="295"/>
      <c r="I214" s="295"/>
      <c r="J214" s="295"/>
      <c r="K214" s="295"/>
    </row>
    <row r="215" spans="1:11" s="302" customFormat="1" x14ac:dyDescent="0.25">
      <c r="A215" s="500" t="s">
        <v>96</v>
      </c>
      <c r="B215" s="501" t="s">
        <v>91</v>
      </c>
      <c r="C215" s="502">
        <v>1</v>
      </c>
      <c r="D215" s="502">
        <v>0</v>
      </c>
      <c r="E215" s="502">
        <v>3</v>
      </c>
      <c r="H215" s="295"/>
      <c r="I215" s="295"/>
      <c r="J215" s="295"/>
      <c r="K215" s="295"/>
    </row>
    <row r="216" spans="1:11" s="302" customFormat="1" x14ac:dyDescent="0.25">
      <c r="A216" s="503" t="s">
        <v>98</v>
      </c>
      <c r="B216" s="504" t="s">
        <v>93</v>
      </c>
      <c r="C216" s="505">
        <v>0</v>
      </c>
      <c r="D216" s="505">
        <v>0</v>
      </c>
      <c r="E216" s="505">
        <v>0</v>
      </c>
      <c r="H216" s="295"/>
      <c r="I216" s="295"/>
      <c r="J216" s="295"/>
      <c r="K216" s="295"/>
    </row>
    <row r="217" spans="1:11" s="302" customFormat="1" ht="26.4" x14ac:dyDescent="0.25">
      <c r="A217" s="503" t="s">
        <v>100</v>
      </c>
      <c r="B217" s="504" t="s">
        <v>95</v>
      </c>
      <c r="C217" s="505">
        <v>0</v>
      </c>
      <c r="D217" s="505">
        <v>0</v>
      </c>
      <c r="E217" s="505">
        <v>0</v>
      </c>
      <c r="H217" s="295"/>
      <c r="I217" s="295"/>
      <c r="J217" s="295"/>
      <c r="K217" s="295"/>
    </row>
    <row r="218" spans="1:11" s="302" customFormat="1" x14ac:dyDescent="0.25">
      <c r="A218" s="503" t="s">
        <v>102</v>
      </c>
      <c r="B218" s="504" t="s">
        <v>97</v>
      </c>
      <c r="C218" s="505">
        <v>0</v>
      </c>
      <c r="D218" s="505">
        <v>0</v>
      </c>
      <c r="E218" s="505">
        <v>0</v>
      </c>
      <c r="H218" s="295"/>
      <c r="I218" s="295"/>
      <c r="J218" s="295"/>
      <c r="K218" s="295"/>
    </row>
    <row r="219" spans="1:11" s="302" customFormat="1" x14ac:dyDescent="0.25">
      <c r="A219" s="503" t="s">
        <v>104</v>
      </c>
      <c r="B219" s="504" t="s">
        <v>99</v>
      </c>
      <c r="C219" s="505">
        <v>0</v>
      </c>
      <c r="D219" s="505">
        <v>0</v>
      </c>
      <c r="E219" s="505">
        <v>0</v>
      </c>
      <c r="H219" s="295"/>
      <c r="I219" s="295"/>
      <c r="J219" s="295"/>
      <c r="K219" s="295"/>
    </row>
    <row r="220" spans="1:11" s="302" customFormat="1" x14ac:dyDescent="0.25">
      <c r="A220" s="503" t="s">
        <v>106</v>
      </c>
      <c r="B220" s="504" t="s">
        <v>101</v>
      </c>
      <c r="C220" s="505">
        <v>0</v>
      </c>
      <c r="D220" s="505">
        <v>0</v>
      </c>
      <c r="E220" s="505">
        <v>0</v>
      </c>
      <c r="H220" s="295"/>
      <c r="I220" s="295"/>
      <c r="J220" s="295"/>
      <c r="K220" s="295"/>
    </row>
    <row r="221" spans="1:11" s="302" customFormat="1" ht="26.4" x14ac:dyDescent="0.25">
      <c r="A221" s="503" t="s">
        <v>108</v>
      </c>
      <c r="B221" s="504" t="s">
        <v>103</v>
      </c>
      <c r="C221" s="505">
        <v>0</v>
      </c>
      <c r="D221" s="505">
        <v>0</v>
      </c>
      <c r="E221" s="505">
        <v>0</v>
      </c>
      <c r="H221" s="295"/>
      <c r="I221" s="295"/>
      <c r="J221" s="295"/>
      <c r="K221" s="295"/>
    </row>
    <row r="222" spans="1:11" s="302" customFormat="1" ht="26.4" x14ac:dyDescent="0.25">
      <c r="A222" s="503" t="s">
        <v>110</v>
      </c>
      <c r="B222" s="504" t="s">
        <v>105</v>
      </c>
      <c r="C222" s="505">
        <v>0</v>
      </c>
      <c r="D222" s="505">
        <v>0</v>
      </c>
      <c r="E222" s="505">
        <v>0</v>
      </c>
      <c r="H222" s="295"/>
      <c r="I222" s="295"/>
      <c r="J222" s="295"/>
      <c r="K222" s="295"/>
    </row>
    <row r="223" spans="1:11" s="302" customFormat="1" x14ac:dyDescent="0.25">
      <c r="A223" s="503" t="s">
        <v>112</v>
      </c>
      <c r="B223" s="504" t="s">
        <v>107</v>
      </c>
      <c r="C223" s="505">
        <v>0</v>
      </c>
      <c r="D223" s="505">
        <v>0</v>
      </c>
      <c r="E223" s="505">
        <v>0</v>
      </c>
      <c r="H223" s="295"/>
      <c r="I223" s="295"/>
      <c r="J223" s="295"/>
      <c r="K223" s="295"/>
    </row>
    <row r="224" spans="1:11" s="302" customFormat="1" x14ac:dyDescent="0.25">
      <c r="A224" s="503" t="s">
        <v>114</v>
      </c>
      <c r="B224" s="504" t="s">
        <v>109</v>
      </c>
      <c r="C224" s="505">
        <v>0</v>
      </c>
      <c r="D224" s="505">
        <v>0</v>
      </c>
      <c r="E224" s="505">
        <v>0</v>
      </c>
      <c r="H224" s="295"/>
      <c r="I224" s="295"/>
      <c r="J224" s="295"/>
      <c r="K224" s="295"/>
    </row>
    <row r="225" spans="1:11" s="302" customFormat="1" ht="26.4" x14ac:dyDescent="0.25">
      <c r="A225" s="503" t="s">
        <v>116</v>
      </c>
      <c r="B225" s="504" t="s">
        <v>111</v>
      </c>
      <c r="C225" s="505">
        <v>0</v>
      </c>
      <c r="D225" s="505">
        <v>0</v>
      </c>
      <c r="E225" s="505">
        <v>0</v>
      </c>
      <c r="H225" s="295"/>
      <c r="I225" s="295"/>
      <c r="J225" s="295"/>
      <c r="K225" s="295"/>
    </row>
    <row r="226" spans="1:11" s="302" customFormat="1" ht="26.4" x14ac:dyDescent="0.25">
      <c r="A226" s="503" t="s">
        <v>117</v>
      </c>
      <c r="B226" s="504" t="s">
        <v>113</v>
      </c>
      <c r="C226" s="505">
        <v>0</v>
      </c>
      <c r="D226" s="505">
        <v>0</v>
      </c>
      <c r="E226" s="505">
        <v>0</v>
      </c>
      <c r="H226" s="295"/>
      <c r="I226" s="295"/>
      <c r="J226" s="295"/>
      <c r="K226" s="295"/>
    </row>
    <row r="227" spans="1:11" s="302" customFormat="1" ht="26.4" x14ac:dyDescent="0.25">
      <c r="A227" s="503" t="s">
        <v>119</v>
      </c>
      <c r="B227" s="504" t="s">
        <v>115</v>
      </c>
      <c r="C227" s="505">
        <v>0</v>
      </c>
      <c r="D227" s="505">
        <v>0</v>
      </c>
      <c r="E227" s="505">
        <v>0</v>
      </c>
      <c r="H227" s="295"/>
      <c r="I227" s="295"/>
      <c r="J227" s="295"/>
      <c r="K227" s="295"/>
    </row>
    <row r="228" spans="1:11" s="302" customFormat="1" x14ac:dyDescent="0.25">
      <c r="A228" s="503" t="s">
        <v>121</v>
      </c>
      <c r="B228" s="504" t="s">
        <v>1090</v>
      </c>
      <c r="C228" s="505">
        <v>0</v>
      </c>
      <c r="D228" s="505">
        <v>0</v>
      </c>
      <c r="E228" s="505">
        <v>0</v>
      </c>
      <c r="H228" s="295"/>
      <c r="I228" s="295"/>
      <c r="J228" s="295"/>
      <c r="K228" s="295"/>
    </row>
    <row r="229" spans="1:11" s="302" customFormat="1" ht="26.4" x14ac:dyDescent="0.25">
      <c r="A229" s="503" t="s">
        <v>123</v>
      </c>
      <c r="B229" s="504" t="s">
        <v>118</v>
      </c>
      <c r="C229" s="505">
        <v>0</v>
      </c>
      <c r="D229" s="505">
        <v>0</v>
      </c>
      <c r="E229" s="505">
        <v>0</v>
      </c>
      <c r="H229" s="295"/>
      <c r="I229" s="295"/>
      <c r="J229" s="295"/>
      <c r="K229" s="295"/>
    </row>
    <row r="230" spans="1:11" s="302" customFormat="1" x14ac:dyDescent="0.25">
      <c r="A230" s="503" t="s">
        <v>125</v>
      </c>
      <c r="B230" s="504" t="s">
        <v>120</v>
      </c>
      <c r="C230" s="505">
        <v>0</v>
      </c>
      <c r="D230" s="505">
        <v>0</v>
      </c>
      <c r="E230" s="505">
        <v>0</v>
      </c>
      <c r="H230" s="295"/>
      <c r="I230" s="295"/>
      <c r="J230" s="295"/>
      <c r="K230" s="295"/>
    </row>
    <row r="231" spans="1:11" s="302" customFormat="1" x14ac:dyDescent="0.25">
      <c r="A231" s="503" t="s">
        <v>126</v>
      </c>
      <c r="B231" s="504" t="s">
        <v>122</v>
      </c>
      <c r="C231" s="505">
        <v>0</v>
      </c>
      <c r="D231" s="505">
        <v>0</v>
      </c>
      <c r="E231" s="505">
        <v>0</v>
      </c>
      <c r="H231" s="295"/>
      <c r="I231" s="295"/>
      <c r="J231" s="295"/>
      <c r="K231" s="295"/>
    </row>
    <row r="232" spans="1:11" s="302" customFormat="1" ht="26.4" x14ac:dyDescent="0.25">
      <c r="A232" s="503" t="s">
        <v>127</v>
      </c>
      <c r="B232" s="504" t="s">
        <v>124</v>
      </c>
      <c r="C232" s="505">
        <v>0</v>
      </c>
      <c r="D232" s="505">
        <v>0</v>
      </c>
      <c r="E232" s="505">
        <v>0</v>
      </c>
      <c r="H232" s="295"/>
      <c r="I232" s="295"/>
      <c r="J232" s="295"/>
      <c r="K232" s="295"/>
    </row>
    <row r="233" spans="1:11" s="302" customFormat="1" ht="26.4" x14ac:dyDescent="0.25">
      <c r="A233" s="503" t="s">
        <v>128</v>
      </c>
      <c r="B233" s="504" t="s">
        <v>1020</v>
      </c>
      <c r="C233" s="505">
        <v>0</v>
      </c>
      <c r="D233" s="505">
        <v>0</v>
      </c>
      <c r="E233" s="505">
        <v>0</v>
      </c>
      <c r="H233" s="295"/>
      <c r="I233" s="295"/>
      <c r="J233" s="295"/>
      <c r="K233" s="295"/>
    </row>
    <row r="234" spans="1:11" s="302" customFormat="1" x14ac:dyDescent="0.25">
      <c r="A234" s="503" t="s">
        <v>129</v>
      </c>
      <c r="B234" s="504" t="s">
        <v>1091</v>
      </c>
      <c r="C234" s="505">
        <v>0</v>
      </c>
      <c r="D234" s="505">
        <v>0</v>
      </c>
      <c r="E234" s="505">
        <v>0</v>
      </c>
      <c r="H234" s="295"/>
      <c r="I234" s="295"/>
      <c r="J234" s="295"/>
      <c r="K234" s="295"/>
    </row>
    <row r="235" spans="1:11" s="302" customFormat="1" x14ac:dyDescent="0.25">
      <c r="A235" s="503" t="s">
        <v>130</v>
      </c>
      <c r="B235" s="504" t="s">
        <v>1092</v>
      </c>
      <c r="C235" s="505">
        <v>0</v>
      </c>
      <c r="D235" s="505">
        <v>0</v>
      </c>
      <c r="E235" s="505">
        <v>0</v>
      </c>
      <c r="H235" s="295"/>
      <c r="I235" s="295"/>
      <c r="J235" s="295"/>
      <c r="K235" s="295"/>
    </row>
    <row r="236" spans="1:11" s="302" customFormat="1" ht="26.4" x14ac:dyDescent="0.25">
      <c r="A236" s="503" t="s">
        <v>132</v>
      </c>
      <c r="B236" s="504" t="s">
        <v>1093</v>
      </c>
      <c r="C236" s="505">
        <v>0</v>
      </c>
      <c r="D236" s="505">
        <v>0</v>
      </c>
      <c r="E236" s="505">
        <v>0</v>
      </c>
      <c r="H236" s="295"/>
      <c r="I236" s="295"/>
      <c r="J236" s="295"/>
      <c r="K236" s="295"/>
    </row>
    <row r="237" spans="1:11" s="302" customFormat="1" ht="26.4" x14ac:dyDescent="0.25">
      <c r="A237" s="503" t="s">
        <v>133</v>
      </c>
      <c r="B237" s="504" t="s">
        <v>1094</v>
      </c>
      <c r="C237" s="505">
        <v>0</v>
      </c>
      <c r="D237" s="505">
        <v>0</v>
      </c>
      <c r="E237" s="505">
        <v>0</v>
      </c>
      <c r="H237" s="295"/>
      <c r="I237" s="295"/>
      <c r="J237" s="295"/>
      <c r="K237" s="295"/>
    </row>
    <row r="238" spans="1:11" s="302" customFormat="1" x14ac:dyDescent="0.25">
      <c r="A238" s="503" t="s">
        <v>134</v>
      </c>
      <c r="B238" s="504" t="s">
        <v>1095</v>
      </c>
      <c r="C238" s="505">
        <v>0</v>
      </c>
      <c r="D238" s="505">
        <v>0</v>
      </c>
      <c r="E238" s="505">
        <v>0</v>
      </c>
      <c r="H238" s="295"/>
      <c r="I238" s="295"/>
      <c r="J238" s="295"/>
      <c r="K238" s="295"/>
    </row>
    <row r="239" spans="1:11" s="302" customFormat="1" x14ac:dyDescent="0.25">
      <c r="A239" s="500" t="s">
        <v>135</v>
      </c>
      <c r="B239" s="501" t="s">
        <v>131</v>
      </c>
      <c r="C239" s="502">
        <v>0</v>
      </c>
      <c r="D239" s="502">
        <v>0</v>
      </c>
      <c r="E239" s="502">
        <v>0</v>
      </c>
      <c r="H239" s="295"/>
      <c r="I239" s="295"/>
      <c r="J239" s="295"/>
      <c r="K239" s="295"/>
    </row>
    <row r="240" spans="1:11" s="302" customFormat="1" x14ac:dyDescent="0.25">
      <c r="A240" s="503" t="s">
        <v>136</v>
      </c>
      <c r="B240" s="504" t="s">
        <v>1096</v>
      </c>
      <c r="C240" s="505">
        <v>0</v>
      </c>
      <c r="D240" s="505">
        <v>0</v>
      </c>
      <c r="E240" s="505">
        <v>0</v>
      </c>
      <c r="H240" s="295"/>
      <c r="I240" s="295"/>
      <c r="J240" s="295"/>
      <c r="K240" s="295"/>
    </row>
    <row r="241" spans="1:11" s="302" customFormat="1" x14ac:dyDescent="0.25">
      <c r="A241" s="503" t="s">
        <v>138</v>
      </c>
      <c r="B241" s="504" t="s">
        <v>137</v>
      </c>
      <c r="C241" s="505">
        <v>0</v>
      </c>
      <c r="D241" s="505">
        <v>0</v>
      </c>
      <c r="E241" s="505">
        <v>0</v>
      </c>
      <c r="H241" s="295"/>
      <c r="I241" s="295"/>
      <c r="J241" s="295"/>
      <c r="K241" s="295"/>
    </row>
    <row r="242" spans="1:11" s="302" customFormat="1" x14ac:dyDescent="0.25">
      <c r="A242" s="503" t="s">
        <v>140</v>
      </c>
      <c r="B242" s="504" t="s">
        <v>139</v>
      </c>
      <c r="C242" s="505">
        <v>0</v>
      </c>
      <c r="D242" s="505">
        <v>0</v>
      </c>
      <c r="E242" s="505">
        <v>0</v>
      </c>
      <c r="H242" s="295"/>
      <c r="I242" s="295"/>
      <c r="J242" s="295"/>
      <c r="K242" s="295"/>
    </row>
    <row r="243" spans="1:11" s="302" customFormat="1" x14ac:dyDescent="0.25">
      <c r="A243" s="503" t="s">
        <v>142</v>
      </c>
      <c r="B243" s="504" t="s">
        <v>141</v>
      </c>
      <c r="C243" s="505">
        <v>0</v>
      </c>
      <c r="D243" s="505">
        <v>0</v>
      </c>
      <c r="E243" s="505">
        <v>0</v>
      </c>
      <c r="H243" s="295"/>
      <c r="I243" s="295"/>
      <c r="J243" s="295"/>
      <c r="K243" s="295"/>
    </row>
    <row r="244" spans="1:11" s="302" customFormat="1" ht="26.4" x14ac:dyDescent="0.25">
      <c r="A244" s="503" t="s">
        <v>143</v>
      </c>
      <c r="B244" s="504" t="s">
        <v>1097</v>
      </c>
      <c r="C244" s="505">
        <v>0</v>
      </c>
      <c r="D244" s="505">
        <v>0</v>
      </c>
      <c r="E244" s="505">
        <v>0</v>
      </c>
      <c r="H244" s="295"/>
      <c r="I244" s="295"/>
      <c r="J244" s="295"/>
      <c r="K244" s="295"/>
    </row>
    <row r="245" spans="1:11" s="302" customFormat="1" x14ac:dyDescent="0.25">
      <c r="A245" s="503" t="s">
        <v>145</v>
      </c>
      <c r="B245" s="504" t="s">
        <v>144</v>
      </c>
      <c r="C245" s="505">
        <v>0</v>
      </c>
      <c r="D245" s="505">
        <v>0</v>
      </c>
      <c r="E245" s="505">
        <v>0</v>
      </c>
      <c r="H245" s="295"/>
      <c r="I245" s="295"/>
      <c r="J245" s="295"/>
      <c r="K245" s="295"/>
    </row>
    <row r="246" spans="1:11" s="302" customFormat="1" x14ac:dyDescent="0.25">
      <c r="A246" s="503" t="s">
        <v>146</v>
      </c>
      <c r="B246" s="504" t="s">
        <v>147</v>
      </c>
      <c r="C246" s="505">
        <v>0</v>
      </c>
      <c r="D246" s="505">
        <v>0</v>
      </c>
      <c r="E246" s="505">
        <v>0</v>
      </c>
      <c r="H246" s="295"/>
      <c r="I246" s="295"/>
      <c r="J246" s="295"/>
      <c r="K246" s="295"/>
    </row>
    <row r="247" spans="1:11" s="302" customFormat="1" x14ac:dyDescent="0.25">
      <c r="A247" s="503" t="s">
        <v>148</v>
      </c>
      <c r="B247" s="504" t="s">
        <v>149</v>
      </c>
      <c r="C247" s="505">
        <v>0</v>
      </c>
      <c r="D247" s="505">
        <v>0</v>
      </c>
      <c r="E247" s="505">
        <v>0</v>
      </c>
      <c r="H247" s="295"/>
      <c r="I247" s="295"/>
      <c r="J247" s="295"/>
      <c r="K247" s="295"/>
    </row>
    <row r="248" spans="1:11" s="302" customFormat="1" x14ac:dyDescent="0.25">
      <c r="A248" s="503" t="s">
        <v>150</v>
      </c>
      <c r="B248" s="504" t="s">
        <v>151</v>
      </c>
      <c r="C248" s="505">
        <v>0</v>
      </c>
      <c r="D248" s="505">
        <v>0</v>
      </c>
      <c r="E248" s="505">
        <v>0</v>
      </c>
      <c r="H248" s="295"/>
      <c r="I248" s="295"/>
      <c r="J248" s="295"/>
      <c r="K248" s="295"/>
    </row>
    <row r="249" spans="1:11" s="302" customFormat="1" x14ac:dyDescent="0.25">
      <c r="A249" s="500" t="s">
        <v>152</v>
      </c>
      <c r="B249" s="501" t="s">
        <v>153</v>
      </c>
      <c r="C249" s="502">
        <v>0</v>
      </c>
      <c r="D249" s="502">
        <v>0</v>
      </c>
      <c r="E249" s="502">
        <v>0</v>
      </c>
      <c r="H249" s="295"/>
      <c r="I249" s="295"/>
      <c r="J249" s="295"/>
      <c r="K249" s="295"/>
    </row>
    <row r="250" spans="1:11" s="302" customFormat="1" x14ac:dyDescent="0.25">
      <c r="A250" s="500" t="s">
        <v>154</v>
      </c>
      <c r="B250" s="501" t="s">
        <v>155</v>
      </c>
      <c r="C250" s="502">
        <v>1</v>
      </c>
      <c r="D250" s="502">
        <v>0</v>
      </c>
      <c r="E250" s="502">
        <v>3</v>
      </c>
      <c r="H250" s="295"/>
      <c r="I250" s="295"/>
      <c r="J250" s="295"/>
      <c r="K250" s="295"/>
    </row>
    <row r="251" spans="1:11" s="302" customFormat="1" x14ac:dyDescent="0.25">
      <c r="A251" s="500" t="s">
        <v>156</v>
      </c>
      <c r="B251" s="501" t="s">
        <v>1098</v>
      </c>
      <c r="C251" s="502">
        <v>0</v>
      </c>
      <c r="D251" s="502">
        <v>0</v>
      </c>
      <c r="E251" s="502">
        <v>0</v>
      </c>
      <c r="H251" s="295"/>
      <c r="I251" s="295"/>
      <c r="J251" s="295"/>
      <c r="K251" s="295"/>
    </row>
    <row r="252" spans="1:11" s="302" customFormat="1" x14ac:dyDescent="0.25">
      <c r="A252" s="503" t="s">
        <v>157</v>
      </c>
      <c r="B252" s="504" t="s">
        <v>158</v>
      </c>
      <c r="C252" s="505">
        <v>0</v>
      </c>
      <c r="D252" s="505">
        <v>0</v>
      </c>
      <c r="E252" s="505">
        <v>0</v>
      </c>
      <c r="H252" s="295"/>
      <c r="I252" s="295"/>
      <c r="J252" s="295"/>
      <c r="K252" s="295"/>
    </row>
    <row r="253" spans="1:11" s="302" customFormat="1" x14ac:dyDescent="0.25">
      <c r="A253" s="503" t="s">
        <v>159</v>
      </c>
      <c r="B253" s="504" t="s">
        <v>160</v>
      </c>
      <c r="C253" s="505">
        <v>906345</v>
      </c>
      <c r="D253" s="505">
        <v>0</v>
      </c>
      <c r="E253" s="505">
        <v>996072</v>
      </c>
      <c r="H253" s="295"/>
      <c r="I253" s="295"/>
      <c r="J253" s="295"/>
      <c r="K253" s="295"/>
    </row>
    <row r="254" spans="1:11" s="302" customFormat="1" x14ac:dyDescent="0.25">
      <c r="A254" s="503" t="s">
        <v>161</v>
      </c>
      <c r="B254" s="504" t="s">
        <v>162</v>
      </c>
      <c r="C254" s="505">
        <v>11805</v>
      </c>
      <c r="D254" s="505">
        <v>0</v>
      </c>
      <c r="E254" s="505">
        <v>11805</v>
      </c>
      <c r="H254" s="295"/>
      <c r="I254" s="295"/>
      <c r="J254" s="295"/>
      <c r="K254" s="295"/>
    </row>
    <row r="255" spans="1:11" s="302" customFormat="1" x14ac:dyDescent="0.25">
      <c r="A255" s="500" t="s">
        <v>163</v>
      </c>
      <c r="B255" s="501" t="s">
        <v>164</v>
      </c>
      <c r="C255" s="502">
        <v>918150</v>
      </c>
      <c r="D255" s="502">
        <v>0</v>
      </c>
      <c r="E255" s="502">
        <v>1007877</v>
      </c>
      <c r="H255" s="295"/>
      <c r="I255" s="295"/>
      <c r="J255" s="295"/>
      <c r="K255" s="295"/>
    </row>
    <row r="256" spans="1:11" s="302" customFormat="1" x14ac:dyDescent="0.25">
      <c r="A256" s="500" t="s">
        <v>165</v>
      </c>
      <c r="B256" s="501" t="s">
        <v>166</v>
      </c>
      <c r="C256" s="502">
        <v>1360239</v>
      </c>
      <c r="D256" s="502">
        <v>0</v>
      </c>
      <c r="E256" s="502">
        <v>289565</v>
      </c>
      <c r="H256" s="295"/>
      <c r="I256" s="295"/>
      <c r="J256" s="295"/>
      <c r="K256" s="304"/>
    </row>
    <row r="257" spans="1:11" s="302" customFormat="1" x14ac:dyDescent="0.25">
      <c r="A257" s="308"/>
      <c r="B257" s="308"/>
      <c r="C257" s="309"/>
      <c r="D257" s="309"/>
      <c r="E257" s="395"/>
      <c r="H257" s="304"/>
      <c r="I257" s="304"/>
      <c r="J257" s="304"/>
      <c r="K257" s="304"/>
    </row>
    <row r="258" spans="1:11" s="302" customFormat="1" x14ac:dyDescent="0.25">
      <c r="A258" s="308"/>
      <c r="B258" s="308"/>
      <c r="C258" s="309"/>
      <c r="D258" s="309"/>
      <c r="E258" s="335"/>
    </row>
    <row r="259" spans="1:11" s="302" customFormat="1" x14ac:dyDescent="0.25">
      <c r="A259" s="308"/>
      <c r="B259" s="308"/>
      <c r="C259" s="309"/>
      <c r="D259" s="309"/>
      <c r="E259" s="309"/>
    </row>
    <row r="260" spans="1:11" s="302" customFormat="1" x14ac:dyDescent="0.25">
      <c r="A260" s="308"/>
      <c r="B260" s="308"/>
      <c r="C260" s="309"/>
      <c r="D260" s="309"/>
      <c r="E260" s="309"/>
    </row>
    <row r="261" spans="1:11" s="302" customFormat="1" x14ac:dyDescent="0.25">
      <c r="A261" s="308"/>
      <c r="B261" s="308"/>
      <c r="C261" s="309"/>
      <c r="D261" s="309"/>
      <c r="E261" s="309"/>
    </row>
    <row r="262" spans="1:11" s="302" customFormat="1" x14ac:dyDescent="0.25">
      <c r="A262" s="308"/>
      <c r="B262" s="308"/>
      <c r="C262" s="309"/>
      <c r="D262" s="309"/>
      <c r="E262" s="309"/>
    </row>
    <row r="263" spans="1:11" s="302" customFormat="1" x14ac:dyDescent="0.25">
      <c r="A263" s="308"/>
      <c r="B263" s="308"/>
      <c r="C263" s="309"/>
      <c r="D263" s="309"/>
      <c r="E263" s="309"/>
    </row>
    <row r="264" spans="1:11" s="302" customFormat="1" x14ac:dyDescent="0.25">
      <c r="A264" s="308"/>
      <c r="B264" s="308"/>
      <c r="C264" s="309"/>
      <c r="D264" s="309"/>
      <c r="E264" s="309"/>
    </row>
    <row r="265" spans="1:11" s="302" customFormat="1" x14ac:dyDescent="0.25">
      <c r="A265" s="308"/>
      <c r="B265" s="308"/>
      <c r="C265" s="309"/>
      <c r="D265" s="309"/>
      <c r="E265" s="309"/>
    </row>
    <row r="266" spans="1:11" s="302" customFormat="1" x14ac:dyDescent="0.25">
      <c r="A266" s="308"/>
      <c r="B266" s="308"/>
      <c r="C266" s="309"/>
      <c r="D266" s="309"/>
      <c r="E266" s="309"/>
    </row>
    <row r="267" spans="1:11" s="302" customFormat="1" x14ac:dyDescent="0.25">
      <c r="A267" s="308"/>
      <c r="B267" s="308"/>
      <c r="C267" s="309"/>
      <c r="D267" s="309"/>
      <c r="E267" s="309"/>
    </row>
    <row r="268" spans="1:11" s="302" customFormat="1" x14ac:dyDescent="0.25">
      <c r="A268" s="308"/>
      <c r="B268" s="308"/>
      <c r="C268" s="309"/>
      <c r="D268" s="309"/>
      <c r="E268" s="309"/>
    </row>
    <row r="269" spans="1:11" s="302" customFormat="1" x14ac:dyDescent="0.25">
      <c r="A269" s="308"/>
      <c r="B269" s="308"/>
      <c r="C269" s="309"/>
      <c r="D269" s="309"/>
      <c r="E269" s="309"/>
    </row>
    <row r="270" spans="1:11" s="302" customFormat="1" x14ac:dyDescent="0.25">
      <c r="A270" s="308"/>
      <c r="B270" s="308"/>
      <c r="C270" s="309"/>
      <c r="D270" s="309"/>
      <c r="E270" s="309"/>
    </row>
    <row r="271" spans="1:11" s="302" customFormat="1" x14ac:dyDescent="0.25">
      <c r="A271" s="308"/>
      <c r="B271" s="308"/>
      <c r="C271" s="309"/>
      <c r="D271" s="309"/>
      <c r="E271" s="309"/>
    </row>
    <row r="272" spans="1:11" s="302" customFormat="1" x14ac:dyDescent="0.25">
      <c r="A272" s="308"/>
      <c r="B272" s="308"/>
      <c r="C272" s="309"/>
      <c r="D272" s="309"/>
      <c r="E272" s="309"/>
    </row>
    <row r="273" spans="1:5" s="302" customFormat="1" x14ac:dyDescent="0.25">
      <c r="A273" s="308"/>
      <c r="B273" s="308"/>
      <c r="C273" s="309"/>
      <c r="D273" s="309"/>
      <c r="E273" s="309"/>
    </row>
    <row r="274" spans="1:5" s="302" customFormat="1" x14ac:dyDescent="0.25">
      <c r="A274" s="308"/>
      <c r="B274" s="308"/>
      <c r="C274" s="309"/>
      <c r="D274" s="309"/>
      <c r="E274" s="309"/>
    </row>
    <row r="275" spans="1:5" s="302" customFormat="1" x14ac:dyDescent="0.25">
      <c r="A275" s="308"/>
      <c r="B275" s="308"/>
      <c r="C275" s="309"/>
      <c r="D275" s="309"/>
      <c r="E275" s="309"/>
    </row>
    <row r="276" spans="1:5" s="302" customFormat="1" x14ac:dyDescent="0.25">
      <c r="A276" s="308"/>
      <c r="B276" s="308"/>
      <c r="C276" s="309"/>
      <c r="D276" s="309"/>
      <c r="E276" s="309"/>
    </row>
    <row r="277" spans="1:5" s="302" customFormat="1" x14ac:dyDescent="0.25">
      <c r="A277" s="308"/>
      <c r="B277" s="308"/>
      <c r="C277" s="309"/>
      <c r="D277" s="309"/>
      <c r="E277" s="309"/>
    </row>
    <row r="278" spans="1:5" s="302" customFormat="1" x14ac:dyDescent="0.25">
      <c r="A278" s="308"/>
      <c r="B278" s="308"/>
      <c r="C278" s="309"/>
      <c r="D278" s="309"/>
      <c r="E278" s="309"/>
    </row>
    <row r="279" spans="1:5" s="302" customFormat="1" x14ac:dyDescent="0.25">
      <c r="A279" s="308"/>
      <c r="B279" s="308"/>
      <c r="C279" s="309"/>
      <c r="D279" s="309"/>
      <c r="E279" s="309"/>
    </row>
    <row r="280" spans="1:5" s="302" customFormat="1" x14ac:dyDescent="0.25">
      <c r="A280" s="308"/>
      <c r="B280" s="308"/>
      <c r="C280" s="309"/>
      <c r="D280" s="309"/>
      <c r="E280" s="309"/>
    </row>
    <row r="281" spans="1:5" s="302" customFormat="1" x14ac:dyDescent="0.25">
      <c r="A281" s="308"/>
      <c r="B281" s="308"/>
      <c r="C281" s="309"/>
      <c r="D281" s="309"/>
      <c r="E281" s="309"/>
    </row>
    <row r="282" spans="1:5" s="302" customFormat="1" x14ac:dyDescent="0.25">
      <c r="A282" s="308"/>
      <c r="B282" s="308"/>
      <c r="C282" s="309"/>
      <c r="D282" s="309"/>
      <c r="E282" s="309"/>
    </row>
    <row r="283" spans="1:5" s="302" customFormat="1" x14ac:dyDescent="0.25">
      <c r="A283" s="308"/>
      <c r="B283" s="308"/>
      <c r="C283" s="309"/>
      <c r="D283" s="309"/>
      <c r="E283" s="309"/>
    </row>
    <row r="284" spans="1:5" s="302" customFormat="1" x14ac:dyDescent="0.25">
      <c r="A284" s="308"/>
      <c r="B284" s="308"/>
      <c r="C284" s="309"/>
      <c r="D284" s="309"/>
      <c r="E284" s="309"/>
    </row>
    <row r="285" spans="1:5" s="302" customFormat="1" x14ac:dyDescent="0.25">
      <c r="A285" s="308"/>
      <c r="B285" s="308"/>
      <c r="C285" s="309"/>
      <c r="D285" s="309"/>
      <c r="E285" s="309"/>
    </row>
    <row r="286" spans="1:5" s="302" customFormat="1" x14ac:dyDescent="0.25">
      <c r="A286" s="308"/>
      <c r="B286" s="308"/>
      <c r="C286" s="309"/>
      <c r="D286" s="309"/>
      <c r="E286" s="309"/>
    </row>
    <row r="287" spans="1:5" s="302" customFormat="1" x14ac:dyDescent="0.25">
      <c r="A287" s="308"/>
      <c r="B287" s="308"/>
      <c r="C287" s="309"/>
      <c r="D287" s="309"/>
      <c r="E287" s="309"/>
    </row>
    <row r="288" spans="1:5" s="302" customFormat="1" x14ac:dyDescent="0.25">
      <c r="A288" s="308"/>
      <c r="B288" s="308"/>
      <c r="C288" s="309"/>
      <c r="D288" s="309"/>
      <c r="E288" s="309"/>
    </row>
    <row r="289" spans="1:5" s="302" customFormat="1" x14ac:dyDescent="0.25">
      <c r="A289" s="308"/>
      <c r="B289" s="308"/>
      <c r="C289" s="309"/>
      <c r="D289" s="309"/>
      <c r="E289" s="309"/>
    </row>
    <row r="290" spans="1:5" s="302" customFormat="1" x14ac:dyDescent="0.25">
      <c r="A290" s="308"/>
      <c r="B290" s="308"/>
      <c r="C290" s="309"/>
      <c r="D290" s="309"/>
      <c r="E290" s="309"/>
    </row>
    <row r="291" spans="1:5" s="302" customFormat="1" x14ac:dyDescent="0.25">
      <c r="A291" s="308"/>
      <c r="B291" s="308"/>
      <c r="C291" s="309"/>
      <c r="D291" s="309"/>
      <c r="E291" s="309"/>
    </row>
    <row r="292" spans="1:5" s="302" customFormat="1" x14ac:dyDescent="0.25">
      <c r="A292" s="308"/>
      <c r="B292" s="308"/>
      <c r="C292" s="309"/>
      <c r="D292" s="309"/>
      <c r="E292" s="309"/>
    </row>
    <row r="293" spans="1:5" s="302" customFormat="1" x14ac:dyDescent="0.25">
      <c r="A293" s="308"/>
      <c r="B293" s="308"/>
      <c r="C293" s="309"/>
      <c r="D293" s="309"/>
      <c r="E293" s="309"/>
    </row>
    <row r="294" spans="1:5" s="302" customFormat="1" x14ac:dyDescent="0.25">
      <c r="A294" s="308"/>
      <c r="B294" s="308"/>
      <c r="C294" s="309"/>
      <c r="D294" s="309"/>
      <c r="E294" s="309"/>
    </row>
    <row r="295" spans="1:5" s="302" customFormat="1" x14ac:dyDescent="0.25">
      <c r="A295" s="308"/>
      <c r="B295" s="308"/>
      <c r="C295" s="309"/>
      <c r="D295" s="309"/>
      <c r="E295" s="309"/>
    </row>
    <row r="296" spans="1:5" s="302" customFormat="1" x14ac:dyDescent="0.25">
      <c r="A296" s="308"/>
      <c r="B296" s="308"/>
      <c r="C296" s="309"/>
      <c r="D296" s="309"/>
      <c r="E296" s="309"/>
    </row>
    <row r="297" spans="1:5" s="302" customFormat="1" x14ac:dyDescent="0.25">
      <c r="A297" s="308"/>
      <c r="B297" s="308"/>
      <c r="C297" s="309"/>
      <c r="D297" s="309"/>
      <c r="E297" s="309"/>
    </row>
    <row r="298" spans="1:5" s="302" customFormat="1" x14ac:dyDescent="0.25">
      <c r="A298" s="308"/>
      <c r="B298" s="308"/>
      <c r="C298" s="309"/>
      <c r="D298" s="309"/>
      <c r="E298" s="309"/>
    </row>
    <row r="299" spans="1:5" s="302" customFormat="1" x14ac:dyDescent="0.25">
      <c r="A299" s="308"/>
      <c r="B299" s="308"/>
      <c r="C299" s="309"/>
      <c r="D299" s="309"/>
      <c r="E299" s="309"/>
    </row>
    <row r="300" spans="1:5" s="302" customFormat="1" x14ac:dyDescent="0.25">
      <c r="A300" s="308"/>
      <c r="B300" s="308"/>
      <c r="C300" s="309"/>
      <c r="D300" s="309"/>
      <c r="E300" s="309"/>
    </row>
    <row r="301" spans="1:5" s="302" customFormat="1" x14ac:dyDescent="0.25">
      <c r="A301" s="308"/>
      <c r="B301" s="308"/>
      <c r="C301" s="309"/>
      <c r="D301" s="309"/>
      <c r="E301" s="309"/>
    </row>
    <row r="302" spans="1:5" s="302" customFormat="1" x14ac:dyDescent="0.25">
      <c r="A302" s="308"/>
      <c r="B302" s="308"/>
      <c r="C302" s="309"/>
      <c r="D302" s="309"/>
      <c r="E302" s="309"/>
    </row>
    <row r="303" spans="1:5" s="302" customFormat="1" x14ac:dyDescent="0.25">
      <c r="A303" s="308"/>
      <c r="B303" s="308"/>
      <c r="C303" s="309"/>
      <c r="D303" s="309"/>
      <c r="E303" s="309"/>
    </row>
    <row r="304" spans="1:5" s="302" customFormat="1" x14ac:dyDescent="0.25">
      <c r="A304" s="308"/>
      <c r="B304" s="308"/>
      <c r="C304" s="309"/>
      <c r="D304" s="309"/>
      <c r="E304" s="309"/>
    </row>
    <row r="305" spans="1:5" s="302" customFormat="1" x14ac:dyDescent="0.25">
      <c r="A305" s="308"/>
      <c r="B305" s="308"/>
      <c r="C305" s="309"/>
      <c r="D305" s="309"/>
      <c r="E305" s="309"/>
    </row>
    <row r="306" spans="1:5" s="302" customFormat="1" x14ac:dyDescent="0.25">
      <c r="A306" s="308"/>
      <c r="B306" s="308"/>
      <c r="C306" s="309"/>
      <c r="D306" s="309"/>
      <c r="E306" s="309"/>
    </row>
    <row r="307" spans="1:5" s="302" customFormat="1" x14ac:dyDescent="0.25">
      <c r="A307" s="308"/>
      <c r="B307" s="308"/>
      <c r="C307" s="309"/>
      <c r="D307" s="309"/>
      <c r="E307" s="309"/>
    </row>
    <row r="308" spans="1:5" s="302" customFormat="1" x14ac:dyDescent="0.25">
      <c r="A308" s="308"/>
      <c r="B308" s="308"/>
      <c r="C308" s="309"/>
      <c r="D308" s="309"/>
      <c r="E308" s="309"/>
    </row>
    <row r="309" spans="1:5" s="302" customFormat="1" x14ac:dyDescent="0.25">
      <c r="A309" s="308"/>
      <c r="B309" s="308"/>
      <c r="C309" s="309"/>
      <c r="D309" s="309"/>
      <c r="E309" s="309"/>
    </row>
    <row r="310" spans="1:5" s="302" customFormat="1" x14ac:dyDescent="0.25">
      <c r="A310" s="308"/>
      <c r="B310" s="308"/>
      <c r="C310" s="309"/>
      <c r="D310" s="309"/>
      <c r="E310" s="309"/>
    </row>
    <row r="311" spans="1:5" s="302" customFormat="1" x14ac:dyDescent="0.25">
      <c r="A311" s="308"/>
      <c r="B311" s="308"/>
      <c r="C311" s="309"/>
      <c r="D311" s="309"/>
      <c r="E311" s="309"/>
    </row>
    <row r="312" spans="1:5" s="302" customFormat="1" x14ac:dyDescent="0.25">
      <c r="A312" s="308"/>
      <c r="B312" s="308"/>
      <c r="C312" s="309"/>
      <c r="D312" s="309"/>
      <c r="E312" s="309"/>
    </row>
    <row r="313" spans="1:5" s="302" customFormat="1" x14ac:dyDescent="0.25">
      <c r="A313" s="308"/>
      <c r="B313" s="308"/>
      <c r="C313" s="309"/>
      <c r="D313" s="309"/>
      <c r="E313" s="309"/>
    </row>
    <row r="314" spans="1:5" s="302" customFormat="1" x14ac:dyDescent="0.25">
      <c r="A314" s="308"/>
      <c r="B314" s="308"/>
      <c r="C314" s="309"/>
      <c r="D314" s="309"/>
      <c r="E314" s="309"/>
    </row>
    <row r="315" spans="1:5" s="302" customFormat="1" x14ac:dyDescent="0.25">
      <c r="A315" s="308"/>
      <c r="B315" s="308"/>
      <c r="C315" s="309"/>
      <c r="D315" s="309"/>
      <c r="E315" s="309"/>
    </row>
    <row r="316" spans="1:5" s="302" customFormat="1" x14ac:dyDescent="0.25">
      <c r="A316" s="308"/>
      <c r="B316" s="308"/>
      <c r="C316" s="309"/>
      <c r="D316" s="309"/>
      <c r="E316" s="309"/>
    </row>
    <row r="317" spans="1:5" s="302" customFormat="1" x14ac:dyDescent="0.25">
      <c r="A317" s="308"/>
      <c r="B317" s="308"/>
      <c r="C317" s="309"/>
      <c r="D317" s="309"/>
      <c r="E317" s="309"/>
    </row>
    <row r="318" spans="1:5" s="302" customFormat="1" x14ac:dyDescent="0.25">
      <c r="A318" s="308"/>
      <c r="B318" s="308"/>
      <c r="C318" s="309"/>
      <c r="D318" s="309"/>
      <c r="E318" s="309"/>
    </row>
    <row r="319" spans="1:5" s="302" customFormat="1" x14ac:dyDescent="0.25">
      <c r="A319" s="308"/>
      <c r="B319" s="308"/>
      <c r="C319" s="309"/>
      <c r="D319" s="309"/>
      <c r="E319" s="309"/>
    </row>
    <row r="320" spans="1:5" s="302" customFormat="1" x14ac:dyDescent="0.25">
      <c r="A320" s="308"/>
      <c r="B320" s="308"/>
      <c r="C320" s="309"/>
      <c r="D320" s="309"/>
      <c r="E320" s="309"/>
    </row>
    <row r="321" spans="1:5" s="302" customFormat="1" x14ac:dyDescent="0.25">
      <c r="A321" s="308"/>
      <c r="B321" s="308"/>
      <c r="C321" s="309"/>
      <c r="D321" s="309"/>
      <c r="E321" s="309"/>
    </row>
    <row r="322" spans="1:5" s="302" customFormat="1" x14ac:dyDescent="0.25">
      <c r="A322" s="308"/>
      <c r="B322" s="308"/>
      <c r="C322" s="309"/>
      <c r="D322" s="309"/>
      <c r="E322" s="309"/>
    </row>
    <row r="323" spans="1:5" x14ac:dyDescent="0.25">
      <c r="A323" s="307"/>
      <c r="B323" s="307"/>
      <c r="C323" s="312"/>
      <c r="D323" s="312"/>
      <c r="E323" s="312"/>
    </row>
    <row r="324" spans="1:5" x14ac:dyDescent="0.25">
      <c r="A324" s="307"/>
      <c r="B324" s="307"/>
      <c r="C324" s="312"/>
      <c r="D324" s="312"/>
      <c r="E324" s="312"/>
    </row>
    <row r="325" spans="1:5" x14ac:dyDescent="0.25">
      <c r="A325" s="307"/>
      <c r="B325" s="307"/>
      <c r="C325" s="312"/>
      <c r="D325" s="312"/>
      <c r="E325" s="312"/>
    </row>
    <row r="326" spans="1:5" x14ac:dyDescent="0.25">
      <c r="A326" s="307"/>
      <c r="B326" s="307"/>
      <c r="C326" s="312"/>
      <c r="D326" s="312"/>
      <c r="E326" s="312"/>
    </row>
    <row r="327" spans="1:5" x14ac:dyDescent="0.25">
      <c r="A327" s="307"/>
      <c r="B327" s="307"/>
      <c r="C327" s="312"/>
      <c r="D327" s="312"/>
      <c r="E327" s="312"/>
    </row>
    <row r="328" spans="1:5" x14ac:dyDescent="0.25">
      <c r="A328" s="307"/>
      <c r="B328" s="307"/>
      <c r="C328" s="312"/>
      <c r="D328" s="312"/>
      <c r="E328" s="312"/>
    </row>
    <row r="329" spans="1:5" x14ac:dyDescent="0.25">
      <c r="A329" s="307"/>
      <c r="B329" s="307"/>
      <c r="C329" s="312"/>
      <c r="D329" s="312"/>
      <c r="E329" s="312"/>
    </row>
    <row r="330" spans="1:5" x14ac:dyDescent="0.25">
      <c r="A330" s="307"/>
      <c r="B330" s="307"/>
      <c r="C330" s="312"/>
      <c r="D330" s="312"/>
      <c r="E330" s="312"/>
    </row>
    <row r="331" spans="1:5" x14ac:dyDescent="0.25">
      <c r="A331" s="307"/>
      <c r="B331" s="307"/>
      <c r="C331" s="312"/>
      <c r="D331" s="312"/>
      <c r="E331" s="312"/>
    </row>
    <row r="332" spans="1:5" x14ac:dyDescent="0.25">
      <c r="A332" s="307"/>
      <c r="B332" s="307"/>
      <c r="C332" s="312"/>
      <c r="D332" s="312"/>
      <c r="E332" s="312"/>
    </row>
    <row r="333" spans="1:5" x14ac:dyDescent="0.25">
      <c r="A333" s="307"/>
      <c r="B333" s="307"/>
      <c r="C333" s="312"/>
      <c r="D333" s="312"/>
      <c r="E333" s="312"/>
    </row>
    <row r="334" spans="1:5" x14ac:dyDescent="0.25">
      <c r="A334" s="307"/>
      <c r="B334" s="307"/>
      <c r="C334" s="312"/>
      <c r="D334" s="312"/>
      <c r="E334" s="312"/>
    </row>
    <row r="335" spans="1:5" x14ac:dyDescent="0.25">
      <c r="A335" s="307"/>
      <c r="B335" s="307"/>
      <c r="C335" s="312"/>
      <c r="D335" s="312"/>
      <c r="E335" s="312"/>
    </row>
    <row r="336" spans="1:5" x14ac:dyDescent="0.25">
      <c r="A336" s="307"/>
      <c r="B336" s="307"/>
      <c r="C336" s="312"/>
      <c r="D336" s="312"/>
      <c r="E336" s="312"/>
    </row>
    <row r="337" spans="1:5" x14ac:dyDescent="0.25">
      <c r="A337" s="307"/>
      <c r="B337" s="307"/>
      <c r="C337" s="312"/>
      <c r="D337" s="312"/>
      <c r="E337" s="312"/>
    </row>
    <row r="338" spans="1:5" x14ac:dyDescent="0.25">
      <c r="A338" s="307"/>
      <c r="B338" s="307"/>
      <c r="C338" s="312"/>
      <c r="D338" s="312"/>
      <c r="E338" s="312"/>
    </row>
    <row r="339" spans="1:5" x14ac:dyDescent="0.25">
      <c r="A339" s="307"/>
      <c r="B339" s="307"/>
      <c r="C339" s="312"/>
      <c r="D339" s="312"/>
      <c r="E339" s="312"/>
    </row>
    <row r="340" spans="1:5" x14ac:dyDescent="0.25">
      <c r="A340" s="307"/>
      <c r="B340" s="307"/>
      <c r="C340" s="312"/>
      <c r="D340" s="312"/>
      <c r="E340" s="312"/>
    </row>
    <row r="341" spans="1:5" x14ac:dyDescent="0.25">
      <c r="A341" s="307"/>
      <c r="B341" s="307"/>
      <c r="C341" s="312"/>
      <c r="D341" s="312"/>
      <c r="E341" s="312"/>
    </row>
    <row r="342" spans="1:5" x14ac:dyDescent="0.25">
      <c r="A342" s="307"/>
      <c r="B342" s="307"/>
      <c r="C342" s="312"/>
      <c r="D342" s="312"/>
      <c r="E342" s="312"/>
    </row>
    <row r="343" spans="1:5" x14ac:dyDescent="0.25">
      <c r="A343" s="307"/>
      <c r="B343" s="307"/>
      <c r="C343" s="312"/>
      <c r="D343" s="312"/>
      <c r="E343" s="312"/>
    </row>
    <row r="344" spans="1:5" x14ac:dyDescent="0.25">
      <c r="A344" s="307"/>
      <c r="B344" s="307"/>
      <c r="C344" s="312"/>
      <c r="D344" s="312"/>
      <c r="E344" s="312"/>
    </row>
    <row r="345" spans="1:5" x14ac:dyDescent="0.25">
      <c r="A345" s="307"/>
      <c r="B345" s="307"/>
      <c r="C345" s="312"/>
      <c r="D345" s="312"/>
      <c r="E345" s="312"/>
    </row>
    <row r="346" spans="1:5" x14ac:dyDescent="0.25">
      <c r="A346" s="307"/>
      <c r="B346" s="307"/>
      <c r="C346" s="312"/>
      <c r="D346" s="312"/>
      <c r="E346" s="312"/>
    </row>
    <row r="347" spans="1:5" x14ac:dyDescent="0.25">
      <c r="A347" s="307"/>
      <c r="B347" s="307"/>
      <c r="C347" s="312"/>
      <c r="D347" s="312"/>
      <c r="E347" s="312"/>
    </row>
    <row r="348" spans="1:5" x14ac:dyDescent="0.25">
      <c r="A348" s="307"/>
      <c r="B348" s="307"/>
      <c r="C348" s="312"/>
      <c r="D348" s="312"/>
      <c r="E348" s="312"/>
    </row>
    <row r="349" spans="1:5" x14ac:dyDescent="0.25">
      <c r="A349" s="307"/>
      <c r="B349" s="307"/>
      <c r="C349" s="312"/>
      <c r="D349" s="312"/>
      <c r="E349" s="312"/>
    </row>
    <row r="350" spans="1:5" x14ac:dyDescent="0.25">
      <c r="A350" s="307"/>
      <c r="B350" s="307"/>
      <c r="C350" s="312"/>
      <c r="D350" s="312"/>
      <c r="E350" s="312"/>
    </row>
    <row r="351" spans="1:5" x14ac:dyDescent="0.25">
      <c r="A351" s="307"/>
      <c r="B351" s="307"/>
      <c r="C351" s="312"/>
      <c r="D351" s="312"/>
      <c r="E351" s="312"/>
    </row>
    <row r="352" spans="1:5" x14ac:dyDescent="0.25">
      <c r="A352" s="307"/>
      <c r="B352" s="307"/>
      <c r="C352" s="312"/>
      <c r="D352" s="312"/>
      <c r="E352" s="312"/>
    </row>
    <row r="353" spans="1:5" x14ac:dyDescent="0.25">
      <c r="A353" s="307"/>
      <c r="B353" s="307"/>
      <c r="C353" s="312"/>
      <c r="D353" s="312"/>
      <c r="E353" s="312"/>
    </row>
    <row r="354" spans="1:5" x14ac:dyDescent="0.25">
      <c r="A354" s="307"/>
      <c r="B354" s="307"/>
      <c r="C354" s="312"/>
      <c r="D354" s="312"/>
      <c r="E354" s="312"/>
    </row>
    <row r="355" spans="1:5" x14ac:dyDescent="0.25">
      <c r="A355" s="307"/>
      <c r="B355" s="307"/>
      <c r="C355" s="312"/>
      <c r="D355" s="312"/>
      <c r="E355" s="312"/>
    </row>
    <row r="356" spans="1:5" x14ac:dyDescent="0.25">
      <c r="A356" s="307"/>
      <c r="B356" s="307"/>
      <c r="C356" s="312"/>
      <c r="D356" s="312"/>
      <c r="E356" s="312"/>
    </row>
    <row r="357" spans="1:5" x14ac:dyDescent="0.25">
      <c r="A357" s="307"/>
      <c r="B357" s="307"/>
      <c r="C357" s="312"/>
      <c r="D357" s="312"/>
      <c r="E357" s="312"/>
    </row>
    <row r="358" spans="1:5" x14ac:dyDescent="0.25">
      <c r="A358" s="307"/>
      <c r="B358" s="307"/>
      <c r="C358" s="312"/>
      <c r="D358" s="312"/>
      <c r="E358" s="312"/>
    </row>
    <row r="359" spans="1:5" x14ac:dyDescent="0.25">
      <c r="A359" s="307"/>
      <c r="B359" s="307"/>
      <c r="C359" s="312"/>
      <c r="D359" s="312"/>
      <c r="E359" s="312"/>
    </row>
    <row r="360" spans="1:5" x14ac:dyDescent="0.25">
      <c r="A360" s="307"/>
      <c r="B360" s="307"/>
      <c r="C360" s="312"/>
      <c r="D360" s="312"/>
      <c r="E360" s="312"/>
    </row>
    <row r="361" spans="1:5" x14ac:dyDescent="0.25">
      <c r="A361" s="307"/>
      <c r="B361" s="307"/>
      <c r="C361" s="312"/>
      <c r="D361" s="312"/>
      <c r="E361" s="312"/>
    </row>
  </sheetData>
  <mergeCells count="2">
    <mergeCell ref="A1:E1"/>
    <mergeCell ref="A2:E2"/>
  </mergeCells>
  <pageMargins left="0.9055118110236221" right="0.19685039370078741" top="0.51181102362204722" bottom="0.15748031496062992" header="0.74803149606299213" footer="0.15748031496062992"/>
  <pageSetup paperSize="9" scale="65" orientation="portrait" horizontalDpi="300" verticalDpi="300" r:id="rId1"/>
  <headerFooter alignWithMargins="0">
    <oddFooter>&amp;C&amp;P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832B3"/>
  </sheetPr>
  <dimension ref="A1:I164"/>
  <sheetViews>
    <sheetView view="pageLayout" zoomScaleNormal="130" zoomScaleSheetLayoutView="100" workbookViewId="0">
      <selection activeCell="F8" sqref="F8"/>
    </sheetView>
  </sheetViews>
  <sheetFormatPr defaultColWidth="9.33203125" defaultRowHeight="15.6" x14ac:dyDescent="0.3"/>
  <cols>
    <col min="1" max="1" width="7.109375" style="205" customWidth="1"/>
    <col min="2" max="2" width="56.77734375" style="407" customWidth="1"/>
    <col min="3" max="3" width="15.77734375" style="206" customWidth="1"/>
    <col min="4" max="4" width="12.6640625" style="206" bestFit="1" customWidth="1"/>
    <col min="5" max="5" width="17.77734375" style="206" bestFit="1" customWidth="1"/>
    <col min="6" max="6" width="18.44140625" style="206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F2" s="203" t="s">
        <v>1023</v>
      </c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6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19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225" t="s">
        <v>638</v>
      </c>
      <c r="F5" s="225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C7+C8+C9+C10+C11+C12+C13+C14</f>
        <v>81179254</v>
      </c>
      <c r="D6" s="207">
        <f>D7+D8+D9+D10+D11+D12+D13+D14</f>
        <v>86608861</v>
      </c>
      <c r="E6" s="207">
        <f>E7+E8+E9+E10+E11+E12+E13+E14</f>
        <v>86608861</v>
      </c>
      <c r="F6" s="481">
        <f>E6/D6</f>
        <v>1</v>
      </c>
    </row>
    <row r="7" spans="1:6" s="217" customFormat="1" ht="12" customHeight="1" x14ac:dyDescent="0.25">
      <c r="A7" s="175" t="s">
        <v>364</v>
      </c>
      <c r="B7" s="679" t="s">
        <v>519</v>
      </c>
      <c r="C7" s="23">
        <v>22698535</v>
      </c>
      <c r="D7" s="669">
        <v>22651579</v>
      </c>
      <c r="E7" s="669">
        <v>22651579</v>
      </c>
      <c r="F7" s="670">
        <f>E7/D7</f>
        <v>1</v>
      </c>
    </row>
    <row r="8" spans="1:6" s="217" customFormat="1" ht="12" customHeight="1" x14ac:dyDescent="0.25">
      <c r="A8" s="172" t="s">
        <v>365</v>
      </c>
      <c r="B8" s="199" t="s">
        <v>520</v>
      </c>
      <c r="C8" s="209">
        <v>31457830</v>
      </c>
      <c r="D8" s="582">
        <v>33389280</v>
      </c>
      <c r="E8" s="582">
        <v>33389280</v>
      </c>
      <c r="F8" s="671"/>
    </row>
    <row r="9" spans="1:6" s="217" customFormat="1" ht="12" customHeight="1" x14ac:dyDescent="0.25">
      <c r="A9" s="172" t="s">
        <v>366</v>
      </c>
      <c r="B9" s="199" t="s">
        <v>521</v>
      </c>
      <c r="C9" s="209">
        <v>9822000</v>
      </c>
      <c r="D9" s="582">
        <v>9822000</v>
      </c>
      <c r="E9" s="582">
        <v>9822000</v>
      </c>
      <c r="F9" s="671"/>
    </row>
    <row r="10" spans="1:6" s="217" customFormat="1" ht="12" customHeight="1" x14ac:dyDescent="0.25">
      <c r="A10" s="172" t="s">
        <v>367</v>
      </c>
      <c r="B10" s="199" t="s">
        <v>1189</v>
      </c>
      <c r="C10" s="209">
        <v>15100460</v>
      </c>
      <c r="D10" s="582">
        <v>13751654</v>
      </c>
      <c r="E10" s="582">
        <v>13751654</v>
      </c>
      <c r="F10" s="671">
        <f>E10/D10</f>
        <v>1</v>
      </c>
    </row>
    <row r="11" spans="1:6" s="217" customFormat="1" ht="12" customHeight="1" x14ac:dyDescent="0.25">
      <c r="A11" s="172" t="s">
        <v>400</v>
      </c>
      <c r="B11" s="199" t="s">
        <v>522</v>
      </c>
      <c r="C11" s="209">
        <v>2100429</v>
      </c>
      <c r="D11" s="582">
        <v>2822399</v>
      </c>
      <c r="E11" s="582">
        <v>2822399</v>
      </c>
      <c r="F11" s="671">
        <f>E11/D11</f>
        <v>1</v>
      </c>
    </row>
    <row r="12" spans="1:6" s="217" customFormat="1" ht="12" customHeight="1" x14ac:dyDescent="0.25">
      <c r="A12" s="172" t="s">
        <v>368</v>
      </c>
      <c r="B12" s="199" t="s">
        <v>523</v>
      </c>
      <c r="C12" s="209"/>
      <c r="D12" s="582"/>
      <c r="E12" s="582">
        <f>' 1.A.1sz.mell. Önk kötelező'!E13+'1.A.2sz.mell.Önk. önként '!E13+'1.A.3sz.mell.Önk. önként '!E13</f>
        <v>0</v>
      </c>
      <c r="F12" s="671"/>
    </row>
    <row r="13" spans="1:6" s="217" customFormat="1" ht="12" customHeight="1" x14ac:dyDescent="0.25">
      <c r="A13" s="172" t="s">
        <v>369</v>
      </c>
      <c r="B13" s="199" t="s">
        <v>524</v>
      </c>
      <c r="C13" s="209"/>
      <c r="D13" s="582">
        <v>3886949</v>
      </c>
      <c r="E13" s="582">
        <v>3886949</v>
      </c>
      <c r="F13" s="671">
        <f>E13/D13</f>
        <v>1</v>
      </c>
    </row>
    <row r="14" spans="1:6" s="217" customFormat="1" ht="13.8" thickBot="1" x14ac:dyDescent="0.3">
      <c r="A14" s="176" t="s">
        <v>377</v>
      </c>
      <c r="B14" s="680" t="s">
        <v>526</v>
      </c>
      <c r="C14" s="24">
        <v>0</v>
      </c>
      <c r="D14" s="672">
        <v>285000</v>
      </c>
      <c r="E14" s="672">
        <v>285000</v>
      </c>
      <c r="F14" s="673">
        <f>E14/D14</f>
        <v>1</v>
      </c>
    </row>
    <row r="15" spans="1:6" s="217" customFormat="1" ht="12" customHeight="1" thickBot="1" x14ac:dyDescent="0.3">
      <c r="A15" s="678" t="s">
        <v>307</v>
      </c>
      <c r="B15" s="674" t="s">
        <v>525</v>
      </c>
      <c r="C15" s="675">
        <f>C16+C17+C18+C19+C20</f>
        <v>39073411</v>
      </c>
      <c r="D15" s="675">
        <f>' 1.A.1sz.mell. Önk kötelező'!D16+'1.A.2sz.mell.Önk. önként '!D16</f>
        <v>44181777</v>
      </c>
      <c r="E15" s="675">
        <f>' 1.A.1sz.mell. Önk kötelező'!E16+'1.A.2sz.mell.Önk. önként '!E16</f>
        <v>44181777</v>
      </c>
      <c r="F15" s="676">
        <f>E15/D15</f>
        <v>1</v>
      </c>
    </row>
    <row r="16" spans="1:6" s="217" customFormat="1" ht="12" customHeight="1" x14ac:dyDescent="0.25">
      <c r="A16" s="175" t="s">
        <v>371</v>
      </c>
      <c r="B16" s="679" t="s">
        <v>527</v>
      </c>
      <c r="C16" s="23">
        <v>0</v>
      </c>
      <c r="D16" s="669">
        <f>' 1.A.1sz.mell. Önk kötelező'!D17+'1.A.2sz.mell.Önk. önként '!D18+'1.A.3sz.mell.Önk. önként '!D17</f>
        <v>0</v>
      </c>
      <c r="E16" s="669">
        <f>' 1.A.1sz.mell. Önk kötelező'!E17+'1.A.2sz.mell.Önk. önként '!E18+'1.A.3sz.mell.Önk. önként '!E17</f>
        <v>0</v>
      </c>
      <c r="F16" s="670"/>
    </row>
    <row r="17" spans="1:6" s="217" customFormat="1" ht="12" customHeight="1" x14ac:dyDescent="0.25">
      <c r="A17" s="172" t="s">
        <v>372</v>
      </c>
      <c r="B17" s="199" t="s">
        <v>528</v>
      </c>
      <c r="C17" s="209">
        <v>0</v>
      </c>
      <c r="D17" s="582">
        <f>' 1.A.1sz.mell. Önk kötelező'!D18+'1.A.2sz.mell.Önk. önként '!D19+'1.A.3sz.mell.Önk. önként '!D18</f>
        <v>0</v>
      </c>
      <c r="E17" s="582">
        <f>' 1.A.1sz.mell. Önk kötelező'!E18+'1.A.2sz.mell.Önk. önként '!E19+'1.A.3sz.mell.Önk. önként '!E18</f>
        <v>0</v>
      </c>
      <c r="F17" s="671"/>
    </row>
    <row r="18" spans="1:6" s="217" customFormat="1" ht="12" customHeight="1" x14ac:dyDescent="0.25">
      <c r="A18" s="172" t="s">
        <v>373</v>
      </c>
      <c r="B18" s="199" t="s">
        <v>530</v>
      </c>
      <c r="C18" s="209">
        <v>0</v>
      </c>
      <c r="D18" s="582">
        <f>' 1.A.1sz.mell. Önk kötelező'!D19+'1.A.2sz.mell.Önk. önként '!D20+'1.A.3sz.mell.Önk. önként '!D19</f>
        <v>0</v>
      </c>
      <c r="E18" s="582">
        <f>' 1.A.1sz.mell. Önk kötelező'!E19+'1.A.2sz.mell.Önk. önként '!E20+'1.A.3sz.mell.Önk. önként '!E19</f>
        <v>0</v>
      </c>
      <c r="F18" s="671"/>
    </row>
    <row r="19" spans="1:6" s="217" customFormat="1" ht="12" customHeight="1" x14ac:dyDescent="0.25">
      <c r="A19" s="172" t="s">
        <v>374</v>
      </c>
      <c r="B19" s="199" t="s">
        <v>531</v>
      </c>
      <c r="C19" s="209">
        <v>39073411</v>
      </c>
      <c r="D19" s="582">
        <v>44181777</v>
      </c>
      <c r="E19" s="582">
        <v>44181777</v>
      </c>
      <c r="F19" s="671">
        <f>E19/D19</f>
        <v>1</v>
      </c>
    </row>
    <row r="20" spans="1:6" s="217" customFormat="1" ht="12" customHeight="1" thickBot="1" x14ac:dyDescent="0.3">
      <c r="A20" s="176" t="s">
        <v>381</v>
      </c>
      <c r="B20" s="680" t="s">
        <v>532</v>
      </c>
      <c r="C20" s="24">
        <v>0</v>
      </c>
      <c r="D20" s="672">
        <f>' 1.A.1sz.mell. Önk kötelező'!D21+'1.A.2sz.mell.Önk. önként '!D22+'1.A.3sz.mell.Önk. önként '!D21</f>
        <v>0</v>
      </c>
      <c r="E20" s="672">
        <v>553520</v>
      </c>
      <c r="F20" s="673"/>
    </row>
    <row r="21" spans="1:6" s="217" customFormat="1" ht="13.8" thickBot="1" x14ac:dyDescent="0.3">
      <c r="A21" s="678" t="s">
        <v>308</v>
      </c>
      <c r="B21" s="681" t="s">
        <v>533</v>
      </c>
      <c r="C21" s="675">
        <f>C22+C23+C24+C25+C26+C27</f>
        <v>86749212</v>
      </c>
      <c r="D21" s="675">
        <f>' 1.A.1sz.mell. Önk kötelező'!D22+'1.A.2sz.mell.Önk. önként '!D23+'1.A.3sz.mell.Önk. önként '!D22</f>
        <v>347317893</v>
      </c>
      <c r="E21" s="675">
        <f>' 1.A.1sz.mell. Önk kötelező'!E22+'1.A.2sz.mell.Önk. önként '!E23+'1.A.3sz.mell.Önk. önként '!E22</f>
        <v>347317893</v>
      </c>
      <c r="F21" s="676">
        <v>1</v>
      </c>
    </row>
    <row r="22" spans="1:6" s="217" customFormat="1" ht="12" customHeight="1" x14ac:dyDescent="0.25">
      <c r="A22" s="175" t="s">
        <v>353</v>
      </c>
      <c r="B22" s="679" t="s">
        <v>534</v>
      </c>
      <c r="C22" s="23">
        <v>0</v>
      </c>
      <c r="D22" s="669"/>
      <c r="E22" s="669"/>
      <c r="F22" s="670"/>
    </row>
    <row r="23" spans="1:6" s="217" customFormat="1" ht="12" customHeight="1" x14ac:dyDescent="0.25">
      <c r="A23" s="172" t="s">
        <v>354</v>
      </c>
      <c r="B23" s="199" t="s">
        <v>535</v>
      </c>
      <c r="C23" s="209">
        <v>0</v>
      </c>
      <c r="D23" s="582">
        <f>' 1.A.1sz.mell. Önk kötelező'!D24+'1.A.2sz.mell.Önk. önként '!D25+'1.A.3sz.mell.Önk. önként '!D24</f>
        <v>0</v>
      </c>
      <c r="E23" s="582">
        <f>' 1.A.1sz.mell. Önk kötelező'!E24+'1.A.2sz.mell.Önk. önként '!E25+'1.A.3sz.mell.Önk. önként '!E24</f>
        <v>0</v>
      </c>
      <c r="F23" s="671"/>
    </row>
    <row r="24" spans="1:6" s="217" customFormat="1" ht="12" customHeight="1" x14ac:dyDescent="0.25">
      <c r="A24" s="172" t="s">
        <v>355</v>
      </c>
      <c r="B24" s="199" t="s">
        <v>536</v>
      </c>
      <c r="C24" s="209">
        <v>0</v>
      </c>
      <c r="D24" s="582">
        <f>' 1.A.1sz.mell. Önk kötelező'!D25+'1.A.2sz.mell.Önk. önként '!D26+'1.A.3sz.mell.Önk. önként '!D25</f>
        <v>0</v>
      </c>
      <c r="E24" s="582">
        <f>' 1.A.1sz.mell. Önk kötelező'!E25+'1.A.2sz.mell.Önk. önként '!E26+'1.A.3sz.mell.Önk. önként '!E25</f>
        <v>0</v>
      </c>
      <c r="F24" s="671"/>
    </row>
    <row r="25" spans="1:6" s="217" customFormat="1" ht="12" customHeight="1" x14ac:dyDescent="0.25">
      <c r="A25" s="172" t="s">
        <v>356</v>
      </c>
      <c r="B25" s="199" t="s">
        <v>537</v>
      </c>
      <c r="C25" s="209">
        <v>0</v>
      </c>
      <c r="D25" s="582">
        <f>' 1.A.1sz.mell. Önk kötelező'!D26+'1.A.2sz.mell.Önk. önként '!D27+'1.A.3sz.mell.Önk. önként '!D26</f>
        <v>0</v>
      </c>
      <c r="E25" s="582">
        <f>' 1.A.1sz.mell. Önk kötelező'!E26+'1.A.2sz.mell.Önk. önként '!E27+'1.A.3sz.mell.Önk. önként '!E26</f>
        <v>0</v>
      </c>
      <c r="F25" s="671"/>
    </row>
    <row r="26" spans="1:6" s="217" customFormat="1" ht="12" customHeight="1" x14ac:dyDescent="0.25">
      <c r="A26" s="172" t="s">
        <v>412</v>
      </c>
      <c r="B26" s="199" t="s">
        <v>538</v>
      </c>
      <c r="C26" s="209">
        <v>86749212</v>
      </c>
      <c r="D26" s="582">
        <v>347317893</v>
      </c>
      <c r="E26" s="582">
        <v>347317893</v>
      </c>
      <c r="F26" s="671">
        <v>1</v>
      </c>
    </row>
    <row r="27" spans="1:6" s="217" customFormat="1" ht="12" customHeight="1" thickBot="1" x14ac:dyDescent="0.3">
      <c r="A27" s="176" t="s">
        <v>413</v>
      </c>
      <c r="B27" s="680" t="s">
        <v>539</v>
      </c>
      <c r="C27" s="24">
        <v>0</v>
      </c>
      <c r="D27" s="672">
        <f>' 1.A.1sz.mell. Önk kötelező'!D28+'1.A.2sz.mell.Önk. önként '!D29+'1.A.3sz.mell.Önk. önként '!D28</f>
        <v>0</v>
      </c>
      <c r="E27" s="672">
        <v>340472204</v>
      </c>
      <c r="F27" s="673"/>
    </row>
    <row r="28" spans="1:6" s="217" customFormat="1" ht="12" customHeight="1" thickBot="1" x14ac:dyDescent="0.3">
      <c r="A28" s="678" t="s">
        <v>414</v>
      </c>
      <c r="B28" s="681" t="s">
        <v>540</v>
      </c>
      <c r="C28" s="784">
        <f>C29+C33+C32+C34</f>
        <v>34000000</v>
      </c>
      <c r="D28" s="675">
        <f>D29+D32+D33+D34</f>
        <v>36544403</v>
      </c>
      <c r="E28" s="675">
        <f>' 1.A.1sz.mell. Önk kötelező'!E29+'1.A.2sz.mell.Önk. önként '!E30+'1.A.3sz.mell.Önk. önként '!E29</f>
        <v>32831130</v>
      </c>
      <c r="F28" s="676">
        <f t="shared" ref="F28:F41" si="0">E28/D28</f>
        <v>0.89839010367743588</v>
      </c>
    </row>
    <row r="29" spans="1:6" s="217" customFormat="1" ht="12" customHeight="1" x14ac:dyDescent="0.25">
      <c r="A29" s="175" t="s">
        <v>541</v>
      </c>
      <c r="B29" s="679" t="s">
        <v>542</v>
      </c>
      <c r="C29" s="786">
        <f>C30+C31</f>
        <v>29400000</v>
      </c>
      <c r="D29" s="669">
        <f>D30+D31</f>
        <v>35990869</v>
      </c>
      <c r="E29" s="669">
        <f>' 1.A.1sz.mell. Önk kötelező'!E30+'1.A.2sz.mell.Önk. önként '!E31+'1.A.3sz.mell.Önk. önként '!E30</f>
        <v>32526638</v>
      </c>
      <c r="F29" s="670">
        <f t="shared" si="0"/>
        <v>0.90374694759384666</v>
      </c>
    </row>
    <row r="30" spans="1:6" s="217" customFormat="1" ht="12" customHeight="1" x14ac:dyDescent="0.25">
      <c r="A30" s="172" t="s">
        <v>543</v>
      </c>
      <c r="B30" s="199" t="s">
        <v>544</v>
      </c>
      <c r="C30" s="209">
        <v>4400000</v>
      </c>
      <c r="D30" s="582">
        <v>5216036</v>
      </c>
      <c r="E30" s="582">
        <v>4661735</v>
      </c>
      <c r="F30" s="671">
        <f t="shared" si="0"/>
        <v>0.89373136995220126</v>
      </c>
    </row>
    <row r="31" spans="1:6" s="217" customFormat="1" ht="12" customHeight="1" x14ac:dyDescent="0.25">
      <c r="A31" s="172" t="s">
        <v>545</v>
      </c>
      <c r="B31" s="199" t="s">
        <v>546</v>
      </c>
      <c r="C31" s="209">
        <v>25000000</v>
      </c>
      <c r="D31" s="582">
        <v>30774833</v>
      </c>
      <c r="E31" s="582">
        <v>27864903</v>
      </c>
      <c r="F31" s="671">
        <f t="shared" si="0"/>
        <v>0.90544449095792001</v>
      </c>
    </row>
    <row r="32" spans="1:6" s="217" customFormat="1" ht="12" customHeight="1" x14ac:dyDescent="0.25">
      <c r="A32" s="172" t="s">
        <v>547</v>
      </c>
      <c r="B32" s="199" t="s">
        <v>548</v>
      </c>
      <c r="C32" s="209">
        <v>4400000</v>
      </c>
      <c r="D32" s="582">
        <v>0</v>
      </c>
      <c r="E32" s="582"/>
      <c r="F32" s="671"/>
    </row>
    <row r="33" spans="1:6" s="217" customFormat="1" ht="12" customHeight="1" x14ac:dyDescent="0.25">
      <c r="A33" s="172" t="s">
        <v>549</v>
      </c>
      <c r="B33" s="199" t="s">
        <v>550</v>
      </c>
      <c r="C33" s="209"/>
      <c r="D33" s="582"/>
      <c r="E33" s="582"/>
      <c r="F33" s="671"/>
    </row>
    <row r="34" spans="1:6" s="217" customFormat="1" ht="12" customHeight="1" thickBot="1" x14ac:dyDescent="0.3">
      <c r="A34" s="176" t="s">
        <v>551</v>
      </c>
      <c r="B34" s="680" t="s">
        <v>552</v>
      </c>
      <c r="C34" s="24">
        <v>200000</v>
      </c>
      <c r="D34" s="672">
        <v>553534</v>
      </c>
      <c r="E34" s="672">
        <v>304492</v>
      </c>
      <c r="F34" s="673">
        <f t="shared" si="0"/>
        <v>0.55008725751263698</v>
      </c>
    </row>
    <row r="35" spans="1:6" s="217" customFormat="1" ht="12" customHeight="1" thickBot="1" x14ac:dyDescent="0.3">
      <c r="A35" s="678" t="s">
        <v>310</v>
      </c>
      <c r="B35" s="681" t="s">
        <v>553</v>
      </c>
      <c r="C35" s="675">
        <f>C36+C37+C38+C39+C40+C41+C42+C43+C44+C45+C46</f>
        <v>28462014</v>
      </c>
      <c r="D35" s="675">
        <f>' 1.A.1sz.mell. Önk kötelező'!D36+'1.A.2sz.mell.Önk. önként '!D37+'1.A.3sz.mell.Önk. önként '!D36</f>
        <v>28439285</v>
      </c>
      <c r="E35" s="675">
        <f>' 1.A.1sz.mell. Önk kötelező'!E36+'1.A.2sz.mell.Önk. önként '!E37+'1.A.3sz.mell.Önk. önként '!E36</f>
        <v>23308321</v>
      </c>
      <c r="F35" s="676">
        <f t="shared" si="0"/>
        <v>0.81958182141358338</v>
      </c>
    </row>
    <row r="36" spans="1:6" s="217" customFormat="1" ht="12" customHeight="1" x14ac:dyDescent="0.25">
      <c r="A36" s="175" t="s">
        <v>357</v>
      </c>
      <c r="B36" s="679" t="s">
        <v>554</v>
      </c>
      <c r="C36" s="23">
        <v>320000</v>
      </c>
      <c r="D36" s="669">
        <v>1681321</v>
      </c>
      <c r="E36" s="669">
        <v>1681321</v>
      </c>
      <c r="F36" s="670">
        <f t="shared" si="0"/>
        <v>1</v>
      </c>
    </row>
    <row r="37" spans="1:6" s="217" customFormat="1" ht="12" customHeight="1" x14ac:dyDescent="0.25">
      <c r="A37" s="172" t="s">
        <v>358</v>
      </c>
      <c r="B37" s="199" t="s">
        <v>555</v>
      </c>
      <c r="C37" s="209">
        <v>7376401</v>
      </c>
      <c r="D37" s="582">
        <v>9133917</v>
      </c>
      <c r="E37" s="582">
        <v>6763515</v>
      </c>
      <c r="F37" s="671">
        <f t="shared" si="0"/>
        <v>0.74048351873571872</v>
      </c>
    </row>
    <row r="38" spans="1:6" s="217" customFormat="1" ht="12" customHeight="1" x14ac:dyDescent="0.25">
      <c r="A38" s="172" t="s">
        <v>359</v>
      </c>
      <c r="B38" s="199" t="s">
        <v>556</v>
      </c>
      <c r="C38" s="209">
        <v>4523704</v>
      </c>
      <c r="D38" s="582">
        <v>5609838</v>
      </c>
      <c r="E38" s="582">
        <v>4650107</v>
      </c>
      <c r="F38" s="671">
        <f t="shared" si="0"/>
        <v>0.82892001515908298</v>
      </c>
    </row>
    <row r="39" spans="1:6" s="217" customFormat="1" ht="12" customHeight="1" x14ac:dyDescent="0.25">
      <c r="A39" s="172" t="s">
        <v>416</v>
      </c>
      <c r="B39" s="199" t="s">
        <v>557</v>
      </c>
      <c r="C39" s="209">
        <v>300000</v>
      </c>
      <c r="D39" s="582">
        <v>1005062</v>
      </c>
      <c r="E39" s="582">
        <v>750062</v>
      </c>
      <c r="F39" s="671">
        <f t="shared" si="0"/>
        <v>0.74628430882870911</v>
      </c>
    </row>
    <row r="40" spans="1:6" s="217" customFormat="1" ht="12" customHeight="1" x14ac:dyDescent="0.25">
      <c r="A40" s="172" t="s">
        <v>417</v>
      </c>
      <c r="B40" s="199" t="s">
        <v>558</v>
      </c>
      <c r="C40" s="209">
        <v>0</v>
      </c>
      <c r="D40" s="582"/>
      <c r="E40" s="582">
        <f>' 1.A.1sz.mell. Önk kötelező'!E41+'1.A.2sz.mell.Önk. önként '!E42+'1.A.3sz.mell.Önk. önként '!E41</f>
        <v>0</v>
      </c>
      <c r="F40" s="671"/>
    </row>
    <row r="41" spans="1:6" s="217" customFormat="1" ht="12" customHeight="1" x14ac:dyDescent="0.25">
      <c r="A41" s="172" t="s">
        <v>418</v>
      </c>
      <c r="B41" s="199" t="s">
        <v>559</v>
      </c>
      <c r="C41" s="209">
        <v>3211409</v>
      </c>
      <c r="D41" s="582">
        <v>4617051</v>
      </c>
      <c r="E41" s="582">
        <v>3704527</v>
      </c>
      <c r="F41" s="671">
        <f t="shared" si="0"/>
        <v>0.8023578253738155</v>
      </c>
    </row>
    <row r="42" spans="1:6" s="217" customFormat="1" ht="12" customHeight="1" x14ac:dyDescent="0.25">
      <c r="A42" s="172" t="s">
        <v>419</v>
      </c>
      <c r="B42" s="199" t="s">
        <v>560</v>
      </c>
      <c r="C42" s="209">
        <v>12712000</v>
      </c>
      <c r="D42" s="582">
        <v>5520000</v>
      </c>
      <c r="E42" s="582">
        <v>5520000</v>
      </c>
      <c r="F42" s="671">
        <v>1</v>
      </c>
    </row>
    <row r="43" spans="1:6" s="217" customFormat="1" ht="12" customHeight="1" x14ac:dyDescent="0.25">
      <c r="A43" s="172" t="s">
        <v>420</v>
      </c>
      <c r="B43" s="199" t="s">
        <v>561</v>
      </c>
      <c r="C43" s="209">
        <v>3500</v>
      </c>
      <c r="D43" s="582">
        <v>342</v>
      </c>
      <c r="E43" s="582">
        <v>342</v>
      </c>
      <c r="F43" s="671"/>
    </row>
    <row r="44" spans="1:6" s="217" customFormat="1" ht="12" customHeight="1" x14ac:dyDescent="0.25">
      <c r="A44" s="172" t="s">
        <v>562</v>
      </c>
      <c r="B44" s="199" t="s">
        <v>563</v>
      </c>
      <c r="C44" s="212">
        <v>0</v>
      </c>
      <c r="D44" s="582"/>
      <c r="E44" s="582"/>
      <c r="F44" s="671">
        <v>1</v>
      </c>
    </row>
    <row r="45" spans="1:6" s="217" customFormat="1" ht="12" customHeight="1" x14ac:dyDescent="0.25">
      <c r="A45" s="172" t="s">
        <v>564</v>
      </c>
      <c r="B45" s="199" t="s">
        <v>1028</v>
      </c>
      <c r="C45" s="212"/>
      <c r="D45" s="582">
        <v>46675</v>
      </c>
      <c r="E45" s="582">
        <v>46675</v>
      </c>
      <c r="F45" s="671"/>
    </row>
    <row r="46" spans="1:6" s="217" customFormat="1" ht="12" customHeight="1" thickBot="1" x14ac:dyDescent="0.3">
      <c r="A46" s="176" t="s">
        <v>1027</v>
      </c>
      <c r="B46" s="680" t="s">
        <v>565</v>
      </c>
      <c r="C46" s="787">
        <v>15000</v>
      </c>
      <c r="D46" s="672">
        <v>825079</v>
      </c>
      <c r="E46" s="672">
        <v>191772</v>
      </c>
      <c r="F46" s="673">
        <f>E46/D46</f>
        <v>0.23242865228662951</v>
      </c>
    </row>
    <row r="47" spans="1:6" s="217" customFormat="1" ht="12" customHeight="1" thickBot="1" x14ac:dyDescent="0.3">
      <c r="A47" s="678" t="s">
        <v>311</v>
      </c>
      <c r="B47" s="681" t="s">
        <v>566</v>
      </c>
      <c r="C47" s="675">
        <f>C48+C49+C50+C51+C52</f>
        <v>1102363</v>
      </c>
      <c r="D47" s="675">
        <f>' 1.A.1sz.mell. Önk kötelező'!D48+'1.A.2sz.mell.Önk. önként '!D49+'1.A.3sz.mell.Önk. önként '!D48</f>
        <v>1102362</v>
      </c>
      <c r="E47" s="675">
        <f>' 1.A.1sz.mell. Önk kötelező'!E48+'1.A.2sz.mell.Önk. önként '!E49+'1.A.3sz.mell.Önk. önként '!E48</f>
        <v>1102362</v>
      </c>
      <c r="F47" s="753">
        <f>E47/D47</f>
        <v>1</v>
      </c>
    </row>
    <row r="48" spans="1:6" s="217" customFormat="1" ht="12" customHeight="1" x14ac:dyDescent="0.25">
      <c r="A48" s="175" t="s">
        <v>360</v>
      </c>
      <c r="B48" s="679" t="s">
        <v>567</v>
      </c>
      <c r="C48" s="788">
        <v>0</v>
      </c>
      <c r="D48" s="669"/>
      <c r="E48" s="669"/>
      <c r="F48" s="670"/>
    </row>
    <row r="49" spans="1:6" s="217" customFormat="1" ht="12" customHeight="1" x14ac:dyDescent="0.25">
      <c r="A49" s="172" t="s">
        <v>361</v>
      </c>
      <c r="B49" s="199" t="s">
        <v>568</v>
      </c>
      <c r="C49" s="212">
        <v>0</v>
      </c>
      <c r="D49" s="582">
        <f>' 1.A.1sz.mell. Önk kötelező'!D50+'1.A.2sz.mell.Önk. önként '!D51+'1.A.3sz.mell.Önk. önként '!D50</f>
        <v>0</v>
      </c>
      <c r="E49" s="582">
        <f>' 1.A.1sz.mell. Önk kötelező'!E50+'1.A.2sz.mell.Önk. önként '!E51+'1.A.3sz.mell.Önk. önként '!E50</f>
        <v>0</v>
      </c>
      <c r="F49" s="671"/>
    </row>
    <row r="50" spans="1:6" s="217" customFormat="1" ht="12" customHeight="1" x14ac:dyDescent="0.25">
      <c r="A50" s="172" t="s">
        <v>569</v>
      </c>
      <c r="B50" s="199" t="s">
        <v>570</v>
      </c>
      <c r="C50" s="212">
        <v>1102363</v>
      </c>
      <c r="D50" s="582">
        <v>1102362</v>
      </c>
      <c r="E50" s="582">
        <v>1102362</v>
      </c>
      <c r="F50" s="671">
        <f>E50/D50</f>
        <v>1</v>
      </c>
    </row>
    <row r="51" spans="1:6" s="217" customFormat="1" ht="12" customHeight="1" x14ac:dyDescent="0.25">
      <c r="A51" s="172" t="s">
        <v>571</v>
      </c>
      <c r="B51" s="199" t="s">
        <v>572</v>
      </c>
      <c r="C51" s="212">
        <v>0</v>
      </c>
      <c r="D51" s="582">
        <f>' 1.A.1sz.mell. Önk kötelező'!D52+'1.A.2sz.mell.Önk. önként '!D53+'1.A.3sz.mell.Önk. önként '!D52</f>
        <v>0</v>
      </c>
      <c r="E51" s="582">
        <f>' 1.A.1sz.mell. Önk kötelező'!E52+'1.A.2sz.mell.Önk. önként '!E53+'1.A.3sz.mell.Önk. önként '!E52</f>
        <v>0</v>
      </c>
      <c r="F51" s="671"/>
    </row>
    <row r="52" spans="1:6" s="217" customFormat="1" ht="12" customHeight="1" thickBot="1" x14ac:dyDescent="0.3">
      <c r="A52" s="172" t="s">
        <v>573</v>
      </c>
      <c r="B52" s="199" t="s">
        <v>574</v>
      </c>
      <c r="C52" s="212">
        <v>0</v>
      </c>
      <c r="D52" s="582">
        <f>' 1.A.1sz.mell. Önk kötelező'!D53+'1.A.2sz.mell.Önk. önként '!D54+'1.A.3sz.mell.Önk. önként '!D53</f>
        <v>0</v>
      </c>
      <c r="E52" s="582">
        <f>' 1.A.1sz.mell. Önk kötelező'!E53+'1.A.2sz.mell.Önk. önként '!E54+'1.A.3sz.mell.Önk. önként '!E53</f>
        <v>0</v>
      </c>
      <c r="F52" s="671"/>
    </row>
    <row r="53" spans="1:6" s="217" customFormat="1" ht="17.25" customHeight="1" thickBot="1" x14ac:dyDescent="0.3">
      <c r="A53" s="178" t="s">
        <v>421</v>
      </c>
      <c r="B53" s="179" t="s">
        <v>575</v>
      </c>
      <c r="C53" s="208">
        <f>C54+C55+C56+C57</f>
        <v>240000</v>
      </c>
      <c r="D53" s="208">
        <f>' 1.A.1sz.mell. Önk kötelező'!D54+'1.A.2sz.mell.Önk. önként '!D55+'1.A.3sz.mell.Önk. önként '!D54</f>
        <v>10043500</v>
      </c>
      <c r="E53" s="208">
        <f>' 1.A.1sz.mell. Önk kötelező'!E54+'1.A.2sz.mell.Önk. önként '!E55+'1.A.3sz.mell.Önk. önként '!E54</f>
        <v>443500</v>
      </c>
      <c r="F53" s="754">
        <f>E53/D53</f>
        <v>4.415791307811022E-2</v>
      </c>
    </row>
    <row r="54" spans="1:6" s="217" customFormat="1" ht="12" customHeight="1" x14ac:dyDescent="0.25">
      <c r="A54" s="175" t="s">
        <v>362</v>
      </c>
      <c r="B54" s="679" t="s">
        <v>576</v>
      </c>
      <c r="C54" s="23">
        <v>0</v>
      </c>
      <c r="D54" s="669">
        <f>' 1.A.1sz.mell. Önk kötelező'!D55+'1.A.2sz.mell.Önk. önként '!D56+'1.A.3sz.mell.Önk. önként '!D55</f>
        <v>0</v>
      </c>
      <c r="E54" s="669">
        <f>' 1.A.1sz.mell. Önk kötelező'!E55+'1.A.2sz.mell.Önk. önként '!E56+'1.A.3sz.mell.Önk. önként '!E55</f>
        <v>0</v>
      </c>
      <c r="F54" s="670"/>
    </row>
    <row r="55" spans="1:6" s="217" customFormat="1" ht="23.25" customHeight="1" x14ac:dyDescent="0.25">
      <c r="A55" s="172" t="s">
        <v>363</v>
      </c>
      <c r="B55" s="199" t="s">
        <v>577</v>
      </c>
      <c r="C55" s="209"/>
      <c r="D55" s="582">
        <v>9600000</v>
      </c>
      <c r="E55" s="582">
        <f>' 1.A.1sz.mell. Önk kötelező'!E56+'1.A.2sz.mell.Önk. önként '!E57+'1.A.3sz.mell.Önk. önként '!E56</f>
        <v>0</v>
      </c>
      <c r="F55" s="671"/>
    </row>
    <row r="56" spans="1:6" s="217" customFormat="1" ht="12" customHeight="1" x14ac:dyDescent="0.25">
      <c r="A56" s="172" t="s">
        <v>578</v>
      </c>
      <c r="B56" s="199" t="s">
        <v>579</v>
      </c>
      <c r="C56" s="209">
        <v>240000</v>
      </c>
      <c r="D56" s="582">
        <v>443500</v>
      </c>
      <c r="E56" s="582">
        <v>443500</v>
      </c>
      <c r="F56" s="671">
        <f>E56/D56</f>
        <v>1</v>
      </c>
    </row>
    <row r="57" spans="1:6" s="217" customFormat="1" ht="12" customHeight="1" thickBot="1" x14ac:dyDescent="0.3">
      <c r="A57" s="176" t="s">
        <v>580</v>
      </c>
      <c r="B57" s="680" t="s">
        <v>581</v>
      </c>
      <c r="C57" s="24">
        <v>0</v>
      </c>
      <c r="D57" s="672">
        <f>' 1.A.1sz.mell. Önk kötelező'!D58+'1.A.2sz.mell.Önk. önként '!D59+'1.A.3sz.mell.Önk. önként '!D58</f>
        <v>0</v>
      </c>
      <c r="E57" s="672">
        <f>' 1.A.1sz.mell. Önk kötelező'!E58+'1.A.2sz.mell.Önk. önként '!E59+'1.A.3sz.mell.Önk. önként '!E58</f>
        <v>0</v>
      </c>
      <c r="F57" s="673"/>
    </row>
    <row r="58" spans="1:6" s="217" customFormat="1" ht="12" customHeight="1" thickBot="1" x14ac:dyDescent="0.3">
      <c r="A58" s="678" t="s">
        <v>313</v>
      </c>
      <c r="B58" s="674" t="s">
        <v>582</v>
      </c>
      <c r="C58" s="675">
        <f>C59+C60+C61+C62</f>
        <v>507100</v>
      </c>
      <c r="D58" s="675">
        <f>' 1.A.1sz.mell. Önk kötelező'!D59+'1.A.2sz.mell.Önk. önként '!D60+'1.A.3sz.mell.Önk. önként '!D59</f>
        <v>1971137</v>
      </c>
      <c r="E58" s="675">
        <f>' 1.A.1sz.mell. Önk kötelező'!E59+'1.A.2sz.mell.Önk. önként '!E60+'1.A.3sz.mell.Önk. önként '!E59</f>
        <v>1046037</v>
      </c>
      <c r="F58" s="676">
        <f>E58/D58</f>
        <v>0.53067696461483904</v>
      </c>
    </row>
    <row r="59" spans="1:6" s="217" customFormat="1" ht="12" customHeight="1" x14ac:dyDescent="0.25">
      <c r="A59" s="175" t="s">
        <v>422</v>
      </c>
      <c r="B59" s="679" t="s">
        <v>583</v>
      </c>
      <c r="C59" s="788">
        <v>0</v>
      </c>
      <c r="D59" s="669">
        <f>' 1.A.1sz.mell. Önk kötelező'!D60+'1.A.2sz.mell.Önk. önként '!D61+'1.A.3sz.mell.Önk. önként '!D60</f>
        <v>0</v>
      </c>
      <c r="E59" s="669">
        <f>' 1.A.1sz.mell. Önk kötelező'!E60+'1.A.2sz.mell.Önk. önként '!E61+'1.A.3sz.mell.Önk. önként '!E60</f>
        <v>0</v>
      </c>
      <c r="F59" s="670"/>
    </row>
    <row r="60" spans="1:6" s="217" customFormat="1" ht="24.75" customHeight="1" x14ac:dyDescent="0.25">
      <c r="A60" s="172" t="s">
        <v>423</v>
      </c>
      <c r="B60" s="199" t="s">
        <v>584</v>
      </c>
      <c r="C60" s="212">
        <v>507100</v>
      </c>
      <c r="D60" s="582">
        <v>1971137</v>
      </c>
      <c r="E60" s="582">
        <v>1046037</v>
      </c>
      <c r="F60" s="671">
        <f>E60/D60</f>
        <v>0.53067696461483904</v>
      </c>
    </row>
    <row r="61" spans="1:6" s="217" customFormat="1" ht="12" customHeight="1" x14ac:dyDescent="0.25">
      <c r="A61" s="172" t="s">
        <v>440</v>
      </c>
      <c r="B61" s="199" t="s">
        <v>585</v>
      </c>
      <c r="C61" s="212"/>
      <c r="D61" s="582">
        <f>' 1.A.1sz.mell. Önk kötelező'!D62+'1.A.2sz.mell.Önk. önként '!D63+'1.A.3sz.mell.Önk. önként '!D62</f>
        <v>0</v>
      </c>
      <c r="E61" s="582">
        <f>' 1.A.1sz.mell. Önk kötelező'!E62+'1.A.2sz.mell.Önk. önként '!E63+'1.A.3sz.mell.Önk. önként '!E62</f>
        <v>0</v>
      </c>
      <c r="F61" s="671"/>
    </row>
    <row r="62" spans="1:6" s="217" customFormat="1" ht="12" customHeight="1" thickBot="1" x14ac:dyDescent="0.3">
      <c r="A62" s="176" t="s">
        <v>586</v>
      </c>
      <c r="B62" s="680" t="s">
        <v>587</v>
      </c>
      <c r="C62" s="787">
        <v>0</v>
      </c>
      <c r="D62" s="672">
        <f>' 1.A.1sz.mell. Önk kötelező'!D63+'1.A.2sz.mell.Önk. önként '!D64+'1.A.3sz.mell.Önk. önként '!D63</f>
        <v>0</v>
      </c>
      <c r="E62" s="672">
        <f>' 1.A.1sz.mell. Önk kötelező'!E63+'1.A.2sz.mell.Önk. önként '!E64+'1.A.3sz.mell.Önk. önként '!E63</f>
        <v>0</v>
      </c>
      <c r="F62" s="673"/>
    </row>
    <row r="63" spans="1:6" s="217" customFormat="1" ht="12" customHeight="1" thickBot="1" x14ac:dyDescent="0.3">
      <c r="A63" s="578" t="s">
        <v>314</v>
      </c>
      <c r="B63" s="584" t="s">
        <v>588</v>
      </c>
      <c r="C63" s="579">
        <f>C58+C53+C47+C35+C28+C21+C15+C6</f>
        <v>271313354</v>
      </c>
      <c r="D63" s="579">
        <f>' 1.A.1sz.mell. Önk kötelező'!D64+'1.A.2sz.mell.Önk. önként '!D65+'1.A.3sz.mell.Önk. önként '!D64</f>
        <v>556209218</v>
      </c>
      <c r="E63" s="579">
        <f>' 1.A.1sz.mell. Önk kötelező'!E64+'1.A.2sz.mell.Önk. önként '!E65+'1.A.3sz.mell.Önk. önként '!E64</f>
        <v>536839881</v>
      </c>
      <c r="F63" s="580">
        <f>E63/D63</f>
        <v>0.96517616685741447</v>
      </c>
    </row>
    <row r="64" spans="1:6" s="217" customFormat="1" ht="12" customHeight="1" thickBot="1" x14ac:dyDescent="0.3">
      <c r="A64" s="743" t="s">
        <v>589</v>
      </c>
      <c r="B64" s="742" t="s">
        <v>590</v>
      </c>
      <c r="C64" s="207">
        <v>43666300</v>
      </c>
      <c r="D64" s="207">
        <f>' 1.A.1sz.mell. Önk kötelező'!D65+'1.A.2sz.mell.Önk. önként '!D66+'1.A.3sz.mell.Önk. önként '!D65</f>
        <v>31666300</v>
      </c>
      <c r="E64" s="207">
        <f>' 1.A.1sz.mell. Önk kötelező'!E65+'1.A.2sz.mell.Önk. önként '!E66+'1.A.3sz.mell.Önk. önként '!E65</f>
        <v>31666300</v>
      </c>
      <c r="F64" s="481">
        <f>E64/D64</f>
        <v>1</v>
      </c>
    </row>
    <row r="65" spans="1:6" s="217" customFormat="1" ht="12" customHeight="1" x14ac:dyDescent="0.25">
      <c r="A65" s="175" t="s">
        <v>591</v>
      </c>
      <c r="B65" s="679" t="s">
        <v>592</v>
      </c>
      <c r="C65" s="788">
        <v>0</v>
      </c>
      <c r="D65" s="789"/>
      <c r="E65" s="669">
        <f>' 1.A.1sz.mell. Önk kötelező'!E66+'1.A.2sz.mell.Önk. önként '!E67+'1.A.3sz.mell.Önk. önként '!E66</f>
        <v>0</v>
      </c>
      <c r="F65" s="670"/>
    </row>
    <row r="66" spans="1:6" s="217" customFormat="1" ht="12" customHeight="1" x14ac:dyDescent="0.25">
      <c r="A66" s="172" t="s">
        <v>593</v>
      </c>
      <c r="B66" s="199" t="s">
        <v>594</v>
      </c>
      <c r="C66" s="212">
        <v>0</v>
      </c>
      <c r="D66" s="582">
        <v>21150700</v>
      </c>
      <c r="E66" s="582">
        <v>21150700</v>
      </c>
      <c r="F66" s="671">
        <f>E66/D66</f>
        <v>1</v>
      </c>
    </row>
    <row r="67" spans="1:6" s="217" customFormat="1" ht="12" customHeight="1" thickBot="1" x14ac:dyDescent="0.3">
      <c r="A67" s="176" t="s">
        <v>595</v>
      </c>
      <c r="B67" s="680" t="s">
        <v>639</v>
      </c>
      <c r="C67" s="787">
        <v>43666300</v>
      </c>
      <c r="D67" s="672">
        <v>10515600</v>
      </c>
      <c r="E67" s="672">
        <v>10515600</v>
      </c>
      <c r="F67" s="673">
        <f>E67/D67</f>
        <v>1</v>
      </c>
    </row>
    <row r="68" spans="1:6" s="217" customFormat="1" ht="12" customHeight="1" thickBot="1" x14ac:dyDescent="0.3">
      <c r="A68" s="745" t="s">
        <v>596</v>
      </c>
      <c r="B68" s="674" t="s">
        <v>597</v>
      </c>
      <c r="C68" s="675"/>
      <c r="D68" s="675">
        <f>' 1.A.1sz.mell. Önk kötelező'!D69+'1.A.2sz.mell.Önk. önként '!D70+'1.A.3sz.mell.Önk. önként '!D69</f>
        <v>0</v>
      </c>
      <c r="E68" s="675">
        <f>' 1.A.1sz.mell. Önk kötelező'!E69+'1.A.2sz.mell.Önk. önként '!E70+'1.A.3sz.mell.Önk. önként '!E69</f>
        <v>0</v>
      </c>
      <c r="F68" s="744"/>
    </row>
    <row r="69" spans="1:6" s="217" customFormat="1" ht="13.5" customHeight="1" x14ac:dyDescent="0.25">
      <c r="A69" s="175" t="s">
        <v>401</v>
      </c>
      <c r="B69" s="679" t="s">
        <v>598</v>
      </c>
      <c r="C69" s="788">
        <v>0</v>
      </c>
      <c r="D69" s="669">
        <f>' 1.A.1sz.mell. Önk kötelező'!D70+'1.A.2sz.mell.Önk. önként '!D71+'1.A.3sz.mell.Önk. önként '!D70</f>
        <v>0</v>
      </c>
      <c r="E69" s="669">
        <f>' 1.A.1sz.mell. Önk kötelező'!E70+'1.A.2sz.mell.Önk. önként '!E71+'1.A.3sz.mell.Önk. önként '!E70</f>
        <v>0</v>
      </c>
      <c r="F69" s="670"/>
    </row>
    <row r="70" spans="1:6" s="217" customFormat="1" ht="12" customHeight="1" x14ac:dyDescent="0.25">
      <c r="A70" s="172" t="s">
        <v>402</v>
      </c>
      <c r="B70" s="199" t="s">
        <v>599</v>
      </c>
      <c r="C70" s="212">
        <v>0</v>
      </c>
      <c r="D70" s="582">
        <f>' 1.A.1sz.mell. Önk kötelező'!D71+'1.A.2sz.mell.Önk. önként '!D72+'1.A.3sz.mell.Önk. önként '!D71</f>
        <v>0</v>
      </c>
      <c r="E70" s="582">
        <f>' 1.A.1sz.mell. Önk kötelező'!E71+'1.A.2sz.mell.Önk. önként '!E72+'1.A.3sz.mell.Önk. önként '!E71</f>
        <v>0</v>
      </c>
      <c r="F70" s="671"/>
    </row>
    <row r="71" spans="1:6" s="217" customFormat="1" ht="12" customHeight="1" x14ac:dyDescent="0.25">
      <c r="A71" s="172" t="s">
        <v>600</v>
      </c>
      <c r="B71" s="199" t="s">
        <v>601</v>
      </c>
      <c r="C71" s="212">
        <v>0</v>
      </c>
      <c r="D71" s="582">
        <f>' 1.A.1sz.mell. Önk kötelező'!D72+'1.A.2sz.mell.Önk. önként '!D73+'1.A.3sz.mell.Önk. önként '!D72</f>
        <v>0</v>
      </c>
      <c r="E71" s="582">
        <f>' 1.A.1sz.mell. Önk kötelező'!E72+'1.A.2sz.mell.Önk. önként '!E73+'1.A.3sz.mell.Önk. önként '!E72</f>
        <v>0</v>
      </c>
      <c r="F71" s="671"/>
    </row>
    <row r="72" spans="1:6" s="217" customFormat="1" ht="12" customHeight="1" thickBot="1" x14ac:dyDescent="0.3">
      <c r="A72" s="176" t="s">
        <v>602</v>
      </c>
      <c r="B72" s="680" t="s">
        <v>603</v>
      </c>
      <c r="C72" s="787"/>
      <c r="D72" s="672">
        <f>' 1.A.1sz.mell. Önk kötelező'!D73+'1.A.2sz.mell.Önk. önként '!D74+'1.A.3sz.mell.Önk. önként '!D73</f>
        <v>0</v>
      </c>
      <c r="E72" s="672">
        <f>' 1.A.1sz.mell. Önk kötelező'!E73+'1.A.2sz.mell.Önk. önként '!E74+'1.A.3sz.mell.Önk. önként '!E73</f>
        <v>0</v>
      </c>
      <c r="F72" s="673"/>
    </row>
    <row r="73" spans="1:6" s="217" customFormat="1" ht="12" customHeight="1" thickBot="1" x14ac:dyDescent="0.3">
      <c r="A73" s="745" t="s">
        <v>604</v>
      </c>
      <c r="B73" s="674" t="s">
        <v>605</v>
      </c>
      <c r="C73" s="675">
        <v>78682280</v>
      </c>
      <c r="D73" s="675">
        <f>' 1.A.1sz.mell. Önk kötelező'!D74+'1.A.2sz.mell.Önk. önként '!D75+'1.A.3sz.mell.Önk. önként '!D74</f>
        <v>80910088</v>
      </c>
      <c r="E73" s="675">
        <f>' 1.A.1sz.mell. Önk kötelező'!E74+'1.A.2sz.mell.Önk. önként '!E75+'1.A.3sz.mell.Önk. önként '!E74</f>
        <v>80910088</v>
      </c>
      <c r="F73" s="744">
        <f>E73/D73</f>
        <v>1</v>
      </c>
    </row>
    <row r="74" spans="1:6" s="217" customFormat="1" ht="12" customHeight="1" x14ac:dyDescent="0.25">
      <c r="A74" s="175" t="s">
        <v>606</v>
      </c>
      <c r="B74" s="679" t="s">
        <v>607</v>
      </c>
      <c r="C74" s="788">
        <v>78682280</v>
      </c>
      <c r="D74" s="669">
        <v>80910088</v>
      </c>
      <c r="E74" s="669">
        <v>80910088</v>
      </c>
      <c r="F74" s="670">
        <f>E74/D74</f>
        <v>1</v>
      </c>
    </row>
    <row r="75" spans="1:6" s="217" customFormat="1" ht="12" customHeight="1" thickBot="1" x14ac:dyDescent="0.3">
      <c r="A75" s="176" t="s">
        <v>608</v>
      </c>
      <c r="B75" s="680" t="s">
        <v>609</v>
      </c>
      <c r="C75" s="787">
        <v>0</v>
      </c>
      <c r="D75" s="672">
        <f>' 1.A.1sz.mell. Önk kötelező'!D76+'1.A.2sz.mell.Önk. önként '!D77+'1.A.3sz.mell.Önk. önként '!D76</f>
        <v>0</v>
      </c>
      <c r="E75" s="672">
        <f>' 1.A.1sz.mell. Önk kötelező'!E76+'1.A.2sz.mell.Önk. önként '!E77+'1.A.3sz.mell.Önk. önként '!E76</f>
        <v>0</v>
      </c>
      <c r="F75" s="673"/>
    </row>
    <row r="76" spans="1:6" s="217" customFormat="1" ht="12" customHeight="1" thickBot="1" x14ac:dyDescent="0.3">
      <c r="A76" s="745" t="s">
        <v>610</v>
      </c>
      <c r="B76" s="674" t="s">
        <v>611</v>
      </c>
      <c r="C76" s="675"/>
      <c r="D76" s="675">
        <f>D77+D79</f>
        <v>6282545</v>
      </c>
      <c r="E76" s="675">
        <f>' 1.A.1sz.mell. Önk kötelező'!E77+'1.A.2sz.mell.Önk. önként '!E78+'1.A.3sz.mell.Önk. önként '!E77</f>
        <v>6282457</v>
      </c>
      <c r="F76" s="744">
        <v>1</v>
      </c>
    </row>
    <row r="77" spans="1:6" s="217" customFormat="1" ht="12" customHeight="1" x14ac:dyDescent="0.25">
      <c r="A77" s="175" t="s">
        <v>612</v>
      </c>
      <c r="B77" s="679" t="s">
        <v>613</v>
      </c>
      <c r="C77" s="788">
        <v>0</v>
      </c>
      <c r="D77" s="669">
        <v>3653887</v>
      </c>
      <c r="E77" s="669">
        <v>3653887</v>
      </c>
      <c r="F77" s="670">
        <v>1</v>
      </c>
    </row>
    <row r="78" spans="1:6" s="217" customFormat="1" ht="12" customHeight="1" x14ac:dyDescent="0.25">
      <c r="A78" s="172" t="s">
        <v>614</v>
      </c>
      <c r="B78" s="199" t="s">
        <v>615</v>
      </c>
      <c r="C78" s="212">
        <v>0</v>
      </c>
      <c r="D78" s="582">
        <f>' 1.A.1sz.mell. Önk kötelező'!D79+'1.A.2sz.mell.Önk. önként '!D80+'1.A.3sz.mell.Önk. önként '!D79</f>
        <v>0</v>
      </c>
      <c r="E78" s="582">
        <f>' 1.A.1sz.mell. Önk kötelező'!E79+'1.A.2sz.mell.Önk. önként '!E80+'1.A.3sz.mell.Önk. önként '!E79</f>
        <v>0</v>
      </c>
      <c r="F78" s="671"/>
    </row>
    <row r="79" spans="1:6" s="217" customFormat="1" ht="12" customHeight="1" thickBot="1" x14ac:dyDescent="0.3">
      <c r="A79" s="176" t="s">
        <v>616</v>
      </c>
      <c r="B79" s="680" t="s">
        <v>617</v>
      </c>
      <c r="C79" s="787"/>
      <c r="D79" s="672">
        <v>2628658</v>
      </c>
      <c r="E79" s="672">
        <v>2628570</v>
      </c>
      <c r="F79" s="673">
        <v>1</v>
      </c>
    </row>
    <row r="80" spans="1:6" s="217" customFormat="1" ht="12" customHeight="1" thickBot="1" x14ac:dyDescent="0.3">
      <c r="A80" s="745" t="s">
        <v>618</v>
      </c>
      <c r="B80" s="674" t="s">
        <v>619</v>
      </c>
      <c r="C80" s="675">
        <v>0</v>
      </c>
      <c r="D80" s="675">
        <f>' 1.A.1sz.mell. Önk kötelező'!D81+'1.A.2sz.mell.Önk. önként '!D82+'1.A.3sz.mell.Önk. önként '!D81</f>
        <v>0</v>
      </c>
      <c r="E80" s="675">
        <f>' 1.A.1sz.mell. Önk kötelező'!E81+'1.A.2sz.mell.Önk. önként '!E82+'1.A.3sz.mell.Önk. önként '!E81</f>
        <v>0</v>
      </c>
      <c r="F80" s="744"/>
    </row>
    <row r="81" spans="1:6" s="217" customFormat="1" ht="12" customHeight="1" x14ac:dyDescent="0.25">
      <c r="A81" s="747" t="s">
        <v>620</v>
      </c>
      <c r="B81" s="679" t="s">
        <v>621</v>
      </c>
      <c r="C81" s="788">
        <v>0</v>
      </c>
      <c r="D81" s="669">
        <f>' 1.A.1sz.mell. Önk kötelező'!D82+'1.A.2sz.mell.Önk. önként '!D83+'1.A.3sz.mell.Önk. önként '!D82</f>
        <v>0</v>
      </c>
      <c r="E81" s="669">
        <f>' 1.A.1sz.mell. Önk kötelező'!E82+'1.A.2sz.mell.Önk. önként '!E83+'1.A.3sz.mell.Önk. önként '!E82</f>
        <v>0</v>
      </c>
      <c r="F81" s="670"/>
    </row>
    <row r="82" spans="1:6" s="217" customFormat="1" ht="12" customHeight="1" x14ac:dyDescent="0.25">
      <c r="A82" s="219" t="s">
        <v>622</v>
      </c>
      <c r="B82" s="199" t="s">
        <v>623</v>
      </c>
      <c r="C82" s="212">
        <v>0</v>
      </c>
      <c r="D82" s="582">
        <f>' 1.A.1sz.mell. Önk kötelező'!D83+'1.A.2sz.mell.Önk. önként '!D84+'1.A.3sz.mell.Önk. önként '!D83</f>
        <v>0</v>
      </c>
      <c r="E82" s="582">
        <f>' 1.A.1sz.mell. Önk kötelező'!E83+'1.A.2sz.mell.Önk. önként '!E84+'1.A.3sz.mell.Önk. önként '!E83</f>
        <v>0</v>
      </c>
      <c r="F82" s="671"/>
    </row>
    <row r="83" spans="1:6" s="217" customFormat="1" ht="12" customHeight="1" x14ac:dyDescent="0.25">
      <c r="A83" s="219" t="s">
        <v>624</v>
      </c>
      <c r="B83" s="199" t="s">
        <v>625</v>
      </c>
      <c r="C83" s="212">
        <v>0</v>
      </c>
      <c r="D83" s="582">
        <f>' 1.A.1sz.mell. Önk kötelező'!D84+'1.A.2sz.mell.Önk. önként '!D85+'1.A.3sz.mell.Önk. önként '!D84</f>
        <v>0</v>
      </c>
      <c r="E83" s="582">
        <f>' 1.A.1sz.mell. Önk kötelező'!E84+'1.A.2sz.mell.Önk. önként '!E85+'1.A.3sz.mell.Önk. önként '!E84</f>
        <v>0</v>
      </c>
      <c r="F83" s="671"/>
    </row>
    <row r="84" spans="1:6" s="217" customFormat="1" ht="12" customHeight="1" thickBot="1" x14ac:dyDescent="0.3">
      <c r="A84" s="748" t="s">
        <v>626</v>
      </c>
      <c r="B84" s="680" t="s">
        <v>627</v>
      </c>
      <c r="C84" s="787">
        <v>0</v>
      </c>
      <c r="D84" s="672">
        <f>' 1.A.1sz.mell. Önk kötelező'!D85+'1.A.2sz.mell.Önk. önként '!D86+'1.A.3sz.mell.Önk. önként '!D85</f>
        <v>0</v>
      </c>
      <c r="E84" s="672">
        <f>' 1.A.1sz.mell. Önk kötelező'!E85+'1.A.2sz.mell.Önk. önként '!E86+'1.A.3sz.mell.Önk. önként '!E85</f>
        <v>0</v>
      </c>
      <c r="F84" s="673"/>
    </row>
    <row r="85" spans="1:6" s="217" customFormat="1" ht="12" customHeight="1" thickBot="1" x14ac:dyDescent="0.3">
      <c r="A85" s="229" t="s">
        <v>628</v>
      </c>
      <c r="B85" s="413" t="s">
        <v>629</v>
      </c>
      <c r="C85" s="785">
        <v>0</v>
      </c>
      <c r="D85" s="579">
        <f>' 1.A.1sz.mell. Önk kötelező'!D86+'1.A.2sz.mell.Önk. önként '!D87+'1.A.3sz.mell.Önk. önként '!D86</f>
        <v>0</v>
      </c>
      <c r="E85" s="579">
        <f>' 1.A.1sz.mell. Önk kötelező'!E86+'1.A.2sz.mell.Önk. önként '!E87+'1.A.3sz.mell.Önk. önként '!E86</f>
        <v>0</v>
      </c>
      <c r="F85" s="746"/>
    </row>
    <row r="86" spans="1:6" s="217" customFormat="1" ht="13.8" thickBot="1" x14ac:dyDescent="0.3">
      <c r="A86" s="227" t="s">
        <v>630</v>
      </c>
      <c r="B86" s="410" t="s">
        <v>631</v>
      </c>
      <c r="C86" s="214">
        <v>124977238</v>
      </c>
      <c r="D86" s="214">
        <f>D68+D73+D76+D80+D85+D64</f>
        <v>118858933</v>
      </c>
      <c r="E86" s="208">
        <f>' 1.A.1sz.mell. Önk kötelező'!E87+'1.A.2sz.mell.Önk. önként '!E88+'1.A.3sz.mell.Önk. önként '!E87</f>
        <v>118858845</v>
      </c>
      <c r="F86" s="285">
        <f>E86/D86</f>
        <v>0.99999925962653557</v>
      </c>
    </row>
    <row r="87" spans="1:6" s="217" customFormat="1" ht="13.8" thickBot="1" x14ac:dyDescent="0.3">
      <c r="A87" s="229" t="s">
        <v>632</v>
      </c>
      <c r="B87" s="413" t="s">
        <v>633</v>
      </c>
      <c r="C87" s="214">
        <f>C86+C63</f>
        <v>396290592</v>
      </c>
      <c r="D87" s="214">
        <f>D86+D63</f>
        <v>675068151</v>
      </c>
      <c r="E87" s="208">
        <f>' 1.A.1sz.mell. Önk kötelező'!E88+'1.A.2sz.mell.Önk. önként '!E89+'1.A.3sz.mell.Önk. önként '!E88</f>
        <v>655698726</v>
      </c>
      <c r="F87" s="285">
        <f>E87/D87</f>
        <v>0.97130745248267536</v>
      </c>
    </row>
    <row r="88" spans="1:6" s="217" customFormat="1" ht="12" customHeight="1" x14ac:dyDescent="0.25">
      <c r="A88" s="157"/>
      <c r="B88" s="402"/>
      <c r="C88" s="158"/>
      <c r="D88" s="158"/>
      <c r="E88" s="158"/>
      <c r="F88" s="158"/>
    </row>
    <row r="89" spans="1:6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/>
      <c r="F90" s="203" t="s">
        <v>1023</v>
      </c>
    </row>
    <row r="91" spans="1:6" s="220" customFormat="1" ht="16.5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6"/>
      <c r="F91" s="287"/>
    </row>
    <row r="92" spans="1:6" ht="38.1" customHeight="1" thickBot="1" x14ac:dyDescent="0.35">
      <c r="A92" s="870"/>
      <c r="B92" s="872"/>
      <c r="C92" s="18" t="s">
        <v>461</v>
      </c>
      <c r="D92" s="18" t="s">
        <v>466</v>
      </c>
      <c r="E92" s="19" t="s">
        <v>467</v>
      </c>
      <c r="F92" s="288" t="s">
        <v>816</v>
      </c>
    </row>
    <row r="93" spans="1:6" s="216" customFormat="1" ht="12" customHeight="1" thickBot="1" x14ac:dyDescent="0.25">
      <c r="A93" s="182" t="s">
        <v>634</v>
      </c>
      <c r="B93" s="179" t="s">
        <v>635</v>
      </c>
      <c r="C93" s="183" t="s">
        <v>636</v>
      </c>
      <c r="D93" s="183" t="s">
        <v>637</v>
      </c>
      <c r="E93" s="184" t="s">
        <v>638</v>
      </c>
      <c r="F93" s="184" t="s">
        <v>638</v>
      </c>
    </row>
    <row r="94" spans="1:6" ht="12" customHeight="1" thickBot="1" x14ac:dyDescent="0.35">
      <c r="A94" s="180" t="s">
        <v>306</v>
      </c>
      <c r="B94" s="443" t="s">
        <v>640</v>
      </c>
      <c r="C94" s="207">
        <f>C95+C96+C97+C98+C99</f>
        <v>118397713</v>
      </c>
      <c r="D94" s="207">
        <f>' 1.A.1sz.mell. Önk kötelező'!D95+'1.A.2sz.mell.Önk. önként '!D96+'1.A.3sz.mell.Önk. önként '!D95</f>
        <v>151267738</v>
      </c>
      <c r="E94" s="207">
        <f>' 1.A.1sz.mell. Önk kötelező'!E95+'1.A.2sz.mell.Önk. önként '!E96+'1.A.3sz.mell.Önk. önként '!E95</f>
        <v>131357184</v>
      </c>
      <c r="F94" s="481">
        <f>E94/D94</f>
        <v>0.86837540996349138</v>
      </c>
    </row>
    <row r="95" spans="1:6" ht="12" customHeight="1" x14ac:dyDescent="0.3">
      <c r="A95" s="175" t="s">
        <v>364</v>
      </c>
      <c r="B95" s="168" t="s">
        <v>336</v>
      </c>
      <c r="C95" s="23">
        <v>47843620</v>
      </c>
      <c r="D95" s="669">
        <v>58194118</v>
      </c>
      <c r="E95" s="669">
        <v>54094105</v>
      </c>
      <c r="F95" s="670">
        <f t="shared" ref="F95:F100" si="1">E95/D95</f>
        <v>0.92954592077501719</v>
      </c>
    </row>
    <row r="96" spans="1:6" ht="12" customHeight="1" x14ac:dyDescent="0.3">
      <c r="A96" s="172" t="s">
        <v>365</v>
      </c>
      <c r="B96" s="166" t="s">
        <v>424</v>
      </c>
      <c r="C96" s="209">
        <v>5994924</v>
      </c>
      <c r="D96" s="582">
        <v>6787484</v>
      </c>
      <c r="E96" s="582">
        <v>6644363</v>
      </c>
      <c r="F96" s="671">
        <f t="shared" si="1"/>
        <v>0.97891398344364422</v>
      </c>
    </row>
    <row r="97" spans="1:6" ht="12" customHeight="1" x14ac:dyDescent="0.3">
      <c r="A97" s="172" t="s">
        <v>366</v>
      </c>
      <c r="B97" s="166" t="s">
        <v>393</v>
      </c>
      <c r="C97" s="209">
        <v>47189788</v>
      </c>
      <c r="D97" s="582">
        <v>68450250</v>
      </c>
      <c r="E97" s="582">
        <v>56127494</v>
      </c>
      <c r="F97" s="671">
        <f t="shared" si="1"/>
        <v>0.81997500374359478</v>
      </c>
    </row>
    <row r="98" spans="1:6" ht="12" customHeight="1" x14ac:dyDescent="0.3">
      <c r="A98" s="172" t="s">
        <v>367</v>
      </c>
      <c r="B98" s="166" t="s">
        <v>425</v>
      </c>
      <c r="C98" s="209">
        <v>7620000</v>
      </c>
      <c r="D98" s="582">
        <v>7620000</v>
      </c>
      <c r="E98" s="582">
        <v>6869700</v>
      </c>
      <c r="F98" s="671">
        <f t="shared" si="1"/>
        <v>0.90153543307086614</v>
      </c>
    </row>
    <row r="99" spans="1:6" ht="12" customHeight="1" x14ac:dyDescent="0.3">
      <c r="A99" s="172" t="s">
        <v>376</v>
      </c>
      <c r="B99" s="166" t="s">
        <v>426</v>
      </c>
      <c r="C99" s="209">
        <v>9749381</v>
      </c>
      <c r="D99" s="582">
        <f>D100+D104+D109</f>
        <v>10215886</v>
      </c>
      <c r="E99" s="582">
        <f>E100+E101+E102+E103+E104+E105+E106+E107+E108+E109</f>
        <v>7621522</v>
      </c>
      <c r="F99" s="671">
        <f t="shared" si="1"/>
        <v>0.74604610897185031</v>
      </c>
    </row>
    <row r="100" spans="1:6" ht="12" customHeight="1" x14ac:dyDescent="0.3">
      <c r="A100" s="172" t="s">
        <v>368</v>
      </c>
      <c r="B100" s="166" t="s">
        <v>641</v>
      </c>
      <c r="C100" s="209">
        <v>0</v>
      </c>
      <c r="D100" s="582">
        <v>16505</v>
      </c>
      <c r="E100" s="582">
        <v>16505</v>
      </c>
      <c r="F100" s="671">
        <f t="shared" si="1"/>
        <v>1</v>
      </c>
    </row>
    <row r="101" spans="1:6" ht="12" customHeight="1" x14ac:dyDescent="0.3">
      <c r="A101" s="172" t="s">
        <v>369</v>
      </c>
      <c r="B101" s="414" t="s">
        <v>642</v>
      </c>
      <c r="C101" s="209">
        <v>0</v>
      </c>
      <c r="D101" s="582">
        <f>' 1.A.1sz.mell. Önk kötelező'!D102+'1.A.2sz.mell.Önk. önként '!D103+'1.A.3sz.mell.Önk. önként '!D102</f>
        <v>0</v>
      </c>
      <c r="E101" s="582">
        <f>' 1.A.1sz.mell. Önk kötelező'!E102+'1.A.2sz.mell.Önk. önként '!E103+'1.A.3sz.mell.Önk. önként '!E102</f>
        <v>0</v>
      </c>
      <c r="F101" s="671"/>
    </row>
    <row r="102" spans="1:6" ht="12" customHeight="1" x14ac:dyDescent="0.3">
      <c r="A102" s="172" t="s">
        <v>377</v>
      </c>
      <c r="B102" s="444" t="s">
        <v>643</v>
      </c>
      <c r="C102" s="209">
        <v>0</v>
      </c>
      <c r="D102" s="582">
        <f>' 1.A.1sz.mell. Önk kötelező'!D103+'1.A.2sz.mell.Önk. önként '!D104+'1.A.3sz.mell.Önk. önként '!D103</f>
        <v>0</v>
      </c>
      <c r="E102" s="582">
        <f>' 1.A.1sz.mell. Önk kötelező'!E103+'1.A.2sz.mell.Önk. önként '!E104+'1.A.3sz.mell.Önk. önként '!E103</f>
        <v>0</v>
      </c>
      <c r="F102" s="671"/>
    </row>
    <row r="103" spans="1:6" ht="12" customHeight="1" x14ac:dyDescent="0.3">
      <c r="A103" s="172" t="s">
        <v>378</v>
      </c>
      <c r="B103" s="444" t="s">
        <v>644</v>
      </c>
      <c r="C103" s="209">
        <v>0</v>
      </c>
      <c r="D103" s="582">
        <f>' 1.A.1sz.mell. Önk kötelező'!D104+'1.A.2sz.mell.Önk. önként '!D105+'1.A.3sz.mell.Önk. önként '!D104</f>
        <v>0</v>
      </c>
      <c r="E103" s="582">
        <f>' 1.A.1sz.mell. Önk kötelező'!E104+'1.A.2sz.mell.Önk. önként '!E105+'1.A.3sz.mell.Önk. önként '!E104</f>
        <v>0</v>
      </c>
      <c r="F103" s="671"/>
    </row>
    <row r="104" spans="1:6" ht="12" customHeight="1" x14ac:dyDescent="0.3">
      <c r="A104" s="172" t="s">
        <v>379</v>
      </c>
      <c r="B104" s="414" t="s">
        <v>645</v>
      </c>
      <c r="C104" s="209">
        <v>4917657</v>
      </c>
      <c r="D104" s="582">
        <v>5367657</v>
      </c>
      <c r="E104" s="582">
        <v>4618427</v>
      </c>
      <c r="F104" s="671"/>
    </row>
    <row r="105" spans="1:6" ht="12" customHeight="1" x14ac:dyDescent="0.3">
      <c r="A105" s="172" t="s">
        <v>380</v>
      </c>
      <c r="B105" s="414" t="s">
        <v>646</v>
      </c>
      <c r="C105" s="209">
        <v>0</v>
      </c>
      <c r="D105" s="582">
        <f>' 1.A.1sz.mell. Önk kötelező'!D106+'1.A.2sz.mell.Önk. önként '!D107+'1.A.3sz.mell.Önk. önként '!D106</f>
        <v>0</v>
      </c>
      <c r="E105" s="582">
        <f>' 1.A.1sz.mell. Önk kötelező'!E106+'1.A.2sz.mell.Önk. önként '!E107+'1.A.3sz.mell.Önk. önként '!E106</f>
        <v>0</v>
      </c>
      <c r="F105" s="671"/>
    </row>
    <row r="106" spans="1:6" ht="12" customHeight="1" x14ac:dyDescent="0.3">
      <c r="A106" s="172" t="s">
        <v>382</v>
      </c>
      <c r="B106" s="444" t="s">
        <v>647</v>
      </c>
      <c r="C106" s="209">
        <v>0</v>
      </c>
      <c r="D106" s="582">
        <f>' 1.A.1sz.mell. Önk kötelező'!D107+'1.A.2sz.mell.Önk. önként '!D108+'1.A.3sz.mell.Önk. önként '!D107</f>
        <v>0</v>
      </c>
      <c r="E106" s="582">
        <f>' 1.A.1sz.mell. Önk kötelező'!E107+'1.A.2sz.mell.Önk. önként '!E108+'1.A.3sz.mell.Önk. önként '!E107</f>
        <v>0</v>
      </c>
      <c r="F106" s="671"/>
    </row>
    <row r="107" spans="1:6" ht="12" customHeight="1" x14ac:dyDescent="0.3">
      <c r="A107" s="172" t="s">
        <v>427</v>
      </c>
      <c r="B107" s="166" t="s">
        <v>648</v>
      </c>
      <c r="C107" s="209">
        <v>0</v>
      </c>
      <c r="D107" s="582">
        <f>' 1.A.1sz.mell. Önk kötelező'!D108+'1.A.2sz.mell.Önk. önként '!D109+'1.A.3sz.mell.Önk. önként '!D108</f>
        <v>0</v>
      </c>
      <c r="E107" s="582">
        <f>' 1.A.1sz.mell. Önk kötelező'!E108+'1.A.2sz.mell.Önk. önként '!E109+'1.A.3sz.mell.Önk. önként '!E108</f>
        <v>0</v>
      </c>
      <c r="F107" s="671"/>
    </row>
    <row r="108" spans="1:6" ht="12" customHeight="1" x14ac:dyDescent="0.3">
      <c r="A108" s="172" t="s">
        <v>649</v>
      </c>
      <c r="B108" s="166" t="s">
        <v>650</v>
      </c>
      <c r="C108" s="209">
        <v>0</v>
      </c>
      <c r="D108" s="582">
        <f>' 1.A.1sz.mell. Önk kötelező'!D109+'1.A.2sz.mell.Önk. önként '!D110+'1.A.3sz.mell.Önk. önként '!D109</f>
        <v>0</v>
      </c>
      <c r="E108" s="582">
        <f>' 1.A.1sz.mell. Önk kötelező'!E109+'1.A.2sz.mell.Önk. önként '!E110+'1.A.3sz.mell.Önk. önként '!E109</f>
        <v>0</v>
      </c>
      <c r="F108" s="671"/>
    </row>
    <row r="109" spans="1:6" ht="12" customHeight="1" thickBot="1" x14ac:dyDescent="0.35">
      <c r="A109" s="176" t="s">
        <v>651</v>
      </c>
      <c r="B109" s="415" t="s">
        <v>652</v>
      </c>
      <c r="C109" s="24">
        <v>4831724</v>
      </c>
      <c r="D109" s="672">
        <v>4831724</v>
      </c>
      <c r="E109" s="672">
        <v>2986590</v>
      </c>
      <c r="F109" s="673">
        <f>E109/D109</f>
        <v>0.61812098538741034</v>
      </c>
    </row>
    <row r="110" spans="1:6" ht="12" customHeight="1" thickBot="1" x14ac:dyDescent="0.35">
      <c r="A110" s="678" t="s">
        <v>307</v>
      </c>
      <c r="B110" s="681" t="s">
        <v>653</v>
      </c>
      <c r="C110" s="675">
        <v>148642773</v>
      </c>
      <c r="D110" s="675">
        <f>' 1.A.1sz.mell. Önk kötelező'!D111+'1.A.2sz.mell.Önk. önként '!D112+'1.A.3sz.mell.Önk. önként '!D111</f>
        <v>169452834</v>
      </c>
      <c r="E110" s="675">
        <f>' 1.A.1sz.mell. Önk kötelező'!E111+'1.A.2sz.mell.Önk. önként '!E112+'1.A.3sz.mell.Önk. önként '!E111</f>
        <v>137279084</v>
      </c>
      <c r="F110" s="676">
        <f>E110/D110</f>
        <v>0.8101315319400324</v>
      </c>
    </row>
    <row r="111" spans="1:6" ht="12" customHeight="1" x14ac:dyDescent="0.3">
      <c r="A111" s="175" t="s">
        <v>370</v>
      </c>
      <c r="B111" s="168" t="s">
        <v>439</v>
      </c>
      <c r="C111" s="23">
        <v>88950696</v>
      </c>
      <c r="D111" s="669">
        <v>105558926</v>
      </c>
      <c r="E111" s="669">
        <v>73955906</v>
      </c>
      <c r="F111" s="670">
        <f>E111/D111</f>
        <v>0.70061252802060525</v>
      </c>
    </row>
    <row r="112" spans="1:6" ht="12" customHeight="1" x14ac:dyDescent="0.3">
      <c r="A112" s="172" t="s">
        <v>371</v>
      </c>
      <c r="B112" s="166" t="s">
        <v>654</v>
      </c>
      <c r="C112" s="209">
        <v>75090531</v>
      </c>
      <c r="D112" s="582">
        <f>' 1.A.1sz.mell. Önk kötelező'!D113+'1.A.2sz.mell.Önk. önként '!D114+'1.A.3sz.mell.Önk. önként '!D113</f>
        <v>0</v>
      </c>
      <c r="E112" s="582">
        <f>' 1.A.1sz.mell. Önk kötelező'!E113+'1.A.2sz.mell.Önk. önként '!E114+'1.A.3sz.mell.Önk. önként '!E113</f>
        <v>0</v>
      </c>
      <c r="F112" s="671"/>
    </row>
    <row r="113" spans="1:6" x14ac:dyDescent="0.3">
      <c r="A113" s="172" t="s">
        <v>372</v>
      </c>
      <c r="B113" s="166" t="s">
        <v>428</v>
      </c>
      <c r="C113" s="209">
        <v>59692077</v>
      </c>
      <c r="D113" s="582">
        <v>63893077</v>
      </c>
      <c r="E113" s="582">
        <v>63322347</v>
      </c>
      <c r="F113" s="671">
        <f>E113/D113</f>
        <v>0.99106742034039153</v>
      </c>
    </row>
    <row r="114" spans="1:6" ht="12" customHeight="1" x14ac:dyDescent="0.3">
      <c r="A114" s="172" t="s">
        <v>373</v>
      </c>
      <c r="B114" s="166" t="s">
        <v>655</v>
      </c>
      <c r="C114" s="209">
        <v>35989248</v>
      </c>
      <c r="D114" s="582">
        <f>' 1.A.1sz.mell. Önk kötelező'!D115+'1.A.2sz.mell.Önk. önként '!D116+'1.A.3sz.mell.Önk. önként '!D115</f>
        <v>0</v>
      </c>
      <c r="E114" s="582">
        <f>' 1.A.1sz.mell. Önk kötelező'!E115+'1.A.2sz.mell.Önk. önként '!E116+'1.A.3sz.mell.Önk. önként '!E115</f>
        <v>0</v>
      </c>
      <c r="F114" s="671"/>
    </row>
    <row r="115" spans="1:6" ht="12" customHeight="1" x14ac:dyDescent="0.3">
      <c r="A115" s="172" t="s">
        <v>374</v>
      </c>
      <c r="B115" s="199" t="s">
        <v>441</v>
      </c>
      <c r="C115" s="209">
        <v>0</v>
      </c>
      <c r="D115" s="582">
        <v>831</v>
      </c>
      <c r="E115" s="582">
        <f>E116+E117+E118+E119+E120+E121+E122+E123</f>
        <v>831</v>
      </c>
      <c r="F115" s="671">
        <f>E115/D115</f>
        <v>1</v>
      </c>
    </row>
    <row r="116" spans="1:6" ht="21.75" customHeight="1" x14ac:dyDescent="0.3">
      <c r="A116" s="172" t="s">
        <v>381</v>
      </c>
      <c r="B116" s="199" t="s">
        <v>656</v>
      </c>
      <c r="C116" s="209">
        <v>0</v>
      </c>
      <c r="D116" s="582">
        <f>' 1.A.1sz.mell. Önk kötelező'!D117+'1.A.2sz.mell.Önk. önként '!D118+'1.A.3sz.mell.Önk. önként '!D117</f>
        <v>0</v>
      </c>
      <c r="E116" s="582">
        <f>' 1.A.1sz.mell. Önk kötelező'!E117+'1.A.2sz.mell.Önk. önként '!E118+'1.A.3sz.mell.Önk. önként '!E117</f>
        <v>0</v>
      </c>
      <c r="F116" s="671"/>
    </row>
    <row r="117" spans="1:6" ht="24" customHeight="1" x14ac:dyDescent="0.3">
      <c r="A117" s="172" t="s">
        <v>383</v>
      </c>
      <c r="B117" s="166" t="s">
        <v>657</v>
      </c>
      <c r="C117" s="209">
        <v>0</v>
      </c>
      <c r="D117" s="582">
        <f>' 1.A.1sz.mell. Önk kötelező'!D118+'1.A.2sz.mell.Önk. önként '!D119+'1.A.3sz.mell.Önk. önként '!D118</f>
        <v>0</v>
      </c>
      <c r="E117" s="582">
        <f>' 1.A.1sz.mell. Önk kötelező'!E118+'1.A.2sz.mell.Önk. önként '!E119+'1.A.3sz.mell.Önk. önként '!E118</f>
        <v>0</v>
      </c>
      <c r="F117" s="671"/>
    </row>
    <row r="118" spans="1:6" ht="22.5" customHeight="1" x14ac:dyDescent="0.3">
      <c r="A118" s="172" t="s">
        <v>429</v>
      </c>
      <c r="B118" s="166" t="s">
        <v>644</v>
      </c>
      <c r="C118" s="209">
        <v>0</v>
      </c>
      <c r="D118" s="582">
        <f>' 1.A.1sz.mell. Önk kötelező'!D119+'1.A.2sz.mell.Önk. önként '!D120+'1.A.3sz.mell.Önk. önként '!D119</f>
        <v>0</v>
      </c>
      <c r="E118" s="582">
        <f>' 1.A.1sz.mell. Önk kötelező'!E119+'1.A.2sz.mell.Önk. önként '!E120+'1.A.3sz.mell.Önk. önként '!E119</f>
        <v>0</v>
      </c>
      <c r="F118" s="671"/>
    </row>
    <row r="119" spans="1:6" ht="12" customHeight="1" x14ac:dyDescent="0.3">
      <c r="A119" s="172" t="s">
        <v>430</v>
      </c>
      <c r="B119" s="166" t="s">
        <v>658</v>
      </c>
      <c r="C119" s="209">
        <v>0</v>
      </c>
      <c r="D119" s="582">
        <v>831</v>
      </c>
      <c r="E119" s="582">
        <v>831</v>
      </c>
      <c r="F119" s="671">
        <f>E119/D119</f>
        <v>1</v>
      </c>
    </row>
    <row r="120" spans="1:6" ht="12" customHeight="1" x14ac:dyDescent="0.3">
      <c r="A120" s="172" t="s">
        <v>431</v>
      </c>
      <c r="B120" s="166" t="s">
        <v>659</v>
      </c>
      <c r="C120" s="209">
        <v>0</v>
      </c>
      <c r="D120" s="582">
        <f>' 1.A.1sz.mell. Önk kötelező'!D121+'1.A.2sz.mell.Önk. önként '!D122+'1.A.3sz.mell.Önk. önként '!D121</f>
        <v>0</v>
      </c>
      <c r="E120" s="582">
        <f>' 1.A.1sz.mell. Önk kötelező'!E121+'1.A.2sz.mell.Önk. önként '!E122+'1.A.3sz.mell.Önk. önként '!E121</f>
        <v>0</v>
      </c>
      <c r="F120" s="671"/>
    </row>
    <row r="121" spans="1:6" s="232" customFormat="1" ht="12" customHeight="1" x14ac:dyDescent="0.25">
      <c r="A121" s="172" t="s">
        <v>660</v>
      </c>
      <c r="B121" s="444" t="s">
        <v>647</v>
      </c>
      <c r="C121" s="209">
        <v>0</v>
      </c>
      <c r="D121" s="582">
        <f>' 1.A.1sz.mell. Önk kötelező'!D122+'1.A.2sz.mell.Önk. önként '!D123+'1.A.3sz.mell.Önk. önként '!D122</f>
        <v>0</v>
      </c>
      <c r="E121" s="582">
        <f>' 1.A.1sz.mell. Önk kötelező'!E122+'1.A.2sz.mell.Önk. önként '!E123+'1.A.3sz.mell.Önk. önként '!E122</f>
        <v>0</v>
      </c>
      <c r="F121" s="671"/>
    </row>
    <row r="122" spans="1:6" ht="12" customHeight="1" x14ac:dyDescent="0.3">
      <c r="A122" s="172" t="s">
        <v>661</v>
      </c>
      <c r="B122" s="166" t="s">
        <v>662</v>
      </c>
      <c r="C122" s="209">
        <v>0</v>
      </c>
      <c r="D122" s="582">
        <f>' 1.A.1sz.mell. Önk kötelező'!D123+'1.A.2sz.mell.Önk. önként '!D124+'1.A.3sz.mell.Önk. önként '!D123</f>
        <v>0</v>
      </c>
      <c r="E122" s="582">
        <f>' 1.A.1sz.mell. Önk kötelező'!E123+'1.A.2sz.mell.Önk. önként '!E124+'1.A.3sz.mell.Önk. önként '!E123</f>
        <v>0</v>
      </c>
      <c r="F122" s="671"/>
    </row>
    <row r="123" spans="1:6" ht="12" customHeight="1" thickBot="1" x14ac:dyDescent="0.35">
      <c r="A123" s="176" t="s">
        <v>663</v>
      </c>
      <c r="B123" s="752" t="s">
        <v>664</v>
      </c>
      <c r="C123" s="24">
        <v>0</v>
      </c>
      <c r="D123" s="672"/>
      <c r="E123" s="672"/>
      <c r="F123" s="673"/>
    </row>
    <row r="124" spans="1:6" ht="12" customHeight="1" thickBot="1" x14ac:dyDescent="0.35">
      <c r="A124" s="678" t="s">
        <v>308</v>
      </c>
      <c r="B124" s="750" t="s">
        <v>665</v>
      </c>
      <c r="C124" s="675">
        <v>28389313</v>
      </c>
      <c r="D124" s="675">
        <f>' 1.A.1sz.mell. Önk kötelező'!D125+'1.A.2sz.mell.Önk. önként '!D126+'1.A.3sz.mell.Önk. önként '!D125</f>
        <v>243610685</v>
      </c>
      <c r="E124" s="675">
        <f>' 1.A.1sz.mell. Önk kötelező'!E125+'1.A.2sz.mell.Önk. önként '!E126+'1.A.3sz.mell.Önk. önként '!E125</f>
        <v>0</v>
      </c>
      <c r="F124" s="744">
        <f>E124/D124</f>
        <v>0</v>
      </c>
    </row>
    <row r="125" spans="1:6" ht="12" customHeight="1" x14ac:dyDescent="0.3">
      <c r="A125" s="175" t="s">
        <v>353</v>
      </c>
      <c r="B125" s="168" t="s">
        <v>342</v>
      </c>
      <c r="C125" s="23">
        <v>7977257</v>
      </c>
      <c r="D125" s="669"/>
      <c r="E125" s="669">
        <f>' 1.A.1sz.mell. Önk kötelező'!E126+'1.A.2sz.mell.Önk. önként '!E127+'1.A.3sz.mell.Önk. önként '!E126</f>
        <v>0</v>
      </c>
      <c r="F125" s="670"/>
    </row>
    <row r="126" spans="1:6" ht="12" customHeight="1" thickBot="1" x14ac:dyDescent="0.35">
      <c r="A126" s="176" t="s">
        <v>354</v>
      </c>
      <c r="B126" s="415" t="s">
        <v>343</v>
      </c>
      <c r="C126" s="24">
        <v>20412056</v>
      </c>
      <c r="D126" s="672">
        <v>243610685</v>
      </c>
      <c r="E126" s="672">
        <f>' 1.A.1sz.mell. Önk kötelező'!E127+'1.A.2sz.mell.Önk. önként '!E128+'1.A.3sz.mell.Önk. önként '!E127</f>
        <v>0</v>
      </c>
      <c r="F126" s="673">
        <f>E126/D126</f>
        <v>0</v>
      </c>
    </row>
    <row r="127" spans="1:6" ht="12" customHeight="1" thickBot="1" x14ac:dyDescent="0.35">
      <c r="A127" s="578" t="s">
        <v>309</v>
      </c>
      <c r="B127" s="751" t="s">
        <v>666</v>
      </c>
      <c r="C127" s="579">
        <v>295429799</v>
      </c>
      <c r="D127" s="675">
        <f>' 1.A.1sz.mell. Önk kötelező'!D128+'1.A.2sz.mell.Önk. önként '!D129+'1.A.3sz.mell.Önk. önként '!D128</f>
        <v>564331257</v>
      </c>
      <c r="E127" s="675">
        <f>' 1.A.1sz.mell. Önk kötelező'!E128+'1.A.2sz.mell.Önk. önként '!E129+'1.A.3sz.mell.Önk. önként '!E128</f>
        <v>268636268</v>
      </c>
      <c r="F127" s="580">
        <f>E127/D127</f>
        <v>0.47602585302128675</v>
      </c>
    </row>
    <row r="128" spans="1:6" ht="12" customHeight="1" thickBot="1" x14ac:dyDescent="0.35">
      <c r="A128" s="180" t="s">
        <v>310</v>
      </c>
      <c r="B128" s="749" t="s">
        <v>667</v>
      </c>
      <c r="C128" s="207">
        <v>43666300</v>
      </c>
      <c r="D128" s="207">
        <f>' 1.A.1sz.mell. Önk kötelező'!D129+'1.A.2sz.mell.Önk. önként '!D130</f>
        <v>51666300</v>
      </c>
      <c r="E128" s="207">
        <f>' 1.A.1sz.mell. Önk kötelező'!E129+'1.A.2sz.mell.Önk. önként '!E130</f>
        <v>31666300</v>
      </c>
      <c r="F128" s="481"/>
    </row>
    <row r="129" spans="1:9" ht="12" customHeight="1" x14ac:dyDescent="0.3">
      <c r="A129" s="175" t="s">
        <v>357</v>
      </c>
      <c r="B129" s="168" t="s">
        <v>668</v>
      </c>
      <c r="C129" s="23">
        <v>0</v>
      </c>
      <c r="D129" s="669">
        <f>' 1.A.1sz.mell. Önk kötelező'!D130+'1.A.2sz.mell.Önk. önként '!D131+'1.A.3sz.mell.Önk. önként '!D130</f>
        <v>0</v>
      </c>
      <c r="E129" s="669">
        <f>' 1.A.1sz.mell. Önk kötelező'!E130+'1.A.2sz.mell.Önk. önként '!E131+'1.A.3sz.mell.Önk. önként '!E130</f>
        <v>0</v>
      </c>
      <c r="F129" s="670"/>
    </row>
    <row r="130" spans="1:9" ht="12" customHeight="1" x14ac:dyDescent="0.3">
      <c r="A130" s="172" t="s">
        <v>358</v>
      </c>
      <c r="B130" s="166" t="s">
        <v>669</v>
      </c>
      <c r="C130" s="209">
        <v>0</v>
      </c>
      <c r="D130" s="582">
        <v>20000000</v>
      </c>
      <c r="E130" s="582">
        <f>' 1.A.1sz.mell. Önk kötelező'!E131+'1.A.2sz.mell.Önk. önként '!E132+'1.A.3sz.mell.Önk. önként '!E131</f>
        <v>0</v>
      </c>
      <c r="F130" s="671"/>
    </row>
    <row r="131" spans="1:9" ht="12" customHeight="1" thickBot="1" x14ac:dyDescent="0.35">
      <c r="A131" s="176" t="s">
        <v>359</v>
      </c>
      <c r="B131" s="415" t="s">
        <v>670</v>
      </c>
      <c r="C131" s="24">
        <v>43666300</v>
      </c>
      <c r="D131" s="672">
        <v>31666300</v>
      </c>
      <c r="E131" s="672">
        <v>31666300</v>
      </c>
      <c r="F131" s="673"/>
    </row>
    <row r="132" spans="1:9" ht="12" customHeight="1" thickBot="1" x14ac:dyDescent="0.35">
      <c r="A132" s="678" t="s">
        <v>311</v>
      </c>
      <c r="B132" s="750" t="s">
        <v>671</v>
      </c>
      <c r="C132" s="675">
        <v>0</v>
      </c>
      <c r="D132" s="675">
        <f>' 1.A.1sz.mell. Önk kötelező'!D133+'1.A.2sz.mell.Önk. önként '!D134+'1.A.3sz.mell.Önk. önként '!D133</f>
        <v>0</v>
      </c>
      <c r="E132" s="675">
        <f>' 1.A.1sz.mell. Önk kötelező'!E133+'1.A.2sz.mell.Önk. önként '!E134+'1.A.3sz.mell.Önk. önként '!E133</f>
        <v>0</v>
      </c>
      <c r="F132" s="676"/>
    </row>
    <row r="133" spans="1:9" ht="12" customHeight="1" x14ac:dyDescent="0.3">
      <c r="A133" s="175" t="s">
        <v>360</v>
      </c>
      <c r="B133" s="168" t="s">
        <v>672</v>
      </c>
      <c r="C133" s="23">
        <v>0</v>
      </c>
      <c r="D133" s="669">
        <f>' 1.A.1sz.mell. Önk kötelező'!D134+'1.A.2sz.mell.Önk. önként '!D135+'1.A.3sz.mell.Önk. önként '!D134</f>
        <v>0</v>
      </c>
      <c r="E133" s="669">
        <f>' 1.A.1sz.mell. Önk kötelező'!E134+'1.A.2sz.mell.Önk. önként '!E135+'1.A.3sz.mell.Önk. önként '!E134</f>
        <v>0</v>
      </c>
      <c r="F133" s="670"/>
    </row>
    <row r="134" spans="1:9" ht="12" customHeight="1" x14ac:dyDescent="0.3">
      <c r="A134" s="172" t="s">
        <v>361</v>
      </c>
      <c r="B134" s="166" t="s">
        <v>673</v>
      </c>
      <c r="C134" s="209">
        <v>0</v>
      </c>
      <c r="D134" s="582">
        <f>' 1.A.1sz.mell. Önk kötelező'!D135+'1.A.2sz.mell.Önk. önként '!D136+'1.A.3sz.mell.Önk. önként '!D135</f>
        <v>0</v>
      </c>
      <c r="E134" s="582">
        <f>' 1.A.1sz.mell. Önk kötelező'!E135+'1.A.2sz.mell.Önk. önként '!E136+'1.A.3sz.mell.Önk. önként '!E135</f>
        <v>0</v>
      </c>
      <c r="F134" s="671"/>
    </row>
    <row r="135" spans="1:9" ht="12" customHeight="1" x14ac:dyDescent="0.3">
      <c r="A135" s="172" t="s">
        <v>569</v>
      </c>
      <c r="B135" s="166" t="s">
        <v>674</v>
      </c>
      <c r="C135" s="209">
        <v>0</v>
      </c>
      <c r="D135" s="582">
        <f>' 1.A.1sz.mell. Önk kötelező'!D136+'1.A.2sz.mell.Önk. önként '!D137+'1.A.3sz.mell.Önk. önként '!D136</f>
        <v>0</v>
      </c>
      <c r="E135" s="582">
        <f>' 1.A.1sz.mell. Önk kötelező'!E136+'1.A.2sz.mell.Önk. önként '!E137+'1.A.3sz.mell.Önk. önként '!E136</f>
        <v>0</v>
      </c>
      <c r="F135" s="671"/>
    </row>
    <row r="136" spans="1:9" ht="12" customHeight="1" thickBot="1" x14ac:dyDescent="0.35">
      <c r="A136" s="176" t="s">
        <v>571</v>
      </c>
      <c r="B136" s="415" t="s">
        <v>675</v>
      </c>
      <c r="C136" s="24">
        <v>0</v>
      </c>
      <c r="D136" s="672">
        <f>' 1.A.1sz.mell. Önk kötelező'!D137+'1.A.2sz.mell.Önk. önként '!D138+'1.A.3sz.mell.Önk. önként '!D137</f>
        <v>0</v>
      </c>
      <c r="E136" s="672">
        <f>' 1.A.1sz.mell. Önk kötelező'!E137+'1.A.2sz.mell.Önk. önként '!E138+'1.A.3sz.mell.Önk. önként '!E137</f>
        <v>0</v>
      </c>
      <c r="F136" s="673"/>
    </row>
    <row r="137" spans="1:9" ht="12" customHeight="1" thickBot="1" x14ac:dyDescent="0.35">
      <c r="A137" s="678" t="s">
        <v>312</v>
      </c>
      <c r="B137" s="750" t="s">
        <v>676</v>
      </c>
      <c r="C137" s="784">
        <v>57194493</v>
      </c>
      <c r="D137" s="675">
        <f>' 1.A.1sz.mell. Önk kötelező'!D138+'1.A.2sz.mell.Önk. önként '!D139+'1.A.3sz.mell.Önk. önként '!D138</f>
        <v>59070594</v>
      </c>
      <c r="E137" s="675">
        <f>' 1.A.1sz.mell. Önk kötelező'!E138+'1.A.2sz.mell.Önk. önként '!E139+'1.A.3sz.mell.Önk. önként '!E138</f>
        <v>57900162</v>
      </c>
      <c r="F137" s="676">
        <f>E137/D137</f>
        <v>0.98018587725730333</v>
      </c>
    </row>
    <row r="138" spans="1:9" ht="12" customHeight="1" x14ac:dyDescent="0.3">
      <c r="A138" s="175" t="s">
        <v>362</v>
      </c>
      <c r="B138" s="168" t="s">
        <v>677</v>
      </c>
      <c r="C138" s="23">
        <v>0</v>
      </c>
      <c r="D138" s="669"/>
      <c r="E138" s="669"/>
      <c r="F138" s="670"/>
    </row>
    <row r="139" spans="1:9" ht="12" customHeight="1" x14ac:dyDescent="0.3">
      <c r="A139" s="172" t="s">
        <v>363</v>
      </c>
      <c r="B139" s="166" t="s">
        <v>678</v>
      </c>
      <c r="C139" s="209">
        <v>3247169</v>
      </c>
      <c r="D139" s="582">
        <v>3247169</v>
      </c>
      <c r="E139" s="582">
        <v>3247169</v>
      </c>
      <c r="F139" s="671">
        <f>E139/D139</f>
        <v>1</v>
      </c>
    </row>
    <row r="140" spans="1:9" ht="12" customHeight="1" x14ac:dyDescent="0.3">
      <c r="A140" s="172" t="s">
        <v>578</v>
      </c>
      <c r="B140" s="166" t="s">
        <v>679</v>
      </c>
      <c r="C140" s="209">
        <v>2628658</v>
      </c>
      <c r="D140" s="582">
        <v>2628912</v>
      </c>
      <c r="E140" s="582">
        <v>2628912</v>
      </c>
      <c r="F140" s="671">
        <f>E140/D140</f>
        <v>1</v>
      </c>
    </row>
    <row r="141" spans="1:9" ht="12" customHeight="1" x14ac:dyDescent="0.3">
      <c r="A141" s="172" t="s">
        <v>580</v>
      </c>
      <c r="B141" s="166" t="s">
        <v>858</v>
      </c>
      <c r="C141" s="209">
        <v>51318666</v>
      </c>
      <c r="D141" s="582">
        <v>53194513</v>
      </c>
      <c r="E141" s="582">
        <v>52024081</v>
      </c>
      <c r="F141" s="671">
        <f>E141/D141</f>
        <v>0.97799712913999226</v>
      </c>
    </row>
    <row r="142" spans="1:9" ht="12" customHeight="1" thickBot="1" x14ac:dyDescent="0.35">
      <c r="A142" s="176" t="s">
        <v>857</v>
      </c>
      <c r="B142" s="415" t="s">
        <v>680</v>
      </c>
      <c r="C142" s="24"/>
      <c r="D142" s="672">
        <f>' 1.A.1sz.mell. Önk kötelező'!D143+'1.A.2sz.mell.Önk. önként '!D144+'1.A.3sz.mell.Önk. önként '!D143</f>
        <v>0</v>
      </c>
      <c r="E142" s="672">
        <f>' 1.A.1sz.mell. Önk kötelező'!E143+'1.A.2sz.mell.Önk. önként '!E144+'1.A.3sz.mell.Önk. önként '!E143</f>
        <v>0</v>
      </c>
      <c r="F142" s="673"/>
    </row>
    <row r="143" spans="1:9" ht="15" customHeight="1" thickBot="1" x14ac:dyDescent="0.35">
      <c r="A143" s="678" t="s">
        <v>313</v>
      </c>
      <c r="B143" s="750" t="s">
        <v>681</v>
      </c>
      <c r="C143" s="790">
        <v>0</v>
      </c>
      <c r="D143" s="675">
        <f>' 1.A.1sz.mell. Önk kötelező'!D144+'1.A.2sz.mell.Önk. önként '!D145+'1.A.3sz.mell.Önk. önként '!D144</f>
        <v>0</v>
      </c>
      <c r="E143" s="675">
        <f>' 1.A.1sz.mell. Önk kötelező'!E144+'1.A.2sz.mell.Önk. önként '!E145+'1.A.3sz.mell.Önk. önként '!E144</f>
        <v>0</v>
      </c>
      <c r="F143" s="676"/>
      <c r="H143" s="221"/>
      <c r="I143" s="221"/>
    </row>
    <row r="144" spans="1:9" s="217" customFormat="1" ht="12.9" customHeight="1" x14ac:dyDescent="0.25">
      <c r="A144" s="175" t="s">
        <v>422</v>
      </c>
      <c r="B144" s="168" t="s">
        <v>682</v>
      </c>
      <c r="C144" s="23">
        <v>0</v>
      </c>
      <c r="D144" s="669"/>
      <c r="E144" s="669">
        <f>' 1.A.1sz.mell. Önk kötelező'!E145+'1.A.2sz.mell.Önk. önként '!E146+'1.A.3sz.mell.Önk. önként '!E145</f>
        <v>0</v>
      </c>
      <c r="F144" s="670"/>
    </row>
    <row r="145" spans="1:6" ht="12.75" customHeight="1" x14ac:dyDescent="0.3">
      <c r="A145" s="172" t="s">
        <v>423</v>
      </c>
      <c r="B145" s="166" t="s">
        <v>683</v>
      </c>
      <c r="C145" s="209">
        <v>0</v>
      </c>
      <c r="D145" s="582">
        <f>' 1.A.1sz.mell. Önk kötelező'!D146+'1.A.2sz.mell.Önk. önként '!D147+'1.A.3sz.mell.Önk. önként '!D146</f>
        <v>0</v>
      </c>
      <c r="E145" s="582">
        <f>' 1.A.1sz.mell. Önk kötelező'!E146+'1.A.2sz.mell.Önk. önként '!E147+'1.A.3sz.mell.Önk. önként '!E146</f>
        <v>0</v>
      </c>
      <c r="F145" s="671"/>
    </row>
    <row r="146" spans="1:6" ht="12.75" customHeight="1" x14ac:dyDescent="0.3">
      <c r="A146" s="172" t="s">
        <v>440</v>
      </c>
      <c r="B146" s="166" t="s">
        <v>684</v>
      </c>
      <c r="C146" s="209">
        <v>0</v>
      </c>
      <c r="D146" s="582">
        <f>' 1.A.1sz.mell. Önk kötelező'!D147+'1.A.2sz.mell.Önk. önként '!D148+'1.A.3sz.mell.Önk. önként '!D147</f>
        <v>0</v>
      </c>
      <c r="E146" s="582">
        <f>' 1.A.1sz.mell. Önk kötelező'!E147+'1.A.2sz.mell.Önk. önként '!E148+'1.A.3sz.mell.Önk. önként '!E147</f>
        <v>0</v>
      </c>
      <c r="F146" s="671"/>
    </row>
    <row r="147" spans="1:6" ht="12.75" customHeight="1" thickBot="1" x14ac:dyDescent="0.35">
      <c r="A147" s="176" t="s">
        <v>586</v>
      </c>
      <c r="B147" s="415" t="s">
        <v>685</v>
      </c>
      <c r="C147" s="24"/>
      <c r="D147" s="672"/>
      <c r="E147" s="672"/>
      <c r="F147" s="673"/>
    </row>
    <row r="148" spans="1:6" ht="16.2" thickBot="1" x14ac:dyDescent="0.35">
      <c r="A148" s="578" t="s">
        <v>314</v>
      </c>
      <c r="B148" s="751" t="s">
        <v>686</v>
      </c>
      <c r="C148" s="791">
        <v>100860793</v>
      </c>
      <c r="D148" s="675">
        <f>' 1.A.1sz.mell. Önk kötelező'!D149+'1.A.2sz.mell.Önk. önként '!D149</f>
        <v>110736894</v>
      </c>
      <c r="E148" s="675">
        <f>' 1.A.1sz.mell. Önk kötelező'!E149+'1.A.2sz.mell.Önk. önként '!E149</f>
        <v>89566462</v>
      </c>
      <c r="F148" s="580">
        <f>E148/D148</f>
        <v>0.8088222340785538</v>
      </c>
    </row>
    <row r="149" spans="1:6" ht="16.2" thickBot="1" x14ac:dyDescent="0.35">
      <c r="A149" s="201" t="s">
        <v>315</v>
      </c>
      <c r="B149" s="204" t="s">
        <v>687</v>
      </c>
      <c r="C149" s="162">
        <v>396290592</v>
      </c>
      <c r="D149" s="284">
        <f>D127+D148</f>
        <v>675068151</v>
      </c>
      <c r="E149" s="601">
        <f>' 1.A.1sz.mell. Önk kötelező'!E150+'1.A.2sz.mell.Önk. önként '!E150</f>
        <v>358202730</v>
      </c>
      <c r="F149" s="285">
        <f>E149/D149</f>
        <v>0.5306171376465959</v>
      </c>
    </row>
    <row r="151" spans="1:6" ht="18.7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3.5" customHeight="1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-24116445</v>
      </c>
      <c r="D153" s="202">
        <f>+D63-D127</f>
        <v>-8122039</v>
      </c>
      <c r="E153" s="202">
        <f>+E63-E127</f>
        <v>268203613</v>
      </c>
      <c r="F153" s="202">
        <f>+F63-F127</f>
        <v>0.48915031383612773</v>
      </c>
    </row>
    <row r="154" spans="1:6" ht="22.2" thickBot="1" x14ac:dyDescent="0.35">
      <c r="A154" s="178" t="s">
        <v>307</v>
      </c>
      <c r="B154" s="403" t="s">
        <v>690</v>
      </c>
      <c r="C154" s="202">
        <f>+C86-C148</f>
        <v>24116445</v>
      </c>
      <c r="D154" s="202">
        <f>+D86-D148</f>
        <v>8122039</v>
      </c>
      <c r="E154" s="202">
        <f>+E86-E148</f>
        <v>29292383</v>
      </c>
      <c r="F154" s="202">
        <f>+F86-F148</f>
        <v>0.19117702554798177</v>
      </c>
    </row>
    <row r="155" spans="1:6" ht="7.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</sheetData>
  <mergeCells count="9">
    <mergeCell ref="A1:E1"/>
    <mergeCell ref="C3:E3"/>
    <mergeCell ref="B3:B4"/>
    <mergeCell ref="A151:E151"/>
    <mergeCell ref="C91:E91"/>
    <mergeCell ref="B91:B92"/>
    <mergeCell ref="A91:A92"/>
    <mergeCell ref="A3:A4"/>
    <mergeCell ref="A89:E89"/>
  </mergeCells>
  <phoneticPr fontId="0" type="noConversion"/>
  <printOptions horizontalCentered="1" verticalCentered="1"/>
  <pageMargins left="0.23622047244094491" right="0" top="0.6692913385826772" bottom="0.31496062992125984" header="0.15748031496062992" footer="0.31496062992125984"/>
  <pageSetup paperSize="9" scale="67" orientation="portrait" horizontalDpi="300" verticalDpi="300" r:id="rId1"/>
  <headerFooter alignWithMargins="0">
    <oddHeader>&amp;C&amp;"Times New Roman CE,Félkövér"&amp;12
Jászboldogháza Községi Önkormányzat
2020. ÉVI ZÁRSZÁMADÁSÁNAK PÉNZÜGYI MÉRLEGE&amp;R&amp;"Times New Roman CE,Félkövér dőlt"&amp;11 1.A. melléklet 7/2021. (05.29.) önkormányzati rendelethez</oddHeader>
  </headerFooter>
  <rowBreaks count="1" manualBreakCount="1">
    <brk id="87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I165"/>
  <sheetViews>
    <sheetView view="pageLayout" zoomScaleNormal="130" zoomScaleSheetLayoutView="100" workbookViewId="0">
      <selection activeCell="D22" sqref="D22"/>
    </sheetView>
  </sheetViews>
  <sheetFormatPr defaultColWidth="9.33203125" defaultRowHeight="15.6" x14ac:dyDescent="0.3"/>
  <cols>
    <col min="1" max="1" width="9.44140625" style="205" customWidth="1"/>
    <col min="2" max="2" width="60.77734375" style="205" customWidth="1"/>
    <col min="3" max="4" width="15.77734375" style="206" customWidth="1"/>
    <col min="5" max="5" width="17.77734375" style="206" bestFit="1" customWidth="1"/>
    <col min="6" max="6" width="9.33203125" style="215" hidden="1" customWidth="1"/>
    <col min="7" max="7" width="18.109375" style="215" bestFit="1" customWidth="1"/>
    <col min="8" max="16384" width="9.33203125" style="215"/>
  </cols>
  <sheetData>
    <row r="1" spans="1:7" x14ac:dyDescent="0.3">
      <c r="A1" s="880"/>
      <c r="B1" s="881"/>
      <c r="C1" s="881"/>
      <c r="D1" s="881"/>
      <c r="E1" s="881"/>
      <c r="F1" s="881"/>
    </row>
    <row r="2" spans="1:7" ht="15.9" customHeight="1" x14ac:dyDescent="0.3">
      <c r="A2" s="868" t="s">
        <v>303</v>
      </c>
      <c r="B2" s="868"/>
      <c r="C2" s="868"/>
      <c r="D2" s="868"/>
      <c r="E2" s="868"/>
    </row>
    <row r="3" spans="1:7" ht="15.9" customHeight="1" thickBot="1" x14ac:dyDescent="0.35">
      <c r="A3" s="16" t="s">
        <v>403</v>
      </c>
      <c r="B3" s="16"/>
      <c r="C3" s="203"/>
      <c r="D3" s="203"/>
      <c r="E3" s="203" t="s">
        <v>1023</v>
      </c>
    </row>
    <row r="4" spans="1:7" ht="15.9" customHeight="1" x14ac:dyDescent="0.3">
      <c r="A4" s="869" t="s">
        <v>352</v>
      </c>
      <c r="B4" s="882" t="s">
        <v>305</v>
      </c>
      <c r="C4" s="873" t="str">
        <f>+'1.A.sz.mell.'!C3:E3</f>
        <v>2020.év</v>
      </c>
      <c r="D4" s="873"/>
      <c r="E4" s="876"/>
      <c r="F4" s="274"/>
      <c r="G4" s="340"/>
    </row>
    <row r="5" spans="1:7" ht="38.1" customHeight="1" thickBot="1" x14ac:dyDescent="0.35">
      <c r="A5" s="870"/>
      <c r="B5" s="883"/>
      <c r="C5" s="18" t="s">
        <v>461</v>
      </c>
      <c r="D5" s="18" t="s">
        <v>466</v>
      </c>
      <c r="E5" s="19" t="s">
        <v>467</v>
      </c>
      <c r="F5" s="274"/>
      <c r="G5" s="288" t="s">
        <v>816</v>
      </c>
    </row>
    <row r="6" spans="1:7" s="216" customFormat="1" ht="12" customHeight="1" thickBot="1" x14ac:dyDescent="0.25">
      <c r="A6" s="182" t="s">
        <v>634</v>
      </c>
      <c r="B6" s="183" t="s">
        <v>635</v>
      </c>
      <c r="C6" s="183" t="s">
        <v>636</v>
      </c>
      <c r="D6" s="183" t="s">
        <v>637</v>
      </c>
      <c r="E6" s="225" t="s">
        <v>638</v>
      </c>
      <c r="F6" s="275"/>
      <c r="G6" s="480" t="s">
        <v>715</v>
      </c>
    </row>
    <row r="7" spans="1:7" s="217" customFormat="1" ht="12" customHeight="1" thickBot="1" x14ac:dyDescent="0.3">
      <c r="A7" s="180" t="s">
        <v>306</v>
      </c>
      <c r="B7" s="443" t="s">
        <v>518</v>
      </c>
      <c r="C7" s="207">
        <f>C8+C9+C11+C12+C13+C14+C15</f>
        <v>81101480</v>
      </c>
      <c r="D7" s="207">
        <f>D8+D9+D11+D12+D13+D14+D15+D10</f>
        <v>86608861</v>
      </c>
      <c r="E7" s="207">
        <f>E8+E9+E11+E12+E13+E14+E15+E10</f>
        <v>86608861</v>
      </c>
      <c r="F7" s="276" t="s">
        <v>736</v>
      </c>
      <c r="G7" s="481">
        <f>E7/D7</f>
        <v>1</v>
      </c>
    </row>
    <row r="8" spans="1:7" s="217" customFormat="1" ht="12" customHeight="1" x14ac:dyDescent="0.25">
      <c r="A8" s="175" t="s">
        <v>364</v>
      </c>
      <c r="B8" s="679" t="s">
        <v>519</v>
      </c>
      <c r="C8" s="23">
        <v>20873352</v>
      </c>
      <c r="D8" s="23">
        <f>'1.A.sz.mell.'!D7-'1.A.2sz.mell.Önk. önként '!D8</f>
        <v>22651579</v>
      </c>
      <c r="E8" s="23">
        <f>'1.A.sz.mell.'!E7-'1.A.2sz.mell.Önk. önként '!E8</f>
        <v>22651579</v>
      </c>
      <c r="F8" s="818" t="s">
        <v>737</v>
      </c>
      <c r="G8" s="800">
        <f>E8/D8</f>
        <v>1</v>
      </c>
    </row>
    <row r="9" spans="1:7" s="217" customFormat="1" ht="12" customHeight="1" x14ac:dyDescent="0.25">
      <c r="A9" s="172" t="s">
        <v>365</v>
      </c>
      <c r="B9" s="199" t="s">
        <v>520</v>
      </c>
      <c r="C9" s="209">
        <v>25421917</v>
      </c>
      <c r="D9" s="209">
        <f>'1.A.sz.mell.'!D8-'1.A.2sz.mell.Önk. önként '!D9</f>
        <v>33389280</v>
      </c>
      <c r="E9" s="209">
        <f>'1.A.sz.mell.'!E8-'1.A.2sz.mell.Önk. önként '!E9</f>
        <v>33389280</v>
      </c>
      <c r="F9" s="819" t="s">
        <v>738</v>
      </c>
      <c r="G9" s="801">
        <f>E9/D9</f>
        <v>1</v>
      </c>
    </row>
    <row r="10" spans="1:7" s="217" customFormat="1" ht="12" customHeight="1" x14ac:dyDescent="0.25">
      <c r="A10" s="172" t="s">
        <v>366</v>
      </c>
      <c r="B10" s="199" t="s">
        <v>521</v>
      </c>
      <c r="C10" s="209"/>
      <c r="D10" s="209">
        <f>'1.A.sz.mell.'!D9-'1.A.2sz.mell.Önk. önként '!D10</f>
        <v>9822000</v>
      </c>
      <c r="E10" s="209">
        <f>'1.A.sz.mell.'!E9-'1.A.2sz.mell.Önk. önként '!E10</f>
        <v>9822000</v>
      </c>
      <c r="F10" s="819"/>
      <c r="G10" s="801"/>
    </row>
    <row r="11" spans="1:7" s="217" customFormat="1" ht="12" customHeight="1" x14ac:dyDescent="0.25">
      <c r="A11" s="172" t="s">
        <v>367</v>
      </c>
      <c r="B11" s="199" t="s">
        <v>1189</v>
      </c>
      <c r="C11" s="209">
        <v>21830000</v>
      </c>
      <c r="D11" s="209">
        <f>'1.A.sz.mell.'!D10-'1.A.2sz.mell.Önk. önként '!D11</f>
        <v>13751654</v>
      </c>
      <c r="E11" s="209">
        <f>'1.A.sz.mell.'!E10-'1.A.2sz.mell.Önk. önként '!E11</f>
        <v>13751654</v>
      </c>
      <c r="F11" s="819" t="s">
        <v>739</v>
      </c>
      <c r="G11" s="801">
        <f>E11/D11</f>
        <v>1</v>
      </c>
    </row>
    <row r="12" spans="1:7" s="217" customFormat="1" ht="12" customHeight="1" x14ac:dyDescent="0.25">
      <c r="A12" s="172" t="s">
        <v>400</v>
      </c>
      <c r="B12" s="199" t="s">
        <v>522</v>
      </c>
      <c r="C12" s="209">
        <v>2030380</v>
      </c>
      <c r="D12" s="209">
        <f>'1.A.sz.mell.'!D11-'1.A.2sz.mell.Önk. önként '!D12</f>
        <v>2822399</v>
      </c>
      <c r="E12" s="209">
        <f>'1.A.sz.mell.'!E11-'1.A.2sz.mell.Önk. önként '!E12</f>
        <v>2822399</v>
      </c>
      <c r="F12" s="819" t="s">
        <v>740</v>
      </c>
      <c r="G12" s="801">
        <f>E12/D12</f>
        <v>1</v>
      </c>
    </row>
    <row r="13" spans="1:7" s="217" customFormat="1" ht="12" customHeight="1" x14ac:dyDescent="0.25">
      <c r="A13" s="172" t="s">
        <v>368</v>
      </c>
      <c r="B13" s="199" t="s">
        <v>523</v>
      </c>
      <c r="C13" s="209"/>
      <c r="D13" s="209">
        <f>'1.A.sz.mell.'!D12-'1.A.2sz.mell.Önk. önként '!D13</f>
        <v>0</v>
      </c>
      <c r="E13" s="209"/>
      <c r="F13" s="819" t="s">
        <v>741</v>
      </c>
      <c r="G13" s="801"/>
    </row>
    <row r="14" spans="1:7" s="217" customFormat="1" ht="12" customHeight="1" x14ac:dyDescent="0.25">
      <c r="A14" s="172" t="s">
        <v>369</v>
      </c>
      <c r="B14" s="199" t="s">
        <v>524</v>
      </c>
      <c r="C14" s="209">
        <v>10945831</v>
      </c>
      <c r="D14" s="209">
        <f>'1.A.sz.mell.'!D13-'1.A.2sz.mell.Önk. önként '!D14</f>
        <v>3886949</v>
      </c>
      <c r="E14" s="209">
        <f>'1.A.sz.mell.'!E13-'1.A.2sz.mell.Önk. önként '!E14</f>
        <v>3886949</v>
      </c>
      <c r="F14" s="819" t="s">
        <v>742</v>
      </c>
      <c r="G14" s="801">
        <f>E14/D14</f>
        <v>1</v>
      </c>
    </row>
    <row r="15" spans="1:7" s="217" customFormat="1" ht="24" customHeight="1" thickBot="1" x14ac:dyDescent="0.3">
      <c r="A15" s="176" t="s">
        <v>377</v>
      </c>
      <c r="B15" s="680" t="s">
        <v>526</v>
      </c>
      <c r="C15" s="24"/>
      <c r="D15" s="24">
        <f>'1.A.sz.mell.'!D14-'1.A.2sz.mell.Önk. önként '!D15</f>
        <v>285000</v>
      </c>
      <c r="E15" s="24">
        <f>'1.A.sz.mell.'!E14-'1.A.2sz.mell.Önk. önként '!E15</f>
        <v>285000</v>
      </c>
      <c r="F15" s="794">
        <f>SUM(F16:F21)</f>
        <v>0</v>
      </c>
      <c r="G15" s="802">
        <f>E15/D15</f>
        <v>1</v>
      </c>
    </row>
    <row r="16" spans="1:7" s="217" customFormat="1" ht="12" customHeight="1" thickBot="1" x14ac:dyDescent="0.3">
      <c r="A16" s="678" t="s">
        <v>307</v>
      </c>
      <c r="B16" s="674" t="s">
        <v>525</v>
      </c>
      <c r="C16" s="675">
        <f>C17+C18+C19+C20+C21</f>
        <v>6234780</v>
      </c>
      <c r="D16" s="675">
        <f>D17+D18+D19+D20</f>
        <v>10540352</v>
      </c>
      <c r="E16" s="675">
        <f>E17+E18+E19+E20</f>
        <v>11029046</v>
      </c>
      <c r="F16" s="276" t="s">
        <v>744</v>
      </c>
      <c r="G16" s="676">
        <f>E16/D16</f>
        <v>1.046364106246167</v>
      </c>
    </row>
    <row r="17" spans="1:7" s="217" customFormat="1" ht="12" customHeight="1" x14ac:dyDescent="0.25">
      <c r="A17" s="175" t="s">
        <v>371</v>
      </c>
      <c r="B17" s="679" t="s">
        <v>527</v>
      </c>
      <c r="C17" s="23">
        <v>0</v>
      </c>
      <c r="D17" s="23">
        <v>0</v>
      </c>
      <c r="E17" s="23"/>
      <c r="F17" s="818" t="s">
        <v>745</v>
      </c>
      <c r="G17" s="800"/>
    </row>
    <row r="18" spans="1:7" s="217" customFormat="1" ht="12" customHeight="1" x14ac:dyDescent="0.25">
      <c r="A18" s="172" t="s">
        <v>372</v>
      </c>
      <c r="B18" s="199" t="s">
        <v>528</v>
      </c>
      <c r="C18" s="209">
        <v>0</v>
      </c>
      <c r="D18" s="209">
        <v>0</v>
      </c>
      <c r="E18" s="209">
        <v>0</v>
      </c>
      <c r="F18" s="819" t="s">
        <v>746</v>
      </c>
      <c r="G18" s="801"/>
    </row>
    <row r="19" spans="1:7" s="217" customFormat="1" ht="12" customHeight="1" x14ac:dyDescent="0.25">
      <c r="A19" s="172" t="s">
        <v>373</v>
      </c>
      <c r="B19" s="199" t="s">
        <v>530</v>
      </c>
      <c r="C19" s="209">
        <v>0</v>
      </c>
      <c r="D19" s="209">
        <v>0</v>
      </c>
      <c r="E19" s="209">
        <v>0</v>
      </c>
      <c r="F19" s="819" t="s">
        <v>747</v>
      </c>
      <c r="G19" s="801"/>
    </row>
    <row r="20" spans="1:7" s="217" customFormat="1" ht="12" customHeight="1" x14ac:dyDescent="0.25">
      <c r="A20" s="172" t="s">
        <v>374</v>
      </c>
      <c r="B20" s="199" t="s">
        <v>531</v>
      </c>
      <c r="C20" s="817">
        <v>6234780</v>
      </c>
      <c r="D20" s="209">
        <f>'1.A.sz.mell.'!D19-'1.A.2sz.mell.Önk. önként '!D21</f>
        <v>10540352</v>
      </c>
      <c r="E20" s="209">
        <f>'1.A.sz.mell.'!E19-'1.A.2sz.mell.Önk. önként '!E21</f>
        <v>11029046</v>
      </c>
      <c r="F20" s="819" t="s">
        <v>748</v>
      </c>
      <c r="G20" s="801">
        <f>E20/D20</f>
        <v>1.046364106246167</v>
      </c>
    </row>
    <row r="21" spans="1:7" s="217" customFormat="1" ht="12" customHeight="1" thickBot="1" x14ac:dyDescent="0.3">
      <c r="A21" s="176" t="s">
        <v>381</v>
      </c>
      <c r="B21" s="680" t="s">
        <v>532</v>
      </c>
      <c r="C21" s="24">
        <v>0</v>
      </c>
      <c r="D21" s="24">
        <v>0</v>
      </c>
      <c r="E21" s="24">
        <f>'1.A.sz.mell.'!E20-'1.A.2sz.mell.Önk. önként '!E22</f>
        <v>553520</v>
      </c>
      <c r="F21" s="820" t="s">
        <v>749</v>
      </c>
      <c r="G21" s="802"/>
    </row>
    <row r="22" spans="1:7" s="217" customFormat="1" ht="23.25" customHeight="1" thickBot="1" x14ac:dyDescent="0.3">
      <c r="A22" s="678" t="s">
        <v>308</v>
      </c>
      <c r="B22" s="681" t="s">
        <v>533</v>
      </c>
      <c r="C22" s="675">
        <f>SUM(C23:C28)</f>
        <v>0</v>
      </c>
      <c r="D22" s="808">
        <f>SUM(D23:D27)</f>
        <v>342472204</v>
      </c>
      <c r="E22" s="808">
        <f>SUM(E23:E27)</f>
        <v>336472331</v>
      </c>
      <c r="F22" s="276" t="s">
        <v>750</v>
      </c>
      <c r="G22" s="676">
        <f>E22/D22</f>
        <v>0.98248070082791306</v>
      </c>
    </row>
    <row r="23" spans="1:7" s="217" customFormat="1" ht="12" customHeight="1" x14ac:dyDescent="0.25">
      <c r="A23" s="175" t="s">
        <v>353</v>
      </c>
      <c r="B23" s="679" t="s">
        <v>534</v>
      </c>
      <c r="C23" s="23">
        <v>0</v>
      </c>
      <c r="D23" s="23">
        <f>'1.A.sz.mell.'!D22-'1.A.2sz.mell.Önk. önként '!D24</f>
        <v>0</v>
      </c>
      <c r="E23" s="23"/>
      <c r="F23" s="818" t="s">
        <v>751</v>
      </c>
      <c r="G23" s="800"/>
    </row>
    <row r="24" spans="1:7" s="217" customFormat="1" ht="12" customHeight="1" x14ac:dyDescent="0.25">
      <c r="A24" s="172" t="s">
        <v>354</v>
      </c>
      <c r="B24" s="199" t="s">
        <v>535</v>
      </c>
      <c r="C24" s="209">
        <v>0</v>
      </c>
      <c r="D24" s="209"/>
      <c r="E24" s="209"/>
      <c r="F24" s="819" t="s">
        <v>752</v>
      </c>
      <c r="G24" s="801"/>
    </row>
    <row r="25" spans="1:7" s="217" customFormat="1" ht="12" customHeight="1" x14ac:dyDescent="0.25">
      <c r="A25" s="172" t="s">
        <v>355</v>
      </c>
      <c r="B25" s="199" t="s">
        <v>536</v>
      </c>
      <c r="C25" s="209">
        <v>0</v>
      </c>
      <c r="D25" s="209"/>
      <c r="E25" s="209"/>
      <c r="F25" s="819" t="s">
        <v>753</v>
      </c>
      <c r="G25" s="801"/>
    </row>
    <row r="26" spans="1:7" s="217" customFormat="1" ht="12" customHeight="1" x14ac:dyDescent="0.25">
      <c r="A26" s="172" t="s">
        <v>356</v>
      </c>
      <c r="B26" s="199" t="s">
        <v>537</v>
      </c>
      <c r="C26" s="209"/>
      <c r="D26" s="209"/>
      <c r="E26" s="209"/>
      <c r="F26" s="819" t="s">
        <v>754</v>
      </c>
      <c r="G26" s="801"/>
    </row>
    <row r="27" spans="1:7" s="217" customFormat="1" ht="12" customHeight="1" x14ac:dyDescent="0.25">
      <c r="A27" s="172" t="s">
        <v>412</v>
      </c>
      <c r="B27" s="199" t="s">
        <v>538</v>
      </c>
      <c r="C27" s="209"/>
      <c r="D27" s="209">
        <f>'1.A.sz.mell.'!D26-'1.A.2sz.mell.Önk. önként '!D28</f>
        <v>342472204</v>
      </c>
      <c r="E27" s="209">
        <f>'1.A.sz.mell.'!E26-'1.A.2sz.mell.Önk. önként '!E28</f>
        <v>336472331</v>
      </c>
      <c r="F27" s="819" t="s">
        <v>755</v>
      </c>
      <c r="G27" s="801">
        <f>E27/D27</f>
        <v>0.98248070082791306</v>
      </c>
    </row>
    <row r="28" spans="1:7" s="217" customFormat="1" ht="12" customHeight="1" thickBot="1" x14ac:dyDescent="0.3">
      <c r="A28" s="176" t="s">
        <v>413</v>
      </c>
      <c r="B28" s="680" t="s">
        <v>539</v>
      </c>
      <c r="C28" s="24"/>
      <c r="D28" s="24"/>
      <c r="E28" s="24">
        <f>'1.A.sz.mell.'!E27-'1.A.2sz.mell.Önk. önként '!E22</f>
        <v>340472204</v>
      </c>
      <c r="F28" s="820" t="s">
        <v>756</v>
      </c>
      <c r="G28" s="802"/>
    </row>
    <row r="29" spans="1:7" s="217" customFormat="1" ht="12" customHeight="1" thickBot="1" x14ac:dyDescent="0.3">
      <c r="A29" s="678" t="s">
        <v>414</v>
      </c>
      <c r="B29" s="681" t="s">
        <v>540</v>
      </c>
      <c r="C29" s="784">
        <f>SUM(C31:C35)</f>
        <v>31300000</v>
      </c>
      <c r="D29" s="784">
        <f>SUM(D31:D35)</f>
        <v>36544403</v>
      </c>
      <c r="E29" s="811">
        <f>SUM(E31:E35)</f>
        <v>32831130</v>
      </c>
      <c r="F29" s="276" t="s">
        <v>757</v>
      </c>
      <c r="G29" s="676">
        <f t="shared" ref="G29:G42" si="0">E29/D29</f>
        <v>0.89839010367743588</v>
      </c>
    </row>
    <row r="30" spans="1:7" s="217" customFormat="1" ht="12" customHeight="1" x14ac:dyDescent="0.25">
      <c r="A30" s="175" t="s">
        <v>541</v>
      </c>
      <c r="B30" s="679" t="s">
        <v>542</v>
      </c>
      <c r="C30" s="786">
        <f>C31+C32</f>
        <v>27200000</v>
      </c>
      <c r="D30" s="786">
        <f>D31+D32</f>
        <v>35990869</v>
      </c>
      <c r="E30" s="786">
        <f>E31+E32</f>
        <v>32526638</v>
      </c>
      <c r="F30" s="818" t="s">
        <v>758</v>
      </c>
      <c r="G30" s="800">
        <f t="shared" si="0"/>
        <v>0.90374694759384666</v>
      </c>
    </row>
    <row r="31" spans="1:7" s="217" customFormat="1" ht="12" customHeight="1" x14ac:dyDescent="0.25">
      <c r="A31" s="172" t="s">
        <v>543</v>
      </c>
      <c r="B31" s="199" t="s">
        <v>544</v>
      </c>
      <c r="C31" s="209">
        <v>4400000</v>
      </c>
      <c r="D31" s="209">
        <f>'1.A.sz.mell.'!D30-'1.A.2sz.mell.Önk. önként '!D32</f>
        <v>5216036</v>
      </c>
      <c r="E31" s="209">
        <f>'1.A.sz.mell.'!E30-'1.A.2sz.mell.Önk. önként '!E32</f>
        <v>4661735</v>
      </c>
      <c r="F31" s="819" t="s">
        <v>759</v>
      </c>
      <c r="G31" s="801">
        <f t="shared" si="0"/>
        <v>0.89373136995220126</v>
      </c>
    </row>
    <row r="32" spans="1:7" s="217" customFormat="1" ht="12" customHeight="1" x14ac:dyDescent="0.25">
      <c r="A32" s="172" t="s">
        <v>545</v>
      </c>
      <c r="B32" s="199" t="s">
        <v>546</v>
      </c>
      <c r="C32" s="209">
        <v>22800000</v>
      </c>
      <c r="D32" s="209">
        <f>'1.A.sz.mell.'!D31-'1.A.2sz.mell.Önk. önként '!D33</f>
        <v>30774833</v>
      </c>
      <c r="E32" s="209">
        <f>'1.A.sz.mell.'!E31-'1.A.2sz.mell.Önk. önként '!E33</f>
        <v>27864903</v>
      </c>
      <c r="F32" s="819" t="s">
        <v>760</v>
      </c>
      <c r="G32" s="801">
        <f t="shared" si="0"/>
        <v>0.90544449095792001</v>
      </c>
    </row>
    <row r="33" spans="1:7" s="217" customFormat="1" ht="12" customHeight="1" x14ac:dyDescent="0.25">
      <c r="A33" s="172" t="s">
        <v>547</v>
      </c>
      <c r="B33" s="199" t="s">
        <v>548</v>
      </c>
      <c r="C33" s="209">
        <v>4000000</v>
      </c>
      <c r="D33" s="209">
        <f>'1.A.sz.mell.'!D32-'1.A.2sz.mell.Önk. önként '!D34</f>
        <v>0</v>
      </c>
      <c r="E33" s="209">
        <f>'1.A.sz.mell.'!E32-'1.A.2sz.mell.Önk. önként '!E34</f>
        <v>0</v>
      </c>
      <c r="F33" s="819" t="s">
        <v>761</v>
      </c>
      <c r="G33" s="801"/>
    </row>
    <row r="34" spans="1:7" s="217" customFormat="1" ht="12" customHeight="1" x14ac:dyDescent="0.25">
      <c r="A34" s="172" t="s">
        <v>549</v>
      </c>
      <c r="B34" s="199" t="s">
        <v>550</v>
      </c>
      <c r="C34" s="209"/>
      <c r="D34" s="209">
        <f>'1.A.sz.mell.'!D33-'1.A.2sz.mell.Önk. önként '!D35</f>
        <v>0</v>
      </c>
      <c r="E34" s="209">
        <f>'1.A.sz.mell.'!E33-'1.A.2sz.mell.Önk. önként '!E35</f>
        <v>0</v>
      </c>
      <c r="F34" s="819" t="s">
        <v>762</v>
      </c>
      <c r="G34" s="801"/>
    </row>
    <row r="35" spans="1:7" s="217" customFormat="1" ht="12" customHeight="1" thickBot="1" x14ac:dyDescent="0.3">
      <c r="A35" s="176" t="s">
        <v>551</v>
      </c>
      <c r="B35" s="680" t="s">
        <v>552</v>
      </c>
      <c r="C35" s="24">
        <v>100000</v>
      </c>
      <c r="D35" s="24">
        <f>'1.A.sz.mell.'!D34-'1.A.2sz.mell.Önk. önként '!D36</f>
        <v>553534</v>
      </c>
      <c r="E35" s="24">
        <f>'1.A.sz.mell.'!E34-'1.A.2sz.mell.Önk. önként '!E36</f>
        <v>304492</v>
      </c>
      <c r="F35" s="820" t="s">
        <v>763</v>
      </c>
      <c r="G35" s="802">
        <f t="shared" si="0"/>
        <v>0.55008725751263698</v>
      </c>
    </row>
    <row r="36" spans="1:7" s="217" customFormat="1" ht="12" customHeight="1" thickBot="1" x14ac:dyDescent="0.3">
      <c r="A36" s="678" t="s">
        <v>310</v>
      </c>
      <c r="B36" s="681" t="s">
        <v>553</v>
      </c>
      <c r="C36" s="675">
        <f>SUM(C37:C47)</f>
        <v>9155687</v>
      </c>
      <c r="D36" s="808">
        <f>SUM(D37:D47)</f>
        <v>21534865</v>
      </c>
      <c r="E36" s="808">
        <f>SUM(E37:E47)</f>
        <v>17680980</v>
      </c>
      <c r="F36" s="276" t="s">
        <v>764</v>
      </c>
      <c r="G36" s="676">
        <f t="shared" si="0"/>
        <v>0.82103974183260497</v>
      </c>
    </row>
    <row r="37" spans="1:7" s="217" customFormat="1" ht="12" customHeight="1" x14ac:dyDescent="0.25">
      <c r="A37" s="175" t="s">
        <v>357</v>
      </c>
      <c r="B37" s="679" t="s">
        <v>554</v>
      </c>
      <c r="C37" s="23">
        <v>300000</v>
      </c>
      <c r="D37" s="23">
        <f>'1.A.sz.mell.'!D36-'1.A.2sz.mell.Önk. önként '!D38</f>
        <v>567003</v>
      </c>
      <c r="E37" s="23">
        <f>'1.A.sz.mell.'!E36-'1.A.2sz.mell.Önk. önként '!E38</f>
        <v>288401</v>
      </c>
      <c r="F37" s="818" t="s">
        <v>765</v>
      </c>
      <c r="G37" s="800">
        <f t="shared" si="0"/>
        <v>0.5086410477545974</v>
      </c>
    </row>
    <row r="38" spans="1:7" s="217" customFormat="1" ht="12" customHeight="1" x14ac:dyDescent="0.25">
      <c r="A38" s="172" t="s">
        <v>358</v>
      </c>
      <c r="B38" s="199" t="s">
        <v>555</v>
      </c>
      <c r="C38" s="209">
        <v>3429069</v>
      </c>
      <c r="D38" s="209">
        <f>'1.A.sz.mell.'!D37-'1.A.2sz.mell.Önk. önként '!D39</f>
        <v>6534226</v>
      </c>
      <c r="E38" s="209">
        <f>'1.A.sz.mell.'!E37-'1.A.2sz.mell.Önk. önként '!E39</f>
        <v>5678483</v>
      </c>
      <c r="F38" s="819" t="s">
        <v>766</v>
      </c>
      <c r="G38" s="801">
        <f t="shared" si="0"/>
        <v>0.86903682241783498</v>
      </c>
    </row>
    <row r="39" spans="1:7" s="217" customFormat="1" ht="12" customHeight="1" x14ac:dyDescent="0.25">
      <c r="A39" s="172" t="s">
        <v>359</v>
      </c>
      <c r="B39" s="199" t="s">
        <v>556</v>
      </c>
      <c r="C39" s="209">
        <v>3228595</v>
      </c>
      <c r="D39" s="209">
        <f>'1.A.sz.mell.'!D38-'1.A.2sz.mell.Önk. önként '!D40</f>
        <v>3554444</v>
      </c>
      <c r="E39" s="209">
        <f>'1.A.sz.mell.'!E38-'1.A.2sz.mell.Önk. önként '!E40</f>
        <v>2548476</v>
      </c>
      <c r="F39" s="819" t="s">
        <v>767</v>
      </c>
      <c r="G39" s="801">
        <f t="shared" si="0"/>
        <v>0.71698302181719564</v>
      </c>
    </row>
    <row r="40" spans="1:7" s="217" customFormat="1" ht="12" customHeight="1" x14ac:dyDescent="0.25">
      <c r="A40" s="172" t="s">
        <v>416</v>
      </c>
      <c r="B40" s="199" t="s">
        <v>557</v>
      </c>
      <c r="C40" s="209">
        <v>1040000</v>
      </c>
      <c r="D40" s="209">
        <f>'1.A.sz.mell.'!D39-'1.A.2sz.mell.Önk. önként '!D41</f>
        <v>639790</v>
      </c>
      <c r="E40" s="209">
        <f>'1.A.sz.mell.'!E39-'1.A.2sz.mell.Önk. önként '!E41</f>
        <v>750062</v>
      </c>
      <c r="F40" s="819" t="s">
        <v>768</v>
      </c>
      <c r="G40" s="801">
        <f t="shared" si="0"/>
        <v>1.1723565544944434</v>
      </c>
    </row>
    <row r="41" spans="1:7" s="217" customFormat="1" ht="12" customHeight="1" x14ac:dyDescent="0.25">
      <c r="A41" s="172" t="s">
        <v>417</v>
      </c>
      <c r="B41" s="199" t="s">
        <v>558</v>
      </c>
      <c r="C41" s="209">
        <v>0</v>
      </c>
      <c r="D41" s="209">
        <f>'1.A.sz.mell.'!D40-'1.A.2sz.mell.Önk. önként '!D42</f>
        <v>0</v>
      </c>
      <c r="E41" s="209"/>
      <c r="F41" s="819" t="s">
        <v>769</v>
      </c>
      <c r="G41" s="801"/>
    </row>
    <row r="42" spans="1:7" s="217" customFormat="1" ht="12" customHeight="1" x14ac:dyDescent="0.25">
      <c r="A42" s="172" t="s">
        <v>418</v>
      </c>
      <c r="B42" s="199" t="s">
        <v>559</v>
      </c>
      <c r="C42" s="209">
        <v>1158023</v>
      </c>
      <c r="D42" s="209">
        <f>'1.A.sz.mell.'!D41-'1.A.2sz.mell.Önk. önként '!D43</f>
        <v>3847648</v>
      </c>
      <c r="E42" s="209">
        <f>'1.A.sz.mell.'!E41-'1.A.2sz.mell.Önk. önként '!E43</f>
        <v>2657112</v>
      </c>
      <c r="F42" s="819" t="s">
        <v>770</v>
      </c>
      <c r="G42" s="801">
        <f t="shared" si="0"/>
        <v>0.69058084315405155</v>
      </c>
    </row>
    <row r="43" spans="1:7" s="217" customFormat="1" ht="12" customHeight="1" x14ac:dyDescent="0.25">
      <c r="A43" s="172" t="s">
        <v>419</v>
      </c>
      <c r="B43" s="199" t="s">
        <v>560</v>
      </c>
      <c r="C43" s="209">
        <v>0</v>
      </c>
      <c r="D43" s="209">
        <f>'1.A.sz.mell.'!D42-'1.A.2sz.mell.Önk. önként '!D44</f>
        <v>5520000</v>
      </c>
      <c r="E43" s="209">
        <f>'1.A.sz.mell.'!E42-'1.A.2sz.mell.Önk. önként '!E44</f>
        <v>5520000</v>
      </c>
      <c r="F43" s="819" t="s">
        <v>771</v>
      </c>
      <c r="G43" s="801"/>
    </row>
    <row r="44" spans="1:7" s="217" customFormat="1" ht="12" customHeight="1" x14ac:dyDescent="0.25">
      <c r="A44" s="172" t="s">
        <v>420</v>
      </c>
      <c r="B44" s="199" t="s">
        <v>561</v>
      </c>
      <c r="C44" s="209">
        <v>0</v>
      </c>
      <c r="D44" s="209">
        <f>'1.A.sz.mell.'!D43-'1.A.2sz.mell.Önk. önként '!D45</f>
        <v>0</v>
      </c>
      <c r="E44" s="209">
        <f>'1.A.sz.mell.'!E43-'1.A.2sz.mell.Önk. önként '!E45</f>
        <v>0</v>
      </c>
      <c r="F44" s="819" t="s">
        <v>772</v>
      </c>
      <c r="G44" s="801"/>
    </row>
    <row r="45" spans="1:7" s="217" customFormat="1" ht="12" customHeight="1" x14ac:dyDescent="0.25">
      <c r="A45" s="172" t="s">
        <v>562</v>
      </c>
      <c r="B45" s="199" t="s">
        <v>563</v>
      </c>
      <c r="C45" s="212">
        <v>0</v>
      </c>
      <c r="D45" s="209">
        <f>'1.A.sz.mell.'!D44-'1.A.2sz.mell.Önk. önként '!D46</f>
        <v>0</v>
      </c>
      <c r="E45" s="209">
        <f>'1.A.sz.mell.'!E44-'1.A.2sz.mell.Önk. önként '!E46</f>
        <v>0</v>
      </c>
      <c r="F45" s="819" t="s">
        <v>773</v>
      </c>
      <c r="G45" s="801"/>
    </row>
    <row r="46" spans="1:7" s="217" customFormat="1" ht="12" customHeight="1" x14ac:dyDescent="0.25">
      <c r="A46" s="172" t="s">
        <v>564</v>
      </c>
      <c r="B46" s="199" t="s">
        <v>1029</v>
      </c>
      <c r="C46" s="212"/>
      <c r="D46" s="209">
        <f>'1.A.sz.mell.'!D45-'1.A.2sz.mell.Önk. önként '!D47</f>
        <v>46675</v>
      </c>
      <c r="E46" s="209">
        <f>'1.A.sz.mell.'!E45-'1.A.2sz.mell.Önk. önként '!E47</f>
        <v>46675</v>
      </c>
      <c r="F46" s="819"/>
      <c r="G46" s="801">
        <f>E46/D46</f>
        <v>1</v>
      </c>
    </row>
    <row r="47" spans="1:7" s="217" customFormat="1" ht="12" customHeight="1" thickBot="1" x14ac:dyDescent="0.3">
      <c r="A47" s="176" t="s">
        <v>1027</v>
      </c>
      <c r="B47" s="680" t="s">
        <v>1030</v>
      </c>
      <c r="C47" s="787"/>
      <c r="D47" s="24">
        <f>'1.A.sz.mell.'!D46-'1.A.2sz.mell.Önk. önként '!D48</f>
        <v>825079</v>
      </c>
      <c r="E47" s="24">
        <f>'1.A.sz.mell.'!E46-'1.A.2sz.mell.Önk. önként '!E48</f>
        <v>191771</v>
      </c>
      <c r="F47" s="820" t="s">
        <v>774</v>
      </c>
      <c r="G47" s="802">
        <f>E47/D47</f>
        <v>0.23242744028147608</v>
      </c>
    </row>
    <row r="48" spans="1:7" s="217" customFormat="1" ht="12" customHeight="1" thickBot="1" x14ac:dyDescent="0.3">
      <c r="A48" s="678" t="s">
        <v>311</v>
      </c>
      <c r="B48" s="681" t="s">
        <v>566</v>
      </c>
      <c r="C48" s="675">
        <f>SUM(C49:C53)</f>
        <v>1102362</v>
      </c>
      <c r="D48" s="675">
        <f>SUM(D49:D53)</f>
        <v>1102362</v>
      </c>
      <c r="E48" s="675">
        <f>SUM(E49:E53)</f>
        <v>1102362</v>
      </c>
      <c r="F48" s="276" t="s">
        <v>775</v>
      </c>
      <c r="G48" s="676"/>
    </row>
    <row r="49" spans="1:7" s="217" customFormat="1" ht="12" customHeight="1" x14ac:dyDescent="0.25">
      <c r="A49" s="175" t="s">
        <v>360</v>
      </c>
      <c r="B49" s="679" t="s">
        <v>567</v>
      </c>
      <c r="C49" s="788">
        <v>0</v>
      </c>
      <c r="D49" s="788"/>
      <c r="E49" s="788"/>
      <c r="F49" s="818" t="s">
        <v>776</v>
      </c>
      <c r="G49" s="800"/>
    </row>
    <row r="50" spans="1:7" s="217" customFormat="1" ht="12" customHeight="1" x14ac:dyDescent="0.25">
      <c r="A50" s="172" t="s">
        <v>361</v>
      </c>
      <c r="B50" s="199" t="s">
        <v>568</v>
      </c>
      <c r="C50" s="212">
        <v>0</v>
      </c>
      <c r="D50" s="212"/>
      <c r="E50" s="212"/>
      <c r="F50" s="819" t="s">
        <v>777</v>
      </c>
      <c r="G50" s="801"/>
    </row>
    <row r="51" spans="1:7" s="217" customFormat="1" ht="12" customHeight="1" x14ac:dyDescent="0.25">
      <c r="A51" s="172" t="s">
        <v>569</v>
      </c>
      <c r="B51" s="199" t="s">
        <v>570</v>
      </c>
      <c r="C51" s="212">
        <v>1102362</v>
      </c>
      <c r="D51" s="212">
        <f>'1.A.sz.mell.'!D50-'1.A.2sz.mell.Önk. önként '!D52</f>
        <v>1102362</v>
      </c>
      <c r="E51" s="212">
        <f>'1.A.sz.mell.'!E50-'1.A.2sz.mell.Önk. önként '!E52</f>
        <v>1102362</v>
      </c>
      <c r="F51" s="819" t="s">
        <v>778</v>
      </c>
      <c r="G51" s="801"/>
    </row>
    <row r="52" spans="1:7" s="217" customFormat="1" ht="12" customHeight="1" x14ac:dyDescent="0.25">
      <c r="A52" s="172" t="s">
        <v>571</v>
      </c>
      <c r="B52" s="199" t="s">
        <v>572</v>
      </c>
      <c r="C52" s="212">
        <v>0</v>
      </c>
      <c r="D52" s="212">
        <v>0</v>
      </c>
      <c r="E52" s="212">
        <v>0</v>
      </c>
      <c r="F52" s="819" t="s">
        <v>779</v>
      </c>
      <c r="G52" s="801"/>
    </row>
    <row r="53" spans="1:7" s="217" customFormat="1" ht="12" customHeight="1" thickBot="1" x14ac:dyDescent="0.3">
      <c r="A53" s="176" t="s">
        <v>573</v>
      </c>
      <c r="B53" s="680" t="s">
        <v>574</v>
      </c>
      <c r="C53" s="787">
        <v>0</v>
      </c>
      <c r="D53" s="787">
        <v>0</v>
      </c>
      <c r="E53" s="787">
        <v>0</v>
      </c>
      <c r="F53" s="820" t="s">
        <v>780</v>
      </c>
      <c r="G53" s="802"/>
    </row>
    <row r="54" spans="1:7" s="217" customFormat="1" ht="17.25" customHeight="1" thickBot="1" x14ac:dyDescent="0.3">
      <c r="A54" s="678" t="s">
        <v>421</v>
      </c>
      <c r="B54" s="681" t="s">
        <v>575</v>
      </c>
      <c r="C54" s="675">
        <f>SUM(C55:C58)</f>
        <v>240000</v>
      </c>
      <c r="D54" s="675">
        <f>SUM(D55:D58)</f>
        <v>443500</v>
      </c>
      <c r="E54" s="808">
        <f>SUM(E55:E58)</f>
        <v>443500</v>
      </c>
      <c r="F54" s="276" t="s">
        <v>781</v>
      </c>
      <c r="G54" s="676">
        <f>E54/D54</f>
        <v>1</v>
      </c>
    </row>
    <row r="55" spans="1:7" s="217" customFormat="1" ht="12" customHeight="1" x14ac:dyDescent="0.25">
      <c r="A55" s="175" t="s">
        <v>362</v>
      </c>
      <c r="B55" s="679" t="s">
        <v>576</v>
      </c>
      <c r="C55" s="23"/>
      <c r="D55" s="23"/>
      <c r="E55" s="23"/>
      <c r="F55" s="818" t="s">
        <v>782</v>
      </c>
      <c r="G55" s="800"/>
    </row>
    <row r="56" spans="1:7" s="217" customFormat="1" ht="12" customHeight="1" x14ac:dyDescent="0.25">
      <c r="A56" s="172" t="s">
        <v>363</v>
      </c>
      <c r="B56" s="199" t="s">
        <v>577</v>
      </c>
      <c r="C56" s="209"/>
      <c r="D56" s="209">
        <f>'1.A.sz.mell.'!D55-'1.A.2sz.mell.Önk. önként '!D57</f>
        <v>0</v>
      </c>
      <c r="E56" s="209"/>
      <c r="F56" s="819" t="s">
        <v>783</v>
      </c>
      <c r="G56" s="801"/>
    </row>
    <row r="57" spans="1:7" s="217" customFormat="1" ht="12" customHeight="1" x14ac:dyDescent="0.25">
      <c r="A57" s="172" t="s">
        <v>578</v>
      </c>
      <c r="B57" s="199" t="s">
        <v>579</v>
      </c>
      <c r="C57" s="209">
        <v>240000</v>
      </c>
      <c r="D57" s="209">
        <f>'1.A.sz.mell.'!D56-'1.A.2sz.mell.Önk. önként '!D58</f>
        <v>443500</v>
      </c>
      <c r="E57" s="209">
        <f>'1.A.sz.mell.'!E56-'1.A.2sz.mell.Önk. önként '!E58</f>
        <v>443500</v>
      </c>
      <c r="F57" s="819" t="s">
        <v>784</v>
      </c>
      <c r="G57" s="801">
        <f>E57/D57</f>
        <v>1</v>
      </c>
    </row>
    <row r="58" spans="1:7" s="217" customFormat="1" ht="12" customHeight="1" thickBot="1" x14ac:dyDescent="0.3">
      <c r="A58" s="176" t="s">
        <v>580</v>
      </c>
      <c r="B58" s="680" t="s">
        <v>581</v>
      </c>
      <c r="C58" s="24"/>
      <c r="D58" s="24"/>
      <c r="E58" s="24"/>
      <c r="F58" s="820" t="s">
        <v>785</v>
      </c>
      <c r="G58" s="802"/>
    </row>
    <row r="59" spans="1:7" s="217" customFormat="1" ht="12" customHeight="1" thickBot="1" x14ac:dyDescent="0.3">
      <c r="A59" s="678" t="s">
        <v>313</v>
      </c>
      <c r="B59" s="674" t="s">
        <v>582</v>
      </c>
      <c r="C59" s="675">
        <v>0</v>
      </c>
      <c r="D59" s="675">
        <f>D60+D61+D62+D63</f>
        <v>0</v>
      </c>
      <c r="E59" s="810">
        <v>0</v>
      </c>
      <c r="F59" s="276" t="s">
        <v>786</v>
      </c>
      <c r="G59" s="676"/>
    </row>
    <row r="60" spans="1:7" s="217" customFormat="1" ht="12" customHeight="1" x14ac:dyDescent="0.25">
      <c r="A60" s="175" t="s">
        <v>422</v>
      </c>
      <c r="B60" s="679" t="s">
        <v>583</v>
      </c>
      <c r="C60" s="788">
        <v>0</v>
      </c>
      <c r="D60" s="788">
        <v>0</v>
      </c>
      <c r="E60" s="788">
        <v>0</v>
      </c>
      <c r="F60" s="818" t="s">
        <v>787</v>
      </c>
      <c r="G60" s="800"/>
    </row>
    <row r="61" spans="1:7" s="217" customFormat="1" ht="12" customHeight="1" x14ac:dyDescent="0.25">
      <c r="A61" s="172" t="s">
        <v>423</v>
      </c>
      <c r="B61" s="199" t="s">
        <v>584</v>
      </c>
      <c r="C61" s="212"/>
      <c r="D61" s="212"/>
      <c r="E61" s="212"/>
      <c r="F61" s="819" t="s">
        <v>788</v>
      </c>
      <c r="G61" s="801"/>
    </row>
    <row r="62" spans="1:7" s="217" customFormat="1" ht="12" customHeight="1" x14ac:dyDescent="0.25">
      <c r="A62" s="172" t="s">
        <v>440</v>
      </c>
      <c r="B62" s="199" t="s">
        <v>585</v>
      </c>
      <c r="C62" s="212"/>
      <c r="D62" s="212"/>
      <c r="E62" s="212"/>
      <c r="F62" s="819" t="s">
        <v>789</v>
      </c>
      <c r="G62" s="801"/>
    </row>
    <row r="63" spans="1:7" s="217" customFormat="1" ht="12" customHeight="1" thickBot="1" x14ac:dyDescent="0.3">
      <c r="A63" s="176" t="s">
        <v>586</v>
      </c>
      <c r="B63" s="680" t="s">
        <v>587</v>
      </c>
      <c r="C63" s="787"/>
      <c r="D63" s="787"/>
      <c r="E63" s="787"/>
      <c r="F63" s="820" t="s">
        <v>790</v>
      </c>
      <c r="G63" s="802"/>
    </row>
    <row r="64" spans="1:7" s="217" customFormat="1" ht="12" customHeight="1" thickBot="1" x14ac:dyDescent="0.3">
      <c r="A64" s="578" t="s">
        <v>314</v>
      </c>
      <c r="B64" s="584" t="s">
        <v>588</v>
      </c>
      <c r="C64" s="815">
        <f>C59+C54+C48+C36+C29+C22+C15+C7</f>
        <v>122899529</v>
      </c>
      <c r="D64" s="815">
        <f>D59+D54+D48+D36+D29+D22+D16+D7</f>
        <v>499246547</v>
      </c>
      <c r="E64" s="815">
        <f>E59+E54+E48+E36+E29+E22+E16+E7</f>
        <v>486168210</v>
      </c>
      <c r="F64" s="276" t="s">
        <v>791</v>
      </c>
      <c r="G64" s="580">
        <f>E64/D64</f>
        <v>0.97380385086569266</v>
      </c>
    </row>
    <row r="65" spans="1:7" s="217" customFormat="1" ht="12" customHeight="1" thickBot="1" x14ac:dyDescent="0.3">
      <c r="A65" s="743" t="s">
        <v>589</v>
      </c>
      <c r="B65" s="742" t="s">
        <v>590</v>
      </c>
      <c r="C65" s="207"/>
      <c r="D65" s="207">
        <f>D66+D67+D68</f>
        <v>31666300</v>
      </c>
      <c r="E65" s="207">
        <f>E66+E67+E68</f>
        <v>31666300</v>
      </c>
      <c r="F65" s="276" t="s">
        <v>792</v>
      </c>
      <c r="G65" s="481"/>
    </row>
    <row r="66" spans="1:7" s="217" customFormat="1" ht="12" customHeight="1" x14ac:dyDescent="0.25">
      <c r="A66" s="175" t="s">
        <v>591</v>
      </c>
      <c r="B66" s="679" t="s">
        <v>592</v>
      </c>
      <c r="C66" s="788">
        <v>0</v>
      </c>
      <c r="D66" s="788">
        <v>0</v>
      </c>
      <c r="E66" s="788">
        <v>0</v>
      </c>
      <c r="F66" s="818" t="s">
        <v>793</v>
      </c>
      <c r="G66" s="800"/>
    </row>
    <row r="67" spans="1:7" s="217" customFormat="1" ht="12" customHeight="1" x14ac:dyDescent="0.25">
      <c r="A67" s="172" t="s">
        <v>593</v>
      </c>
      <c r="B67" s="199" t="s">
        <v>594</v>
      </c>
      <c r="C67" s="212">
        <v>0</v>
      </c>
      <c r="D67" s="582">
        <v>21150700</v>
      </c>
      <c r="E67" s="582">
        <v>21150700</v>
      </c>
      <c r="F67" s="819" t="s">
        <v>794</v>
      </c>
      <c r="G67" s="801"/>
    </row>
    <row r="68" spans="1:7" s="217" customFormat="1" ht="12" customHeight="1" thickBot="1" x14ac:dyDescent="0.3">
      <c r="A68" s="176" t="s">
        <v>595</v>
      </c>
      <c r="B68" s="680" t="s">
        <v>639</v>
      </c>
      <c r="C68" s="787"/>
      <c r="D68" s="672">
        <v>10515600</v>
      </c>
      <c r="E68" s="672">
        <v>10515600</v>
      </c>
      <c r="F68" s="820" t="s">
        <v>795</v>
      </c>
      <c r="G68" s="802"/>
    </row>
    <row r="69" spans="1:7" s="217" customFormat="1" ht="12" customHeight="1" thickBot="1" x14ac:dyDescent="0.3">
      <c r="A69" s="745" t="s">
        <v>596</v>
      </c>
      <c r="B69" s="674" t="s">
        <v>597</v>
      </c>
      <c r="C69" s="675"/>
      <c r="D69" s="675"/>
      <c r="E69" s="810"/>
      <c r="F69" s="276" t="s">
        <v>796</v>
      </c>
      <c r="G69" s="676"/>
    </row>
    <row r="70" spans="1:7" s="217" customFormat="1" ht="13.5" customHeight="1" x14ac:dyDescent="0.25">
      <c r="A70" s="175" t="s">
        <v>401</v>
      </c>
      <c r="B70" s="679" t="s">
        <v>598</v>
      </c>
      <c r="C70" s="788">
        <v>0</v>
      </c>
      <c r="D70" s="788">
        <v>0</v>
      </c>
      <c r="E70" s="788">
        <v>0</v>
      </c>
      <c r="F70" s="818" t="s">
        <v>797</v>
      </c>
      <c r="G70" s="800"/>
    </row>
    <row r="71" spans="1:7" s="217" customFormat="1" ht="12" customHeight="1" x14ac:dyDescent="0.25">
      <c r="A71" s="172" t="s">
        <v>402</v>
      </c>
      <c r="B71" s="199" t="s">
        <v>599</v>
      </c>
      <c r="C71" s="212">
        <v>0</v>
      </c>
      <c r="D71" s="212">
        <v>0</v>
      </c>
      <c r="E71" s="212">
        <v>0</v>
      </c>
      <c r="F71" s="819" t="s">
        <v>798</v>
      </c>
      <c r="G71" s="801"/>
    </row>
    <row r="72" spans="1:7" s="217" customFormat="1" ht="12" customHeight="1" x14ac:dyDescent="0.25">
      <c r="A72" s="172" t="s">
        <v>600</v>
      </c>
      <c r="B72" s="199" t="s">
        <v>601</v>
      </c>
      <c r="C72" s="212">
        <v>0</v>
      </c>
      <c r="D72" s="212">
        <v>0</v>
      </c>
      <c r="E72" s="212">
        <v>0</v>
      </c>
      <c r="F72" s="819" t="s">
        <v>799</v>
      </c>
      <c r="G72" s="801"/>
    </row>
    <row r="73" spans="1:7" s="217" customFormat="1" ht="12" customHeight="1" thickBot="1" x14ac:dyDescent="0.3">
      <c r="A73" s="176" t="s">
        <v>602</v>
      </c>
      <c r="B73" s="680" t="s">
        <v>603</v>
      </c>
      <c r="C73" s="787">
        <v>0</v>
      </c>
      <c r="D73" s="787">
        <v>0</v>
      </c>
      <c r="E73" s="787">
        <v>0</v>
      </c>
      <c r="F73" s="820" t="s">
        <v>800</v>
      </c>
      <c r="G73" s="802"/>
    </row>
    <row r="74" spans="1:7" s="217" customFormat="1" ht="12" customHeight="1" thickBot="1" x14ac:dyDescent="0.3">
      <c r="A74" s="745" t="s">
        <v>604</v>
      </c>
      <c r="B74" s="674" t="s">
        <v>605</v>
      </c>
      <c r="C74" s="675">
        <f>SUM(C75:C76)</f>
        <v>30878742</v>
      </c>
      <c r="D74" s="675">
        <f>SUM(D75:D76)</f>
        <v>80910088</v>
      </c>
      <c r="E74" s="808">
        <f>SUM(E75:E76)</f>
        <v>80910088</v>
      </c>
      <c r="F74" s="276" t="s">
        <v>801</v>
      </c>
      <c r="G74" s="676">
        <f>E74/D74</f>
        <v>1</v>
      </c>
    </row>
    <row r="75" spans="1:7" s="217" customFormat="1" ht="12" customHeight="1" x14ac:dyDescent="0.25">
      <c r="A75" s="175" t="s">
        <v>606</v>
      </c>
      <c r="B75" s="679" t="s">
        <v>607</v>
      </c>
      <c r="C75" s="788">
        <v>30878742</v>
      </c>
      <c r="D75" s="682">
        <v>80910088</v>
      </c>
      <c r="E75" s="682">
        <v>80910088</v>
      </c>
      <c r="F75" s="818" t="s">
        <v>802</v>
      </c>
      <c r="G75" s="800">
        <f>E75/D75</f>
        <v>1</v>
      </c>
    </row>
    <row r="76" spans="1:7" s="217" customFormat="1" ht="12" customHeight="1" thickBot="1" x14ac:dyDescent="0.3">
      <c r="A76" s="176" t="s">
        <v>608</v>
      </c>
      <c r="B76" s="680" t="s">
        <v>609</v>
      </c>
      <c r="C76" s="787"/>
      <c r="D76" s="787"/>
      <c r="E76" s="787"/>
      <c r="F76" s="820" t="s">
        <v>803</v>
      </c>
      <c r="G76" s="802"/>
    </row>
    <row r="77" spans="1:7" s="217" customFormat="1" ht="12" customHeight="1" thickBot="1" x14ac:dyDescent="0.3">
      <c r="A77" s="745" t="s">
        <v>610</v>
      </c>
      <c r="B77" s="674" t="s">
        <v>611</v>
      </c>
      <c r="C77" s="675"/>
      <c r="D77" s="675">
        <f>SUM(D78:D79)</f>
        <v>3653887</v>
      </c>
      <c r="E77" s="808">
        <f>SUM(E78:E79)</f>
        <v>3653887</v>
      </c>
      <c r="F77" s="276" t="s">
        <v>804</v>
      </c>
      <c r="G77" s="676">
        <f>E77/D77</f>
        <v>1</v>
      </c>
    </row>
    <row r="78" spans="1:7" s="217" customFormat="1" ht="12" customHeight="1" x14ac:dyDescent="0.25">
      <c r="A78" s="175" t="s">
        <v>612</v>
      </c>
      <c r="B78" s="679" t="s">
        <v>613</v>
      </c>
      <c r="C78" s="788"/>
      <c r="D78" s="682">
        <v>3653887</v>
      </c>
      <c r="E78" s="682">
        <v>3653887</v>
      </c>
      <c r="F78" s="818" t="s">
        <v>805</v>
      </c>
      <c r="G78" s="800">
        <f>E78/D78</f>
        <v>1</v>
      </c>
    </row>
    <row r="79" spans="1:7" s="217" customFormat="1" ht="12" customHeight="1" x14ac:dyDescent="0.25">
      <c r="A79" s="172" t="s">
        <v>614</v>
      </c>
      <c r="B79" s="199" t="s">
        <v>615</v>
      </c>
      <c r="C79" s="212"/>
      <c r="D79" s="212"/>
      <c r="E79" s="212"/>
      <c r="F79" s="819" t="s">
        <v>806</v>
      </c>
      <c r="G79" s="801"/>
    </row>
    <row r="80" spans="1:7" s="217" customFormat="1" ht="12" customHeight="1" thickBot="1" x14ac:dyDescent="0.3">
      <c r="A80" s="176" t="s">
        <v>616</v>
      </c>
      <c r="B80" s="680" t="s">
        <v>617</v>
      </c>
      <c r="C80" s="787"/>
      <c r="D80" s="787"/>
      <c r="E80" s="787"/>
      <c r="F80" s="820" t="s">
        <v>807</v>
      </c>
      <c r="G80" s="802"/>
    </row>
    <row r="81" spans="1:7" s="217" customFormat="1" ht="12" customHeight="1" thickBot="1" x14ac:dyDescent="0.3">
      <c r="A81" s="745" t="s">
        <v>618</v>
      </c>
      <c r="B81" s="674" t="s">
        <v>619</v>
      </c>
      <c r="C81" s="675"/>
      <c r="D81" s="675"/>
      <c r="E81" s="810"/>
      <c r="F81" s="276" t="s">
        <v>808</v>
      </c>
      <c r="G81" s="676"/>
    </row>
    <row r="82" spans="1:7" s="217" customFormat="1" ht="12" customHeight="1" x14ac:dyDescent="0.25">
      <c r="A82" s="747" t="s">
        <v>620</v>
      </c>
      <c r="B82" s="679" t="s">
        <v>621</v>
      </c>
      <c r="C82" s="788">
        <v>0</v>
      </c>
      <c r="D82" s="788">
        <v>0</v>
      </c>
      <c r="E82" s="788">
        <v>0</v>
      </c>
      <c r="F82" s="818" t="s">
        <v>809</v>
      </c>
      <c r="G82" s="800"/>
    </row>
    <row r="83" spans="1:7" s="217" customFormat="1" ht="12" customHeight="1" x14ac:dyDescent="0.25">
      <c r="A83" s="219" t="s">
        <v>622</v>
      </c>
      <c r="B83" s="199" t="s">
        <v>623</v>
      </c>
      <c r="C83" s="212">
        <v>0</v>
      </c>
      <c r="D83" s="212">
        <v>0</v>
      </c>
      <c r="E83" s="212">
        <v>0</v>
      </c>
      <c r="F83" s="819" t="s">
        <v>810</v>
      </c>
      <c r="G83" s="801"/>
    </row>
    <row r="84" spans="1:7" s="217" customFormat="1" ht="12" customHeight="1" x14ac:dyDescent="0.25">
      <c r="A84" s="219" t="s">
        <v>624</v>
      </c>
      <c r="B84" s="199" t="s">
        <v>625</v>
      </c>
      <c r="C84" s="212">
        <v>0</v>
      </c>
      <c r="D84" s="212">
        <v>0</v>
      </c>
      <c r="E84" s="212">
        <v>0</v>
      </c>
      <c r="F84" s="819" t="s">
        <v>811</v>
      </c>
      <c r="G84" s="801"/>
    </row>
    <row r="85" spans="1:7" s="217" customFormat="1" ht="12" customHeight="1" thickBot="1" x14ac:dyDescent="0.3">
      <c r="A85" s="748" t="s">
        <v>626</v>
      </c>
      <c r="B85" s="680" t="s">
        <v>627</v>
      </c>
      <c r="C85" s="787">
        <v>0</v>
      </c>
      <c r="D85" s="787">
        <v>0</v>
      </c>
      <c r="E85" s="787">
        <v>0</v>
      </c>
      <c r="F85" s="820" t="s">
        <v>812</v>
      </c>
      <c r="G85" s="802"/>
    </row>
    <row r="86" spans="1:7" s="217" customFormat="1" ht="12" customHeight="1" thickBot="1" x14ac:dyDescent="0.3">
      <c r="A86" s="229" t="s">
        <v>628</v>
      </c>
      <c r="B86" s="445" t="s">
        <v>629</v>
      </c>
      <c r="C86" s="785">
        <v>0</v>
      </c>
      <c r="D86" s="785">
        <v>0</v>
      </c>
      <c r="E86" s="816">
        <v>0</v>
      </c>
      <c r="F86" s="276" t="s">
        <v>813</v>
      </c>
      <c r="G86" s="580"/>
    </row>
    <row r="87" spans="1:7" s="217" customFormat="1" ht="12" customHeight="1" thickBot="1" x14ac:dyDescent="0.3">
      <c r="A87" s="227" t="s">
        <v>630</v>
      </c>
      <c r="B87" s="159" t="s">
        <v>631</v>
      </c>
      <c r="C87" s="214">
        <f>C65+C69+C74+C77+C81+C86</f>
        <v>30878742</v>
      </c>
      <c r="D87" s="214">
        <f>D65+D69+D74+D77+D81+D86</f>
        <v>116230275</v>
      </c>
      <c r="E87" s="341">
        <f>E65+E69+E74+E77+E81+E86</f>
        <v>116230275</v>
      </c>
      <c r="F87" s="276" t="s">
        <v>814</v>
      </c>
      <c r="G87" s="285">
        <f>E87/D87</f>
        <v>1</v>
      </c>
    </row>
    <row r="88" spans="1:7" s="217" customFormat="1" ht="25.5" customHeight="1" thickBot="1" x14ac:dyDescent="0.3">
      <c r="A88" s="229" t="s">
        <v>632</v>
      </c>
      <c r="B88" s="161" t="s">
        <v>633</v>
      </c>
      <c r="C88" s="214">
        <f>C87+C64</f>
        <v>153778271</v>
      </c>
      <c r="D88" s="214">
        <f>D87+D64</f>
        <v>615476822</v>
      </c>
      <c r="E88" s="214">
        <f>E87+E64</f>
        <v>602398485</v>
      </c>
      <c r="F88" s="276" t="s">
        <v>815</v>
      </c>
      <c r="G88" s="285">
        <f>F88/E88</f>
        <v>1.328024588242449E-7</v>
      </c>
    </row>
    <row r="89" spans="1:7" s="217" customFormat="1" ht="12" customHeight="1" x14ac:dyDescent="0.25">
      <c r="A89" s="157"/>
      <c r="B89" s="157"/>
      <c r="C89" s="158"/>
      <c r="D89" s="158"/>
      <c r="E89" s="158"/>
      <c r="F89" s="276"/>
      <c r="G89" s="158"/>
    </row>
    <row r="90" spans="1:7" ht="16.5" customHeight="1" x14ac:dyDescent="0.3">
      <c r="A90" s="868" t="s">
        <v>335</v>
      </c>
      <c r="B90" s="868"/>
      <c r="C90" s="868"/>
      <c r="D90" s="868"/>
      <c r="E90" s="868"/>
      <c r="F90" s="274"/>
    </row>
    <row r="91" spans="1:7" s="220" customFormat="1" ht="16.5" customHeight="1" thickBot="1" x14ac:dyDescent="0.35">
      <c r="A91" s="17" t="s">
        <v>404</v>
      </c>
      <c r="B91" s="17"/>
      <c r="C91" s="186"/>
      <c r="D91" s="186"/>
      <c r="E91" s="203" t="s">
        <v>1023</v>
      </c>
      <c r="F91" s="277"/>
      <c r="G91" s="203" t="s">
        <v>1023</v>
      </c>
    </row>
    <row r="92" spans="1:7" s="220" customFormat="1" ht="16.5" customHeight="1" x14ac:dyDescent="0.3">
      <c r="A92" s="869" t="s">
        <v>352</v>
      </c>
      <c r="B92" s="882" t="s">
        <v>460</v>
      </c>
      <c r="C92" s="873" t="str">
        <f>+C4</f>
        <v>2020.év</v>
      </c>
      <c r="D92" s="873"/>
      <c r="E92" s="876"/>
      <c r="F92" s="277"/>
      <c r="G92" s="287"/>
    </row>
    <row r="93" spans="1:7" ht="38.1" customHeight="1" thickBot="1" x14ac:dyDescent="0.35">
      <c r="A93" s="870"/>
      <c r="B93" s="883"/>
      <c r="C93" s="18" t="s">
        <v>461</v>
      </c>
      <c r="D93" s="18" t="s">
        <v>466</v>
      </c>
      <c r="E93" s="19" t="s">
        <v>467</v>
      </c>
      <c r="F93" s="274"/>
      <c r="G93" s="288" t="s">
        <v>816</v>
      </c>
    </row>
    <row r="94" spans="1:7" s="216" customFormat="1" ht="12" customHeight="1" thickBot="1" x14ac:dyDescent="0.25">
      <c r="A94" s="182" t="s">
        <v>634</v>
      </c>
      <c r="B94" s="183" t="s">
        <v>635</v>
      </c>
      <c r="C94" s="183" t="s">
        <v>636</v>
      </c>
      <c r="D94" s="183" t="s">
        <v>637</v>
      </c>
      <c r="E94" s="184" t="s">
        <v>638</v>
      </c>
      <c r="F94" s="275"/>
      <c r="G94" s="480" t="s">
        <v>638</v>
      </c>
    </row>
    <row r="95" spans="1:7" ht="12" customHeight="1" thickBot="1" x14ac:dyDescent="0.35">
      <c r="A95" s="180" t="s">
        <v>306</v>
      </c>
      <c r="B95" s="803" t="s">
        <v>640</v>
      </c>
      <c r="C95" s="207">
        <f>SUM(C96:C100)</f>
        <v>76129991</v>
      </c>
      <c r="D95" s="207">
        <f>SUM(D96:D100)</f>
        <v>111841954</v>
      </c>
      <c r="E95" s="804">
        <f>SUM(E96:E100)</f>
        <v>91721866</v>
      </c>
      <c r="F95" s="274" t="s">
        <v>736</v>
      </c>
      <c r="G95" s="481">
        <f t="shared" ref="G95:G101" si="1">E95/D95</f>
        <v>0.82010249928215673</v>
      </c>
    </row>
    <row r="96" spans="1:7" ht="12" customHeight="1" x14ac:dyDescent="0.3">
      <c r="A96" s="175" t="s">
        <v>364</v>
      </c>
      <c r="B96" s="168" t="s">
        <v>336</v>
      </c>
      <c r="C96" s="23">
        <f>'1.A.sz.mell.'!C95-'1.A.2sz.mell.Önk. önként '!C97</f>
        <v>25774810</v>
      </c>
      <c r="D96" s="23">
        <f>'1.A.sz.mell.'!D95-'1.A.2sz.mell.Önk. önként '!D97</f>
        <v>34552060</v>
      </c>
      <c r="E96" s="23">
        <f>'1.A.sz.mell.'!E95-'1.A.2sz.mell.Önk. önként '!E97</f>
        <v>30242513</v>
      </c>
      <c r="F96" s="821" t="s">
        <v>737</v>
      </c>
      <c r="G96" s="800">
        <f t="shared" si="1"/>
        <v>0.87527380422469747</v>
      </c>
    </row>
    <row r="97" spans="1:7" ht="12" customHeight="1" x14ac:dyDescent="0.3">
      <c r="A97" s="172" t="s">
        <v>365</v>
      </c>
      <c r="B97" s="166" t="s">
        <v>424</v>
      </c>
      <c r="C97" s="209">
        <f>'1.A.sz.mell.'!C96-'1.A.2sz.mell.Önk. önként '!C98</f>
        <v>4006881</v>
      </c>
      <c r="D97" s="209">
        <f>'1.A.sz.mell.'!D96-'1.A.2sz.mell.Önk. önként '!D98</f>
        <v>4800194</v>
      </c>
      <c r="E97" s="209">
        <f>'1.A.sz.mell.'!E96-'1.A.2sz.mell.Önk. önként '!E98</f>
        <v>4657073</v>
      </c>
      <c r="F97" s="822" t="s">
        <v>738</v>
      </c>
      <c r="G97" s="801">
        <f t="shared" si="1"/>
        <v>0.97018433004999383</v>
      </c>
    </row>
    <row r="98" spans="1:7" ht="12" customHeight="1" x14ac:dyDescent="0.3">
      <c r="A98" s="172" t="s">
        <v>366</v>
      </c>
      <c r="B98" s="166" t="s">
        <v>393</v>
      </c>
      <c r="C98" s="209">
        <f>'1.A.sz.mell.'!C97-'1.A.2sz.mell.Önk. önként '!C99</f>
        <v>33810643</v>
      </c>
      <c r="D98" s="209">
        <f>'1.A.sz.mell.'!D97-'1.A.2sz.mell.Önk. önként '!D99</f>
        <v>56778031</v>
      </c>
      <c r="E98" s="209">
        <f>'1.A.sz.mell.'!E97-'1.A.2sz.mell.Önk. önként '!E99</f>
        <v>44455275</v>
      </c>
      <c r="F98" s="822" t="s">
        <v>739</v>
      </c>
      <c r="G98" s="801">
        <f t="shared" si="1"/>
        <v>0.78296612645831276</v>
      </c>
    </row>
    <row r="99" spans="1:7" ht="12" customHeight="1" x14ac:dyDescent="0.3">
      <c r="A99" s="172" t="s">
        <v>367</v>
      </c>
      <c r="B99" s="166" t="s">
        <v>425</v>
      </c>
      <c r="C99" s="209">
        <f>'1.A.sz.mell.'!C98-'1.A.2sz.mell.Önk. önként '!C100</f>
        <v>7620000</v>
      </c>
      <c r="D99" s="209">
        <f>'1.A.sz.mell.'!D98-'1.A.2sz.mell.Önk. önként '!D100</f>
        <v>7620000</v>
      </c>
      <c r="E99" s="209">
        <f>'1.A.sz.mell.'!E98-'1.A.2sz.mell.Önk. önként '!E100</f>
        <v>6869700</v>
      </c>
      <c r="F99" s="822" t="s">
        <v>740</v>
      </c>
      <c r="G99" s="801">
        <f t="shared" si="1"/>
        <v>0.90153543307086614</v>
      </c>
    </row>
    <row r="100" spans="1:7" ht="12" customHeight="1" x14ac:dyDescent="0.3">
      <c r="A100" s="172" t="s">
        <v>376</v>
      </c>
      <c r="B100" s="166" t="s">
        <v>426</v>
      </c>
      <c r="C100" s="209">
        <f>'1.A.sz.mell.'!C99-'1.A.2sz.mell.Önk. önként '!C101</f>
        <v>4917657</v>
      </c>
      <c r="D100" s="209">
        <f>'1.A.sz.mell.'!D99-'1.A.2sz.mell.Önk. önként '!D101</f>
        <v>8091669</v>
      </c>
      <c r="E100" s="209">
        <f>'1.A.sz.mell.'!E99-'1.A.2sz.mell.Önk. önként '!E101</f>
        <v>5497305</v>
      </c>
      <c r="F100" s="822" t="s">
        <v>741</v>
      </c>
      <c r="G100" s="801">
        <f t="shared" si="1"/>
        <v>0.6793783828775003</v>
      </c>
    </row>
    <row r="101" spans="1:7" ht="12" customHeight="1" x14ac:dyDescent="0.3">
      <c r="A101" s="172" t="s">
        <v>368</v>
      </c>
      <c r="B101" s="166" t="s">
        <v>641</v>
      </c>
      <c r="C101" s="209">
        <f>'1.A.sz.mell.'!C100-'1.A.2sz.mell.Önk. önként '!C102</f>
        <v>0</v>
      </c>
      <c r="D101" s="209">
        <f>'1.A.sz.mell.'!D100-'1.A.2sz.mell.Önk. önként '!D102</f>
        <v>16505</v>
      </c>
      <c r="E101" s="209">
        <f>'1.A.sz.mell.'!E100-'1.A.2sz.mell.Önk. önként '!E102</f>
        <v>16505</v>
      </c>
      <c r="F101" s="822" t="s">
        <v>742</v>
      </c>
      <c r="G101" s="801">
        <f t="shared" si="1"/>
        <v>1</v>
      </c>
    </row>
    <row r="102" spans="1:7" ht="12" customHeight="1" x14ac:dyDescent="0.3">
      <c r="A102" s="172" t="s">
        <v>369</v>
      </c>
      <c r="B102" s="188" t="s">
        <v>642</v>
      </c>
      <c r="C102" s="209">
        <f>'1.A.sz.mell.'!C101-'1.A.2sz.mell.Önk. önként '!C103</f>
        <v>0</v>
      </c>
      <c r="D102" s="209"/>
      <c r="E102" s="209"/>
      <c r="F102" s="822" t="s">
        <v>743</v>
      </c>
      <c r="G102" s="801"/>
    </row>
    <row r="103" spans="1:7" ht="12" customHeight="1" x14ac:dyDescent="0.3">
      <c r="A103" s="172" t="s">
        <v>377</v>
      </c>
      <c r="B103" s="189" t="s">
        <v>643</v>
      </c>
      <c r="C103" s="209">
        <f>'1.A.sz.mell.'!C102-'1.A.2sz.mell.Önk. önként '!C104</f>
        <v>0</v>
      </c>
      <c r="D103" s="209"/>
      <c r="E103" s="209"/>
      <c r="F103" s="822" t="s">
        <v>744</v>
      </c>
      <c r="G103" s="801"/>
    </row>
    <row r="104" spans="1:7" ht="12" customHeight="1" x14ac:dyDescent="0.3">
      <c r="A104" s="172" t="s">
        <v>378</v>
      </c>
      <c r="B104" s="189" t="s">
        <v>644</v>
      </c>
      <c r="C104" s="209">
        <f>'1.A.sz.mell.'!C103-'1.A.2sz.mell.Önk. önként '!C105</f>
        <v>0</v>
      </c>
      <c r="D104" s="209"/>
      <c r="E104" s="209"/>
      <c r="F104" s="822" t="s">
        <v>745</v>
      </c>
      <c r="G104" s="801"/>
    </row>
    <row r="105" spans="1:7" ht="12" customHeight="1" x14ac:dyDescent="0.3">
      <c r="A105" s="172" t="s">
        <v>379</v>
      </c>
      <c r="B105" s="188" t="s">
        <v>645</v>
      </c>
      <c r="C105" s="209">
        <f>'1.A.sz.mell.'!C104-'1.A.2sz.mell.Önk. önként '!C106</f>
        <v>4917657</v>
      </c>
      <c r="D105" s="209">
        <f>'1.A.sz.mell.'!D104-'1.A.2sz.mell.Önk. önként '!D106</f>
        <v>5367657</v>
      </c>
      <c r="E105" s="209">
        <f>'1.A.sz.mell.'!E104-'1.A.2sz.mell.Önk. önként '!E106</f>
        <v>4618427</v>
      </c>
      <c r="F105" s="822" t="s">
        <v>746</v>
      </c>
      <c r="G105" s="801">
        <f>E105/D105</f>
        <v>0.86041768317163336</v>
      </c>
    </row>
    <row r="106" spans="1:7" ht="12" customHeight="1" x14ac:dyDescent="0.3">
      <c r="A106" s="172" t="s">
        <v>380</v>
      </c>
      <c r="B106" s="188" t="s">
        <v>646</v>
      </c>
      <c r="C106" s="209">
        <f>'1.A.sz.mell.'!C105-'1.A.2sz.mell.Önk. önként '!C107</f>
        <v>0</v>
      </c>
      <c r="D106" s="209"/>
      <c r="E106" s="209"/>
      <c r="F106" s="822" t="s">
        <v>747</v>
      </c>
      <c r="G106" s="801"/>
    </row>
    <row r="107" spans="1:7" ht="12" customHeight="1" x14ac:dyDescent="0.3">
      <c r="A107" s="172" t="s">
        <v>382</v>
      </c>
      <c r="B107" s="189" t="s">
        <v>647</v>
      </c>
      <c r="C107" s="209">
        <f>'1.A.sz.mell.'!C106-'1.A.2sz.mell.Önk. önként '!C108</f>
        <v>0</v>
      </c>
      <c r="D107" s="209"/>
      <c r="E107" s="209"/>
      <c r="F107" s="822" t="s">
        <v>748</v>
      </c>
      <c r="G107" s="801"/>
    </row>
    <row r="108" spans="1:7" ht="12" customHeight="1" x14ac:dyDescent="0.3">
      <c r="A108" s="172" t="s">
        <v>427</v>
      </c>
      <c r="B108" s="189" t="s">
        <v>648</v>
      </c>
      <c r="C108" s="209">
        <f>'1.A.sz.mell.'!C107-'1.A.2sz.mell.Önk. önként '!C109</f>
        <v>0</v>
      </c>
      <c r="D108" s="209"/>
      <c r="E108" s="209"/>
      <c r="F108" s="822" t="s">
        <v>749</v>
      </c>
      <c r="G108" s="801"/>
    </row>
    <row r="109" spans="1:7" ht="12" customHeight="1" x14ac:dyDescent="0.3">
      <c r="A109" s="172" t="s">
        <v>649</v>
      </c>
      <c r="B109" s="189" t="s">
        <v>650</v>
      </c>
      <c r="C109" s="209">
        <f>'1.A.sz.mell.'!C108-'1.A.2sz.mell.Önk. önként '!C110</f>
        <v>0</v>
      </c>
      <c r="D109" s="209"/>
      <c r="E109" s="209"/>
      <c r="F109" s="822" t="s">
        <v>750</v>
      </c>
      <c r="G109" s="801"/>
    </row>
    <row r="110" spans="1:7" ht="12" customHeight="1" thickBot="1" x14ac:dyDescent="0.35">
      <c r="A110" s="176" t="s">
        <v>651</v>
      </c>
      <c r="B110" s="190" t="s">
        <v>652</v>
      </c>
      <c r="C110" s="24">
        <f>'1.A.sz.mell.'!C109-'1.A.2sz.mell.Önk. önként '!C111</f>
        <v>0</v>
      </c>
      <c r="D110" s="24">
        <f>'1.A.sz.mell.'!D109-'1.A.2sz.mell.Önk. önként '!D111</f>
        <v>2707507</v>
      </c>
      <c r="E110" s="24">
        <f>'1.A.sz.mell.'!E109-'1.A.2sz.mell.Önk. önként '!E111</f>
        <v>862373</v>
      </c>
      <c r="F110" s="823" t="s">
        <v>751</v>
      </c>
      <c r="G110" s="802">
        <f>E110/D110</f>
        <v>0.31851182656222127</v>
      </c>
    </row>
    <row r="111" spans="1:7" ht="12" customHeight="1" thickBot="1" x14ac:dyDescent="0.35">
      <c r="A111" s="678" t="s">
        <v>307</v>
      </c>
      <c r="B111" s="807" t="s">
        <v>653</v>
      </c>
      <c r="C111" s="675">
        <f>C116+C114+C112</f>
        <v>112391368</v>
      </c>
      <c r="D111" s="675">
        <f>D116+D114+D112</f>
        <v>157184397</v>
      </c>
      <c r="E111" s="808">
        <f>E116+E114+E112</f>
        <v>125010647</v>
      </c>
      <c r="F111" s="274" t="s">
        <v>752</v>
      </c>
      <c r="G111" s="676">
        <f>E111/D111</f>
        <v>0.79531206268520405</v>
      </c>
    </row>
    <row r="112" spans="1:7" ht="12" customHeight="1" x14ac:dyDescent="0.3">
      <c r="A112" s="175" t="s">
        <v>370</v>
      </c>
      <c r="B112" s="168" t="s">
        <v>439</v>
      </c>
      <c r="C112" s="23">
        <f>'1.A.sz.mell.'!C111-'1.A.2sz.mell.Önk. önként '!C113</f>
        <v>56885231</v>
      </c>
      <c r="D112" s="23">
        <f>'1.A.sz.mell.'!D111-'1.A.2sz.mell.Önk. önként '!D113</f>
        <v>96199782</v>
      </c>
      <c r="E112" s="23">
        <f>'1.A.sz.mell.'!E111-'1.A.2sz.mell.Önk. önként '!E113</f>
        <v>64596762</v>
      </c>
      <c r="F112" s="821" t="s">
        <v>753</v>
      </c>
      <c r="G112" s="800">
        <f>E112/D112</f>
        <v>0.67148553413561785</v>
      </c>
    </row>
    <row r="113" spans="1:7" ht="12" customHeight="1" x14ac:dyDescent="0.3">
      <c r="A113" s="172" t="s">
        <v>371</v>
      </c>
      <c r="B113" s="166" t="s">
        <v>654</v>
      </c>
      <c r="C113" s="209">
        <f>'1.A.sz.mell.'!C112-'1.A.2sz.mell.Önk. önként '!C114</f>
        <v>46369631</v>
      </c>
      <c r="D113" s="209"/>
      <c r="E113" s="209"/>
      <c r="F113" s="822" t="s">
        <v>754</v>
      </c>
      <c r="G113" s="801"/>
    </row>
    <row r="114" spans="1:7" x14ac:dyDescent="0.3">
      <c r="A114" s="172" t="s">
        <v>372</v>
      </c>
      <c r="B114" s="166" t="s">
        <v>428</v>
      </c>
      <c r="C114" s="209">
        <f>'1.A.sz.mell.'!C113-'1.A.2sz.mell.Önk. önként '!C115</f>
        <v>55506137</v>
      </c>
      <c r="D114" s="209">
        <f>'1.A.sz.mell.'!D113-'1.A.2sz.mell.Önk. önként '!D115</f>
        <v>60983784</v>
      </c>
      <c r="E114" s="209">
        <f>'1.A.sz.mell.'!E113-'1.A.2sz.mell.Önk. önként '!E115</f>
        <v>60413054</v>
      </c>
      <c r="F114" s="822" t="s">
        <v>755</v>
      </c>
      <c r="G114" s="801">
        <f>E114/D114</f>
        <v>0.99064128260719275</v>
      </c>
    </row>
    <row r="115" spans="1:7" ht="12" customHeight="1" x14ac:dyDescent="0.3">
      <c r="A115" s="172" t="s">
        <v>373</v>
      </c>
      <c r="B115" s="166" t="s">
        <v>655</v>
      </c>
      <c r="C115" s="209">
        <f>'1.A.sz.mell.'!C114-'1.A.2sz.mell.Önk. önként '!C116</f>
        <v>31803308</v>
      </c>
      <c r="D115" s="209"/>
      <c r="E115" s="209"/>
      <c r="F115" s="822" t="s">
        <v>756</v>
      </c>
      <c r="G115" s="801"/>
    </row>
    <row r="116" spans="1:7" ht="12" customHeight="1" x14ac:dyDescent="0.3">
      <c r="A116" s="172" t="s">
        <v>374</v>
      </c>
      <c r="B116" s="199" t="s">
        <v>441</v>
      </c>
      <c r="C116" s="209">
        <f>'1.A.sz.mell.'!C115-'1.A.2sz.mell.Önk. önként '!C117</f>
        <v>0</v>
      </c>
      <c r="D116" s="209">
        <f>'1.A.sz.mell.'!D115-'1.A.2sz.mell.Önk. önként '!D117</f>
        <v>831</v>
      </c>
      <c r="E116" s="209">
        <f>'1.A.sz.mell.'!E115-'1.A.2sz.mell.Önk. önként '!E117</f>
        <v>831</v>
      </c>
      <c r="F116" s="822" t="s">
        <v>757</v>
      </c>
      <c r="G116" s="801"/>
    </row>
    <row r="117" spans="1:7" ht="21.75" customHeight="1" x14ac:dyDescent="0.3">
      <c r="A117" s="172" t="s">
        <v>381</v>
      </c>
      <c r="B117" s="199" t="s">
        <v>656</v>
      </c>
      <c r="C117" s="209">
        <f>'1.A.sz.mell.'!C116-'1.A.2sz.mell.Önk. önként '!C118</f>
        <v>0</v>
      </c>
      <c r="D117" s="209"/>
      <c r="E117" s="209">
        <v>0</v>
      </c>
      <c r="F117" s="822" t="s">
        <v>758</v>
      </c>
      <c r="G117" s="801"/>
    </row>
    <row r="118" spans="1:7" ht="24" customHeight="1" x14ac:dyDescent="0.3">
      <c r="A118" s="172" t="s">
        <v>383</v>
      </c>
      <c r="B118" s="189" t="s">
        <v>657</v>
      </c>
      <c r="C118" s="209">
        <f>'1.A.sz.mell.'!C117-'1.A.2sz.mell.Önk. önként '!C119</f>
        <v>0</v>
      </c>
      <c r="D118" s="209"/>
      <c r="E118" s="209">
        <v>0</v>
      </c>
      <c r="F118" s="822" t="s">
        <v>759</v>
      </c>
      <c r="G118" s="801"/>
    </row>
    <row r="119" spans="1:7" ht="12" customHeight="1" x14ac:dyDescent="0.3">
      <c r="A119" s="172" t="s">
        <v>429</v>
      </c>
      <c r="B119" s="189" t="s">
        <v>644</v>
      </c>
      <c r="C119" s="209">
        <f>'1.A.sz.mell.'!C118-'1.A.2sz.mell.Önk. önként '!C120</f>
        <v>0</v>
      </c>
      <c r="D119" s="209"/>
      <c r="E119" s="209">
        <v>0</v>
      </c>
      <c r="F119" s="822" t="s">
        <v>760</v>
      </c>
      <c r="G119" s="801"/>
    </row>
    <row r="120" spans="1:7" ht="12" customHeight="1" x14ac:dyDescent="0.3">
      <c r="A120" s="172" t="s">
        <v>430</v>
      </c>
      <c r="B120" s="189" t="s">
        <v>658</v>
      </c>
      <c r="C120" s="209">
        <f>'1.A.sz.mell.'!C119-'1.A.2sz.mell.Önk. önként '!C121</f>
        <v>0</v>
      </c>
      <c r="D120" s="209">
        <f>'1.A.sz.mell.'!D119-'1.A.2sz.mell.Önk. önként '!D121</f>
        <v>831</v>
      </c>
      <c r="E120" s="209">
        <v>831</v>
      </c>
      <c r="F120" s="822" t="s">
        <v>761</v>
      </c>
      <c r="G120" s="801"/>
    </row>
    <row r="121" spans="1:7" x14ac:dyDescent="0.3">
      <c r="A121" s="172" t="s">
        <v>431</v>
      </c>
      <c r="B121" s="189" t="s">
        <v>659</v>
      </c>
      <c r="C121" s="209">
        <f>'1.A.sz.mell.'!C120-'1.A.2sz.mell.Önk. önként '!C122</f>
        <v>0</v>
      </c>
      <c r="D121" s="209"/>
      <c r="E121" s="209">
        <v>0</v>
      </c>
      <c r="F121" s="822" t="s">
        <v>762</v>
      </c>
      <c r="G121" s="801"/>
    </row>
    <row r="122" spans="1:7" s="232" customFormat="1" ht="12" customHeight="1" x14ac:dyDescent="0.3">
      <c r="A122" s="172" t="s">
        <v>660</v>
      </c>
      <c r="B122" s="189" t="s">
        <v>647</v>
      </c>
      <c r="C122" s="209">
        <f>'1.A.sz.mell.'!C121-'1.A.2sz.mell.Önk. önként '!C123</f>
        <v>0</v>
      </c>
      <c r="D122" s="209"/>
      <c r="E122" s="209"/>
      <c r="F122" s="822" t="s">
        <v>763</v>
      </c>
      <c r="G122" s="801"/>
    </row>
    <row r="123" spans="1:7" ht="12" customHeight="1" x14ac:dyDescent="0.3">
      <c r="A123" s="172" t="s">
        <v>661</v>
      </c>
      <c r="B123" s="189" t="s">
        <v>662</v>
      </c>
      <c r="C123" s="209">
        <f>'1.A.sz.mell.'!C122-'1.A.2sz.mell.Önk. önként '!C124</f>
        <v>0</v>
      </c>
      <c r="D123" s="209"/>
      <c r="E123" s="209"/>
      <c r="F123" s="822" t="s">
        <v>764</v>
      </c>
      <c r="G123" s="801"/>
    </row>
    <row r="124" spans="1:7" ht="12" customHeight="1" thickBot="1" x14ac:dyDescent="0.35">
      <c r="A124" s="176" t="s">
        <v>663</v>
      </c>
      <c r="B124" s="190" t="s">
        <v>664</v>
      </c>
      <c r="C124" s="24">
        <f>'1.A.sz.mell.'!C123-'1.A.2sz.mell.Önk. önként '!C125</f>
        <v>0</v>
      </c>
      <c r="D124" s="24">
        <f>'1.A.sz.mell.'!D123-'1.A.2sz.mell.Önk. önként '!D125</f>
        <v>0</v>
      </c>
      <c r="E124" s="24"/>
      <c r="F124" s="823" t="s">
        <v>765</v>
      </c>
      <c r="G124" s="802"/>
    </row>
    <row r="125" spans="1:7" ht="12" customHeight="1" thickBot="1" x14ac:dyDescent="0.35">
      <c r="A125" s="678" t="s">
        <v>308</v>
      </c>
      <c r="B125" s="750" t="s">
        <v>665</v>
      </c>
      <c r="C125" s="675">
        <f>C126+C127</f>
        <v>5814244</v>
      </c>
      <c r="D125" s="675">
        <f>D126+D127</f>
        <v>243610685</v>
      </c>
      <c r="E125" s="675">
        <f>E126+E127</f>
        <v>0</v>
      </c>
      <c r="F125" s="274" t="s">
        <v>766</v>
      </c>
      <c r="G125" s="676">
        <f>E125/D125</f>
        <v>0</v>
      </c>
    </row>
    <row r="126" spans="1:7" ht="12" customHeight="1" x14ac:dyDescent="0.3">
      <c r="A126" s="175" t="s">
        <v>353</v>
      </c>
      <c r="B126" s="168" t="s">
        <v>342</v>
      </c>
      <c r="C126" s="23">
        <v>5814244</v>
      </c>
      <c r="D126" s="23">
        <f>'1.A.sz.mell.'!D125-'1.A.2sz.mell.Önk. önként '!D127</f>
        <v>0</v>
      </c>
      <c r="E126" s="23"/>
      <c r="F126" s="821" t="s">
        <v>767</v>
      </c>
      <c r="G126" s="800"/>
    </row>
    <row r="127" spans="1:7" ht="12" customHeight="1" thickBot="1" x14ac:dyDescent="0.35">
      <c r="A127" s="176" t="s">
        <v>354</v>
      </c>
      <c r="B127" s="415" t="s">
        <v>343</v>
      </c>
      <c r="C127" s="24"/>
      <c r="D127" s="24">
        <f>'1.A.sz.mell.'!D126-'1.A.2sz.mell.Önk. önként '!D128</f>
        <v>243610685</v>
      </c>
      <c r="E127" s="24"/>
      <c r="F127" s="823" t="s">
        <v>768</v>
      </c>
      <c r="G127" s="802"/>
    </row>
    <row r="128" spans="1:7" ht="12" customHeight="1" thickBot="1" x14ac:dyDescent="0.35">
      <c r="A128" s="578" t="s">
        <v>309</v>
      </c>
      <c r="B128" s="751" t="s">
        <v>666</v>
      </c>
      <c r="C128" s="579">
        <f>C125+C111+C95</f>
        <v>194335603</v>
      </c>
      <c r="D128" s="579">
        <f>D125+D111+D95</f>
        <v>512637036</v>
      </c>
      <c r="E128" s="809">
        <f>E125+E111+E95</f>
        <v>216732513</v>
      </c>
      <c r="F128" s="274" t="s">
        <v>769</v>
      </c>
      <c r="G128" s="580">
        <f>E128/D128</f>
        <v>0.42277966237304787</v>
      </c>
    </row>
    <row r="129" spans="1:9" ht="12" customHeight="1" thickBot="1" x14ac:dyDescent="0.35">
      <c r="A129" s="180" t="s">
        <v>310</v>
      </c>
      <c r="B129" s="749" t="s">
        <v>667</v>
      </c>
      <c r="C129" s="207"/>
      <c r="D129" s="805">
        <f>D130+D131+D132</f>
        <v>51666300</v>
      </c>
      <c r="E129" s="805">
        <f>E130+E131+E132</f>
        <v>31666300</v>
      </c>
      <c r="F129" s="274" t="s">
        <v>770</v>
      </c>
      <c r="G129" s="481">
        <f>E129/D129</f>
        <v>0.61290047864855812</v>
      </c>
    </row>
    <row r="130" spans="1:9" ht="12" customHeight="1" x14ac:dyDescent="0.3">
      <c r="A130" s="175" t="s">
        <v>357</v>
      </c>
      <c r="B130" s="168" t="s">
        <v>668</v>
      </c>
      <c r="C130" s="23"/>
      <c r="D130" s="23"/>
      <c r="E130" s="23"/>
      <c r="F130" s="821" t="s">
        <v>771</v>
      </c>
      <c r="G130" s="800"/>
    </row>
    <row r="131" spans="1:9" ht="12" customHeight="1" x14ac:dyDescent="0.3">
      <c r="A131" s="172" t="s">
        <v>358</v>
      </c>
      <c r="B131" s="166" t="s">
        <v>669</v>
      </c>
      <c r="C131" s="209"/>
      <c r="D131" s="209">
        <v>20000000</v>
      </c>
      <c r="E131" s="209"/>
      <c r="F131" s="822" t="s">
        <v>772</v>
      </c>
      <c r="G131" s="801"/>
    </row>
    <row r="132" spans="1:9" ht="12" customHeight="1" thickBot="1" x14ac:dyDescent="0.35">
      <c r="A132" s="176" t="s">
        <v>359</v>
      </c>
      <c r="B132" s="415" t="s">
        <v>670</v>
      </c>
      <c r="C132" s="24"/>
      <c r="D132" s="24">
        <f>'1.A.sz.mell.'!D131-'1.A.2sz.mell.Önk. önként '!D133</f>
        <v>31666300</v>
      </c>
      <c r="E132" s="24">
        <f>'1.A.sz.mell.'!E131-'1.A.2sz.mell.Önk. önként '!E133</f>
        <v>31666300</v>
      </c>
      <c r="F132" s="823" t="s">
        <v>773</v>
      </c>
      <c r="G132" s="802">
        <f>E132/D132</f>
        <v>1</v>
      </c>
    </row>
    <row r="133" spans="1:9" ht="12" customHeight="1" thickBot="1" x14ac:dyDescent="0.35">
      <c r="A133" s="678" t="s">
        <v>311</v>
      </c>
      <c r="B133" s="750" t="s">
        <v>671</v>
      </c>
      <c r="C133" s="675"/>
      <c r="D133" s="675"/>
      <c r="E133" s="810"/>
      <c r="F133" s="274" t="s">
        <v>774</v>
      </c>
      <c r="G133" s="676"/>
    </row>
    <row r="134" spans="1:9" ht="12" customHeight="1" x14ac:dyDescent="0.3">
      <c r="A134" s="175" t="s">
        <v>360</v>
      </c>
      <c r="B134" s="168" t="s">
        <v>672</v>
      </c>
      <c r="C134" s="23"/>
      <c r="D134" s="23"/>
      <c r="E134" s="23"/>
      <c r="F134" s="821" t="s">
        <v>775</v>
      </c>
      <c r="G134" s="800"/>
    </row>
    <row r="135" spans="1:9" ht="12" customHeight="1" x14ac:dyDescent="0.3">
      <c r="A135" s="172" t="s">
        <v>361</v>
      </c>
      <c r="B135" s="166" t="s">
        <v>673</v>
      </c>
      <c r="C135" s="209">
        <v>0</v>
      </c>
      <c r="D135" s="209">
        <v>0</v>
      </c>
      <c r="E135" s="209">
        <v>0</v>
      </c>
      <c r="F135" s="822" t="s">
        <v>776</v>
      </c>
      <c r="G135" s="801"/>
    </row>
    <row r="136" spans="1:9" ht="12" customHeight="1" x14ac:dyDescent="0.3">
      <c r="A136" s="172" t="s">
        <v>569</v>
      </c>
      <c r="B136" s="166" t="s">
        <v>674</v>
      </c>
      <c r="C136" s="209">
        <v>0</v>
      </c>
      <c r="D136" s="209">
        <v>0</v>
      </c>
      <c r="E136" s="209">
        <v>0</v>
      </c>
      <c r="F136" s="822" t="s">
        <v>777</v>
      </c>
      <c r="G136" s="801"/>
    </row>
    <row r="137" spans="1:9" ht="12" customHeight="1" thickBot="1" x14ac:dyDescent="0.35">
      <c r="A137" s="176" t="s">
        <v>571</v>
      </c>
      <c r="B137" s="415" t="s">
        <v>675</v>
      </c>
      <c r="C137" s="24">
        <v>0</v>
      </c>
      <c r="D137" s="24">
        <v>0</v>
      </c>
      <c r="E137" s="24">
        <v>0</v>
      </c>
      <c r="F137" s="823" t="s">
        <v>778</v>
      </c>
      <c r="G137" s="802"/>
    </row>
    <row r="138" spans="1:9" ht="12" customHeight="1" thickBot="1" x14ac:dyDescent="0.35">
      <c r="A138" s="678" t="s">
        <v>312</v>
      </c>
      <c r="B138" s="750" t="s">
        <v>676</v>
      </c>
      <c r="C138" s="784">
        <f>SUM(C140:C143)</f>
        <v>54565835</v>
      </c>
      <c r="D138" s="784">
        <f>SUM(D140:D143)</f>
        <v>56441682</v>
      </c>
      <c r="E138" s="811">
        <f>SUM(E140:E143)</f>
        <v>55271250</v>
      </c>
      <c r="F138" s="824">
        <f>SUM(F139:F143)</f>
        <v>0</v>
      </c>
      <c r="G138" s="676">
        <f>E138/D138</f>
        <v>0.97926298511089727</v>
      </c>
    </row>
    <row r="139" spans="1:9" ht="12" customHeight="1" x14ac:dyDescent="0.3">
      <c r="A139" s="175" t="s">
        <v>362</v>
      </c>
      <c r="B139" s="168" t="s">
        <v>677</v>
      </c>
      <c r="C139" s="814"/>
      <c r="D139" s="814"/>
      <c r="E139" s="814"/>
      <c r="F139" s="821" t="s">
        <v>780</v>
      </c>
      <c r="G139" s="800"/>
    </row>
    <row r="140" spans="1:9" ht="12" customHeight="1" x14ac:dyDescent="0.3">
      <c r="A140" s="172" t="s">
        <v>363</v>
      </c>
      <c r="B140" s="166" t="s">
        <v>678</v>
      </c>
      <c r="C140" s="209">
        <f>'1.A.sz.mell.'!C139-'1.A.2sz.mell.Önk. önként '!C141</f>
        <v>3247169</v>
      </c>
      <c r="D140" s="209">
        <f>'1.A.sz.mell.'!D139-'1.A.2sz.mell.Önk. önként '!D141</f>
        <v>3247169</v>
      </c>
      <c r="E140" s="209">
        <f>'1.A.sz.mell.'!E139-'1.A.2sz.mell.Önk. önként '!E141</f>
        <v>3247169</v>
      </c>
      <c r="F140" s="822" t="s">
        <v>781</v>
      </c>
      <c r="G140" s="801"/>
    </row>
    <row r="141" spans="1:9" ht="12" customHeight="1" x14ac:dyDescent="0.3">
      <c r="A141" s="172" t="s">
        <v>578</v>
      </c>
      <c r="B141" s="166" t="s">
        <v>679</v>
      </c>
      <c r="C141" s="209">
        <f>'1.A.sz.mell.'!C140-'1.A.2sz.mell.Önk. önként '!C142</f>
        <v>0</v>
      </c>
      <c r="D141" s="209">
        <f>'1.A.sz.mell.'!D140-'1.A.2sz.mell.Önk. önként '!D142</f>
        <v>0</v>
      </c>
      <c r="E141" s="209"/>
      <c r="F141" s="822" t="s">
        <v>782</v>
      </c>
      <c r="G141" s="801"/>
    </row>
    <row r="142" spans="1:9" ht="12" customHeight="1" x14ac:dyDescent="0.3">
      <c r="A142" s="172" t="s">
        <v>580</v>
      </c>
      <c r="B142" s="166" t="s">
        <v>858</v>
      </c>
      <c r="C142" s="209">
        <f>'1.A.sz.mell.'!C141-'1.A.2sz.mell.Önk. önként '!C143</f>
        <v>51318666</v>
      </c>
      <c r="D142" s="209">
        <f>'1.A.sz.mell.'!D141-'1.A.2sz.mell.Önk. önként '!D143</f>
        <v>53194513</v>
      </c>
      <c r="E142" s="209">
        <f>'1.A.sz.mell.'!E141-'1.A.2sz.mell.Önk. önként '!E143</f>
        <v>52024081</v>
      </c>
      <c r="F142" s="822"/>
      <c r="G142" s="801"/>
    </row>
    <row r="143" spans="1:9" ht="12" customHeight="1" thickBot="1" x14ac:dyDescent="0.35">
      <c r="A143" s="176" t="s">
        <v>857</v>
      </c>
      <c r="B143" s="415" t="s">
        <v>680</v>
      </c>
      <c r="C143" s="24"/>
      <c r="D143" s="24">
        <v>0</v>
      </c>
      <c r="E143" s="24">
        <v>0</v>
      </c>
      <c r="F143" s="823" t="s">
        <v>783</v>
      </c>
      <c r="G143" s="802"/>
    </row>
    <row r="144" spans="1:9" ht="15" customHeight="1" thickBot="1" x14ac:dyDescent="0.35">
      <c r="A144" s="678" t="s">
        <v>313</v>
      </c>
      <c r="B144" s="750" t="s">
        <v>681</v>
      </c>
      <c r="C144" s="790"/>
      <c r="D144" s="790"/>
      <c r="E144" s="812"/>
      <c r="F144" s="274" t="s">
        <v>784</v>
      </c>
      <c r="G144" s="676"/>
      <c r="H144" s="221"/>
      <c r="I144" s="221"/>
    </row>
    <row r="145" spans="1:7" s="217" customFormat="1" ht="12.9" customHeight="1" x14ac:dyDescent="0.3">
      <c r="A145" s="175" t="s">
        <v>422</v>
      </c>
      <c r="B145" s="168" t="s">
        <v>682</v>
      </c>
      <c r="C145" s="23">
        <v>0</v>
      </c>
      <c r="D145" s="23">
        <v>0</v>
      </c>
      <c r="E145" s="23">
        <v>0</v>
      </c>
      <c r="F145" s="821" t="s">
        <v>785</v>
      </c>
      <c r="G145" s="800"/>
    </row>
    <row r="146" spans="1:7" ht="12.75" customHeight="1" x14ac:dyDescent="0.3">
      <c r="A146" s="172" t="s">
        <v>423</v>
      </c>
      <c r="B146" s="166" t="s">
        <v>683</v>
      </c>
      <c r="C146" s="209">
        <v>0</v>
      </c>
      <c r="D146" s="209">
        <v>0</v>
      </c>
      <c r="E146" s="209">
        <v>0</v>
      </c>
      <c r="F146" s="822" t="s">
        <v>786</v>
      </c>
      <c r="G146" s="801"/>
    </row>
    <row r="147" spans="1:7" ht="12.75" customHeight="1" x14ac:dyDescent="0.3">
      <c r="A147" s="172" t="s">
        <v>440</v>
      </c>
      <c r="B147" s="166" t="s">
        <v>684</v>
      </c>
      <c r="C147" s="209">
        <v>0</v>
      </c>
      <c r="D147" s="209">
        <v>0</v>
      </c>
      <c r="E147" s="209">
        <v>0</v>
      </c>
      <c r="F147" s="822" t="s">
        <v>787</v>
      </c>
      <c r="G147" s="801"/>
    </row>
    <row r="148" spans="1:7" ht="12.75" customHeight="1" thickBot="1" x14ac:dyDescent="0.35">
      <c r="A148" s="176" t="s">
        <v>586</v>
      </c>
      <c r="B148" s="415" t="s">
        <v>685</v>
      </c>
      <c r="C148" s="24">
        <v>0</v>
      </c>
      <c r="D148" s="24">
        <v>0</v>
      </c>
      <c r="E148" s="24">
        <v>0</v>
      </c>
      <c r="F148" s="823" t="s">
        <v>788</v>
      </c>
      <c r="G148" s="802"/>
    </row>
    <row r="149" spans="1:7" ht="16.2" thickBot="1" x14ac:dyDescent="0.35">
      <c r="A149" s="578" t="s">
        <v>314</v>
      </c>
      <c r="B149" s="751" t="s">
        <v>686</v>
      </c>
      <c r="C149" s="791">
        <f>C144+C138+C133+C129</f>
        <v>54565835</v>
      </c>
      <c r="D149" s="791">
        <f>D144+D138+D133+D129</f>
        <v>108107982</v>
      </c>
      <c r="E149" s="813">
        <f>E144+E138+E133+E129</f>
        <v>86937550</v>
      </c>
      <c r="F149" s="274" t="s">
        <v>789</v>
      </c>
      <c r="G149" s="580">
        <f>E149/D149</f>
        <v>0.8041732755681259</v>
      </c>
    </row>
    <row r="150" spans="1:7" ht="16.2" thickBot="1" x14ac:dyDescent="0.35">
      <c r="A150" s="201" t="s">
        <v>315</v>
      </c>
      <c r="B150" s="204" t="s">
        <v>687</v>
      </c>
      <c r="C150" s="162">
        <f>C149+C128</f>
        <v>248901438</v>
      </c>
      <c r="D150" s="162">
        <f>D149+D128</f>
        <v>620745018</v>
      </c>
      <c r="E150" s="162">
        <f>E149+E128</f>
        <v>303670063</v>
      </c>
      <c r="F150" s="274" t="s">
        <v>790</v>
      </c>
      <c r="G150" s="285">
        <f>E150/D150</f>
        <v>0.48920257786104376</v>
      </c>
    </row>
    <row r="151" spans="1:7" x14ac:dyDescent="0.3">
      <c r="G151" s="206"/>
    </row>
    <row r="152" spans="1:7" ht="18.75" customHeight="1" x14ac:dyDescent="0.3">
      <c r="A152" s="867" t="s">
        <v>688</v>
      </c>
      <c r="B152" s="867"/>
      <c r="C152" s="867"/>
      <c r="D152" s="867"/>
      <c r="E152" s="867"/>
    </row>
    <row r="153" spans="1:7" ht="13.5" customHeight="1" thickBot="1" x14ac:dyDescent="0.35">
      <c r="A153" s="187" t="s">
        <v>405</v>
      </c>
      <c r="B153" s="187"/>
      <c r="C153" s="215"/>
      <c r="E153" s="203" t="s">
        <v>1023</v>
      </c>
      <c r="G153" s="203" t="s">
        <v>1023</v>
      </c>
    </row>
    <row r="154" spans="1:7" ht="16.2" thickBot="1" x14ac:dyDescent="0.35">
      <c r="A154" s="178">
        <v>1</v>
      </c>
      <c r="B154" s="181" t="s">
        <v>689</v>
      </c>
      <c r="C154" s="202">
        <f>C64-C128</f>
        <v>-71436074</v>
      </c>
      <c r="D154" s="202">
        <f>D64-D128</f>
        <v>-13390489</v>
      </c>
      <c r="E154" s="202">
        <f>E64-E128</f>
        <v>269435697</v>
      </c>
      <c r="G154" s="202">
        <f>+G64-G128</f>
        <v>0.55102418849264478</v>
      </c>
    </row>
    <row r="155" spans="1:7" ht="21" thickBot="1" x14ac:dyDescent="0.35">
      <c r="A155" s="178" t="s">
        <v>307</v>
      </c>
      <c r="B155" s="181" t="s">
        <v>690</v>
      </c>
      <c r="C155" s="202">
        <f>+C87-C149</f>
        <v>-23687093</v>
      </c>
      <c r="D155" s="202">
        <f>+D87-D149</f>
        <v>8122293</v>
      </c>
      <c r="E155" s="202">
        <f>+E87-E149</f>
        <v>29292725</v>
      </c>
      <c r="G155" s="202">
        <f>+G87-G149</f>
        <v>0.1958267244318741</v>
      </c>
    </row>
    <row r="156" spans="1:7" ht="7.5" customHeight="1" x14ac:dyDescent="0.3"/>
    <row r="158" spans="1:7" ht="12.75" customHeight="1" x14ac:dyDescent="0.3"/>
    <row r="159" spans="1:7" ht="12.75" customHeight="1" x14ac:dyDescent="0.3"/>
    <row r="160" spans="1:7" ht="12.75" customHeight="1" x14ac:dyDescent="0.3"/>
    <row r="161" spans="3:6" ht="12.75" customHeight="1" x14ac:dyDescent="0.3"/>
    <row r="162" spans="3:6" ht="12.75" customHeight="1" x14ac:dyDescent="0.3"/>
    <row r="163" spans="3:6" ht="12.75" customHeight="1" x14ac:dyDescent="0.3"/>
    <row r="164" spans="3:6" ht="12.75" customHeight="1" x14ac:dyDescent="0.3"/>
    <row r="165" spans="3:6" s="205" customFormat="1" ht="12.75" customHeight="1" x14ac:dyDescent="0.3">
      <c r="C165" s="206"/>
      <c r="D165" s="206"/>
      <c r="E165" s="206"/>
      <c r="F165" s="215"/>
    </row>
  </sheetData>
  <mergeCells count="10">
    <mergeCell ref="A1:F1"/>
    <mergeCell ref="A2:E2"/>
    <mergeCell ref="B92:B93"/>
    <mergeCell ref="A152:E152"/>
    <mergeCell ref="A92:A93"/>
    <mergeCell ref="C92:E92"/>
    <mergeCell ref="C4:E4"/>
    <mergeCell ref="B4:B5"/>
    <mergeCell ref="A4:A5"/>
    <mergeCell ref="A90:E90"/>
  </mergeCells>
  <phoneticPr fontId="0" type="noConversion"/>
  <printOptions horizontalCentered="1"/>
  <pageMargins left="0.78740157480314965" right="0.78740157480314965" top="0.74803149606299213" bottom="0.43307086614173229" header="0.15748031496062992" footer="0.27559055118110237"/>
  <pageSetup paperSize="9" scale="65" orientation="portrait" r:id="rId1"/>
  <headerFooter alignWithMargins="0">
    <oddHeader>&amp;C&amp;"Times New Roman CE,Félkövér"&amp;12
Jászboldogháza Községi Önkormányzat
2020. ÉVI ZÁRSZÁMADÁS
KÖTELEZŐ FELADATAINAK MÉRLEGE 
&amp;R&amp;"Times New Roman CE,Félkövér dőlt"&amp;11 1.A.1 melléklet  a 7/2021. (05.29.) önkormányzati rendelethez</oddHeader>
  </headerFooter>
  <rowBreaks count="1" manualBreakCount="1">
    <brk id="8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M165"/>
  <sheetViews>
    <sheetView view="pageLayout" zoomScaleNormal="130" zoomScaleSheetLayoutView="100" workbookViewId="0">
      <selection activeCell="B27" sqref="B27"/>
    </sheetView>
  </sheetViews>
  <sheetFormatPr defaultColWidth="9.33203125" defaultRowHeight="15.6" x14ac:dyDescent="0.3"/>
  <cols>
    <col min="1" max="1" width="9.44140625" style="205" customWidth="1"/>
    <col min="2" max="2" width="60.77734375" style="412" customWidth="1"/>
    <col min="3" max="4" width="15.77734375" style="206" customWidth="1"/>
    <col min="5" max="5" width="17.77734375" style="206" bestFit="1" customWidth="1"/>
    <col min="6" max="6" width="9.33203125" style="215" hidden="1" customWidth="1"/>
    <col min="7" max="7" width="18.109375" style="215" bestFit="1" customWidth="1"/>
    <col min="8" max="9" width="9.33203125" style="215"/>
    <col min="10" max="10" width="10.44140625" style="215" bestFit="1" customWidth="1"/>
    <col min="11" max="11" width="9.33203125" style="215"/>
    <col min="12" max="13" width="12.44140625" style="215" bestFit="1" customWidth="1"/>
    <col min="14" max="16384" width="9.33203125" style="215"/>
  </cols>
  <sheetData>
    <row r="1" spans="1:7" x14ac:dyDescent="0.3">
      <c r="A1" s="884"/>
      <c r="B1" s="885"/>
      <c r="C1" s="885"/>
      <c r="D1" s="885"/>
      <c r="E1" s="885"/>
      <c r="F1" s="885"/>
    </row>
    <row r="2" spans="1:7" ht="15.9" customHeight="1" x14ac:dyDescent="0.3">
      <c r="A2" s="868" t="s">
        <v>303</v>
      </c>
      <c r="B2" s="868"/>
      <c r="C2" s="868"/>
      <c r="D2" s="868"/>
      <c r="E2" s="868"/>
    </row>
    <row r="3" spans="1:7" ht="15.9" customHeight="1" thickBot="1" x14ac:dyDescent="0.35">
      <c r="A3" s="16" t="s">
        <v>403</v>
      </c>
      <c r="B3" s="16"/>
      <c r="C3" s="203"/>
      <c r="D3" s="203"/>
      <c r="E3" s="203" t="s">
        <v>1023</v>
      </c>
    </row>
    <row r="4" spans="1:7" ht="15.9" customHeight="1" x14ac:dyDescent="0.3">
      <c r="A4" s="869" t="s">
        <v>352</v>
      </c>
      <c r="B4" s="882" t="s">
        <v>305</v>
      </c>
      <c r="C4" s="873" t="str">
        <f>+'1.A.sz.mell.'!C3:E3</f>
        <v>2020.év</v>
      </c>
      <c r="D4" s="873"/>
      <c r="E4" s="876"/>
      <c r="F4" s="274"/>
      <c r="G4" s="340"/>
    </row>
    <row r="5" spans="1:7" ht="38.1" customHeight="1" thickBot="1" x14ac:dyDescent="0.35">
      <c r="A5" s="870"/>
      <c r="B5" s="883"/>
      <c r="C5" s="18" t="s">
        <v>461</v>
      </c>
      <c r="D5" s="18" t="s">
        <v>466</v>
      </c>
      <c r="E5" s="19" t="s">
        <v>467</v>
      </c>
      <c r="F5" s="274"/>
      <c r="G5" s="288" t="s">
        <v>816</v>
      </c>
    </row>
    <row r="6" spans="1:7" s="216" customFormat="1" ht="12" customHeight="1" thickBot="1" x14ac:dyDescent="0.25">
      <c r="A6" s="182" t="s">
        <v>634</v>
      </c>
      <c r="B6" s="183" t="s">
        <v>635</v>
      </c>
      <c r="C6" s="183" t="s">
        <v>636</v>
      </c>
      <c r="D6" s="183" t="s">
        <v>637</v>
      </c>
      <c r="E6" s="225" t="s">
        <v>638</v>
      </c>
      <c r="F6" s="275"/>
      <c r="G6" s="225" t="s">
        <v>715</v>
      </c>
    </row>
    <row r="7" spans="1:7" s="217" customFormat="1" ht="12" customHeight="1" thickBot="1" x14ac:dyDescent="0.3">
      <c r="A7" s="178" t="s">
        <v>306</v>
      </c>
      <c r="B7" s="179" t="s">
        <v>518</v>
      </c>
      <c r="C7" s="208">
        <v>0</v>
      </c>
      <c r="D7" s="208">
        <v>0</v>
      </c>
      <c r="E7" s="191">
        <v>0</v>
      </c>
      <c r="F7" s="276" t="s">
        <v>736</v>
      </c>
      <c r="G7" s="285"/>
    </row>
    <row r="8" spans="1:7" s="217" customFormat="1" ht="12" customHeight="1" thickBot="1" x14ac:dyDescent="0.3">
      <c r="A8" s="583" t="s">
        <v>364</v>
      </c>
      <c r="B8" s="409" t="s">
        <v>519</v>
      </c>
      <c r="C8" s="210"/>
      <c r="D8" s="210"/>
      <c r="E8" s="193"/>
      <c r="F8" s="276" t="s">
        <v>737</v>
      </c>
      <c r="G8" s="281"/>
    </row>
    <row r="9" spans="1:7" s="217" customFormat="1" ht="12" customHeight="1" thickBot="1" x14ac:dyDescent="0.3">
      <c r="A9" s="581" t="s">
        <v>365</v>
      </c>
      <c r="B9" s="199" t="s">
        <v>520</v>
      </c>
      <c r="C9" s="589">
        <f>+C10+C11+C12+C13+C14+C15</f>
        <v>0</v>
      </c>
      <c r="D9" s="209"/>
      <c r="E9" s="192"/>
      <c r="F9" s="276" t="s">
        <v>738</v>
      </c>
      <c r="G9" s="281"/>
    </row>
    <row r="10" spans="1:7" s="217" customFormat="1" ht="12" customHeight="1" thickBot="1" x14ac:dyDescent="0.3">
      <c r="A10" s="583" t="s">
        <v>366</v>
      </c>
      <c r="B10" s="199" t="s">
        <v>521</v>
      </c>
      <c r="C10" s="590"/>
      <c r="D10" s="209"/>
      <c r="E10" s="192"/>
      <c r="F10" s="276" t="s">
        <v>739</v>
      </c>
      <c r="G10" s="281"/>
    </row>
    <row r="11" spans="1:7" s="217" customFormat="1" ht="12" customHeight="1" thickBot="1" x14ac:dyDescent="0.3">
      <c r="A11" s="583" t="s">
        <v>367</v>
      </c>
      <c r="B11" s="199" t="s">
        <v>1189</v>
      </c>
      <c r="C11" s="586"/>
      <c r="D11" s="209"/>
      <c r="E11" s="192"/>
      <c r="F11" s="276"/>
      <c r="G11" s="281"/>
    </row>
    <row r="12" spans="1:7" s="217" customFormat="1" ht="12" customHeight="1" thickBot="1" x14ac:dyDescent="0.3">
      <c r="A12" s="581" t="s">
        <v>400</v>
      </c>
      <c r="B12" s="199" t="s">
        <v>522</v>
      </c>
      <c r="C12" s="586"/>
      <c r="D12" s="209"/>
      <c r="E12" s="192"/>
      <c r="F12" s="276" t="s">
        <v>740</v>
      </c>
      <c r="G12" s="281"/>
    </row>
    <row r="13" spans="1:7" s="217" customFormat="1" ht="12" customHeight="1" thickBot="1" x14ac:dyDescent="0.3">
      <c r="A13" s="581" t="s">
        <v>368</v>
      </c>
      <c r="B13" s="199" t="s">
        <v>523</v>
      </c>
      <c r="C13" s="586"/>
      <c r="D13" s="209"/>
      <c r="E13" s="192"/>
      <c r="F13" s="276" t="s">
        <v>741</v>
      </c>
      <c r="G13" s="281"/>
    </row>
    <row r="14" spans="1:7" s="217" customFormat="1" ht="12" customHeight="1" thickBot="1" x14ac:dyDescent="0.3">
      <c r="A14" s="581" t="s">
        <v>369</v>
      </c>
      <c r="B14" s="199" t="s">
        <v>524</v>
      </c>
      <c r="C14" s="586"/>
      <c r="D14" s="211"/>
      <c r="E14" s="194"/>
      <c r="F14" s="276" t="s">
        <v>742</v>
      </c>
      <c r="G14" s="281"/>
    </row>
    <row r="15" spans="1:7" s="217" customFormat="1" ht="12" customHeight="1" thickBot="1" x14ac:dyDescent="0.3">
      <c r="A15" s="585" t="s">
        <v>377</v>
      </c>
      <c r="B15" s="200" t="s">
        <v>526</v>
      </c>
      <c r="C15" s="586"/>
      <c r="D15" s="587"/>
      <c r="E15" s="588"/>
      <c r="F15" s="276"/>
      <c r="G15" s="281"/>
    </row>
    <row r="16" spans="1:7" s="217" customFormat="1" ht="22.5" customHeight="1" thickBot="1" x14ac:dyDescent="0.3">
      <c r="A16" s="178" t="s">
        <v>307</v>
      </c>
      <c r="B16" s="198" t="s">
        <v>525</v>
      </c>
      <c r="C16" s="589">
        <f>+C17+C18+C19+C20+C21</f>
        <v>32719299</v>
      </c>
      <c r="D16" s="202">
        <f>SUM(D17:D22)</f>
        <v>33641425</v>
      </c>
      <c r="E16" s="202">
        <f>SUM(E17:E22)</f>
        <v>33152731</v>
      </c>
      <c r="F16" s="276" t="s">
        <v>743</v>
      </c>
      <c r="G16" s="281">
        <f>E16/D16</f>
        <v>0.98547344531333025</v>
      </c>
    </row>
    <row r="17" spans="1:7" s="217" customFormat="1" ht="12" customHeight="1" thickBot="1" x14ac:dyDescent="0.3">
      <c r="A17" s="173" t="s">
        <v>370</v>
      </c>
      <c r="B17" s="409" t="s">
        <v>526</v>
      </c>
      <c r="C17" s="590"/>
      <c r="D17" s="210">
        <v>0</v>
      </c>
      <c r="E17" s="193">
        <v>0</v>
      </c>
      <c r="F17" s="276" t="s">
        <v>744</v>
      </c>
      <c r="G17" s="281"/>
    </row>
    <row r="18" spans="1:7" s="217" customFormat="1" ht="12" customHeight="1" thickBot="1" x14ac:dyDescent="0.3">
      <c r="A18" s="172" t="s">
        <v>371</v>
      </c>
      <c r="B18" s="199" t="s">
        <v>527</v>
      </c>
      <c r="C18" s="586"/>
      <c r="D18" s="209">
        <v>0</v>
      </c>
      <c r="E18" s="192">
        <v>0</v>
      </c>
      <c r="F18" s="276" t="s">
        <v>745</v>
      </c>
      <c r="G18" s="281"/>
    </row>
    <row r="19" spans="1:7" s="217" customFormat="1" ht="12" customHeight="1" thickBot="1" x14ac:dyDescent="0.3">
      <c r="A19" s="172" t="s">
        <v>372</v>
      </c>
      <c r="B19" s="199" t="s">
        <v>528</v>
      </c>
      <c r="C19" s="586"/>
      <c r="D19" s="209">
        <v>0</v>
      </c>
      <c r="E19" s="192">
        <v>0</v>
      </c>
      <c r="F19" s="276" t="s">
        <v>746</v>
      </c>
      <c r="G19" s="281"/>
    </row>
    <row r="20" spans="1:7" s="217" customFormat="1" ht="12" customHeight="1" thickBot="1" x14ac:dyDescent="0.3">
      <c r="A20" s="172" t="s">
        <v>373</v>
      </c>
      <c r="B20" s="199" t="s">
        <v>530</v>
      </c>
      <c r="C20" s="586"/>
      <c r="D20" s="209">
        <v>0</v>
      </c>
      <c r="E20" s="192">
        <v>0</v>
      </c>
      <c r="F20" s="276" t="s">
        <v>747</v>
      </c>
      <c r="G20" s="281"/>
    </row>
    <row r="21" spans="1:7" s="217" customFormat="1" ht="12" customHeight="1" thickBot="1" x14ac:dyDescent="0.3">
      <c r="A21" s="172" t="s">
        <v>374</v>
      </c>
      <c r="B21" s="199" t="s">
        <v>531</v>
      </c>
      <c r="C21" s="586">
        <v>32719299</v>
      </c>
      <c r="D21" s="209">
        <v>33641425</v>
      </c>
      <c r="E21" s="192">
        <v>33152731</v>
      </c>
      <c r="F21" s="276" t="s">
        <v>748</v>
      </c>
      <c r="G21" s="281">
        <f>E21/D21</f>
        <v>0.98547344531333025</v>
      </c>
    </row>
    <row r="22" spans="1:7" s="217" customFormat="1" ht="12" customHeight="1" thickBot="1" x14ac:dyDescent="0.3">
      <c r="A22" s="174" t="s">
        <v>381</v>
      </c>
      <c r="B22" s="200" t="s">
        <v>532</v>
      </c>
      <c r="C22" s="591"/>
      <c r="D22" s="211">
        <v>0</v>
      </c>
      <c r="E22" s="194">
        <v>0</v>
      </c>
      <c r="F22" s="276" t="s">
        <v>749</v>
      </c>
      <c r="G22" s="281"/>
    </row>
    <row r="23" spans="1:7" s="217" customFormat="1" ht="21" customHeight="1" thickBot="1" x14ac:dyDescent="0.3">
      <c r="A23" s="178" t="s">
        <v>308</v>
      </c>
      <c r="B23" s="179" t="s">
        <v>533</v>
      </c>
      <c r="C23" s="589">
        <f>+C24+C25+C26+C27+C28+C29</f>
        <v>20104565</v>
      </c>
      <c r="D23" s="208">
        <f>D24+D25+D26+D27+D28</f>
        <v>4845689</v>
      </c>
      <c r="E23" s="208">
        <f>E24+E25+E26+E27+E28</f>
        <v>10845562</v>
      </c>
      <c r="F23" s="276" t="s">
        <v>750</v>
      </c>
      <c r="G23" s="281">
        <v>0</v>
      </c>
    </row>
    <row r="24" spans="1:7" s="217" customFormat="1" ht="12" customHeight="1" thickBot="1" x14ac:dyDescent="0.3">
      <c r="A24" s="173" t="s">
        <v>353</v>
      </c>
      <c r="B24" s="409" t="s">
        <v>534</v>
      </c>
      <c r="C24" s="590"/>
      <c r="D24" s="210"/>
      <c r="E24" s="193"/>
      <c r="F24" s="276" t="s">
        <v>751</v>
      </c>
      <c r="G24" s="281"/>
    </row>
    <row r="25" spans="1:7" s="217" customFormat="1" ht="12" customHeight="1" thickBot="1" x14ac:dyDescent="0.3">
      <c r="A25" s="172" t="s">
        <v>354</v>
      </c>
      <c r="B25" s="199" t="s">
        <v>535</v>
      </c>
      <c r="C25" s="586"/>
      <c r="D25" s="209">
        <v>0</v>
      </c>
      <c r="E25" s="192">
        <v>0</v>
      </c>
      <c r="F25" s="276" t="s">
        <v>752</v>
      </c>
      <c r="G25" s="281"/>
    </row>
    <row r="26" spans="1:7" s="217" customFormat="1" ht="12" customHeight="1" thickBot="1" x14ac:dyDescent="0.3">
      <c r="A26" s="172" t="s">
        <v>355</v>
      </c>
      <c r="B26" s="199" t="s">
        <v>536</v>
      </c>
      <c r="C26" s="586"/>
      <c r="D26" s="209">
        <v>0</v>
      </c>
      <c r="E26" s="192">
        <v>0</v>
      </c>
      <c r="F26" s="276" t="s">
        <v>753</v>
      </c>
      <c r="G26" s="281"/>
    </row>
    <row r="27" spans="1:7" s="217" customFormat="1" ht="12" customHeight="1" thickBot="1" x14ac:dyDescent="0.3">
      <c r="A27" s="172" t="s">
        <v>356</v>
      </c>
      <c r="B27" s="199" t="s">
        <v>537</v>
      </c>
      <c r="C27" s="586"/>
      <c r="D27" s="209">
        <v>0</v>
      </c>
      <c r="E27" s="192">
        <v>0</v>
      </c>
      <c r="F27" s="276" t="s">
        <v>754</v>
      </c>
      <c r="G27" s="281"/>
    </row>
    <row r="28" spans="1:7" s="217" customFormat="1" ht="12" customHeight="1" thickBot="1" x14ac:dyDescent="0.3">
      <c r="A28" s="172" t="s">
        <v>412</v>
      </c>
      <c r="B28" s="199" t="s">
        <v>538</v>
      </c>
      <c r="C28" s="586">
        <v>3344565</v>
      </c>
      <c r="D28" s="209">
        <v>4845689</v>
      </c>
      <c r="E28" s="192">
        <v>10845562</v>
      </c>
      <c r="F28" s="276" t="s">
        <v>755</v>
      </c>
      <c r="G28" s="281">
        <v>0</v>
      </c>
    </row>
    <row r="29" spans="1:7" s="217" customFormat="1" ht="12" customHeight="1" thickBot="1" x14ac:dyDescent="0.3">
      <c r="A29" s="174" t="s">
        <v>413</v>
      </c>
      <c r="B29" s="200" t="s">
        <v>539</v>
      </c>
      <c r="C29" s="591">
        <v>16760000</v>
      </c>
      <c r="D29" s="209"/>
      <c r="E29" s="192">
        <v>5999873</v>
      </c>
      <c r="F29" s="276" t="s">
        <v>756</v>
      </c>
      <c r="G29" s="281"/>
    </row>
    <row r="30" spans="1:7" s="217" customFormat="1" ht="12" customHeight="1" thickBot="1" x14ac:dyDescent="0.3">
      <c r="A30" s="178" t="s">
        <v>414</v>
      </c>
      <c r="B30" s="179" t="s">
        <v>540</v>
      </c>
      <c r="C30" s="592">
        <f>+C31+C34+C35+C36</f>
        <v>0</v>
      </c>
      <c r="D30" s="214"/>
      <c r="E30" s="222"/>
      <c r="F30" s="276" t="s">
        <v>757</v>
      </c>
      <c r="G30" s="281"/>
    </row>
    <row r="31" spans="1:7" s="217" customFormat="1" ht="12" customHeight="1" thickBot="1" x14ac:dyDescent="0.3">
      <c r="A31" s="173" t="s">
        <v>541</v>
      </c>
      <c r="B31" s="409" t="s">
        <v>542</v>
      </c>
      <c r="C31" s="593"/>
      <c r="D31" s="224"/>
      <c r="E31" s="223"/>
      <c r="F31" s="276" t="s">
        <v>758</v>
      </c>
      <c r="G31" s="281"/>
    </row>
    <row r="32" spans="1:7" s="217" customFormat="1" ht="12" customHeight="1" thickBot="1" x14ac:dyDescent="0.3">
      <c r="A32" s="172" t="s">
        <v>543</v>
      </c>
      <c r="B32" s="199" t="s">
        <v>544</v>
      </c>
      <c r="C32" s="586"/>
      <c r="D32" s="209"/>
      <c r="E32" s="192"/>
      <c r="F32" s="276" t="s">
        <v>759</v>
      </c>
      <c r="G32" s="281"/>
    </row>
    <row r="33" spans="1:7" s="217" customFormat="1" ht="12" customHeight="1" thickBot="1" x14ac:dyDescent="0.3">
      <c r="A33" s="172" t="s">
        <v>545</v>
      </c>
      <c r="B33" s="199" t="s">
        <v>546</v>
      </c>
      <c r="C33" s="586"/>
      <c r="D33" s="209"/>
      <c r="E33" s="192"/>
      <c r="F33" s="276" t="s">
        <v>760</v>
      </c>
      <c r="G33" s="281"/>
    </row>
    <row r="34" spans="1:7" s="217" customFormat="1" ht="12" customHeight="1" thickBot="1" x14ac:dyDescent="0.3">
      <c r="A34" s="172" t="s">
        <v>547</v>
      </c>
      <c r="B34" s="199" t="s">
        <v>548</v>
      </c>
      <c r="C34" s="586"/>
      <c r="D34" s="209"/>
      <c r="E34" s="192"/>
      <c r="F34" s="276" t="s">
        <v>761</v>
      </c>
      <c r="G34" s="281"/>
    </row>
    <row r="35" spans="1:7" s="217" customFormat="1" ht="12" customHeight="1" thickBot="1" x14ac:dyDescent="0.3">
      <c r="A35" s="172" t="s">
        <v>549</v>
      </c>
      <c r="B35" s="199" t="s">
        <v>550</v>
      </c>
      <c r="C35" s="586"/>
      <c r="D35" s="209"/>
      <c r="E35" s="192"/>
      <c r="F35" s="276" t="s">
        <v>762</v>
      </c>
      <c r="G35" s="281"/>
    </row>
    <row r="36" spans="1:7" s="217" customFormat="1" ht="12" customHeight="1" thickBot="1" x14ac:dyDescent="0.3">
      <c r="A36" s="174" t="s">
        <v>551</v>
      </c>
      <c r="B36" s="200" t="s">
        <v>552</v>
      </c>
      <c r="C36" s="591"/>
      <c r="D36" s="211"/>
      <c r="E36" s="194"/>
      <c r="F36" s="276" t="s">
        <v>763</v>
      </c>
      <c r="G36" s="281"/>
    </row>
    <row r="37" spans="1:7" s="217" customFormat="1" ht="12" customHeight="1" thickBot="1" x14ac:dyDescent="0.3">
      <c r="A37" s="178" t="s">
        <v>310</v>
      </c>
      <c r="B37" s="179" t="s">
        <v>553</v>
      </c>
      <c r="C37" s="589">
        <f>SUM(C38:C47)</f>
        <v>14361520</v>
      </c>
      <c r="D37" s="202">
        <f>SUM(D38:D48)</f>
        <v>6904420</v>
      </c>
      <c r="E37" s="202">
        <f>SUM(E38:E48)</f>
        <v>5627341</v>
      </c>
      <c r="F37" s="276" t="s">
        <v>764</v>
      </c>
      <c r="G37" s="281">
        <f>E37/D37</f>
        <v>0.81503457205674046</v>
      </c>
    </row>
    <row r="38" spans="1:7" s="217" customFormat="1" ht="12" customHeight="1" thickBot="1" x14ac:dyDescent="0.3">
      <c r="A38" s="173" t="s">
        <v>357</v>
      </c>
      <c r="B38" s="409" t="s">
        <v>554</v>
      </c>
      <c r="C38" s="590"/>
      <c r="D38" s="210">
        <v>1114318</v>
      </c>
      <c r="E38" s="193">
        <v>1392920</v>
      </c>
      <c r="F38" s="276" t="s">
        <v>765</v>
      </c>
      <c r="G38" s="281">
        <f>E38/D38</f>
        <v>1.2500201917226501</v>
      </c>
    </row>
    <row r="39" spans="1:7" s="217" customFormat="1" ht="12" customHeight="1" thickBot="1" x14ac:dyDescent="0.3">
      <c r="A39" s="172" t="s">
        <v>358</v>
      </c>
      <c r="B39" s="199" t="s">
        <v>555</v>
      </c>
      <c r="C39" s="586">
        <v>3362204</v>
      </c>
      <c r="D39" s="209">
        <v>2599691</v>
      </c>
      <c r="E39" s="192">
        <v>1085032</v>
      </c>
      <c r="F39" s="276" t="s">
        <v>766</v>
      </c>
      <c r="G39" s="281">
        <f>E39/D39</f>
        <v>0.41736960277202173</v>
      </c>
    </row>
    <row r="40" spans="1:7" s="217" customFormat="1" ht="12" customHeight="1" thickBot="1" x14ac:dyDescent="0.3">
      <c r="A40" s="172" t="s">
        <v>359</v>
      </c>
      <c r="B40" s="199" t="s">
        <v>556</v>
      </c>
      <c r="C40" s="586">
        <v>2500804</v>
      </c>
      <c r="D40" s="209">
        <v>2055394</v>
      </c>
      <c r="E40" s="192">
        <v>2101631</v>
      </c>
      <c r="F40" s="276" t="s">
        <v>767</v>
      </c>
      <c r="G40" s="281">
        <f>E40/D40</f>
        <v>1.0224954436959532</v>
      </c>
    </row>
    <row r="41" spans="1:7" s="217" customFormat="1" ht="12" customHeight="1" thickBot="1" x14ac:dyDescent="0.3">
      <c r="A41" s="172" t="s">
        <v>416</v>
      </c>
      <c r="B41" s="199" t="s">
        <v>557</v>
      </c>
      <c r="C41" s="586"/>
      <c r="D41" s="209">
        <v>365272</v>
      </c>
      <c r="E41" s="192"/>
      <c r="F41" s="276" t="s">
        <v>768</v>
      </c>
      <c r="G41" s="281"/>
    </row>
    <row r="42" spans="1:7" s="217" customFormat="1" ht="12" customHeight="1" thickBot="1" x14ac:dyDescent="0.3">
      <c r="A42" s="172" t="s">
        <v>417</v>
      </c>
      <c r="B42" s="199" t="s">
        <v>558</v>
      </c>
      <c r="C42" s="586"/>
      <c r="D42" s="209"/>
      <c r="E42" s="192">
        <v>0</v>
      </c>
      <c r="F42" s="276" t="s">
        <v>769</v>
      </c>
      <c r="G42" s="281"/>
    </row>
    <row r="43" spans="1:7" s="217" customFormat="1" ht="12" customHeight="1" thickBot="1" x14ac:dyDescent="0.3">
      <c r="A43" s="172" t="s">
        <v>418</v>
      </c>
      <c r="B43" s="199" t="s">
        <v>559</v>
      </c>
      <c r="C43" s="586">
        <v>1583012</v>
      </c>
      <c r="D43" s="209">
        <v>769403</v>
      </c>
      <c r="E43" s="192">
        <v>1047415</v>
      </c>
      <c r="F43" s="276" t="s">
        <v>770</v>
      </c>
      <c r="G43" s="281">
        <f>E43/D43</f>
        <v>1.3613346971613056</v>
      </c>
    </row>
    <row r="44" spans="1:7" s="217" customFormat="1" ht="12" customHeight="1" thickBot="1" x14ac:dyDescent="0.3">
      <c r="A44" s="172" t="s">
        <v>419</v>
      </c>
      <c r="B44" s="199" t="s">
        <v>560</v>
      </c>
      <c r="C44" s="586">
        <v>6912000</v>
      </c>
      <c r="D44" s="209"/>
      <c r="E44" s="192"/>
      <c r="F44" s="276" t="s">
        <v>771</v>
      </c>
      <c r="G44" s="281"/>
    </row>
    <row r="45" spans="1:7" s="217" customFormat="1" ht="12" customHeight="1" thickBot="1" x14ac:dyDescent="0.3">
      <c r="A45" s="172" t="s">
        <v>420</v>
      </c>
      <c r="B45" s="199" t="s">
        <v>561</v>
      </c>
      <c r="C45" s="586">
        <v>3500</v>
      </c>
      <c r="D45" s="209">
        <v>342</v>
      </c>
      <c r="E45" s="192">
        <v>342</v>
      </c>
      <c r="F45" s="276" t="s">
        <v>772</v>
      </c>
      <c r="G45" s="281"/>
    </row>
    <row r="46" spans="1:7" s="217" customFormat="1" ht="12" customHeight="1" thickBot="1" x14ac:dyDescent="0.3">
      <c r="A46" s="172" t="s">
        <v>562</v>
      </c>
      <c r="B46" s="199" t="s">
        <v>563</v>
      </c>
      <c r="C46" s="594"/>
      <c r="D46" s="212"/>
      <c r="E46" s="195"/>
      <c r="F46" s="276" t="s">
        <v>773</v>
      </c>
      <c r="G46" s="281"/>
    </row>
    <row r="47" spans="1:7" s="217" customFormat="1" ht="12" customHeight="1" thickBot="1" x14ac:dyDescent="0.3">
      <c r="A47" s="173" t="s">
        <v>564</v>
      </c>
      <c r="B47" s="200" t="s">
        <v>1028</v>
      </c>
      <c r="C47" s="599"/>
      <c r="D47" s="597"/>
      <c r="E47" s="196"/>
      <c r="F47" s="276"/>
      <c r="G47" s="281"/>
    </row>
    <row r="48" spans="1:7" s="217" customFormat="1" ht="12" customHeight="1" thickBot="1" x14ac:dyDescent="0.3">
      <c r="A48" s="172" t="s">
        <v>1027</v>
      </c>
      <c r="B48" s="200" t="s">
        <v>565</v>
      </c>
      <c r="C48" s="600"/>
      <c r="D48" s="597"/>
      <c r="E48" s="196">
        <v>1</v>
      </c>
      <c r="F48" s="276" t="s">
        <v>774</v>
      </c>
      <c r="G48" s="281"/>
    </row>
    <row r="49" spans="1:7" s="217" customFormat="1" ht="12" customHeight="1" thickBot="1" x14ac:dyDescent="0.3">
      <c r="A49" s="178" t="s">
        <v>311</v>
      </c>
      <c r="B49" s="179" t="s">
        <v>566</v>
      </c>
      <c r="C49" s="598">
        <f ca="1">SUM(C49:C53)</f>
        <v>0</v>
      </c>
      <c r="D49" s="208">
        <v>0</v>
      </c>
      <c r="E49" s="191">
        <v>0</v>
      </c>
      <c r="F49" s="276" t="s">
        <v>775</v>
      </c>
      <c r="G49" s="281"/>
    </row>
    <row r="50" spans="1:7" s="217" customFormat="1" ht="12" customHeight="1" thickBot="1" x14ac:dyDescent="0.3">
      <c r="A50" s="173" t="s">
        <v>360</v>
      </c>
      <c r="B50" s="409" t="s">
        <v>567</v>
      </c>
      <c r="C50" s="594"/>
      <c r="D50" s="226">
        <v>0</v>
      </c>
      <c r="E50" s="197">
        <v>0</v>
      </c>
      <c r="F50" s="276" t="s">
        <v>776</v>
      </c>
      <c r="G50" s="281"/>
    </row>
    <row r="51" spans="1:7" s="217" customFormat="1" ht="12" customHeight="1" thickBot="1" x14ac:dyDescent="0.3">
      <c r="A51" s="172" t="s">
        <v>361</v>
      </c>
      <c r="B51" s="199" t="s">
        <v>568</v>
      </c>
      <c r="C51" s="594"/>
      <c r="D51" s="212">
        <v>0</v>
      </c>
      <c r="E51" s="195">
        <v>0</v>
      </c>
      <c r="F51" s="276" t="s">
        <v>777</v>
      </c>
      <c r="G51" s="281"/>
    </row>
    <row r="52" spans="1:7" s="217" customFormat="1" ht="12" customHeight="1" thickBot="1" x14ac:dyDescent="0.3">
      <c r="A52" s="172" t="s">
        <v>569</v>
      </c>
      <c r="B52" s="199" t="s">
        <v>570</v>
      </c>
      <c r="C52" s="594"/>
      <c r="D52" s="212">
        <v>0</v>
      </c>
      <c r="E52" s="195">
        <v>0</v>
      </c>
      <c r="F52" s="276" t="s">
        <v>778</v>
      </c>
      <c r="G52" s="281"/>
    </row>
    <row r="53" spans="1:7" s="217" customFormat="1" ht="12" customHeight="1" thickBot="1" x14ac:dyDescent="0.3">
      <c r="A53" s="172" t="s">
        <v>571</v>
      </c>
      <c r="B53" s="199" t="s">
        <v>572</v>
      </c>
      <c r="C53" s="595"/>
      <c r="D53" s="212">
        <v>0</v>
      </c>
      <c r="E53" s="195">
        <v>0</v>
      </c>
      <c r="F53" s="276" t="s">
        <v>779</v>
      </c>
      <c r="G53" s="281"/>
    </row>
    <row r="54" spans="1:7" s="217" customFormat="1" ht="12" customHeight="1" thickBot="1" x14ac:dyDescent="0.3">
      <c r="A54" s="174" t="s">
        <v>573</v>
      </c>
      <c r="B54" s="200" t="s">
        <v>574</v>
      </c>
      <c r="C54" s="589">
        <f>SUM(C55:C57)</f>
        <v>0</v>
      </c>
      <c r="D54" s="213">
        <v>0</v>
      </c>
      <c r="E54" s="196">
        <v>0</v>
      </c>
      <c r="F54" s="276" t="s">
        <v>780</v>
      </c>
      <c r="G54" s="281"/>
    </row>
    <row r="55" spans="1:7" s="217" customFormat="1" ht="17.25" customHeight="1" thickBot="1" x14ac:dyDescent="0.3">
      <c r="A55" s="178" t="s">
        <v>421</v>
      </c>
      <c r="B55" s="179" t="s">
        <v>575</v>
      </c>
      <c r="C55" s="590"/>
      <c r="D55" s="208">
        <f>D56+D57+D58+D59</f>
        <v>9600000</v>
      </c>
      <c r="E55" s="191">
        <v>0</v>
      </c>
      <c r="F55" s="276" t="s">
        <v>781</v>
      </c>
      <c r="G55" s="281"/>
    </row>
    <row r="56" spans="1:7" s="217" customFormat="1" ht="12" customHeight="1" thickBot="1" x14ac:dyDescent="0.3">
      <c r="A56" s="173" t="s">
        <v>362</v>
      </c>
      <c r="B56" s="409" t="s">
        <v>576</v>
      </c>
      <c r="C56" s="586"/>
      <c r="D56" s="210">
        <v>0</v>
      </c>
      <c r="E56" s="193">
        <v>0</v>
      </c>
      <c r="F56" s="276" t="s">
        <v>782</v>
      </c>
      <c r="G56" s="281"/>
    </row>
    <row r="57" spans="1:7" s="217" customFormat="1" ht="12" customHeight="1" thickBot="1" x14ac:dyDescent="0.3">
      <c r="A57" s="172" t="s">
        <v>363</v>
      </c>
      <c r="B57" s="199" t="s">
        <v>577</v>
      </c>
      <c r="C57" s="586"/>
      <c r="D57" s="209">
        <v>9600000</v>
      </c>
      <c r="E57" s="192"/>
      <c r="F57" s="276" t="s">
        <v>783</v>
      </c>
      <c r="G57" s="281"/>
    </row>
    <row r="58" spans="1:7" s="217" customFormat="1" ht="12" customHeight="1" thickBot="1" x14ac:dyDescent="0.3">
      <c r="A58" s="172" t="s">
        <v>578</v>
      </c>
      <c r="B58" s="199" t="s">
        <v>579</v>
      </c>
      <c r="C58" s="591"/>
      <c r="D58" s="209"/>
      <c r="E58" s="192"/>
      <c r="F58" s="276" t="s">
        <v>784</v>
      </c>
      <c r="G58" s="281"/>
    </row>
    <row r="59" spans="1:7" s="217" customFormat="1" ht="12" customHeight="1" thickBot="1" x14ac:dyDescent="0.3">
      <c r="A59" s="174" t="s">
        <v>580</v>
      </c>
      <c r="B59" s="200" t="s">
        <v>581</v>
      </c>
      <c r="C59" s="600"/>
      <c r="D59" s="211">
        <v>0</v>
      </c>
      <c r="E59" s="194">
        <v>0</v>
      </c>
      <c r="F59" s="276" t="s">
        <v>785</v>
      </c>
      <c r="G59" s="281"/>
    </row>
    <row r="60" spans="1:7" s="217" customFormat="1" ht="12" customHeight="1" thickBot="1" x14ac:dyDescent="0.3">
      <c r="A60" s="178" t="s">
        <v>313</v>
      </c>
      <c r="B60" s="198" t="s">
        <v>582</v>
      </c>
      <c r="C60" s="598">
        <f>SUM(C61:C63)</f>
        <v>507100</v>
      </c>
      <c r="D60" s="202">
        <f>D62</f>
        <v>1971137</v>
      </c>
      <c r="E60" s="202">
        <f>E62</f>
        <v>1046037</v>
      </c>
      <c r="F60" s="276" t="s">
        <v>786</v>
      </c>
      <c r="G60" s="281">
        <f>E60/D60</f>
        <v>0.53067696461483904</v>
      </c>
    </row>
    <row r="61" spans="1:7" s="217" customFormat="1" ht="12" customHeight="1" thickBot="1" x14ac:dyDescent="0.3">
      <c r="A61" s="173" t="s">
        <v>422</v>
      </c>
      <c r="B61" s="409" t="s">
        <v>583</v>
      </c>
      <c r="C61" s="594"/>
      <c r="D61" s="212">
        <v>0</v>
      </c>
      <c r="E61" s="195">
        <v>0</v>
      </c>
      <c r="F61" s="276" t="s">
        <v>787</v>
      </c>
      <c r="G61" s="281"/>
    </row>
    <row r="62" spans="1:7" s="217" customFormat="1" ht="12" customHeight="1" thickBot="1" x14ac:dyDescent="0.3">
      <c r="A62" s="172" t="s">
        <v>423</v>
      </c>
      <c r="B62" s="199" t="s">
        <v>584</v>
      </c>
      <c r="C62" s="594">
        <v>507100</v>
      </c>
      <c r="D62" s="208">
        <v>1971137</v>
      </c>
      <c r="E62" s="208">
        <v>1046037</v>
      </c>
      <c r="F62" s="276" t="s">
        <v>788</v>
      </c>
      <c r="G62" s="281">
        <f>E62/D62</f>
        <v>0.53067696461483904</v>
      </c>
    </row>
    <row r="63" spans="1:7" s="217" customFormat="1" ht="12" customHeight="1" thickBot="1" x14ac:dyDescent="0.3">
      <c r="A63" s="172" t="s">
        <v>440</v>
      </c>
      <c r="B63" s="199" t="s">
        <v>585</v>
      </c>
      <c r="C63" s="594"/>
      <c r="D63" s="212"/>
      <c r="E63" s="195"/>
      <c r="F63" s="276" t="s">
        <v>789</v>
      </c>
      <c r="G63" s="281"/>
    </row>
    <row r="64" spans="1:7" s="217" customFormat="1" ht="12" customHeight="1" thickBot="1" x14ac:dyDescent="0.3">
      <c r="A64" s="174" t="s">
        <v>586</v>
      </c>
      <c r="B64" s="200" t="s">
        <v>587</v>
      </c>
      <c r="C64" s="594"/>
      <c r="D64" s="212"/>
      <c r="E64" s="195"/>
      <c r="F64" s="276" t="s">
        <v>790</v>
      </c>
      <c r="G64" s="281"/>
    </row>
    <row r="65" spans="1:7" s="217" customFormat="1" ht="12" customHeight="1" thickBot="1" x14ac:dyDescent="0.3">
      <c r="A65" s="178" t="s">
        <v>314</v>
      </c>
      <c r="B65" s="179" t="s">
        <v>588</v>
      </c>
      <c r="C65" s="592">
        <f ca="1">+C9+C16+C23+C30+C37+C49+C54+C60</f>
        <v>67692484</v>
      </c>
      <c r="D65" s="341">
        <f>D7+D16+D23+D30+D37+D49+D55+D60</f>
        <v>56962671</v>
      </c>
      <c r="E65" s="341">
        <f>E7+E16+E23+E30+E37+E49+E55+E60</f>
        <v>50671671</v>
      </c>
      <c r="F65" s="276" t="s">
        <v>791</v>
      </c>
      <c r="G65" s="281">
        <f>E65/D65</f>
        <v>0.88955925188269347</v>
      </c>
    </row>
    <row r="66" spans="1:7" s="217" customFormat="1" ht="12" customHeight="1" thickBot="1" x14ac:dyDescent="0.3">
      <c r="A66" s="227" t="s">
        <v>589</v>
      </c>
      <c r="B66" s="198" t="s">
        <v>590</v>
      </c>
      <c r="C66" s="589">
        <f>SUM(C67:C69)</f>
        <v>12000000</v>
      </c>
      <c r="D66" s="589">
        <f>SUM(D67:D67)</f>
        <v>0</v>
      </c>
      <c r="E66" s="589">
        <f>SUM(E67:E67)</f>
        <v>0</v>
      </c>
      <c r="F66" s="276" t="s">
        <v>792</v>
      </c>
      <c r="G66" s="285"/>
    </row>
    <row r="67" spans="1:7" s="217" customFormat="1" ht="12" customHeight="1" thickBot="1" x14ac:dyDescent="0.3">
      <c r="A67" s="173" t="s">
        <v>591</v>
      </c>
      <c r="B67" s="602" t="s">
        <v>592</v>
      </c>
      <c r="C67" s="607"/>
      <c r="D67" s="605"/>
      <c r="E67" s="195"/>
      <c r="F67" s="276" t="s">
        <v>793</v>
      </c>
      <c r="G67" s="285"/>
    </row>
    <row r="68" spans="1:7" s="217" customFormat="1" ht="12" customHeight="1" thickBot="1" x14ac:dyDescent="0.3">
      <c r="A68" s="172" t="s">
        <v>593</v>
      </c>
      <c r="B68" s="603" t="s">
        <v>594</v>
      </c>
      <c r="C68" s="608"/>
      <c r="D68" s="606"/>
      <c r="E68" s="600"/>
      <c r="F68" s="276" t="s">
        <v>794</v>
      </c>
      <c r="G68" s="285"/>
    </row>
    <row r="69" spans="1:7" s="217" customFormat="1" ht="12" customHeight="1" thickBot="1" x14ac:dyDescent="0.3">
      <c r="A69" s="174" t="s">
        <v>595</v>
      </c>
      <c r="B69" s="604" t="s">
        <v>639</v>
      </c>
      <c r="C69" s="611">
        <v>12000000</v>
      </c>
      <c r="D69" s="612"/>
      <c r="E69" s="613"/>
      <c r="F69" s="276" t="s">
        <v>795</v>
      </c>
      <c r="G69" s="481"/>
    </row>
    <row r="70" spans="1:7" s="217" customFormat="1" ht="12" customHeight="1" thickBot="1" x14ac:dyDescent="0.3">
      <c r="A70" s="610" t="s">
        <v>596</v>
      </c>
      <c r="B70" s="616" t="s">
        <v>597</v>
      </c>
      <c r="C70" s="617">
        <f>SUM(C71:C74)</f>
        <v>0</v>
      </c>
      <c r="D70" s="618"/>
      <c r="E70" s="208"/>
      <c r="F70" s="619" t="s">
        <v>796</v>
      </c>
      <c r="G70" s="285"/>
    </row>
    <row r="71" spans="1:7" s="217" customFormat="1" ht="13.5" customHeight="1" thickBot="1" x14ac:dyDescent="0.3">
      <c r="A71" s="173" t="s">
        <v>401</v>
      </c>
      <c r="B71" s="602" t="s">
        <v>598</v>
      </c>
      <c r="C71" s="614"/>
      <c r="D71" s="615"/>
      <c r="E71" s="226"/>
      <c r="F71" s="276" t="s">
        <v>797</v>
      </c>
      <c r="G71" s="580"/>
    </row>
    <row r="72" spans="1:7" s="217" customFormat="1" ht="12" customHeight="1" thickBot="1" x14ac:dyDescent="0.3">
      <c r="A72" s="172" t="s">
        <v>402</v>
      </c>
      <c r="B72" s="603" t="s">
        <v>599</v>
      </c>
      <c r="C72" s="608"/>
      <c r="D72" s="605"/>
      <c r="E72" s="195"/>
      <c r="F72" s="276" t="s">
        <v>798</v>
      </c>
      <c r="G72" s="285"/>
    </row>
    <row r="73" spans="1:7" s="217" customFormat="1" ht="12" customHeight="1" thickBot="1" x14ac:dyDescent="0.3">
      <c r="A73" s="172" t="s">
        <v>600</v>
      </c>
      <c r="B73" s="603" t="s">
        <v>601</v>
      </c>
      <c r="C73" s="608"/>
      <c r="D73" s="605"/>
      <c r="E73" s="195"/>
      <c r="F73" s="276" t="s">
        <v>799</v>
      </c>
      <c r="G73" s="285"/>
    </row>
    <row r="74" spans="1:7" s="217" customFormat="1" ht="12" customHeight="1" thickBot="1" x14ac:dyDescent="0.3">
      <c r="A74" s="174" t="s">
        <v>602</v>
      </c>
      <c r="B74" s="604" t="s">
        <v>603</v>
      </c>
      <c r="C74" s="609"/>
      <c r="D74" s="605"/>
      <c r="E74" s="195"/>
      <c r="F74" s="276" t="s">
        <v>800</v>
      </c>
      <c r="G74" s="285"/>
    </row>
    <row r="75" spans="1:7" s="217" customFormat="1" ht="12" customHeight="1" thickBot="1" x14ac:dyDescent="0.3">
      <c r="A75" s="227" t="s">
        <v>604</v>
      </c>
      <c r="B75" s="198" t="s">
        <v>605</v>
      </c>
      <c r="C75" s="589">
        <f>SUM(C76:C77)</f>
        <v>4170964</v>
      </c>
      <c r="D75" s="208"/>
      <c r="E75" s="191"/>
      <c r="F75" s="276" t="s">
        <v>801</v>
      </c>
      <c r="G75" s="285"/>
    </row>
    <row r="76" spans="1:7" s="217" customFormat="1" ht="12" customHeight="1" thickBot="1" x14ac:dyDescent="0.3">
      <c r="A76" s="173" t="s">
        <v>606</v>
      </c>
      <c r="B76" s="409" t="s">
        <v>607</v>
      </c>
      <c r="C76" s="594">
        <v>4170964</v>
      </c>
      <c r="D76" s="212"/>
      <c r="E76" s="195"/>
      <c r="F76" s="276" t="s">
        <v>802</v>
      </c>
      <c r="G76" s="285"/>
    </row>
    <row r="77" spans="1:7" s="217" customFormat="1" ht="12" customHeight="1" thickBot="1" x14ac:dyDescent="0.3">
      <c r="A77" s="174" t="s">
        <v>608</v>
      </c>
      <c r="B77" s="200" t="s">
        <v>609</v>
      </c>
      <c r="C77" s="594"/>
      <c r="D77" s="212"/>
      <c r="E77" s="195"/>
      <c r="F77" s="276" t="s">
        <v>803</v>
      </c>
      <c r="G77" s="285"/>
    </row>
    <row r="78" spans="1:7" s="217" customFormat="1" ht="12" customHeight="1" thickBot="1" x14ac:dyDescent="0.3">
      <c r="A78" s="227" t="s">
        <v>610</v>
      </c>
      <c r="B78" s="198" t="s">
        <v>611</v>
      </c>
      <c r="C78" s="589">
        <f>SUM(C79:C81)</f>
        <v>2628658</v>
      </c>
      <c r="D78" s="208">
        <f>D79+D80+D81</f>
        <v>2628658</v>
      </c>
      <c r="E78" s="208">
        <f>E79+E80+E81</f>
        <v>2628570</v>
      </c>
      <c r="F78" s="276" t="s">
        <v>804</v>
      </c>
      <c r="G78" s="281"/>
    </row>
    <row r="79" spans="1:7" s="217" customFormat="1" ht="12" customHeight="1" thickBot="1" x14ac:dyDescent="0.3">
      <c r="A79" s="173" t="s">
        <v>612</v>
      </c>
      <c r="B79" s="409" t="s">
        <v>613</v>
      </c>
      <c r="C79" s="594"/>
      <c r="D79" s="212"/>
      <c r="E79" s="195"/>
      <c r="F79" s="276" t="s">
        <v>805</v>
      </c>
      <c r="G79" s="281"/>
    </row>
    <row r="80" spans="1:7" s="217" customFormat="1" ht="12" customHeight="1" thickBot="1" x14ac:dyDescent="0.3">
      <c r="A80" s="172" t="s">
        <v>614</v>
      </c>
      <c r="B80" s="199" t="s">
        <v>615</v>
      </c>
      <c r="C80" s="594"/>
      <c r="D80" s="212"/>
      <c r="E80" s="195"/>
      <c r="F80" s="276" t="s">
        <v>806</v>
      </c>
      <c r="G80" s="281"/>
    </row>
    <row r="81" spans="1:13" s="217" customFormat="1" ht="12" customHeight="1" thickBot="1" x14ac:dyDescent="0.3">
      <c r="A81" s="174" t="s">
        <v>616</v>
      </c>
      <c r="B81" s="200" t="s">
        <v>617</v>
      </c>
      <c r="C81" s="594">
        <v>2628658</v>
      </c>
      <c r="D81" s="416">
        <v>2628658</v>
      </c>
      <c r="E81" s="416">
        <v>2628570</v>
      </c>
      <c r="F81" s="276" t="s">
        <v>807</v>
      </c>
      <c r="G81" s="281">
        <f>E81/D81</f>
        <v>0.99996652284169341</v>
      </c>
    </row>
    <row r="82" spans="1:13" s="217" customFormat="1" ht="12" customHeight="1" thickBot="1" x14ac:dyDescent="0.3">
      <c r="A82" s="227" t="s">
        <v>618</v>
      </c>
      <c r="B82" s="198" t="s">
        <v>619</v>
      </c>
      <c r="C82" s="589">
        <f>SUM(C83:C86)</f>
        <v>0</v>
      </c>
      <c r="D82" s="208"/>
      <c r="E82" s="191"/>
      <c r="F82" s="276" t="s">
        <v>808</v>
      </c>
      <c r="G82" s="281"/>
    </row>
    <row r="83" spans="1:13" s="217" customFormat="1" ht="12" customHeight="1" thickBot="1" x14ac:dyDescent="0.3">
      <c r="A83" s="218" t="s">
        <v>620</v>
      </c>
      <c r="B83" s="409" t="s">
        <v>621</v>
      </c>
      <c r="C83" s="594"/>
      <c r="D83" s="212"/>
      <c r="E83" s="195"/>
      <c r="F83" s="276" t="s">
        <v>809</v>
      </c>
      <c r="G83" s="281"/>
    </row>
    <row r="84" spans="1:13" s="217" customFormat="1" ht="12" customHeight="1" thickBot="1" x14ac:dyDescent="0.3">
      <c r="A84" s="219" t="s">
        <v>622</v>
      </c>
      <c r="B84" s="199" t="s">
        <v>623</v>
      </c>
      <c r="C84" s="594"/>
      <c r="D84" s="212"/>
      <c r="E84" s="195"/>
      <c r="F84" s="276" t="s">
        <v>810</v>
      </c>
      <c r="G84" s="281"/>
    </row>
    <row r="85" spans="1:13" s="217" customFormat="1" ht="12" customHeight="1" thickBot="1" x14ac:dyDescent="0.3">
      <c r="A85" s="219" t="s">
        <v>624</v>
      </c>
      <c r="B85" s="199" t="s">
        <v>625</v>
      </c>
      <c r="C85" s="594"/>
      <c r="D85" s="212"/>
      <c r="E85" s="195"/>
      <c r="F85" s="276" t="s">
        <v>811</v>
      </c>
      <c r="G85" s="281"/>
    </row>
    <row r="86" spans="1:13" s="217" customFormat="1" ht="12" customHeight="1" thickBot="1" x14ac:dyDescent="0.3">
      <c r="A86" s="228" t="s">
        <v>626</v>
      </c>
      <c r="B86" s="200" t="s">
        <v>627</v>
      </c>
      <c r="C86" s="594"/>
      <c r="D86" s="212"/>
      <c r="E86" s="195"/>
      <c r="F86" s="276" t="s">
        <v>812</v>
      </c>
      <c r="G86" s="281"/>
    </row>
    <row r="87" spans="1:13" s="217" customFormat="1" ht="12" customHeight="1" thickBot="1" x14ac:dyDescent="0.3">
      <c r="A87" s="227" t="s">
        <v>628</v>
      </c>
      <c r="B87" s="198" t="s">
        <v>629</v>
      </c>
      <c r="C87" s="596"/>
      <c r="D87" s="230"/>
      <c r="E87" s="231"/>
      <c r="F87" s="276" t="s">
        <v>813</v>
      </c>
      <c r="G87" s="281"/>
    </row>
    <row r="88" spans="1:13" s="217" customFormat="1" ht="16.5" customHeight="1" thickBot="1" x14ac:dyDescent="0.3">
      <c r="A88" s="227" t="s">
        <v>630</v>
      </c>
      <c r="B88" s="198" t="s">
        <v>631</v>
      </c>
      <c r="C88" s="592">
        <f>+C66+C70+C75+C78+C82+C87</f>
        <v>18799622</v>
      </c>
      <c r="D88" s="214">
        <f>D70+D75+D78+D82</f>
        <v>2628658</v>
      </c>
      <c r="E88" s="214">
        <f>E70+E75+E78+E82</f>
        <v>2628570</v>
      </c>
      <c r="F88" s="276" t="s">
        <v>814</v>
      </c>
      <c r="G88" s="281"/>
    </row>
    <row r="89" spans="1:13" s="217" customFormat="1" ht="21.75" customHeight="1" thickBot="1" x14ac:dyDescent="0.3">
      <c r="A89" s="227" t="s">
        <v>632</v>
      </c>
      <c r="B89" s="198" t="s">
        <v>633</v>
      </c>
      <c r="C89" s="592">
        <f ca="1">+C65+C88</f>
        <v>86492106</v>
      </c>
      <c r="D89" s="214">
        <f>D65+D88</f>
        <v>59591329</v>
      </c>
      <c r="E89" s="214">
        <f>E65+E88</f>
        <v>53300241</v>
      </c>
      <c r="F89" s="214">
        <f>F65+F88</f>
        <v>135</v>
      </c>
      <c r="G89" s="281">
        <f>E89/D89</f>
        <v>0.89442947312015808</v>
      </c>
    </row>
    <row r="90" spans="1:13" s="217" customFormat="1" ht="12" customHeight="1" x14ac:dyDescent="0.25">
      <c r="A90" s="157"/>
      <c r="B90" s="411"/>
      <c r="C90" s="158"/>
      <c r="D90" s="158"/>
      <c r="E90" s="158"/>
      <c r="F90" s="276"/>
      <c r="G90" s="158"/>
    </row>
    <row r="91" spans="1:13" ht="16.5" customHeight="1" x14ac:dyDescent="0.3">
      <c r="A91" s="868" t="s">
        <v>335</v>
      </c>
      <c r="B91" s="868"/>
      <c r="C91" s="868"/>
      <c r="D91" s="868"/>
      <c r="E91" s="868"/>
      <c r="F91" s="274"/>
    </row>
    <row r="92" spans="1:13" s="220" customFormat="1" ht="16.5" customHeight="1" thickBot="1" x14ac:dyDescent="0.35">
      <c r="A92" s="825" t="s">
        <v>404</v>
      </c>
      <c r="B92" s="826"/>
      <c r="C92" s="827"/>
      <c r="D92" s="827"/>
      <c r="E92" s="828" t="s">
        <v>1023</v>
      </c>
      <c r="F92" s="277"/>
      <c r="G92" s="828"/>
    </row>
    <row r="93" spans="1:13" s="220" customFormat="1" ht="16.5" customHeight="1" x14ac:dyDescent="0.3">
      <c r="A93" s="869" t="s">
        <v>352</v>
      </c>
      <c r="B93" s="882" t="s">
        <v>460</v>
      </c>
      <c r="C93" s="873" t="str">
        <f>+C4</f>
        <v>2020.év</v>
      </c>
      <c r="D93" s="873"/>
      <c r="E93" s="876"/>
      <c r="F93" s="829"/>
      <c r="G93" s="287"/>
    </row>
    <row r="94" spans="1:13" ht="38.1" customHeight="1" thickBot="1" x14ac:dyDescent="0.35">
      <c r="A94" s="870"/>
      <c r="B94" s="883"/>
      <c r="C94" s="18" t="s">
        <v>461</v>
      </c>
      <c r="D94" s="18" t="s">
        <v>466</v>
      </c>
      <c r="E94" s="19" t="s">
        <v>467</v>
      </c>
      <c r="F94" s="830"/>
      <c r="G94" s="288" t="s">
        <v>816</v>
      </c>
    </row>
    <row r="95" spans="1:13" s="216" customFormat="1" ht="12" customHeight="1" thickBot="1" x14ac:dyDescent="0.25">
      <c r="A95" s="182" t="s">
        <v>634</v>
      </c>
      <c r="B95" s="183" t="s">
        <v>635</v>
      </c>
      <c r="C95" s="183" t="s">
        <v>636</v>
      </c>
      <c r="D95" s="183" t="s">
        <v>637</v>
      </c>
      <c r="E95" s="184" t="s">
        <v>638</v>
      </c>
      <c r="F95" s="831"/>
      <c r="G95" s="480" t="s">
        <v>638</v>
      </c>
      <c r="J95" s="399"/>
    </row>
    <row r="96" spans="1:13" ht="12" customHeight="1" thickBot="1" x14ac:dyDescent="0.35">
      <c r="A96" s="178" t="s">
        <v>306</v>
      </c>
      <c r="B96" s="179" t="s">
        <v>640</v>
      </c>
      <c r="C96" s="208">
        <v>42267722</v>
      </c>
      <c r="D96" s="208">
        <f>SUM(D97:D101)</f>
        <v>39425784</v>
      </c>
      <c r="E96" s="202">
        <f>SUM(E97:E101)</f>
        <v>39635318</v>
      </c>
      <c r="F96" s="830" t="s">
        <v>736</v>
      </c>
      <c r="G96" s="481">
        <f>E96/D96</f>
        <v>1.0053146438381542</v>
      </c>
      <c r="J96" s="399"/>
      <c r="L96" s="399"/>
      <c r="M96" s="399"/>
    </row>
    <row r="97" spans="1:13" ht="12" customHeight="1" thickBot="1" x14ac:dyDescent="0.35">
      <c r="A97" s="175" t="s">
        <v>364</v>
      </c>
      <c r="B97" s="168" t="s">
        <v>336</v>
      </c>
      <c r="C97" s="23">
        <v>22068810</v>
      </c>
      <c r="D97" s="23">
        <v>23642058</v>
      </c>
      <c r="E97" s="164">
        <v>23851592</v>
      </c>
      <c r="F97" s="830" t="s">
        <v>737</v>
      </c>
      <c r="G97" s="481">
        <f>E97/D97</f>
        <v>1.0088627648236037</v>
      </c>
      <c r="J97" s="399"/>
      <c r="L97" s="399"/>
      <c r="M97" s="399"/>
    </row>
    <row r="98" spans="1:13" ht="12" customHeight="1" thickBot="1" x14ac:dyDescent="0.35">
      <c r="A98" s="172" t="s">
        <v>365</v>
      </c>
      <c r="B98" s="166" t="s">
        <v>424</v>
      </c>
      <c r="C98" s="209">
        <v>1988043</v>
      </c>
      <c r="D98" s="209">
        <v>1987290</v>
      </c>
      <c r="E98" s="192">
        <v>1987290</v>
      </c>
      <c r="F98" s="830" t="s">
        <v>738</v>
      </c>
      <c r="G98" s="481">
        <f>E98/D98</f>
        <v>1</v>
      </c>
      <c r="J98" s="399"/>
      <c r="L98" s="399"/>
      <c r="M98" s="399"/>
    </row>
    <row r="99" spans="1:13" ht="12" customHeight="1" thickBot="1" x14ac:dyDescent="0.35">
      <c r="A99" s="172" t="s">
        <v>366</v>
      </c>
      <c r="B99" s="166" t="s">
        <v>393</v>
      </c>
      <c r="C99" s="211">
        <v>13379145</v>
      </c>
      <c r="D99" s="211">
        <v>11672219</v>
      </c>
      <c r="E99" s="194">
        <v>11672219</v>
      </c>
      <c r="F99" s="830" t="s">
        <v>739</v>
      </c>
      <c r="G99" s="481">
        <f>E99/D99</f>
        <v>1</v>
      </c>
      <c r="J99" s="399"/>
      <c r="L99" s="399"/>
      <c r="M99" s="399"/>
    </row>
    <row r="100" spans="1:13" ht="12" customHeight="1" thickBot="1" x14ac:dyDescent="0.35">
      <c r="A100" s="172" t="s">
        <v>367</v>
      </c>
      <c r="B100" s="169" t="s">
        <v>425</v>
      </c>
      <c r="C100" s="211"/>
      <c r="D100" s="211"/>
      <c r="E100" s="194"/>
      <c r="F100" s="830" t="s">
        <v>740</v>
      </c>
      <c r="G100" s="481"/>
      <c r="J100" s="399"/>
      <c r="L100" s="399"/>
      <c r="M100" s="399"/>
    </row>
    <row r="101" spans="1:13" ht="12" customHeight="1" thickBot="1" x14ac:dyDescent="0.35">
      <c r="A101" s="172" t="s">
        <v>376</v>
      </c>
      <c r="B101" s="177" t="s">
        <v>426</v>
      </c>
      <c r="C101" s="211">
        <v>4831724</v>
      </c>
      <c r="D101" s="211">
        <v>2124217</v>
      </c>
      <c r="E101" s="211">
        <v>2124217</v>
      </c>
      <c r="F101" s="830" t="s">
        <v>741</v>
      </c>
      <c r="G101" s="481">
        <f>E101/D101</f>
        <v>1</v>
      </c>
      <c r="J101" s="399"/>
      <c r="L101" s="399"/>
      <c r="M101" s="399"/>
    </row>
    <row r="102" spans="1:13" ht="12" customHeight="1" thickBot="1" x14ac:dyDescent="0.35">
      <c r="A102" s="172" t="s">
        <v>368</v>
      </c>
      <c r="B102" s="166" t="s">
        <v>641</v>
      </c>
      <c r="C102" s="211"/>
      <c r="D102" s="211"/>
      <c r="E102" s="194"/>
      <c r="F102" s="830" t="s">
        <v>742</v>
      </c>
      <c r="G102" s="481"/>
      <c r="J102" s="399"/>
      <c r="L102" s="399"/>
      <c r="M102" s="399"/>
    </row>
    <row r="103" spans="1:13" ht="12" customHeight="1" thickBot="1" x14ac:dyDescent="0.35">
      <c r="A103" s="172" t="s">
        <v>369</v>
      </c>
      <c r="B103" s="414" t="s">
        <v>642</v>
      </c>
      <c r="C103" s="211"/>
      <c r="D103" s="211">
        <v>0</v>
      </c>
      <c r="E103" s="194">
        <v>0</v>
      </c>
      <c r="F103" s="830" t="s">
        <v>743</v>
      </c>
      <c r="G103" s="481"/>
      <c r="J103" s="399"/>
      <c r="L103" s="399"/>
      <c r="M103" s="399"/>
    </row>
    <row r="104" spans="1:13" ht="12" customHeight="1" thickBot="1" x14ac:dyDescent="0.35">
      <c r="A104" s="172" t="s">
        <v>377</v>
      </c>
      <c r="B104" s="166" t="s">
        <v>643</v>
      </c>
      <c r="C104" s="211"/>
      <c r="D104" s="211">
        <v>0</v>
      </c>
      <c r="E104" s="194">
        <v>0</v>
      </c>
      <c r="F104" s="830" t="s">
        <v>744</v>
      </c>
      <c r="G104" s="481"/>
      <c r="J104" s="399"/>
      <c r="L104" s="399"/>
      <c r="M104" s="399"/>
    </row>
    <row r="105" spans="1:13" ht="12" customHeight="1" thickBot="1" x14ac:dyDescent="0.35">
      <c r="A105" s="172" t="s">
        <v>378</v>
      </c>
      <c r="B105" s="166" t="s">
        <v>644</v>
      </c>
      <c r="C105" s="211"/>
      <c r="D105" s="211">
        <v>0</v>
      </c>
      <c r="E105" s="194">
        <v>0</v>
      </c>
      <c r="F105" s="830" t="s">
        <v>745</v>
      </c>
      <c r="G105" s="481"/>
      <c r="J105" s="399"/>
      <c r="L105" s="399"/>
      <c r="M105" s="399"/>
    </row>
    <row r="106" spans="1:13" ht="12" customHeight="1" thickBot="1" x14ac:dyDescent="0.35">
      <c r="A106" s="172" t="s">
        <v>379</v>
      </c>
      <c r="B106" s="414" t="s">
        <v>645</v>
      </c>
      <c r="C106" s="211"/>
      <c r="D106" s="211">
        <v>0</v>
      </c>
      <c r="E106" s="194">
        <v>0</v>
      </c>
      <c r="F106" s="830" t="s">
        <v>746</v>
      </c>
      <c r="G106" s="481"/>
      <c r="J106" s="399"/>
      <c r="L106" s="399"/>
      <c r="M106" s="399"/>
    </row>
    <row r="107" spans="1:13" ht="12" customHeight="1" thickBot="1" x14ac:dyDescent="0.35">
      <c r="A107" s="172" t="s">
        <v>380</v>
      </c>
      <c r="B107" s="414" t="s">
        <v>646</v>
      </c>
      <c r="C107" s="211"/>
      <c r="D107" s="211">
        <v>0</v>
      </c>
      <c r="E107" s="194">
        <v>0</v>
      </c>
      <c r="F107" s="830" t="s">
        <v>747</v>
      </c>
      <c r="G107" s="481"/>
      <c r="J107" s="399"/>
      <c r="L107" s="399"/>
      <c r="M107" s="399"/>
    </row>
    <row r="108" spans="1:13" ht="12" customHeight="1" thickBot="1" x14ac:dyDescent="0.35">
      <c r="A108" s="172" t="s">
        <v>382</v>
      </c>
      <c r="B108" s="166" t="s">
        <v>647</v>
      </c>
      <c r="C108" s="211"/>
      <c r="D108" s="211"/>
      <c r="E108" s="194"/>
      <c r="F108" s="830" t="s">
        <v>748</v>
      </c>
      <c r="G108" s="481"/>
      <c r="J108" s="399"/>
      <c r="L108" s="399"/>
      <c r="M108" s="399"/>
    </row>
    <row r="109" spans="1:13" ht="12" customHeight="1" thickBot="1" x14ac:dyDescent="0.35">
      <c r="A109" s="171" t="s">
        <v>427</v>
      </c>
      <c r="B109" s="170" t="s">
        <v>648</v>
      </c>
      <c r="C109" s="211"/>
      <c r="D109" s="211">
        <v>0</v>
      </c>
      <c r="E109" s="194">
        <v>0</v>
      </c>
      <c r="F109" s="830" t="s">
        <v>749</v>
      </c>
      <c r="G109" s="481"/>
      <c r="J109" s="399"/>
      <c r="L109" s="399"/>
      <c r="M109" s="399"/>
    </row>
    <row r="110" spans="1:13" ht="12" customHeight="1" thickBot="1" x14ac:dyDescent="0.35">
      <c r="A110" s="172" t="s">
        <v>649</v>
      </c>
      <c r="B110" s="170" t="s">
        <v>650</v>
      </c>
      <c r="C110" s="211"/>
      <c r="D110" s="211">
        <v>0</v>
      </c>
      <c r="E110" s="194">
        <v>0</v>
      </c>
      <c r="F110" s="830" t="s">
        <v>750</v>
      </c>
      <c r="G110" s="481"/>
      <c r="J110" s="399"/>
      <c r="L110" s="399"/>
      <c r="M110" s="399"/>
    </row>
    <row r="111" spans="1:13" ht="12" customHeight="1" thickBot="1" x14ac:dyDescent="0.35">
      <c r="A111" s="176" t="s">
        <v>651</v>
      </c>
      <c r="B111" s="415" t="s">
        <v>652</v>
      </c>
      <c r="C111" s="24">
        <v>4831724</v>
      </c>
      <c r="D111" s="24">
        <v>2124217</v>
      </c>
      <c r="E111" s="160">
        <v>2124217</v>
      </c>
      <c r="F111" s="830" t="s">
        <v>751</v>
      </c>
      <c r="G111" s="481">
        <f>E111/D111</f>
        <v>1</v>
      </c>
      <c r="J111" s="399"/>
      <c r="L111" s="399"/>
      <c r="M111" s="399"/>
    </row>
    <row r="112" spans="1:13" ht="12" customHeight="1" thickBot="1" x14ac:dyDescent="0.35">
      <c r="A112" s="178" t="s">
        <v>307</v>
      </c>
      <c r="B112" s="179" t="s">
        <v>653</v>
      </c>
      <c r="C112" s="208">
        <v>36251405</v>
      </c>
      <c r="D112" s="208">
        <f>D113+D115+D117</f>
        <v>12268437</v>
      </c>
      <c r="E112" s="202">
        <f>E113+E115+E117</f>
        <v>12268437</v>
      </c>
      <c r="F112" s="830" t="s">
        <v>752</v>
      </c>
      <c r="G112" s="481">
        <f>E112/D112</f>
        <v>1</v>
      </c>
      <c r="J112" s="399"/>
      <c r="L112" s="399"/>
      <c r="M112" s="399"/>
    </row>
    <row r="113" spans="1:13" ht="12" customHeight="1" thickBot="1" x14ac:dyDescent="0.35">
      <c r="A113" s="173" t="s">
        <v>370</v>
      </c>
      <c r="B113" s="166" t="s">
        <v>439</v>
      </c>
      <c r="C113" s="210">
        <v>32065465</v>
      </c>
      <c r="D113" s="210">
        <v>9359144</v>
      </c>
      <c r="E113" s="193">
        <v>9359144</v>
      </c>
      <c r="F113" s="830" t="s">
        <v>753</v>
      </c>
      <c r="G113" s="481">
        <f>E113/D113</f>
        <v>1</v>
      </c>
      <c r="L113" s="399"/>
      <c r="M113" s="399"/>
    </row>
    <row r="114" spans="1:13" ht="12" customHeight="1" thickBot="1" x14ac:dyDescent="0.35">
      <c r="A114" s="173" t="s">
        <v>371</v>
      </c>
      <c r="B114" s="170" t="s">
        <v>654</v>
      </c>
      <c r="C114" s="210">
        <v>28720900</v>
      </c>
      <c r="D114" s="210">
        <v>0</v>
      </c>
      <c r="E114" s="193">
        <v>0</v>
      </c>
      <c r="F114" s="830" t="s">
        <v>754</v>
      </c>
      <c r="G114" s="481"/>
      <c r="J114" s="399"/>
      <c r="L114" s="399"/>
      <c r="M114" s="399"/>
    </row>
    <row r="115" spans="1:13" ht="16.2" thickBot="1" x14ac:dyDescent="0.35">
      <c r="A115" s="173" t="s">
        <v>372</v>
      </c>
      <c r="B115" s="170" t="s">
        <v>428</v>
      </c>
      <c r="C115" s="209">
        <v>4185940</v>
      </c>
      <c r="D115" s="209">
        <v>2909293</v>
      </c>
      <c r="E115" s="192">
        <v>2909293</v>
      </c>
      <c r="F115" s="830" t="s">
        <v>755</v>
      </c>
      <c r="G115" s="481">
        <f>E115/D115</f>
        <v>1</v>
      </c>
      <c r="J115" s="399"/>
      <c r="L115" s="399"/>
      <c r="M115" s="399"/>
    </row>
    <row r="116" spans="1:13" ht="12" customHeight="1" thickBot="1" x14ac:dyDescent="0.35">
      <c r="A116" s="173" t="s">
        <v>373</v>
      </c>
      <c r="B116" s="170" t="s">
        <v>655</v>
      </c>
      <c r="C116" s="209">
        <v>4185940</v>
      </c>
      <c r="D116" s="209">
        <v>0</v>
      </c>
      <c r="E116" s="192">
        <v>0</v>
      </c>
      <c r="F116" s="830" t="s">
        <v>756</v>
      </c>
      <c r="G116" s="481"/>
      <c r="J116" s="399"/>
      <c r="L116" s="399"/>
    </row>
    <row r="117" spans="1:13" ht="12" customHeight="1" thickBot="1" x14ac:dyDescent="0.35">
      <c r="A117" s="173" t="s">
        <v>374</v>
      </c>
      <c r="B117" s="200" t="s">
        <v>441</v>
      </c>
      <c r="C117" s="209"/>
      <c r="D117" s="209"/>
      <c r="E117" s="209"/>
      <c r="F117" s="830" t="s">
        <v>757</v>
      </c>
      <c r="G117" s="481"/>
      <c r="J117" s="399"/>
    </row>
    <row r="118" spans="1:13" ht="21.75" customHeight="1" thickBot="1" x14ac:dyDescent="0.35">
      <c r="A118" s="173" t="s">
        <v>381</v>
      </c>
      <c r="B118" s="199" t="s">
        <v>656</v>
      </c>
      <c r="C118" s="209"/>
      <c r="D118" s="209">
        <v>0</v>
      </c>
      <c r="E118" s="192">
        <v>0</v>
      </c>
      <c r="F118" s="830" t="s">
        <v>758</v>
      </c>
      <c r="G118" s="481"/>
      <c r="J118" s="399"/>
    </row>
    <row r="119" spans="1:13" ht="24" customHeight="1" thickBot="1" x14ac:dyDescent="0.35">
      <c r="A119" s="173" t="s">
        <v>383</v>
      </c>
      <c r="B119" s="167" t="s">
        <v>657</v>
      </c>
      <c r="C119" s="209"/>
      <c r="D119" s="209">
        <v>0</v>
      </c>
      <c r="E119" s="192">
        <v>0</v>
      </c>
      <c r="F119" s="830" t="s">
        <v>759</v>
      </c>
      <c r="G119" s="481"/>
      <c r="J119" s="399"/>
      <c r="L119" s="399"/>
      <c r="M119" s="399"/>
    </row>
    <row r="120" spans="1:13" ht="12" customHeight="1" thickBot="1" x14ac:dyDescent="0.35">
      <c r="A120" s="173" t="s">
        <v>429</v>
      </c>
      <c r="B120" s="166" t="s">
        <v>644</v>
      </c>
      <c r="C120" s="209"/>
      <c r="D120" s="209">
        <v>0</v>
      </c>
      <c r="E120" s="192">
        <v>0</v>
      </c>
      <c r="F120" s="830" t="s">
        <v>760</v>
      </c>
      <c r="G120" s="481"/>
      <c r="J120" s="399"/>
      <c r="L120" s="399"/>
      <c r="M120" s="399"/>
    </row>
    <row r="121" spans="1:13" ht="12" customHeight="1" thickBot="1" x14ac:dyDescent="0.35">
      <c r="A121" s="173" t="s">
        <v>430</v>
      </c>
      <c r="B121" s="166" t="s">
        <v>658</v>
      </c>
      <c r="C121" s="209"/>
      <c r="D121" s="209"/>
      <c r="E121" s="192"/>
      <c r="F121" s="830" t="s">
        <v>761</v>
      </c>
      <c r="G121" s="481"/>
      <c r="J121" s="399"/>
      <c r="L121" s="399"/>
      <c r="M121" s="399"/>
    </row>
    <row r="122" spans="1:13" ht="12" customHeight="1" thickBot="1" x14ac:dyDescent="0.35">
      <c r="A122" s="173" t="s">
        <v>431</v>
      </c>
      <c r="B122" s="166" t="s">
        <v>659</v>
      </c>
      <c r="C122" s="209"/>
      <c r="D122" s="209">
        <v>0</v>
      </c>
      <c r="E122" s="192">
        <v>0</v>
      </c>
      <c r="F122" s="830" t="s">
        <v>762</v>
      </c>
      <c r="G122" s="481"/>
      <c r="J122" s="399"/>
      <c r="L122" s="399"/>
      <c r="M122" s="399"/>
    </row>
    <row r="123" spans="1:13" s="232" customFormat="1" ht="12" customHeight="1" thickBot="1" x14ac:dyDescent="0.35">
      <c r="A123" s="173" t="s">
        <v>660</v>
      </c>
      <c r="B123" s="166" t="s">
        <v>647</v>
      </c>
      <c r="C123" s="209"/>
      <c r="D123" s="209">
        <v>0</v>
      </c>
      <c r="E123" s="192"/>
      <c r="F123" s="830" t="s">
        <v>763</v>
      </c>
      <c r="G123" s="481">
        <v>0</v>
      </c>
      <c r="J123" s="400"/>
      <c r="L123" s="399"/>
      <c r="M123" s="399"/>
    </row>
    <row r="124" spans="1:13" ht="12" customHeight="1" thickBot="1" x14ac:dyDescent="0.35">
      <c r="A124" s="173" t="s">
        <v>661</v>
      </c>
      <c r="B124" s="166" t="s">
        <v>662</v>
      </c>
      <c r="C124" s="209"/>
      <c r="D124" s="209"/>
      <c r="E124" s="192"/>
      <c r="F124" s="830" t="s">
        <v>764</v>
      </c>
      <c r="G124" s="481"/>
      <c r="J124" s="399"/>
      <c r="L124" s="399"/>
      <c r="M124" s="399"/>
    </row>
    <row r="125" spans="1:13" ht="12" customHeight="1" thickBot="1" x14ac:dyDescent="0.35">
      <c r="A125" s="171" t="s">
        <v>663</v>
      </c>
      <c r="B125" s="166" t="s">
        <v>664</v>
      </c>
      <c r="C125" s="211"/>
      <c r="D125" s="211"/>
      <c r="E125" s="194"/>
      <c r="F125" s="830" t="s">
        <v>765</v>
      </c>
      <c r="G125" s="481"/>
      <c r="J125" s="399"/>
      <c r="L125" s="400"/>
      <c r="M125" s="399"/>
    </row>
    <row r="126" spans="1:13" ht="12" customHeight="1" thickBot="1" x14ac:dyDescent="0.35">
      <c r="A126" s="178" t="s">
        <v>308</v>
      </c>
      <c r="B126" s="185" t="s">
        <v>665</v>
      </c>
      <c r="C126" s="208">
        <v>3955646</v>
      </c>
      <c r="D126" s="208"/>
      <c r="E126" s="191"/>
      <c r="F126" s="830" t="s">
        <v>766</v>
      </c>
      <c r="G126" s="481"/>
      <c r="J126" s="399"/>
      <c r="L126" s="399"/>
      <c r="M126" s="399"/>
    </row>
    <row r="127" spans="1:13" ht="12" customHeight="1" thickBot="1" x14ac:dyDescent="0.35">
      <c r="A127" s="173" t="s">
        <v>353</v>
      </c>
      <c r="B127" s="167" t="s">
        <v>342</v>
      </c>
      <c r="C127" s="210"/>
      <c r="D127" s="210">
        <v>0</v>
      </c>
      <c r="E127" s="193">
        <v>0</v>
      </c>
      <c r="F127" s="830" t="s">
        <v>767</v>
      </c>
      <c r="G127" s="481"/>
      <c r="J127" s="399"/>
      <c r="L127" s="399"/>
      <c r="M127" s="399"/>
    </row>
    <row r="128" spans="1:13" ht="12" customHeight="1" thickBot="1" x14ac:dyDescent="0.35">
      <c r="A128" s="174" t="s">
        <v>354</v>
      </c>
      <c r="B128" s="170" t="s">
        <v>343</v>
      </c>
      <c r="C128" s="211">
        <v>3955646</v>
      </c>
      <c r="D128" s="211">
        <v>0</v>
      </c>
      <c r="E128" s="194">
        <v>0</v>
      </c>
      <c r="F128" s="830" t="s">
        <v>768</v>
      </c>
      <c r="G128" s="481"/>
      <c r="J128" s="399"/>
      <c r="L128" s="399"/>
    </row>
    <row r="129" spans="1:12" ht="12" customHeight="1" thickBot="1" x14ac:dyDescent="0.35">
      <c r="A129" s="178" t="s">
        <v>309</v>
      </c>
      <c r="B129" s="185" t="s">
        <v>666</v>
      </c>
      <c r="C129" s="208">
        <v>82474773</v>
      </c>
      <c r="D129" s="208">
        <f>D126+D112+D96</f>
        <v>51694221</v>
      </c>
      <c r="E129" s="208">
        <f>E126+E112+E96</f>
        <v>51903755</v>
      </c>
      <c r="F129" s="830" t="s">
        <v>769</v>
      </c>
      <c r="G129" s="481">
        <f>E129/D129</f>
        <v>1.0040533350913634</v>
      </c>
      <c r="J129" s="399"/>
      <c r="L129" s="399"/>
    </row>
    <row r="130" spans="1:12" ht="12" customHeight="1" thickBot="1" x14ac:dyDescent="0.35">
      <c r="A130" s="178" t="s">
        <v>310</v>
      </c>
      <c r="B130" s="185" t="s">
        <v>667</v>
      </c>
      <c r="C130" s="208">
        <v>12000000</v>
      </c>
      <c r="D130" s="208"/>
      <c r="E130" s="208"/>
      <c r="F130" s="830" t="s">
        <v>770</v>
      </c>
      <c r="G130" s="481"/>
      <c r="J130" s="399"/>
      <c r="L130" s="399"/>
    </row>
    <row r="131" spans="1:12" ht="12" customHeight="1" thickBot="1" x14ac:dyDescent="0.35">
      <c r="A131" s="173" t="s">
        <v>357</v>
      </c>
      <c r="B131" s="167" t="s">
        <v>668</v>
      </c>
      <c r="C131" s="209"/>
      <c r="D131" s="209">
        <v>0</v>
      </c>
      <c r="E131" s="192">
        <v>0</v>
      </c>
      <c r="F131" s="830" t="s">
        <v>771</v>
      </c>
      <c r="G131" s="481"/>
      <c r="L131" s="399"/>
    </row>
    <row r="132" spans="1:12" ht="12" customHeight="1" thickBot="1" x14ac:dyDescent="0.35">
      <c r="A132" s="173" t="s">
        <v>358</v>
      </c>
      <c r="B132" s="167" t="s">
        <v>669</v>
      </c>
      <c r="C132" s="209"/>
      <c r="D132" s="209">
        <v>0</v>
      </c>
      <c r="E132" s="192">
        <v>0</v>
      </c>
      <c r="F132" s="830" t="s">
        <v>772</v>
      </c>
      <c r="G132" s="481"/>
    </row>
    <row r="133" spans="1:12" ht="12" customHeight="1" thickBot="1" x14ac:dyDescent="0.35">
      <c r="A133" s="171" t="s">
        <v>359</v>
      </c>
      <c r="B133" s="165" t="s">
        <v>670</v>
      </c>
      <c r="C133" s="209">
        <v>12000000</v>
      </c>
      <c r="D133" s="209"/>
      <c r="E133" s="192">
        <v>0</v>
      </c>
      <c r="F133" s="830" t="s">
        <v>773</v>
      </c>
      <c r="G133" s="481"/>
    </row>
    <row r="134" spans="1:12" ht="12" customHeight="1" thickBot="1" x14ac:dyDescent="0.35">
      <c r="A134" s="178" t="s">
        <v>311</v>
      </c>
      <c r="B134" s="185" t="s">
        <v>671</v>
      </c>
      <c r="C134" s="208">
        <v>0</v>
      </c>
      <c r="D134" s="208"/>
      <c r="E134" s="191"/>
      <c r="F134" s="830" t="s">
        <v>774</v>
      </c>
      <c r="G134" s="481"/>
    </row>
    <row r="135" spans="1:12" ht="12" customHeight="1" thickBot="1" x14ac:dyDescent="0.35">
      <c r="A135" s="173" t="s">
        <v>360</v>
      </c>
      <c r="B135" s="167" t="s">
        <v>672</v>
      </c>
      <c r="C135" s="209"/>
      <c r="D135" s="209"/>
      <c r="E135" s="192"/>
      <c r="F135" s="830" t="s">
        <v>775</v>
      </c>
      <c r="G135" s="481"/>
    </row>
    <row r="136" spans="1:12" ht="12" customHeight="1" thickBot="1" x14ac:dyDescent="0.35">
      <c r="A136" s="173" t="s">
        <v>361</v>
      </c>
      <c r="B136" s="167" t="s">
        <v>673</v>
      </c>
      <c r="C136" s="209"/>
      <c r="D136" s="209"/>
      <c r="E136" s="192"/>
      <c r="F136" s="830" t="s">
        <v>776</v>
      </c>
      <c r="G136" s="481"/>
    </row>
    <row r="137" spans="1:12" ht="12" customHeight="1" thickBot="1" x14ac:dyDescent="0.35">
      <c r="A137" s="173" t="s">
        <v>569</v>
      </c>
      <c r="B137" s="167" t="s">
        <v>674</v>
      </c>
      <c r="C137" s="209"/>
      <c r="D137" s="209"/>
      <c r="E137" s="192"/>
      <c r="F137" s="830" t="s">
        <v>777</v>
      </c>
      <c r="G137" s="481"/>
    </row>
    <row r="138" spans="1:12" ht="12" customHeight="1" thickBot="1" x14ac:dyDescent="0.35">
      <c r="A138" s="171" t="s">
        <v>571</v>
      </c>
      <c r="B138" s="165" t="s">
        <v>675</v>
      </c>
      <c r="C138" s="209"/>
      <c r="D138" s="209"/>
      <c r="E138" s="192"/>
      <c r="F138" s="830" t="s">
        <v>778</v>
      </c>
      <c r="G138" s="481"/>
    </row>
    <row r="139" spans="1:12" ht="12" customHeight="1" thickBot="1" x14ac:dyDescent="0.35">
      <c r="A139" s="178" t="s">
        <v>312</v>
      </c>
      <c r="B139" s="185" t="s">
        <v>676</v>
      </c>
      <c r="C139" s="214">
        <v>2628658</v>
      </c>
      <c r="D139" s="214">
        <v>2628912</v>
      </c>
      <c r="E139" s="214">
        <v>2628912</v>
      </c>
      <c r="F139" s="830" t="s">
        <v>779</v>
      </c>
      <c r="G139" s="481"/>
    </row>
    <row r="140" spans="1:12" ht="12" customHeight="1" thickBot="1" x14ac:dyDescent="0.35">
      <c r="A140" s="173" t="s">
        <v>362</v>
      </c>
      <c r="B140" s="167" t="s">
        <v>677</v>
      </c>
      <c r="C140" s="209"/>
      <c r="D140" s="209"/>
      <c r="E140" s="192"/>
      <c r="F140" s="830" t="s">
        <v>780</v>
      </c>
      <c r="G140" s="481"/>
    </row>
    <row r="141" spans="1:12" ht="12" customHeight="1" thickBot="1" x14ac:dyDescent="0.35">
      <c r="A141" s="173" t="s">
        <v>363</v>
      </c>
      <c r="B141" s="167" t="s">
        <v>678</v>
      </c>
      <c r="C141" s="209"/>
      <c r="D141" s="209"/>
      <c r="E141" s="192"/>
      <c r="F141" s="830" t="s">
        <v>781</v>
      </c>
      <c r="G141" s="481"/>
    </row>
    <row r="142" spans="1:12" ht="12" customHeight="1" thickBot="1" x14ac:dyDescent="0.35">
      <c r="A142" s="173" t="s">
        <v>578</v>
      </c>
      <c r="B142" s="167" t="s">
        <v>679</v>
      </c>
      <c r="C142" s="209">
        <v>2628658</v>
      </c>
      <c r="D142" s="209">
        <v>2628912</v>
      </c>
      <c r="E142" s="192">
        <v>2628912</v>
      </c>
      <c r="F142" s="830" t="s">
        <v>782</v>
      </c>
      <c r="G142" s="481"/>
    </row>
    <row r="143" spans="1:12" ht="12" customHeight="1" thickBot="1" x14ac:dyDescent="0.35">
      <c r="A143" s="171" t="s">
        <v>580</v>
      </c>
      <c r="B143" s="165" t="s">
        <v>680</v>
      </c>
      <c r="C143" s="209"/>
      <c r="D143" s="209"/>
      <c r="E143" s="192"/>
      <c r="F143" s="830" t="s">
        <v>783</v>
      </c>
      <c r="G143" s="481"/>
    </row>
    <row r="144" spans="1:12" ht="15" customHeight="1" thickBot="1" x14ac:dyDescent="0.35">
      <c r="A144" s="178" t="s">
        <v>313</v>
      </c>
      <c r="B144" s="185" t="s">
        <v>681</v>
      </c>
      <c r="C144" s="25">
        <v>1933232</v>
      </c>
      <c r="D144" s="25"/>
      <c r="E144" s="163"/>
      <c r="F144" s="830" t="s">
        <v>784</v>
      </c>
      <c r="G144" s="481"/>
      <c r="H144" s="221"/>
      <c r="I144" s="221"/>
    </row>
    <row r="145" spans="1:7" s="217" customFormat="1" ht="12.9" customHeight="1" thickBot="1" x14ac:dyDescent="0.35">
      <c r="A145" s="173" t="s">
        <v>422</v>
      </c>
      <c r="B145" s="167" t="s">
        <v>682</v>
      </c>
      <c r="C145" s="209"/>
      <c r="D145" s="209">
        <v>0</v>
      </c>
      <c r="E145" s="192">
        <v>0</v>
      </c>
      <c r="F145" s="830" t="s">
        <v>785</v>
      </c>
      <c r="G145" s="481"/>
    </row>
    <row r="146" spans="1:7" ht="12.75" customHeight="1" thickBot="1" x14ac:dyDescent="0.35">
      <c r="A146" s="173" t="s">
        <v>423</v>
      </c>
      <c r="B146" s="167" t="s">
        <v>683</v>
      </c>
      <c r="C146" s="209"/>
      <c r="D146" s="209">
        <v>0</v>
      </c>
      <c r="E146" s="192">
        <v>0</v>
      </c>
      <c r="F146" s="830" t="s">
        <v>786</v>
      </c>
      <c r="G146" s="481"/>
    </row>
    <row r="147" spans="1:7" ht="12.75" customHeight="1" thickBot="1" x14ac:dyDescent="0.35">
      <c r="A147" s="173" t="s">
        <v>440</v>
      </c>
      <c r="B147" s="167" t="s">
        <v>684</v>
      </c>
      <c r="C147" s="209"/>
      <c r="D147" s="209">
        <v>0</v>
      </c>
      <c r="E147" s="192">
        <v>0</v>
      </c>
      <c r="F147" s="830" t="s">
        <v>787</v>
      </c>
      <c r="G147" s="481"/>
    </row>
    <row r="148" spans="1:7" ht="12.75" customHeight="1" thickBot="1" x14ac:dyDescent="0.35">
      <c r="A148" s="173" t="s">
        <v>586</v>
      </c>
      <c r="B148" s="167" t="s">
        <v>685</v>
      </c>
      <c r="C148" s="209"/>
      <c r="D148" s="209">
        <v>0</v>
      </c>
      <c r="E148" s="192">
        <v>0</v>
      </c>
      <c r="F148" s="830" t="s">
        <v>788</v>
      </c>
      <c r="G148" s="481"/>
    </row>
    <row r="149" spans="1:7" ht="16.2" thickBot="1" x14ac:dyDescent="0.35">
      <c r="A149" s="178" t="s">
        <v>314</v>
      </c>
      <c r="B149" s="185" t="s">
        <v>686</v>
      </c>
      <c r="C149" s="162">
        <f>C144+C139+C130</f>
        <v>16561890</v>
      </c>
      <c r="D149" s="162">
        <f>D144+D139+D130</f>
        <v>2628912</v>
      </c>
      <c r="E149" s="162">
        <f>E144+E139+E130</f>
        <v>2628912</v>
      </c>
      <c r="F149" s="830" t="s">
        <v>789</v>
      </c>
      <c r="G149" s="481"/>
    </row>
    <row r="150" spans="1:7" ht="16.2" thickBot="1" x14ac:dyDescent="0.35">
      <c r="A150" s="342" t="s">
        <v>315</v>
      </c>
      <c r="B150" s="296" t="s">
        <v>687</v>
      </c>
      <c r="C150" s="162">
        <f>C149+C129</f>
        <v>99036663</v>
      </c>
      <c r="D150" s="162">
        <f>D149+D129</f>
        <v>54323133</v>
      </c>
      <c r="E150" s="162">
        <f>E149+E129</f>
        <v>54532667</v>
      </c>
      <c r="F150" s="830" t="s">
        <v>790</v>
      </c>
      <c r="G150" s="481">
        <f>E150/D150</f>
        <v>1.0038571781196788</v>
      </c>
    </row>
    <row r="151" spans="1:7" ht="16.2" thickBot="1" x14ac:dyDescent="0.35">
      <c r="A151" s="832"/>
      <c r="B151" s="833"/>
      <c r="C151" s="834"/>
      <c r="D151" s="834"/>
      <c r="E151" s="834"/>
      <c r="F151" s="835"/>
      <c r="G151" s="285"/>
    </row>
    <row r="152" spans="1:7" ht="18.75" customHeight="1" x14ac:dyDescent="0.3">
      <c r="A152" s="867" t="s">
        <v>688</v>
      </c>
      <c r="B152" s="867"/>
      <c r="C152" s="867"/>
      <c r="D152" s="867"/>
      <c r="E152" s="867"/>
    </row>
    <row r="153" spans="1:7" ht="13.5" customHeight="1" thickBot="1" x14ac:dyDescent="0.35">
      <c r="A153" s="187" t="s">
        <v>405</v>
      </c>
      <c r="B153" s="187"/>
      <c r="C153" s="215"/>
      <c r="E153" s="203" t="s">
        <v>1023</v>
      </c>
    </row>
    <row r="154" spans="1:7" ht="16.2" thickBot="1" x14ac:dyDescent="0.35">
      <c r="A154" s="178">
        <v>1</v>
      </c>
      <c r="B154" s="181" t="s">
        <v>689</v>
      </c>
      <c r="C154" s="202">
        <f>+C66-C129</f>
        <v>-70474773</v>
      </c>
      <c r="D154" s="202">
        <f>+D65-D129</f>
        <v>5268450</v>
      </c>
      <c r="E154" s="202">
        <f>+E65-E129</f>
        <v>-1232084</v>
      </c>
    </row>
    <row r="155" spans="1:7" ht="21" thickBot="1" x14ac:dyDescent="0.35">
      <c r="A155" s="178" t="s">
        <v>307</v>
      </c>
      <c r="B155" s="181" t="s">
        <v>690</v>
      </c>
      <c r="C155" s="202">
        <f>+C88-C149</f>
        <v>2237732</v>
      </c>
      <c r="D155" s="202">
        <f>+D88-D149</f>
        <v>-254</v>
      </c>
      <c r="E155" s="202">
        <f>+E88-E149</f>
        <v>-342</v>
      </c>
    </row>
    <row r="156" spans="1:7" ht="7.5" customHeight="1" x14ac:dyDescent="0.3"/>
    <row r="158" spans="1:7" ht="12.75" customHeight="1" x14ac:dyDescent="0.3"/>
    <row r="159" spans="1:7" ht="12.75" customHeight="1" x14ac:dyDescent="0.3"/>
    <row r="160" spans="1:7" ht="12.75" customHeight="1" x14ac:dyDescent="0.3"/>
    <row r="161" spans="2:6" ht="12.75" customHeight="1" x14ac:dyDescent="0.3"/>
    <row r="162" spans="2:6" ht="12.75" customHeight="1" x14ac:dyDescent="0.3"/>
    <row r="163" spans="2:6" ht="12.75" customHeight="1" x14ac:dyDescent="0.3"/>
    <row r="164" spans="2:6" ht="12.75" customHeight="1" x14ac:dyDescent="0.3"/>
    <row r="165" spans="2:6" s="205" customFormat="1" ht="12.75" customHeight="1" x14ac:dyDescent="0.3">
      <c r="B165" s="412"/>
      <c r="C165" s="206"/>
      <c r="D165" s="206"/>
      <c r="E165" s="206"/>
      <c r="F165" s="215"/>
    </row>
  </sheetData>
  <mergeCells count="10">
    <mergeCell ref="A1:F1"/>
    <mergeCell ref="A2:E2"/>
    <mergeCell ref="B93:B94"/>
    <mergeCell ref="A152:E152"/>
    <mergeCell ref="A93:A94"/>
    <mergeCell ref="C93:E93"/>
    <mergeCell ref="C4:E4"/>
    <mergeCell ref="B4:B5"/>
    <mergeCell ref="A4:A5"/>
    <mergeCell ref="A91:E91"/>
  </mergeCells>
  <phoneticPr fontId="0" type="noConversion"/>
  <printOptions horizontalCentered="1"/>
  <pageMargins left="0.23622047244094491" right="0.19685039370078741" top="0.98425196850393704" bottom="0.23622047244094491" header="0.19685039370078741" footer="0.15748031496062992"/>
  <pageSetup paperSize="9" scale="66" orientation="portrait" horizontalDpi="300" verticalDpi="300" r:id="rId1"/>
  <headerFooter alignWithMargins="0">
    <oddHeader>&amp;C&amp;"Times New Roman CE,Félkövér"&amp;12
Jászboldogháza Községi Önkormányzat
2020. ÉVI ZÁRSZÁMADÁS
ÖNKÉNT VÁLLALT FELADATAINAK MÉRLEGE
&amp;R&amp;"Times New Roman CE,Félkövér dőlt"&amp;11 1.A.2 melléklet a 7/2021. (05.29.) önkormányzati rendelethez</oddHeader>
  </headerFooter>
  <rowBreaks count="1" manualBreakCount="1">
    <brk id="89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25C8"/>
  </sheetPr>
  <dimension ref="A1:M164"/>
  <sheetViews>
    <sheetView view="pageLayout" zoomScaleNormal="130" zoomScaleSheetLayoutView="100" workbookViewId="0">
      <selection activeCell="E8" sqref="E8"/>
    </sheetView>
  </sheetViews>
  <sheetFormatPr defaultColWidth="9.33203125" defaultRowHeight="15.6" x14ac:dyDescent="0.3"/>
  <cols>
    <col min="1" max="1" width="9.44140625" style="205" customWidth="1"/>
    <col min="2" max="2" width="60.77734375" style="412" customWidth="1"/>
    <col min="3" max="4" width="15.77734375" style="206" customWidth="1"/>
    <col min="5" max="5" width="17.77734375" style="206" bestFit="1" customWidth="1"/>
    <col min="6" max="6" width="9.33203125" style="215" hidden="1" customWidth="1"/>
    <col min="7" max="7" width="18.109375" style="215" bestFit="1" customWidth="1"/>
    <col min="8" max="9" width="9.33203125" style="215"/>
    <col min="10" max="10" width="10.44140625" style="215" bestFit="1" customWidth="1"/>
    <col min="11" max="11" width="9.33203125" style="215"/>
    <col min="12" max="13" width="12.44140625" style="215" bestFit="1" customWidth="1"/>
    <col min="14" max="16384" width="9.33203125" style="215"/>
  </cols>
  <sheetData>
    <row r="1" spans="1:7" x14ac:dyDescent="0.3">
      <c r="A1" s="884"/>
      <c r="B1" s="885"/>
      <c r="C1" s="885"/>
      <c r="D1" s="885"/>
      <c r="E1" s="885"/>
      <c r="F1" s="885"/>
    </row>
    <row r="2" spans="1:7" ht="15.9" customHeight="1" x14ac:dyDescent="0.3">
      <c r="A2" s="868" t="s">
        <v>303</v>
      </c>
      <c r="B2" s="868"/>
      <c r="C2" s="868"/>
      <c r="D2" s="868"/>
      <c r="E2" s="868"/>
    </row>
    <row r="3" spans="1:7" ht="15.9" customHeight="1" thickBot="1" x14ac:dyDescent="0.35">
      <c r="A3" s="16" t="s">
        <v>403</v>
      </c>
      <c r="B3" s="16"/>
      <c r="C3" s="203"/>
      <c r="D3" s="203"/>
      <c r="E3" s="203" t="s">
        <v>1023</v>
      </c>
    </row>
    <row r="4" spans="1:7" ht="15.9" customHeight="1" x14ac:dyDescent="0.3">
      <c r="A4" s="869" t="s">
        <v>352</v>
      </c>
      <c r="B4" s="882" t="s">
        <v>305</v>
      </c>
      <c r="C4" s="873" t="str">
        <f>+'1.A.sz.mell.'!C3:E3</f>
        <v>2020.év</v>
      </c>
      <c r="D4" s="873"/>
      <c r="E4" s="876"/>
      <c r="F4" s="274"/>
      <c r="G4" s="340"/>
    </row>
    <row r="5" spans="1:7" ht="38.1" customHeight="1" thickBot="1" x14ac:dyDescent="0.35">
      <c r="A5" s="870"/>
      <c r="B5" s="883"/>
      <c r="C5" s="18" t="s">
        <v>461</v>
      </c>
      <c r="D5" s="18" t="s">
        <v>466</v>
      </c>
      <c r="E5" s="19" t="s">
        <v>467</v>
      </c>
      <c r="F5" s="274"/>
      <c r="G5" s="288" t="s">
        <v>816</v>
      </c>
    </row>
    <row r="6" spans="1:7" s="216" customFormat="1" ht="12" customHeight="1" thickBot="1" x14ac:dyDescent="0.25">
      <c r="A6" s="182" t="s">
        <v>634</v>
      </c>
      <c r="B6" s="183" t="s">
        <v>635</v>
      </c>
      <c r="C6" s="183" t="s">
        <v>636</v>
      </c>
      <c r="D6" s="183" t="s">
        <v>637</v>
      </c>
      <c r="E6" s="225" t="s">
        <v>638</v>
      </c>
      <c r="F6" s="275"/>
      <c r="G6" s="480" t="s">
        <v>715</v>
      </c>
    </row>
    <row r="7" spans="1:7" s="217" customFormat="1" ht="12" customHeight="1" thickBot="1" x14ac:dyDescent="0.3">
      <c r="A7" s="178" t="s">
        <v>306</v>
      </c>
      <c r="B7" s="179" t="s">
        <v>518</v>
      </c>
      <c r="C7" s="208">
        <v>0</v>
      </c>
      <c r="D7" s="208">
        <v>0</v>
      </c>
      <c r="E7" s="191">
        <v>0</v>
      </c>
      <c r="F7" s="276" t="s">
        <v>736</v>
      </c>
      <c r="G7" s="285"/>
    </row>
    <row r="8" spans="1:7" s="217" customFormat="1" ht="12" customHeight="1" thickBot="1" x14ac:dyDescent="0.3">
      <c r="A8" s="173" t="s">
        <v>364</v>
      </c>
      <c r="B8" s="409" t="s">
        <v>519</v>
      </c>
      <c r="C8" s="210"/>
      <c r="D8" s="210"/>
      <c r="E8" s="193"/>
      <c r="F8" s="276" t="s">
        <v>737</v>
      </c>
      <c r="G8" s="285"/>
    </row>
    <row r="9" spans="1:7" s="217" customFormat="1" ht="12" customHeight="1" thickBot="1" x14ac:dyDescent="0.3">
      <c r="A9" s="172" t="s">
        <v>365</v>
      </c>
      <c r="B9" s="199" t="s">
        <v>520</v>
      </c>
      <c r="C9" s="209"/>
      <c r="D9" s="209"/>
      <c r="E9" s="192"/>
      <c r="F9" s="276" t="s">
        <v>738</v>
      </c>
      <c r="G9" s="285"/>
    </row>
    <row r="10" spans="1:7" s="217" customFormat="1" ht="12.75" customHeight="1" thickBot="1" x14ac:dyDescent="0.3">
      <c r="A10" s="172" t="s">
        <v>366</v>
      </c>
      <c r="B10" s="199" t="s">
        <v>521</v>
      </c>
      <c r="C10" s="209"/>
      <c r="D10" s="209"/>
      <c r="E10" s="192"/>
      <c r="F10" s="276" t="s">
        <v>739</v>
      </c>
      <c r="G10" s="285"/>
    </row>
    <row r="11" spans="1:7" s="217" customFormat="1" ht="12.75" customHeight="1" thickBot="1" x14ac:dyDescent="0.3">
      <c r="A11" s="172" t="s">
        <v>367</v>
      </c>
      <c r="B11" s="199" t="s">
        <v>1189</v>
      </c>
      <c r="C11" s="209"/>
      <c r="D11" s="209"/>
      <c r="E11" s="192"/>
      <c r="F11" s="276"/>
      <c r="G11" s="285"/>
    </row>
    <row r="12" spans="1:7" s="217" customFormat="1" ht="12" customHeight="1" thickBot="1" x14ac:dyDescent="0.3">
      <c r="A12" s="172" t="s">
        <v>400</v>
      </c>
      <c r="B12" s="199" t="s">
        <v>522</v>
      </c>
      <c r="C12" s="209"/>
      <c r="D12" s="209"/>
      <c r="E12" s="192"/>
      <c r="F12" s="276" t="s">
        <v>740</v>
      </c>
      <c r="G12" s="285"/>
    </row>
    <row r="13" spans="1:7" s="217" customFormat="1" ht="12" customHeight="1" thickBot="1" x14ac:dyDescent="0.3">
      <c r="A13" s="172" t="s">
        <v>368</v>
      </c>
      <c r="B13" s="199" t="s">
        <v>523</v>
      </c>
      <c r="C13" s="209"/>
      <c r="D13" s="209"/>
      <c r="E13" s="192"/>
      <c r="F13" s="276" t="s">
        <v>741</v>
      </c>
      <c r="G13" s="285"/>
    </row>
    <row r="14" spans="1:7" s="217" customFormat="1" ht="12" customHeight="1" thickBot="1" x14ac:dyDescent="0.3">
      <c r="A14" s="174" t="s">
        <v>369</v>
      </c>
      <c r="B14" s="200" t="s">
        <v>524</v>
      </c>
      <c r="C14" s="211"/>
      <c r="D14" s="211"/>
      <c r="E14" s="194"/>
      <c r="F14" s="276" t="s">
        <v>742</v>
      </c>
      <c r="G14" s="285"/>
    </row>
    <row r="15" spans="1:7" s="217" customFormat="1" ht="22.5" customHeight="1" thickBot="1" x14ac:dyDescent="0.3">
      <c r="A15" s="178" t="s">
        <v>377</v>
      </c>
      <c r="B15" s="198" t="s">
        <v>526</v>
      </c>
      <c r="C15" s="208">
        <f>SUM(C16:C21)</f>
        <v>0</v>
      </c>
      <c r="D15" s="208">
        <f>SUM(D16:D21)</f>
        <v>0</v>
      </c>
      <c r="E15" s="202">
        <f>SUM(E16:E21)</f>
        <v>0</v>
      </c>
      <c r="F15" s="276" t="s">
        <v>743</v>
      </c>
      <c r="G15" s="285"/>
    </row>
    <row r="16" spans="1:7" s="217" customFormat="1" ht="12" customHeight="1" thickBot="1" x14ac:dyDescent="0.3">
      <c r="A16" s="173" t="s">
        <v>370</v>
      </c>
      <c r="B16" s="409" t="s">
        <v>526</v>
      </c>
      <c r="C16" s="210">
        <v>0</v>
      </c>
      <c r="D16" s="210">
        <v>0</v>
      </c>
      <c r="E16" s="193">
        <v>0</v>
      </c>
      <c r="F16" s="276" t="s">
        <v>744</v>
      </c>
      <c r="G16" s="285"/>
    </row>
    <row r="17" spans="1:7" s="217" customFormat="1" ht="12" customHeight="1" thickBot="1" x14ac:dyDescent="0.3">
      <c r="A17" s="172" t="s">
        <v>371</v>
      </c>
      <c r="B17" s="199" t="s">
        <v>527</v>
      </c>
      <c r="C17" s="209">
        <v>0</v>
      </c>
      <c r="D17" s="209">
        <v>0</v>
      </c>
      <c r="E17" s="192">
        <v>0</v>
      </c>
      <c r="F17" s="276" t="s">
        <v>745</v>
      </c>
      <c r="G17" s="285"/>
    </row>
    <row r="18" spans="1:7" s="217" customFormat="1" ht="12" customHeight="1" thickBot="1" x14ac:dyDescent="0.3">
      <c r="A18" s="172" t="s">
        <v>372</v>
      </c>
      <c r="B18" s="199" t="s">
        <v>528</v>
      </c>
      <c r="C18" s="209">
        <v>0</v>
      </c>
      <c r="D18" s="209">
        <v>0</v>
      </c>
      <c r="E18" s="192">
        <v>0</v>
      </c>
      <c r="F18" s="276" t="s">
        <v>746</v>
      </c>
      <c r="G18" s="285"/>
    </row>
    <row r="19" spans="1:7" s="217" customFormat="1" ht="12" customHeight="1" thickBot="1" x14ac:dyDescent="0.3">
      <c r="A19" s="172" t="s">
        <v>373</v>
      </c>
      <c r="B19" s="199" t="s">
        <v>530</v>
      </c>
      <c r="C19" s="209">
        <v>0</v>
      </c>
      <c r="D19" s="209">
        <v>0</v>
      </c>
      <c r="E19" s="192">
        <v>0</v>
      </c>
      <c r="F19" s="276" t="s">
        <v>747</v>
      </c>
      <c r="G19" s="285"/>
    </row>
    <row r="20" spans="1:7" s="217" customFormat="1" ht="12" customHeight="1" thickBot="1" x14ac:dyDescent="0.3">
      <c r="A20" s="172" t="s">
        <v>374</v>
      </c>
      <c r="B20" s="199" t="s">
        <v>531</v>
      </c>
      <c r="C20" s="209"/>
      <c r="D20" s="209"/>
      <c r="E20" s="192"/>
      <c r="F20" s="276" t="s">
        <v>748</v>
      </c>
      <c r="G20" s="285"/>
    </row>
    <row r="21" spans="1:7" s="217" customFormat="1" ht="12" customHeight="1" thickBot="1" x14ac:dyDescent="0.3">
      <c r="A21" s="174" t="s">
        <v>381</v>
      </c>
      <c r="B21" s="200" t="s">
        <v>532</v>
      </c>
      <c r="C21" s="211">
        <v>0</v>
      </c>
      <c r="D21" s="211">
        <v>0</v>
      </c>
      <c r="E21" s="194">
        <v>0</v>
      </c>
      <c r="F21" s="276" t="s">
        <v>749</v>
      </c>
      <c r="G21" s="285"/>
    </row>
    <row r="22" spans="1:7" s="217" customFormat="1" ht="21" customHeight="1" thickBot="1" x14ac:dyDescent="0.3">
      <c r="A22" s="178" t="s">
        <v>308</v>
      </c>
      <c r="B22" s="179" t="s">
        <v>533</v>
      </c>
      <c r="C22" s="208">
        <f>C23+C24+C25+C26+C27</f>
        <v>0</v>
      </c>
      <c r="D22" s="208">
        <f>D23+D24+D25+D26+D27</f>
        <v>0</v>
      </c>
      <c r="E22" s="208">
        <f>E23+E24+E25+E26+E27</f>
        <v>0</v>
      </c>
      <c r="F22" s="276" t="s">
        <v>750</v>
      </c>
      <c r="G22" s="285"/>
    </row>
    <row r="23" spans="1:7" s="217" customFormat="1" ht="12" customHeight="1" thickBot="1" x14ac:dyDescent="0.3">
      <c r="A23" s="173" t="s">
        <v>353</v>
      </c>
      <c r="B23" s="409" t="s">
        <v>534</v>
      </c>
      <c r="C23" s="210">
        <v>0</v>
      </c>
      <c r="D23" s="210"/>
      <c r="E23" s="193"/>
      <c r="F23" s="276" t="s">
        <v>751</v>
      </c>
      <c r="G23" s="285"/>
    </row>
    <row r="24" spans="1:7" s="217" customFormat="1" ht="12" customHeight="1" thickBot="1" x14ac:dyDescent="0.3">
      <c r="A24" s="172" t="s">
        <v>354</v>
      </c>
      <c r="B24" s="199" t="s">
        <v>535</v>
      </c>
      <c r="C24" s="209">
        <v>0</v>
      </c>
      <c r="D24" s="209">
        <v>0</v>
      </c>
      <c r="E24" s="192">
        <v>0</v>
      </c>
      <c r="F24" s="276" t="s">
        <v>752</v>
      </c>
      <c r="G24" s="285"/>
    </row>
    <row r="25" spans="1:7" s="217" customFormat="1" ht="12" customHeight="1" thickBot="1" x14ac:dyDescent="0.3">
      <c r="A25" s="172" t="s">
        <v>355</v>
      </c>
      <c r="B25" s="199" t="s">
        <v>536</v>
      </c>
      <c r="C25" s="209">
        <v>0</v>
      </c>
      <c r="D25" s="209">
        <v>0</v>
      </c>
      <c r="E25" s="192">
        <v>0</v>
      </c>
      <c r="F25" s="276" t="s">
        <v>753</v>
      </c>
      <c r="G25" s="285"/>
    </row>
    <row r="26" spans="1:7" s="217" customFormat="1" ht="12" customHeight="1" thickBot="1" x14ac:dyDescent="0.3">
      <c r="A26" s="172" t="s">
        <v>356</v>
      </c>
      <c r="B26" s="199" t="s">
        <v>537</v>
      </c>
      <c r="C26" s="209">
        <v>0</v>
      </c>
      <c r="D26" s="209">
        <v>0</v>
      </c>
      <c r="E26" s="192">
        <v>0</v>
      </c>
      <c r="F26" s="276" t="s">
        <v>754</v>
      </c>
      <c r="G26" s="285"/>
    </row>
    <row r="27" spans="1:7" s="217" customFormat="1" ht="12" customHeight="1" thickBot="1" x14ac:dyDescent="0.3">
      <c r="A27" s="172" t="s">
        <v>412</v>
      </c>
      <c r="B27" s="199" t="s">
        <v>538</v>
      </c>
      <c r="C27" s="209">
        <v>0</v>
      </c>
      <c r="D27" s="209"/>
      <c r="E27" s="192"/>
      <c r="F27" s="276" t="s">
        <v>755</v>
      </c>
      <c r="G27" s="285"/>
    </row>
    <row r="28" spans="1:7" s="217" customFormat="1" ht="12" customHeight="1" thickBot="1" x14ac:dyDescent="0.3">
      <c r="A28" s="174" t="s">
        <v>413</v>
      </c>
      <c r="B28" s="200" t="s">
        <v>539</v>
      </c>
      <c r="C28" s="211">
        <v>0</v>
      </c>
      <c r="D28" s="209"/>
      <c r="E28" s="192"/>
      <c r="F28" s="276" t="s">
        <v>756</v>
      </c>
      <c r="G28" s="285"/>
    </row>
    <row r="29" spans="1:7" s="217" customFormat="1" ht="12" customHeight="1" thickBot="1" x14ac:dyDescent="0.3">
      <c r="A29" s="178" t="s">
        <v>414</v>
      </c>
      <c r="B29" s="179" t="s">
        <v>540</v>
      </c>
      <c r="C29" s="214"/>
      <c r="D29" s="214"/>
      <c r="E29" s="222"/>
      <c r="F29" s="276" t="s">
        <v>757</v>
      </c>
      <c r="G29" s="285"/>
    </row>
    <row r="30" spans="1:7" s="217" customFormat="1" ht="12" customHeight="1" thickBot="1" x14ac:dyDescent="0.3">
      <c r="A30" s="173" t="s">
        <v>541</v>
      </c>
      <c r="B30" s="409" t="s">
        <v>542</v>
      </c>
      <c r="C30" s="224"/>
      <c r="D30" s="224"/>
      <c r="E30" s="223"/>
      <c r="F30" s="276" t="s">
        <v>758</v>
      </c>
      <c r="G30" s="285"/>
    </row>
    <row r="31" spans="1:7" s="217" customFormat="1" ht="12" customHeight="1" thickBot="1" x14ac:dyDescent="0.3">
      <c r="A31" s="172" t="s">
        <v>543</v>
      </c>
      <c r="B31" s="199" t="s">
        <v>544</v>
      </c>
      <c r="C31" s="209"/>
      <c r="D31" s="209"/>
      <c r="E31" s="192"/>
      <c r="F31" s="276" t="s">
        <v>759</v>
      </c>
      <c r="G31" s="285"/>
    </row>
    <row r="32" spans="1:7" s="217" customFormat="1" ht="12" customHeight="1" thickBot="1" x14ac:dyDescent="0.3">
      <c r="A32" s="172" t="s">
        <v>545</v>
      </c>
      <c r="B32" s="199" t="s">
        <v>546</v>
      </c>
      <c r="C32" s="209"/>
      <c r="D32" s="209"/>
      <c r="E32" s="192"/>
      <c r="F32" s="276" t="s">
        <v>760</v>
      </c>
      <c r="G32" s="285"/>
    </row>
    <row r="33" spans="1:7" s="217" customFormat="1" ht="12" customHeight="1" thickBot="1" x14ac:dyDescent="0.3">
      <c r="A33" s="172" t="s">
        <v>547</v>
      </c>
      <c r="B33" s="199" t="s">
        <v>548</v>
      </c>
      <c r="C33" s="209"/>
      <c r="D33" s="209"/>
      <c r="E33" s="192"/>
      <c r="F33" s="276" t="s">
        <v>761</v>
      </c>
      <c r="G33" s="285"/>
    </row>
    <row r="34" spans="1:7" s="217" customFormat="1" ht="12" customHeight="1" thickBot="1" x14ac:dyDescent="0.3">
      <c r="A34" s="172" t="s">
        <v>549</v>
      </c>
      <c r="B34" s="199" t="s">
        <v>550</v>
      </c>
      <c r="C34" s="209"/>
      <c r="D34" s="209"/>
      <c r="E34" s="192"/>
      <c r="F34" s="276" t="s">
        <v>762</v>
      </c>
      <c r="G34" s="285"/>
    </row>
    <row r="35" spans="1:7" s="217" customFormat="1" ht="12" customHeight="1" thickBot="1" x14ac:dyDescent="0.3">
      <c r="A35" s="174" t="s">
        <v>551</v>
      </c>
      <c r="B35" s="200" t="s">
        <v>552</v>
      </c>
      <c r="C35" s="211"/>
      <c r="D35" s="211"/>
      <c r="E35" s="194"/>
      <c r="F35" s="276" t="s">
        <v>763</v>
      </c>
      <c r="G35" s="285"/>
    </row>
    <row r="36" spans="1:7" s="217" customFormat="1" ht="12" customHeight="1" thickBot="1" x14ac:dyDescent="0.3">
      <c r="A36" s="178" t="s">
        <v>310</v>
      </c>
      <c r="B36" s="179" t="s">
        <v>553</v>
      </c>
      <c r="C36" s="208">
        <f>SUM(C37:C47)</f>
        <v>0</v>
      </c>
      <c r="D36" s="208">
        <f>SUM(D37:D47)</f>
        <v>0</v>
      </c>
      <c r="E36" s="202">
        <f>SUM(E37:E47)</f>
        <v>0</v>
      </c>
      <c r="F36" s="276" t="s">
        <v>764</v>
      </c>
      <c r="G36" s="285"/>
    </row>
    <row r="37" spans="1:7" s="217" customFormat="1" ht="12" customHeight="1" thickBot="1" x14ac:dyDescent="0.3">
      <c r="A37" s="173" t="s">
        <v>357</v>
      </c>
      <c r="B37" s="409" t="s">
        <v>554</v>
      </c>
      <c r="C37" s="210"/>
      <c r="D37" s="210"/>
      <c r="E37" s="193"/>
      <c r="F37" s="276" t="s">
        <v>765</v>
      </c>
      <c r="G37" s="285"/>
    </row>
    <row r="38" spans="1:7" s="217" customFormat="1" ht="12" customHeight="1" thickBot="1" x14ac:dyDescent="0.3">
      <c r="A38" s="172" t="s">
        <v>358</v>
      </c>
      <c r="B38" s="199" t="s">
        <v>555</v>
      </c>
      <c r="C38" s="209"/>
      <c r="D38" s="209"/>
      <c r="E38" s="192"/>
      <c r="F38" s="276" t="s">
        <v>766</v>
      </c>
      <c r="G38" s="285"/>
    </row>
    <row r="39" spans="1:7" s="217" customFormat="1" ht="12" customHeight="1" thickBot="1" x14ac:dyDescent="0.3">
      <c r="A39" s="172" t="s">
        <v>359</v>
      </c>
      <c r="B39" s="199" t="s">
        <v>556</v>
      </c>
      <c r="C39" s="209"/>
      <c r="D39" s="209"/>
      <c r="E39" s="192"/>
      <c r="F39" s="276" t="s">
        <v>767</v>
      </c>
      <c r="G39" s="285"/>
    </row>
    <row r="40" spans="1:7" s="217" customFormat="1" ht="12" customHeight="1" thickBot="1" x14ac:dyDescent="0.3">
      <c r="A40" s="172" t="s">
        <v>416</v>
      </c>
      <c r="B40" s="199" t="s">
        <v>557</v>
      </c>
      <c r="C40" s="209"/>
      <c r="D40" s="209"/>
      <c r="E40" s="192"/>
      <c r="F40" s="276" t="s">
        <v>768</v>
      </c>
      <c r="G40" s="285"/>
    </row>
    <row r="41" spans="1:7" s="217" customFormat="1" ht="12" customHeight="1" thickBot="1" x14ac:dyDescent="0.3">
      <c r="A41" s="172" t="s">
        <v>417</v>
      </c>
      <c r="B41" s="199" t="s">
        <v>558</v>
      </c>
      <c r="C41" s="209"/>
      <c r="D41" s="209"/>
      <c r="E41" s="192"/>
      <c r="F41" s="276" t="s">
        <v>769</v>
      </c>
      <c r="G41" s="285"/>
    </row>
    <row r="42" spans="1:7" s="217" customFormat="1" ht="12" customHeight="1" thickBot="1" x14ac:dyDescent="0.3">
      <c r="A42" s="172" t="s">
        <v>418</v>
      </c>
      <c r="B42" s="199" t="s">
        <v>559</v>
      </c>
      <c r="C42" s="209"/>
      <c r="D42" s="209"/>
      <c r="E42" s="192"/>
      <c r="F42" s="276" t="s">
        <v>770</v>
      </c>
      <c r="G42" s="285"/>
    </row>
    <row r="43" spans="1:7" s="217" customFormat="1" ht="12" customHeight="1" thickBot="1" x14ac:dyDescent="0.3">
      <c r="A43" s="172" t="s">
        <v>419</v>
      </c>
      <c r="B43" s="199" t="s">
        <v>560</v>
      </c>
      <c r="C43" s="209"/>
      <c r="D43" s="209"/>
      <c r="E43" s="192"/>
      <c r="F43" s="276" t="s">
        <v>771</v>
      </c>
      <c r="G43" s="285"/>
    </row>
    <row r="44" spans="1:7" s="217" customFormat="1" ht="12" customHeight="1" thickBot="1" x14ac:dyDescent="0.3">
      <c r="A44" s="172" t="s">
        <v>420</v>
      </c>
      <c r="B44" s="199" t="s">
        <v>561</v>
      </c>
      <c r="C44" s="209"/>
      <c r="D44" s="209"/>
      <c r="E44" s="192"/>
      <c r="F44" s="276" t="s">
        <v>772</v>
      </c>
      <c r="G44" s="285"/>
    </row>
    <row r="45" spans="1:7" s="217" customFormat="1" ht="12" customHeight="1" thickBot="1" x14ac:dyDescent="0.3">
      <c r="A45" s="172" t="s">
        <v>562</v>
      </c>
      <c r="B45" s="199" t="s">
        <v>563</v>
      </c>
      <c r="C45" s="212"/>
      <c r="D45" s="212"/>
      <c r="E45" s="195"/>
      <c r="F45" s="276" t="s">
        <v>773</v>
      </c>
      <c r="G45" s="285"/>
    </row>
    <row r="46" spans="1:7" s="217" customFormat="1" ht="12" customHeight="1" thickBot="1" x14ac:dyDescent="0.3">
      <c r="A46" s="173" t="s">
        <v>564</v>
      </c>
      <c r="B46" s="200" t="s">
        <v>1028</v>
      </c>
      <c r="C46" s="213"/>
      <c r="D46" s="213"/>
      <c r="E46" s="196"/>
      <c r="F46" s="276"/>
      <c r="G46" s="285"/>
    </row>
    <row r="47" spans="1:7" s="217" customFormat="1" ht="12" customHeight="1" thickBot="1" x14ac:dyDescent="0.3">
      <c r="A47" s="172" t="s">
        <v>1027</v>
      </c>
      <c r="B47" s="200" t="s">
        <v>565</v>
      </c>
      <c r="C47" s="213"/>
      <c r="D47" s="213"/>
      <c r="E47" s="196"/>
      <c r="F47" s="276" t="s">
        <v>774</v>
      </c>
      <c r="G47" s="285"/>
    </row>
    <row r="48" spans="1:7" s="217" customFormat="1" ht="12" customHeight="1" thickBot="1" x14ac:dyDescent="0.3">
      <c r="A48" s="178" t="s">
        <v>311</v>
      </c>
      <c r="B48" s="179" t="s">
        <v>566</v>
      </c>
      <c r="C48" s="208">
        <v>0</v>
      </c>
      <c r="D48" s="208">
        <v>0</v>
      </c>
      <c r="E48" s="191">
        <v>0</v>
      </c>
      <c r="F48" s="276" t="s">
        <v>775</v>
      </c>
      <c r="G48" s="285"/>
    </row>
    <row r="49" spans="1:7" s="217" customFormat="1" ht="12" customHeight="1" thickBot="1" x14ac:dyDescent="0.3">
      <c r="A49" s="173" t="s">
        <v>360</v>
      </c>
      <c r="B49" s="409" t="s">
        <v>567</v>
      </c>
      <c r="C49" s="226">
        <v>0</v>
      </c>
      <c r="D49" s="226">
        <v>0</v>
      </c>
      <c r="E49" s="197">
        <v>0</v>
      </c>
      <c r="F49" s="276" t="s">
        <v>776</v>
      </c>
      <c r="G49" s="285"/>
    </row>
    <row r="50" spans="1:7" s="217" customFormat="1" ht="12" customHeight="1" thickBot="1" x14ac:dyDescent="0.3">
      <c r="A50" s="172" t="s">
        <v>361</v>
      </c>
      <c r="B50" s="199" t="s">
        <v>568</v>
      </c>
      <c r="C50" s="212">
        <v>0</v>
      </c>
      <c r="D50" s="212">
        <v>0</v>
      </c>
      <c r="E50" s="195">
        <v>0</v>
      </c>
      <c r="F50" s="276" t="s">
        <v>777</v>
      </c>
      <c r="G50" s="285"/>
    </row>
    <row r="51" spans="1:7" s="217" customFormat="1" ht="12" customHeight="1" thickBot="1" x14ac:dyDescent="0.3">
      <c r="A51" s="172" t="s">
        <v>569</v>
      </c>
      <c r="B51" s="199" t="s">
        <v>570</v>
      </c>
      <c r="C51" s="212">
        <v>0</v>
      </c>
      <c r="D51" s="212">
        <v>0</v>
      </c>
      <c r="E51" s="195">
        <v>0</v>
      </c>
      <c r="F51" s="276" t="s">
        <v>778</v>
      </c>
      <c r="G51" s="285"/>
    </row>
    <row r="52" spans="1:7" s="217" customFormat="1" ht="12" customHeight="1" thickBot="1" x14ac:dyDescent="0.3">
      <c r="A52" s="172" t="s">
        <v>571</v>
      </c>
      <c r="B52" s="199" t="s">
        <v>572</v>
      </c>
      <c r="C52" s="212">
        <v>0</v>
      </c>
      <c r="D52" s="212">
        <v>0</v>
      </c>
      <c r="E52" s="195">
        <v>0</v>
      </c>
      <c r="F52" s="276" t="s">
        <v>779</v>
      </c>
      <c r="G52" s="285"/>
    </row>
    <row r="53" spans="1:7" s="217" customFormat="1" ht="12" customHeight="1" thickBot="1" x14ac:dyDescent="0.3">
      <c r="A53" s="174" t="s">
        <v>573</v>
      </c>
      <c r="B53" s="200" t="s">
        <v>574</v>
      </c>
      <c r="C53" s="213">
        <v>0</v>
      </c>
      <c r="D53" s="213">
        <v>0</v>
      </c>
      <c r="E53" s="196">
        <v>0</v>
      </c>
      <c r="F53" s="276" t="s">
        <v>780</v>
      </c>
      <c r="G53" s="285"/>
    </row>
    <row r="54" spans="1:7" s="217" customFormat="1" ht="17.25" customHeight="1" thickBot="1" x14ac:dyDescent="0.3">
      <c r="A54" s="178" t="s">
        <v>421</v>
      </c>
      <c r="B54" s="179" t="s">
        <v>575</v>
      </c>
      <c r="C54" s="208">
        <v>0</v>
      </c>
      <c r="D54" s="208">
        <v>0</v>
      </c>
      <c r="E54" s="191">
        <v>0</v>
      </c>
      <c r="F54" s="276" t="s">
        <v>781</v>
      </c>
      <c r="G54" s="285"/>
    </row>
    <row r="55" spans="1:7" s="217" customFormat="1" ht="12" customHeight="1" thickBot="1" x14ac:dyDescent="0.3">
      <c r="A55" s="173" t="s">
        <v>362</v>
      </c>
      <c r="B55" s="409" t="s">
        <v>576</v>
      </c>
      <c r="C55" s="210">
        <v>0</v>
      </c>
      <c r="D55" s="210">
        <v>0</v>
      </c>
      <c r="E55" s="193">
        <v>0</v>
      </c>
      <c r="F55" s="276" t="s">
        <v>782</v>
      </c>
      <c r="G55" s="285"/>
    </row>
    <row r="56" spans="1:7" s="217" customFormat="1" ht="12" customHeight="1" thickBot="1" x14ac:dyDescent="0.3">
      <c r="A56" s="172" t="s">
        <v>363</v>
      </c>
      <c r="B56" s="199" t="s">
        <v>577</v>
      </c>
      <c r="C56" s="209"/>
      <c r="D56" s="209"/>
      <c r="E56" s="192"/>
      <c r="F56" s="276" t="s">
        <v>783</v>
      </c>
      <c r="G56" s="285"/>
    </row>
    <row r="57" spans="1:7" s="217" customFormat="1" ht="12" customHeight="1" thickBot="1" x14ac:dyDescent="0.3">
      <c r="A57" s="172" t="s">
        <v>578</v>
      </c>
      <c r="B57" s="199" t="s">
        <v>579</v>
      </c>
      <c r="C57" s="209"/>
      <c r="D57" s="209"/>
      <c r="E57" s="192"/>
      <c r="F57" s="276" t="s">
        <v>784</v>
      </c>
      <c r="G57" s="285"/>
    </row>
    <row r="58" spans="1:7" s="217" customFormat="1" ht="12" customHeight="1" thickBot="1" x14ac:dyDescent="0.3">
      <c r="A58" s="174" t="s">
        <v>580</v>
      </c>
      <c r="B58" s="200" t="s">
        <v>581</v>
      </c>
      <c r="C58" s="211">
        <v>0</v>
      </c>
      <c r="D58" s="211">
        <v>0</v>
      </c>
      <c r="E58" s="194">
        <v>0</v>
      </c>
      <c r="F58" s="276" t="s">
        <v>785</v>
      </c>
      <c r="G58" s="285"/>
    </row>
    <row r="59" spans="1:7" s="217" customFormat="1" ht="12" customHeight="1" thickBot="1" x14ac:dyDescent="0.3">
      <c r="A59" s="178" t="s">
        <v>313</v>
      </c>
      <c r="B59" s="198" t="s">
        <v>582</v>
      </c>
      <c r="C59" s="208">
        <f>C61</f>
        <v>0</v>
      </c>
      <c r="D59" s="208">
        <f>D61</f>
        <v>0</v>
      </c>
      <c r="E59" s="202">
        <f>E61</f>
        <v>0</v>
      </c>
      <c r="F59" s="276" t="s">
        <v>786</v>
      </c>
      <c r="G59" s="285"/>
    </row>
    <row r="60" spans="1:7" s="217" customFormat="1" ht="12" customHeight="1" thickBot="1" x14ac:dyDescent="0.3">
      <c r="A60" s="173" t="s">
        <v>422</v>
      </c>
      <c r="B60" s="409" t="s">
        <v>583</v>
      </c>
      <c r="C60" s="212">
        <v>0</v>
      </c>
      <c r="D60" s="212">
        <v>0</v>
      </c>
      <c r="E60" s="195">
        <v>0</v>
      </c>
      <c r="F60" s="276" t="s">
        <v>787</v>
      </c>
      <c r="G60" s="285"/>
    </row>
    <row r="61" spans="1:7" s="217" customFormat="1" ht="12" customHeight="1" thickBot="1" x14ac:dyDescent="0.3">
      <c r="A61" s="172" t="s">
        <v>423</v>
      </c>
      <c r="B61" s="199" t="s">
        <v>584</v>
      </c>
      <c r="C61" s="212"/>
      <c r="D61" s="212"/>
      <c r="E61" s="195"/>
      <c r="F61" s="276" t="s">
        <v>788</v>
      </c>
      <c r="G61" s="285"/>
    </row>
    <row r="62" spans="1:7" s="217" customFormat="1" ht="12" customHeight="1" thickBot="1" x14ac:dyDescent="0.3">
      <c r="A62" s="172" t="s">
        <v>440</v>
      </c>
      <c r="B62" s="199" t="s">
        <v>585</v>
      </c>
      <c r="C62" s="212"/>
      <c r="D62" s="212"/>
      <c r="E62" s="195"/>
      <c r="F62" s="276" t="s">
        <v>789</v>
      </c>
      <c r="G62" s="285"/>
    </row>
    <row r="63" spans="1:7" s="217" customFormat="1" ht="12" customHeight="1" thickBot="1" x14ac:dyDescent="0.3">
      <c r="A63" s="174" t="s">
        <v>586</v>
      </c>
      <c r="B63" s="200" t="s">
        <v>587</v>
      </c>
      <c r="C63" s="212"/>
      <c r="D63" s="212"/>
      <c r="E63" s="195"/>
      <c r="F63" s="276" t="s">
        <v>790</v>
      </c>
      <c r="G63" s="285"/>
    </row>
    <row r="64" spans="1:7" s="217" customFormat="1" ht="12" customHeight="1" thickBot="1" x14ac:dyDescent="0.3">
      <c r="A64" s="178" t="s">
        <v>314</v>
      </c>
      <c r="B64" s="179" t="s">
        <v>588</v>
      </c>
      <c r="C64" s="214">
        <f>C7+C15+C22+C29+C36+C48+C54+C59</f>
        <v>0</v>
      </c>
      <c r="D64" s="214">
        <f>D7+D15+D22+D29+D36+D48+D54+D59</f>
        <v>0</v>
      </c>
      <c r="E64" s="341">
        <f>E7+E15+E22+E29+E36+E48+E54+E59</f>
        <v>0</v>
      </c>
      <c r="F64" s="276" t="s">
        <v>791</v>
      </c>
      <c r="G64" s="285"/>
    </row>
    <row r="65" spans="1:7" s="217" customFormat="1" ht="12" customHeight="1" thickBot="1" x14ac:dyDescent="0.3">
      <c r="A65" s="227" t="s">
        <v>589</v>
      </c>
      <c r="B65" s="198" t="s">
        <v>590</v>
      </c>
      <c r="C65" s="208"/>
      <c r="D65" s="208"/>
      <c r="E65" s="191"/>
      <c r="F65" s="276" t="s">
        <v>792</v>
      </c>
      <c r="G65" s="285"/>
    </row>
    <row r="66" spans="1:7" s="217" customFormat="1" ht="12" customHeight="1" thickBot="1" x14ac:dyDescent="0.3">
      <c r="A66" s="173" t="s">
        <v>591</v>
      </c>
      <c r="B66" s="409" t="s">
        <v>592</v>
      </c>
      <c r="C66" s="212"/>
      <c r="D66" s="212"/>
      <c r="E66" s="195"/>
      <c r="F66" s="276" t="s">
        <v>793</v>
      </c>
      <c r="G66" s="285"/>
    </row>
    <row r="67" spans="1:7" s="217" customFormat="1" ht="12" customHeight="1" thickBot="1" x14ac:dyDescent="0.3">
      <c r="A67" s="172" t="s">
        <v>593</v>
      </c>
      <c r="B67" s="199" t="s">
        <v>594</v>
      </c>
      <c r="C67" s="212"/>
      <c r="D67" s="212"/>
      <c r="E67" s="195"/>
      <c r="F67" s="276" t="s">
        <v>794</v>
      </c>
      <c r="G67" s="285"/>
    </row>
    <row r="68" spans="1:7" s="217" customFormat="1" ht="12" customHeight="1" thickBot="1" x14ac:dyDescent="0.3">
      <c r="A68" s="174" t="s">
        <v>595</v>
      </c>
      <c r="B68" s="200" t="s">
        <v>639</v>
      </c>
      <c r="C68" s="212"/>
      <c r="D68" s="212"/>
      <c r="E68" s="195"/>
      <c r="F68" s="276" t="s">
        <v>795</v>
      </c>
      <c r="G68" s="285"/>
    </row>
    <row r="69" spans="1:7" s="217" customFormat="1" ht="12" customHeight="1" thickBot="1" x14ac:dyDescent="0.3">
      <c r="A69" s="227" t="s">
        <v>596</v>
      </c>
      <c r="B69" s="198" t="s">
        <v>597</v>
      </c>
      <c r="C69" s="208"/>
      <c r="D69" s="208"/>
      <c r="E69" s="191"/>
      <c r="F69" s="276" t="s">
        <v>796</v>
      </c>
      <c r="G69" s="285"/>
    </row>
    <row r="70" spans="1:7" s="217" customFormat="1" ht="13.5" customHeight="1" thickBot="1" x14ac:dyDescent="0.3">
      <c r="A70" s="173" t="s">
        <v>401</v>
      </c>
      <c r="B70" s="409" t="s">
        <v>598</v>
      </c>
      <c r="C70" s="212"/>
      <c r="D70" s="212"/>
      <c r="E70" s="195"/>
      <c r="F70" s="276" t="s">
        <v>797</v>
      </c>
      <c r="G70" s="285"/>
    </row>
    <row r="71" spans="1:7" s="217" customFormat="1" ht="12" customHeight="1" thickBot="1" x14ac:dyDescent="0.3">
      <c r="A71" s="172" t="s">
        <v>402</v>
      </c>
      <c r="B71" s="199" t="s">
        <v>599</v>
      </c>
      <c r="C71" s="212"/>
      <c r="D71" s="212"/>
      <c r="E71" s="195"/>
      <c r="F71" s="276" t="s">
        <v>798</v>
      </c>
      <c r="G71" s="285"/>
    </row>
    <row r="72" spans="1:7" s="217" customFormat="1" ht="12" customHeight="1" thickBot="1" x14ac:dyDescent="0.3">
      <c r="A72" s="172" t="s">
        <v>600</v>
      </c>
      <c r="B72" s="199" t="s">
        <v>601</v>
      </c>
      <c r="C72" s="212"/>
      <c r="D72" s="212"/>
      <c r="E72" s="195"/>
      <c r="F72" s="276" t="s">
        <v>799</v>
      </c>
      <c r="G72" s="285"/>
    </row>
    <row r="73" spans="1:7" s="217" customFormat="1" ht="12" customHeight="1" thickBot="1" x14ac:dyDescent="0.3">
      <c r="A73" s="174" t="s">
        <v>602</v>
      </c>
      <c r="B73" s="200" t="s">
        <v>603</v>
      </c>
      <c r="C73" s="212"/>
      <c r="D73" s="212"/>
      <c r="E73" s="195"/>
      <c r="F73" s="276" t="s">
        <v>800</v>
      </c>
      <c r="G73" s="285"/>
    </row>
    <row r="74" spans="1:7" s="217" customFormat="1" ht="12" customHeight="1" thickBot="1" x14ac:dyDescent="0.3">
      <c r="A74" s="227" t="s">
        <v>604</v>
      </c>
      <c r="B74" s="198" t="s">
        <v>605</v>
      </c>
      <c r="C74" s="208"/>
      <c r="D74" s="208"/>
      <c r="E74" s="191"/>
      <c r="F74" s="276" t="s">
        <v>801</v>
      </c>
      <c r="G74" s="285"/>
    </row>
    <row r="75" spans="1:7" s="217" customFormat="1" ht="12" customHeight="1" thickBot="1" x14ac:dyDescent="0.3">
      <c r="A75" s="173" t="s">
        <v>606</v>
      </c>
      <c r="B75" s="409" t="s">
        <v>607</v>
      </c>
      <c r="C75" s="212"/>
      <c r="D75" s="212"/>
      <c r="E75" s="195"/>
      <c r="F75" s="276" t="s">
        <v>802</v>
      </c>
      <c r="G75" s="285"/>
    </row>
    <row r="76" spans="1:7" s="217" customFormat="1" ht="12" customHeight="1" thickBot="1" x14ac:dyDescent="0.3">
      <c r="A76" s="174" t="s">
        <v>608</v>
      </c>
      <c r="B76" s="200" t="s">
        <v>609</v>
      </c>
      <c r="C76" s="212"/>
      <c r="D76" s="212"/>
      <c r="E76" s="195"/>
      <c r="F76" s="276" t="s">
        <v>803</v>
      </c>
      <c r="G76" s="285"/>
    </row>
    <row r="77" spans="1:7" s="217" customFormat="1" ht="12" customHeight="1" thickBot="1" x14ac:dyDescent="0.3">
      <c r="A77" s="227" t="s">
        <v>610</v>
      </c>
      <c r="B77" s="198" t="s">
        <v>611</v>
      </c>
      <c r="C77" s="208">
        <f>C78+C79+C80</f>
        <v>0</v>
      </c>
      <c r="D77" s="208">
        <f>D78+D79+D80</f>
        <v>0</v>
      </c>
      <c r="E77" s="208">
        <f>E78+E79+E80</f>
        <v>0</v>
      </c>
      <c r="F77" s="276" t="s">
        <v>804</v>
      </c>
      <c r="G77" s="285"/>
    </row>
    <row r="78" spans="1:7" s="217" customFormat="1" ht="12" customHeight="1" thickBot="1" x14ac:dyDescent="0.3">
      <c r="A78" s="173" t="s">
        <v>612</v>
      </c>
      <c r="B78" s="409" t="s">
        <v>613</v>
      </c>
      <c r="C78" s="212"/>
      <c r="D78" s="212"/>
      <c r="E78" s="195"/>
      <c r="F78" s="276" t="s">
        <v>805</v>
      </c>
      <c r="G78" s="285"/>
    </row>
    <row r="79" spans="1:7" s="217" customFormat="1" ht="12" customHeight="1" thickBot="1" x14ac:dyDescent="0.3">
      <c r="A79" s="172" t="s">
        <v>614</v>
      </c>
      <c r="B79" s="199" t="s">
        <v>615</v>
      </c>
      <c r="C79" s="212"/>
      <c r="D79" s="212"/>
      <c r="E79" s="195"/>
      <c r="F79" s="276" t="s">
        <v>806</v>
      </c>
      <c r="G79" s="285"/>
    </row>
    <row r="80" spans="1:7" s="217" customFormat="1" ht="12" customHeight="1" thickBot="1" x14ac:dyDescent="0.3">
      <c r="A80" s="174" t="s">
        <v>616</v>
      </c>
      <c r="B80" s="200" t="s">
        <v>617</v>
      </c>
      <c r="C80" s="212"/>
      <c r="D80" s="212"/>
      <c r="E80" s="195"/>
      <c r="F80" s="276" t="s">
        <v>807</v>
      </c>
      <c r="G80" s="285"/>
    </row>
    <row r="81" spans="1:13" s="217" customFormat="1" ht="12" customHeight="1" thickBot="1" x14ac:dyDescent="0.3">
      <c r="A81" s="227" t="s">
        <v>618</v>
      </c>
      <c r="B81" s="198" t="s">
        <v>619</v>
      </c>
      <c r="C81" s="208"/>
      <c r="D81" s="208"/>
      <c r="E81" s="191"/>
      <c r="F81" s="276" t="s">
        <v>808</v>
      </c>
      <c r="G81" s="285"/>
    </row>
    <row r="82" spans="1:13" s="217" customFormat="1" ht="12" customHeight="1" thickBot="1" x14ac:dyDescent="0.3">
      <c r="A82" s="218" t="s">
        <v>620</v>
      </c>
      <c r="B82" s="409" t="s">
        <v>621</v>
      </c>
      <c r="C82" s="212"/>
      <c r="D82" s="212"/>
      <c r="E82" s="195"/>
      <c r="F82" s="276" t="s">
        <v>809</v>
      </c>
      <c r="G82" s="285"/>
    </row>
    <row r="83" spans="1:13" s="217" customFormat="1" ht="12" customHeight="1" thickBot="1" x14ac:dyDescent="0.3">
      <c r="A83" s="219" t="s">
        <v>622</v>
      </c>
      <c r="B83" s="199" t="s">
        <v>623</v>
      </c>
      <c r="C83" s="212"/>
      <c r="D83" s="212"/>
      <c r="E83" s="195"/>
      <c r="F83" s="276" t="s">
        <v>810</v>
      </c>
      <c r="G83" s="285"/>
    </row>
    <row r="84" spans="1:13" s="217" customFormat="1" ht="12" customHeight="1" thickBot="1" x14ac:dyDescent="0.3">
      <c r="A84" s="219" t="s">
        <v>624</v>
      </c>
      <c r="B84" s="199" t="s">
        <v>625</v>
      </c>
      <c r="C84" s="212"/>
      <c r="D84" s="212"/>
      <c r="E84" s="195"/>
      <c r="F84" s="276" t="s">
        <v>811</v>
      </c>
      <c r="G84" s="285"/>
    </row>
    <row r="85" spans="1:13" s="217" customFormat="1" ht="12" customHeight="1" thickBot="1" x14ac:dyDescent="0.3">
      <c r="A85" s="228" t="s">
        <v>626</v>
      </c>
      <c r="B85" s="200" t="s">
        <v>627</v>
      </c>
      <c r="C85" s="212"/>
      <c r="D85" s="212"/>
      <c r="E85" s="195"/>
      <c r="F85" s="276" t="s">
        <v>812</v>
      </c>
      <c r="G85" s="285"/>
    </row>
    <row r="86" spans="1:13" s="217" customFormat="1" ht="12" customHeight="1" thickBot="1" x14ac:dyDescent="0.3">
      <c r="A86" s="227" t="s">
        <v>628</v>
      </c>
      <c r="B86" s="198" t="s">
        <v>629</v>
      </c>
      <c r="C86" s="230"/>
      <c r="D86" s="230"/>
      <c r="E86" s="231"/>
      <c r="F86" s="276" t="s">
        <v>813</v>
      </c>
      <c r="G86" s="285"/>
    </row>
    <row r="87" spans="1:13" s="217" customFormat="1" ht="16.5" customHeight="1" thickBot="1" x14ac:dyDescent="0.3">
      <c r="A87" s="227" t="s">
        <v>630</v>
      </c>
      <c r="B87" s="198" t="s">
        <v>631</v>
      </c>
      <c r="C87" s="214">
        <f>C69+C74+C77+C81</f>
        <v>0</v>
      </c>
      <c r="D87" s="214">
        <f>D69+D74+D77+D81</f>
        <v>0</v>
      </c>
      <c r="E87" s="214">
        <f>E69+E74+E77+E81</f>
        <v>0</v>
      </c>
      <c r="F87" s="276" t="s">
        <v>814</v>
      </c>
      <c r="G87" s="285"/>
    </row>
    <row r="88" spans="1:13" s="217" customFormat="1" ht="21.75" customHeight="1" thickBot="1" x14ac:dyDescent="0.3">
      <c r="A88" s="227" t="s">
        <v>632</v>
      </c>
      <c r="B88" s="198" t="s">
        <v>633</v>
      </c>
      <c r="C88" s="214">
        <f>C64</f>
        <v>0</v>
      </c>
      <c r="D88" s="214">
        <f>D64+D87</f>
        <v>0</v>
      </c>
      <c r="E88" s="214">
        <f>E64+E87</f>
        <v>0</v>
      </c>
      <c r="F88" s="289">
        <f>F64+F87</f>
        <v>135</v>
      </c>
      <c r="G88" s="285"/>
    </row>
    <row r="89" spans="1:13" s="217" customFormat="1" ht="12" customHeight="1" x14ac:dyDescent="0.25">
      <c r="A89" s="157"/>
      <c r="B89" s="411"/>
      <c r="C89" s="158"/>
      <c r="D89" s="158"/>
      <c r="E89" s="158"/>
      <c r="F89" s="276"/>
      <c r="G89" s="158"/>
    </row>
    <row r="90" spans="1:13" ht="16.5" customHeight="1" x14ac:dyDescent="0.3">
      <c r="A90" s="868" t="s">
        <v>335</v>
      </c>
      <c r="B90" s="868"/>
      <c r="C90" s="868"/>
      <c r="D90" s="868"/>
      <c r="E90" s="868"/>
      <c r="F90" s="274"/>
    </row>
    <row r="91" spans="1:13" s="220" customFormat="1" ht="16.5" customHeight="1" thickBot="1" x14ac:dyDescent="0.35">
      <c r="A91" s="17" t="s">
        <v>404</v>
      </c>
      <c r="B91" s="16"/>
      <c r="C91" s="186"/>
      <c r="D91" s="186"/>
      <c r="E91" s="203" t="s">
        <v>1023</v>
      </c>
      <c r="F91" s="277"/>
      <c r="G91" s="203"/>
    </row>
    <row r="92" spans="1:13" s="220" customFormat="1" ht="16.5" customHeight="1" x14ac:dyDescent="0.3">
      <c r="A92" s="869" t="s">
        <v>352</v>
      </c>
      <c r="B92" s="882" t="s">
        <v>460</v>
      </c>
      <c r="C92" s="873" t="str">
        <f>+C4</f>
        <v>2020.év</v>
      </c>
      <c r="D92" s="873"/>
      <c r="E92" s="876"/>
      <c r="F92" s="277"/>
      <c r="G92" s="287"/>
    </row>
    <row r="93" spans="1:13" ht="38.1" customHeight="1" thickBot="1" x14ac:dyDescent="0.35">
      <c r="A93" s="870"/>
      <c r="B93" s="883"/>
      <c r="C93" s="18" t="s">
        <v>461</v>
      </c>
      <c r="D93" s="18" t="s">
        <v>466</v>
      </c>
      <c r="E93" s="19" t="s">
        <v>467</v>
      </c>
      <c r="F93" s="274"/>
      <c r="G93" s="288" t="s">
        <v>816</v>
      </c>
    </row>
    <row r="94" spans="1:13" s="216" customFormat="1" ht="12" customHeight="1" thickBot="1" x14ac:dyDescent="0.25">
      <c r="A94" s="182" t="s">
        <v>634</v>
      </c>
      <c r="B94" s="183" t="s">
        <v>635</v>
      </c>
      <c r="C94" s="183" t="s">
        <v>636</v>
      </c>
      <c r="D94" s="183" t="s">
        <v>637</v>
      </c>
      <c r="E94" s="184" t="s">
        <v>638</v>
      </c>
      <c r="F94" s="275"/>
      <c r="G94" s="480" t="s">
        <v>638</v>
      </c>
      <c r="J94" s="399"/>
    </row>
    <row r="95" spans="1:13" ht="12" customHeight="1" thickBot="1" x14ac:dyDescent="0.35">
      <c r="A95" s="178" t="s">
        <v>306</v>
      </c>
      <c r="B95" s="179" t="s">
        <v>640</v>
      </c>
      <c r="C95" s="208">
        <f>SUM(C96:C100)</f>
        <v>0</v>
      </c>
      <c r="D95" s="208">
        <f>SUM(D96:D100)</f>
        <v>0</v>
      </c>
      <c r="E95" s="202">
        <f>SUM(E96:E100)</f>
        <v>0</v>
      </c>
      <c r="F95" s="274" t="s">
        <v>736</v>
      </c>
      <c r="G95" s="481"/>
      <c r="J95" s="399"/>
      <c r="L95" s="399"/>
      <c r="M95" s="399"/>
    </row>
    <row r="96" spans="1:13" ht="12" customHeight="1" thickBot="1" x14ac:dyDescent="0.35">
      <c r="A96" s="175" t="s">
        <v>364</v>
      </c>
      <c r="B96" s="168" t="s">
        <v>336</v>
      </c>
      <c r="C96" s="23"/>
      <c r="D96" s="23"/>
      <c r="E96" s="164"/>
      <c r="F96" s="274" t="s">
        <v>737</v>
      </c>
      <c r="G96" s="481"/>
      <c r="J96" s="399"/>
      <c r="L96" s="399"/>
      <c r="M96" s="399"/>
    </row>
    <row r="97" spans="1:13" ht="12" customHeight="1" thickBot="1" x14ac:dyDescent="0.35">
      <c r="A97" s="172" t="s">
        <v>365</v>
      </c>
      <c r="B97" s="166" t="s">
        <v>424</v>
      </c>
      <c r="C97" s="209"/>
      <c r="D97" s="209"/>
      <c r="E97" s="192"/>
      <c r="F97" s="274" t="s">
        <v>738</v>
      </c>
      <c r="G97" s="481"/>
      <c r="J97" s="399"/>
      <c r="L97" s="399"/>
      <c r="M97" s="399"/>
    </row>
    <row r="98" spans="1:13" ht="12" customHeight="1" thickBot="1" x14ac:dyDescent="0.35">
      <c r="A98" s="172" t="s">
        <v>366</v>
      </c>
      <c r="B98" s="166" t="s">
        <v>393</v>
      </c>
      <c r="C98" s="211"/>
      <c r="D98" s="211"/>
      <c r="E98" s="194"/>
      <c r="F98" s="274" t="s">
        <v>739</v>
      </c>
      <c r="G98" s="481"/>
      <c r="J98" s="399"/>
      <c r="L98" s="399"/>
      <c r="M98" s="399"/>
    </row>
    <row r="99" spans="1:13" ht="12" customHeight="1" thickBot="1" x14ac:dyDescent="0.35">
      <c r="A99" s="172" t="s">
        <v>367</v>
      </c>
      <c r="B99" s="169" t="s">
        <v>425</v>
      </c>
      <c r="C99" s="211"/>
      <c r="D99" s="211"/>
      <c r="E99" s="194"/>
      <c r="F99" s="274" t="s">
        <v>740</v>
      </c>
      <c r="G99" s="481"/>
      <c r="J99" s="399"/>
      <c r="L99" s="399"/>
      <c r="M99" s="399"/>
    </row>
    <row r="100" spans="1:13" ht="12" customHeight="1" thickBot="1" x14ac:dyDescent="0.35">
      <c r="A100" s="172" t="s">
        <v>376</v>
      </c>
      <c r="B100" s="177" t="s">
        <v>426</v>
      </c>
      <c r="C100" s="211"/>
      <c r="D100" s="211"/>
      <c r="E100" s="211"/>
      <c r="F100" s="274" t="s">
        <v>741</v>
      </c>
      <c r="G100" s="481"/>
      <c r="J100" s="399"/>
      <c r="L100" s="399"/>
      <c r="M100" s="399"/>
    </row>
    <row r="101" spans="1:13" ht="12" customHeight="1" thickBot="1" x14ac:dyDescent="0.35">
      <c r="A101" s="172" t="s">
        <v>368</v>
      </c>
      <c r="B101" s="166" t="s">
        <v>641</v>
      </c>
      <c r="C101" s="211">
        <v>0</v>
      </c>
      <c r="D101" s="211"/>
      <c r="E101" s="194"/>
      <c r="F101" s="274" t="s">
        <v>742</v>
      </c>
      <c r="G101" s="481"/>
      <c r="J101" s="399"/>
      <c r="L101" s="399"/>
      <c r="M101" s="399"/>
    </row>
    <row r="102" spans="1:13" ht="12" customHeight="1" thickBot="1" x14ac:dyDescent="0.35">
      <c r="A102" s="172" t="s">
        <v>369</v>
      </c>
      <c r="B102" s="414" t="s">
        <v>642</v>
      </c>
      <c r="C102" s="211">
        <v>0</v>
      </c>
      <c r="D102" s="211">
        <v>0</v>
      </c>
      <c r="E102" s="194">
        <v>0</v>
      </c>
      <c r="F102" s="274" t="s">
        <v>743</v>
      </c>
      <c r="G102" s="481"/>
      <c r="J102" s="399"/>
      <c r="L102" s="399"/>
      <c r="M102" s="399"/>
    </row>
    <row r="103" spans="1:13" ht="12" customHeight="1" thickBot="1" x14ac:dyDescent="0.35">
      <c r="A103" s="172" t="s">
        <v>377</v>
      </c>
      <c r="B103" s="166" t="s">
        <v>643</v>
      </c>
      <c r="C103" s="211">
        <v>0</v>
      </c>
      <c r="D103" s="211">
        <v>0</v>
      </c>
      <c r="E103" s="194">
        <v>0</v>
      </c>
      <c r="F103" s="274" t="s">
        <v>744</v>
      </c>
      <c r="G103" s="481"/>
      <c r="J103" s="399"/>
      <c r="L103" s="399"/>
      <c r="M103" s="399"/>
    </row>
    <row r="104" spans="1:13" ht="12" customHeight="1" thickBot="1" x14ac:dyDescent="0.35">
      <c r="A104" s="172" t="s">
        <v>378</v>
      </c>
      <c r="B104" s="166" t="s">
        <v>644</v>
      </c>
      <c r="C104" s="211">
        <v>0</v>
      </c>
      <c r="D104" s="211">
        <v>0</v>
      </c>
      <c r="E104" s="194">
        <v>0</v>
      </c>
      <c r="F104" s="274" t="s">
        <v>745</v>
      </c>
      <c r="G104" s="481"/>
      <c r="J104" s="399"/>
      <c r="L104" s="399"/>
      <c r="M104" s="399"/>
    </row>
    <row r="105" spans="1:13" ht="12" customHeight="1" thickBot="1" x14ac:dyDescent="0.35">
      <c r="A105" s="172" t="s">
        <v>379</v>
      </c>
      <c r="B105" s="414" t="s">
        <v>645</v>
      </c>
      <c r="C105" s="211">
        <v>0</v>
      </c>
      <c r="D105" s="211">
        <v>0</v>
      </c>
      <c r="E105" s="194">
        <v>0</v>
      </c>
      <c r="F105" s="274" t="s">
        <v>746</v>
      </c>
      <c r="G105" s="481"/>
      <c r="J105" s="399"/>
      <c r="L105" s="399"/>
      <c r="M105" s="399"/>
    </row>
    <row r="106" spans="1:13" ht="12" customHeight="1" thickBot="1" x14ac:dyDescent="0.35">
      <c r="A106" s="172" t="s">
        <v>380</v>
      </c>
      <c r="B106" s="414" t="s">
        <v>646</v>
      </c>
      <c r="C106" s="211">
        <v>0</v>
      </c>
      <c r="D106" s="211">
        <v>0</v>
      </c>
      <c r="E106" s="194">
        <v>0</v>
      </c>
      <c r="F106" s="274" t="s">
        <v>747</v>
      </c>
      <c r="G106" s="481"/>
      <c r="J106" s="399"/>
      <c r="L106" s="399"/>
      <c r="M106" s="399"/>
    </row>
    <row r="107" spans="1:13" ht="12" customHeight="1" thickBot="1" x14ac:dyDescent="0.35">
      <c r="A107" s="172" t="s">
        <v>382</v>
      </c>
      <c r="B107" s="166" t="s">
        <v>647</v>
      </c>
      <c r="C107" s="211">
        <v>0</v>
      </c>
      <c r="D107" s="211"/>
      <c r="E107" s="194"/>
      <c r="F107" s="274" t="s">
        <v>748</v>
      </c>
      <c r="G107" s="481"/>
      <c r="J107" s="399"/>
      <c r="L107" s="399"/>
      <c r="M107" s="399"/>
    </row>
    <row r="108" spans="1:13" ht="12" customHeight="1" thickBot="1" x14ac:dyDescent="0.35">
      <c r="A108" s="171" t="s">
        <v>427</v>
      </c>
      <c r="B108" s="170" t="s">
        <v>648</v>
      </c>
      <c r="C108" s="211">
        <v>0</v>
      </c>
      <c r="D108" s="211">
        <v>0</v>
      </c>
      <c r="E108" s="194">
        <v>0</v>
      </c>
      <c r="F108" s="274" t="s">
        <v>749</v>
      </c>
      <c r="G108" s="481"/>
      <c r="J108" s="399"/>
      <c r="L108" s="399"/>
      <c r="M108" s="399"/>
    </row>
    <row r="109" spans="1:13" ht="12" customHeight="1" thickBot="1" x14ac:dyDescent="0.35">
      <c r="A109" s="172" t="s">
        <v>649</v>
      </c>
      <c r="B109" s="170" t="s">
        <v>650</v>
      </c>
      <c r="C109" s="211">
        <v>0</v>
      </c>
      <c r="D109" s="211">
        <v>0</v>
      </c>
      <c r="E109" s="194">
        <v>0</v>
      </c>
      <c r="F109" s="274" t="s">
        <v>750</v>
      </c>
      <c r="G109" s="481"/>
      <c r="J109" s="399"/>
      <c r="L109" s="399"/>
      <c r="M109" s="399"/>
    </row>
    <row r="110" spans="1:13" ht="12" customHeight="1" thickBot="1" x14ac:dyDescent="0.35">
      <c r="A110" s="176" t="s">
        <v>651</v>
      </c>
      <c r="B110" s="415" t="s">
        <v>652</v>
      </c>
      <c r="C110" s="24"/>
      <c r="D110" s="24"/>
      <c r="E110" s="160"/>
      <c r="F110" s="274" t="s">
        <v>751</v>
      </c>
      <c r="G110" s="481"/>
      <c r="J110" s="399"/>
      <c r="L110" s="399"/>
      <c r="M110" s="399"/>
    </row>
    <row r="111" spans="1:13" ht="12" customHeight="1" thickBot="1" x14ac:dyDescent="0.35">
      <c r="A111" s="178" t="s">
        <v>307</v>
      </c>
      <c r="B111" s="179" t="s">
        <v>653</v>
      </c>
      <c r="C111" s="208">
        <f>C112+C114+C116</f>
        <v>0</v>
      </c>
      <c r="D111" s="208">
        <f>D112+D114+D116</f>
        <v>0</v>
      </c>
      <c r="E111" s="202">
        <f>E112+E114+E116</f>
        <v>0</v>
      </c>
      <c r="F111" s="274" t="s">
        <v>752</v>
      </c>
      <c r="G111" s="481"/>
      <c r="J111" s="399"/>
      <c r="L111" s="399"/>
      <c r="M111" s="399"/>
    </row>
    <row r="112" spans="1:13" ht="12" customHeight="1" thickBot="1" x14ac:dyDescent="0.35">
      <c r="A112" s="173" t="s">
        <v>370</v>
      </c>
      <c r="B112" s="166" t="s">
        <v>439</v>
      </c>
      <c r="C112" s="210"/>
      <c r="D112" s="210"/>
      <c r="E112" s="193"/>
      <c r="F112" s="274" t="s">
        <v>753</v>
      </c>
      <c r="G112" s="481"/>
      <c r="L112" s="399"/>
      <c r="M112" s="399"/>
    </row>
    <row r="113" spans="1:13" ht="12" customHeight="1" thickBot="1" x14ac:dyDescent="0.35">
      <c r="A113" s="173" t="s">
        <v>371</v>
      </c>
      <c r="B113" s="170" t="s">
        <v>654</v>
      </c>
      <c r="C113" s="210"/>
      <c r="D113" s="210"/>
      <c r="E113" s="193"/>
      <c r="F113" s="274" t="s">
        <v>754</v>
      </c>
      <c r="G113" s="481"/>
      <c r="J113" s="399"/>
      <c r="L113" s="399"/>
      <c r="M113" s="399"/>
    </row>
    <row r="114" spans="1:13" ht="16.2" thickBot="1" x14ac:dyDescent="0.35">
      <c r="A114" s="173" t="s">
        <v>372</v>
      </c>
      <c r="B114" s="170" t="s">
        <v>428</v>
      </c>
      <c r="C114" s="209"/>
      <c r="D114" s="209"/>
      <c r="E114" s="192"/>
      <c r="F114" s="274" t="s">
        <v>755</v>
      </c>
      <c r="G114" s="481"/>
      <c r="J114" s="399"/>
      <c r="L114" s="399"/>
      <c r="M114" s="399"/>
    </row>
    <row r="115" spans="1:13" ht="12" customHeight="1" thickBot="1" x14ac:dyDescent="0.35">
      <c r="A115" s="173" t="s">
        <v>373</v>
      </c>
      <c r="B115" s="170" t="s">
        <v>655</v>
      </c>
      <c r="C115" s="209"/>
      <c r="D115" s="209"/>
      <c r="E115" s="192"/>
      <c r="F115" s="274" t="s">
        <v>756</v>
      </c>
      <c r="G115" s="481"/>
      <c r="J115" s="399"/>
      <c r="L115" s="399"/>
    </row>
    <row r="116" spans="1:13" ht="12" customHeight="1" thickBot="1" x14ac:dyDescent="0.35">
      <c r="A116" s="173" t="s">
        <v>374</v>
      </c>
      <c r="B116" s="200" t="s">
        <v>441</v>
      </c>
      <c r="C116" s="209"/>
      <c r="D116" s="209"/>
      <c r="E116" s="192"/>
      <c r="F116" s="274" t="s">
        <v>757</v>
      </c>
      <c r="G116" s="481"/>
      <c r="J116" s="399"/>
    </row>
    <row r="117" spans="1:13" ht="21.75" customHeight="1" thickBot="1" x14ac:dyDescent="0.35">
      <c r="A117" s="173" t="s">
        <v>381</v>
      </c>
      <c r="B117" s="199" t="s">
        <v>656</v>
      </c>
      <c r="C117" s="209">
        <v>0</v>
      </c>
      <c r="D117" s="209">
        <v>0</v>
      </c>
      <c r="E117" s="192">
        <v>0</v>
      </c>
      <c r="F117" s="274" t="s">
        <v>758</v>
      </c>
      <c r="G117" s="481"/>
      <c r="J117" s="399"/>
    </row>
    <row r="118" spans="1:13" ht="24" customHeight="1" thickBot="1" x14ac:dyDescent="0.35">
      <c r="A118" s="173" t="s">
        <v>383</v>
      </c>
      <c r="B118" s="167" t="s">
        <v>657</v>
      </c>
      <c r="C118" s="209">
        <v>0</v>
      </c>
      <c r="D118" s="209">
        <v>0</v>
      </c>
      <c r="E118" s="192">
        <v>0</v>
      </c>
      <c r="F118" s="274" t="s">
        <v>759</v>
      </c>
      <c r="G118" s="481"/>
      <c r="J118" s="399"/>
      <c r="L118" s="399"/>
      <c r="M118" s="399"/>
    </row>
    <row r="119" spans="1:13" ht="12" customHeight="1" thickBot="1" x14ac:dyDescent="0.35">
      <c r="A119" s="173" t="s">
        <v>429</v>
      </c>
      <c r="B119" s="166" t="s">
        <v>644</v>
      </c>
      <c r="C119" s="209">
        <v>0</v>
      </c>
      <c r="D119" s="209">
        <v>0</v>
      </c>
      <c r="E119" s="192">
        <v>0</v>
      </c>
      <c r="F119" s="274" t="s">
        <v>760</v>
      </c>
      <c r="G119" s="481"/>
      <c r="J119" s="399"/>
      <c r="L119" s="399"/>
      <c r="M119" s="399"/>
    </row>
    <row r="120" spans="1:13" ht="12" customHeight="1" thickBot="1" x14ac:dyDescent="0.35">
      <c r="A120" s="173" t="s">
        <v>430</v>
      </c>
      <c r="B120" s="166" t="s">
        <v>658</v>
      </c>
      <c r="C120" s="209">
        <v>0</v>
      </c>
      <c r="D120" s="209">
        <v>0</v>
      </c>
      <c r="E120" s="192">
        <v>0</v>
      </c>
      <c r="F120" s="274" t="s">
        <v>761</v>
      </c>
      <c r="G120" s="481"/>
      <c r="J120" s="399"/>
      <c r="L120" s="399"/>
      <c r="M120" s="399"/>
    </row>
    <row r="121" spans="1:13" ht="12" customHeight="1" thickBot="1" x14ac:dyDescent="0.35">
      <c r="A121" s="173" t="s">
        <v>431</v>
      </c>
      <c r="B121" s="166" t="s">
        <v>659</v>
      </c>
      <c r="C121" s="209">
        <v>0</v>
      </c>
      <c r="D121" s="209">
        <v>0</v>
      </c>
      <c r="E121" s="192">
        <v>0</v>
      </c>
      <c r="F121" s="274" t="s">
        <v>762</v>
      </c>
      <c r="G121" s="481"/>
      <c r="J121" s="399"/>
      <c r="L121" s="399"/>
      <c r="M121" s="399"/>
    </row>
    <row r="122" spans="1:13" s="232" customFormat="1" ht="12" customHeight="1" thickBot="1" x14ac:dyDescent="0.35">
      <c r="A122" s="173" t="s">
        <v>660</v>
      </c>
      <c r="B122" s="166" t="s">
        <v>647</v>
      </c>
      <c r="C122" s="209">
        <v>0</v>
      </c>
      <c r="D122" s="209">
        <v>0</v>
      </c>
      <c r="E122" s="192"/>
      <c r="F122" s="274" t="s">
        <v>763</v>
      </c>
      <c r="G122" s="481"/>
      <c r="J122" s="400"/>
      <c r="L122" s="399"/>
      <c r="M122" s="399"/>
    </row>
    <row r="123" spans="1:13" ht="12" customHeight="1" thickBot="1" x14ac:dyDescent="0.35">
      <c r="A123" s="173" t="s">
        <v>661</v>
      </c>
      <c r="B123" s="166" t="s">
        <v>662</v>
      </c>
      <c r="C123" s="209"/>
      <c r="D123" s="209"/>
      <c r="E123" s="192"/>
      <c r="F123" s="274" t="s">
        <v>764</v>
      </c>
      <c r="G123" s="481"/>
      <c r="J123" s="399"/>
      <c r="L123" s="399"/>
      <c r="M123" s="399"/>
    </row>
    <row r="124" spans="1:13" ht="12" customHeight="1" thickBot="1" x14ac:dyDescent="0.35">
      <c r="A124" s="171" t="s">
        <v>663</v>
      </c>
      <c r="B124" s="166" t="s">
        <v>664</v>
      </c>
      <c r="C124" s="211"/>
      <c r="D124" s="211"/>
      <c r="E124" s="194"/>
      <c r="F124" s="274" t="s">
        <v>765</v>
      </c>
      <c r="G124" s="481"/>
      <c r="J124" s="399"/>
      <c r="L124" s="400"/>
      <c r="M124" s="399"/>
    </row>
    <row r="125" spans="1:13" ht="12" customHeight="1" thickBot="1" x14ac:dyDescent="0.35">
      <c r="A125" s="178" t="s">
        <v>308</v>
      </c>
      <c r="B125" s="185" t="s">
        <v>665</v>
      </c>
      <c r="C125" s="208"/>
      <c r="D125" s="208"/>
      <c r="E125" s="191"/>
      <c r="F125" s="274" t="s">
        <v>766</v>
      </c>
      <c r="G125" s="481"/>
      <c r="J125" s="399"/>
      <c r="L125" s="399"/>
      <c r="M125" s="399"/>
    </row>
    <row r="126" spans="1:13" ht="12" customHeight="1" thickBot="1" x14ac:dyDescent="0.35">
      <c r="A126" s="173" t="s">
        <v>353</v>
      </c>
      <c r="B126" s="167" t="s">
        <v>342</v>
      </c>
      <c r="C126" s="210">
        <v>0</v>
      </c>
      <c r="D126" s="210">
        <v>0</v>
      </c>
      <c r="E126" s="193">
        <v>0</v>
      </c>
      <c r="F126" s="274" t="s">
        <v>767</v>
      </c>
      <c r="G126" s="481"/>
      <c r="J126" s="399"/>
      <c r="L126" s="399"/>
      <c r="M126" s="399"/>
    </row>
    <row r="127" spans="1:13" ht="12" customHeight="1" thickBot="1" x14ac:dyDescent="0.35">
      <c r="A127" s="174" t="s">
        <v>354</v>
      </c>
      <c r="B127" s="170" t="s">
        <v>343</v>
      </c>
      <c r="C127" s="211">
        <v>0</v>
      </c>
      <c r="D127" s="211">
        <v>0</v>
      </c>
      <c r="E127" s="194">
        <v>0</v>
      </c>
      <c r="F127" s="274" t="s">
        <v>768</v>
      </c>
      <c r="G127" s="481"/>
      <c r="J127" s="399"/>
      <c r="L127" s="399"/>
    </row>
    <row r="128" spans="1:13" ht="12" customHeight="1" thickBot="1" x14ac:dyDescent="0.35">
      <c r="A128" s="178" t="s">
        <v>309</v>
      </c>
      <c r="B128" s="185" t="s">
        <v>666</v>
      </c>
      <c r="C128" s="208">
        <f>C125+C111+C95</f>
        <v>0</v>
      </c>
      <c r="D128" s="208">
        <f>D125+D111+D95</f>
        <v>0</v>
      </c>
      <c r="E128" s="208">
        <f>E125+E111+E95</f>
        <v>0</v>
      </c>
      <c r="F128" s="274" t="s">
        <v>769</v>
      </c>
      <c r="G128" s="481"/>
      <c r="J128" s="399"/>
      <c r="L128" s="399"/>
    </row>
    <row r="129" spans="1:12" ht="12" customHeight="1" thickBot="1" x14ac:dyDescent="0.35">
      <c r="A129" s="178" t="s">
        <v>310</v>
      </c>
      <c r="B129" s="185" t="s">
        <v>667</v>
      </c>
      <c r="C129" s="208"/>
      <c r="D129" s="208"/>
      <c r="E129" s="202"/>
      <c r="F129" s="274" t="s">
        <v>770</v>
      </c>
      <c r="G129" s="481"/>
      <c r="J129" s="399"/>
      <c r="L129" s="399"/>
    </row>
    <row r="130" spans="1:12" ht="12" customHeight="1" thickBot="1" x14ac:dyDescent="0.35">
      <c r="A130" s="173" t="s">
        <v>357</v>
      </c>
      <c r="B130" s="167" t="s">
        <v>668</v>
      </c>
      <c r="C130" s="209">
        <v>0</v>
      </c>
      <c r="D130" s="209">
        <v>0</v>
      </c>
      <c r="E130" s="192">
        <v>0</v>
      </c>
      <c r="F130" s="274" t="s">
        <v>771</v>
      </c>
      <c r="G130" s="481"/>
      <c r="L130" s="399"/>
    </row>
    <row r="131" spans="1:12" ht="12" customHeight="1" thickBot="1" x14ac:dyDescent="0.35">
      <c r="A131" s="173" t="s">
        <v>358</v>
      </c>
      <c r="B131" s="167" t="s">
        <v>669</v>
      </c>
      <c r="C131" s="209">
        <v>0</v>
      </c>
      <c r="D131" s="209">
        <v>0</v>
      </c>
      <c r="E131" s="192">
        <v>0</v>
      </c>
      <c r="F131" s="274" t="s">
        <v>772</v>
      </c>
      <c r="G131" s="481"/>
    </row>
    <row r="132" spans="1:12" ht="12" customHeight="1" thickBot="1" x14ac:dyDescent="0.35">
      <c r="A132" s="171" t="s">
        <v>359</v>
      </c>
      <c r="B132" s="165" t="s">
        <v>670</v>
      </c>
      <c r="C132" s="209">
        <v>0</v>
      </c>
      <c r="D132" s="209">
        <v>0</v>
      </c>
      <c r="E132" s="192">
        <v>0</v>
      </c>
      <c r="F132" s="274" t="s">
        <v>773</v>
      </c>
      <c r="G132" s="481"/>
    </row>
    <row r="133" spans="1:12" ht="12" customHeight="1" thickBot="1" x14ac:dyDescent="0.35">
      <c r="A133" s="178" t="s">
        <v>311</v>
      </c>
      <c r="B133" s="185" t="s">
        <v>671</v>
      </c>
      <c r="C133" s="208"/>
      <c r="D133" s="208"/>
      <c r="E133" s="191"/>
      <c r="F133" s="274" t="s">
        <v>774</v>
      </c>
      <c r="G133" s="481"/>
    </row>
    <row r="134" spans="1:12" ht="12" customHeight="1" thickBot="1" x14ac:dyDescent="0.35">
      <c r="A134" s="173" t="s">
        <v>360</v>
      </c>
      <c r="B134" s="167" t="s">
        <v>672</v>
      </c>
      <c r="C134" s="209"/>
      <c r="D134" s="209"/>
      <c r="E134" s="192"/>
      <c r="F134" s="274" t="s">
        <v>775</v>
      </c>
      <c r="G134" s="481"/>
    </row>
    <row r="135" spans="1:12" ht="12" customHeight="1" thickBot="1" x14ac:dyDescent="0.35">
      <c r="A135" s="173" t="s">
        <v>361</v>
      </c>
      <c r="B135" s="167" t="s">
        <v>673</v>
      </c>
      <c r="C135" s="209"/>
      <c r="D135" s="209"/>
      <c r="E135" s="192"/>
      <c r="F135" s="274" t="s">
        <v>776</v>
      </c>
      <c r="G135" s="481"/>
    </row>
    <row r="136" spans="1:12" ht="12" customHeight="1" thickBot="1" x14ac:dyDescent="0.35">
      <c r="A136" s="173" t="s">
        <v>569</v>
      </c>
      <c r="B136" s="167" t="s">
        <v>674</v>
      </c>
      <c r="C136" s="209"/>
      <c r="D136" s="209"/>
      <c r="E136" s="192"/>
      <c r="F136" s="274" t="s">
        <v>777</v>
      </c>
      <c r="G136" s="481"/>
    </row>
    <row r="137" spans="1:12" ht="12" customHeight="1" thickBot="1" x14ac:dyDescent="0.35">
      <c r="A137" s="171" t="s">
        <v>571</v>
      </c>
      <c r="B137" s="165" t="s">
        <v>675</v>
      </c>
      <c r="C137" s="209"/>
      <c r="D137" s="209"/>
      <c r="E137" s="192"/>
      <c r="F137" s="274" t="s">
        <v>778</v>
      </c>
      <c r="G137" s="481"/>
    </row>
    <row r="138" spans="1:12" ht="12" customHeight="1" thickBot="1" x14ac:dyDescent="0.35">
      <c r="A138" s="178" t="s">
        <v>312</v>
      </c>
      <c r="B138" s="185" t="s">
        <v>676</v>
      </c>
      <c r="C138" s="214"/>
      <c r="D138" s="214"/>
      <c r="E138" s="214"/>
      <c r="F138" s="274" t="s">
        <v>779</v>
      </c>
      <c r="G138" s="481"/>
    </row>
    <row r="139" spans="1:12" ht="12" customHeight="1" thickBot="1" x14ac:dyDescent="0.35">
      <c r="A139" s="173" t="s">
        <v>362</v>
      </c>
      <c r="B139" s="167" t="s">
        <v>677</v>
      </c>
      <c r="C139" s="209"/>
      <c r="D139" s="209"/>
      <c r="E139" s="192"/>
      <c r="F139" s="274" t="s">
        <v>780</v>
      </c>
      <c r="G139" s="481"/>
    </row>
    <row r="140" spans="1:12" ht="12" customHeight="1" thickBot="1" x14ac:dyDescent="0.35">
      <c r="A140" s="173" t="s">
        <v>363</v>
      </c>
      <c r="B140" s="167" t="s">
        <v>678</v>
      </c>
      <c r="C140" s="209"/>
      <c r="D140" s="209"/>
      <c r="E140" s="192"/>
      <c r="F140" s="274" t="s">
        <v>781</v>
      </c>
      <c r="G140" s="481"/>
    </row>
    <row r="141" spans="1:12" ht="12" customHeight="1" thickBot="1" x14ac:dyDescent="0.35">
      <c r="A141" s="173" t="s">
        <v>578</v>
      </c>
      <c r="B141" s="167" t="s">
        <v>679</v>
      </c>
      <c r="C141" s="209"/>
      <c r="D141" s="209"/>
      <c r="E141" s="192"/>
      <c r="F141" s="274" t="s">
        <v>782</v>
      </c>
      <c r="G141" s="481"/>
    </row>
    <row r="142" spans="1:12" ht="12" customHeight="1" thickBot="1" x14ac:dyDescent="0.35">
      <c r="A142" s="171" t="s">
        <v>580</v>
      </c>
      <c r="B142" s="165" t="s">
        <v>680</v>
      </c>
      <c r="C142" s="209"/>
      <c r="D142" s="209"/>
      <c r="E142" s="192"/>
      <c r="F142" s="274" t="s">
        <v>783</v>
      </c>
      <c r="G142" s="481"/>
    </row>
    <row r="143" spans="1:12" ht="15" customHeight="1" thickBot="1" x14ac:dyDescent="0.35">
      <c r="A143" s="178" t="s">
        <v>313</v>
      </c>
      <c r="B143" s="185" t="s">
        <v>681</v>
      </c>
      <c r="C143" s="25"/>
      <c r="D143" s="25"/>
      <c r="E143" s="163"/>
      <c r="F143" s="274" t="s">
        <v>784</v>
      </c>
      <c r="G143" s="481"/>
      <c r="H143" s="221"/>
      <c r="I143" s="221"/>
    </row>
    <row r="144" spans="1:12" s="217" customFormat="1" ht="12.9" customHeight="1" thickBot="1" x14ac:dyDescent="0.35">
      <c r="A144" s="173" t="s">
        <v>422</v>
      </c>
      <c r="B144" s="167" t="s">
        <v>682</v>
      </c>
      <c r="C144" s="209">
        <v>0</v>
      </c>
      <c r="D144" s="209">
        <v>0</v>
      </c>
      <c r="E144" s="192">
        <v>0</v>
      </c>
      <c r="F144" s="274" t="s">
        <v>785</v>
      </c>
      <c r="G144" s="481"/>
    </row>
    <row r="145" spans="1:7" ht="12.75" customHeight="1" thickBot="1" x14ac:dyDescent="0.35">
      <c r="A145" s="173" t="s">
        <v>423</v>
      </c>
      <c r="B145" s="167" t="s">
        <v>683</v>
      </c>
      <c r="C145" s="209">
        <v>0</v>
      </c>
      <c r="D145" s="209">
        <v>0</v>
      </c>
      <c r="E145" s="192">
        <v>0</v>
      </c>
      <c r="F145" s="274" t="s">
        <v>786</v>
      </c>
      <c r="G145" s="481"/>
    </row>
    <row r="146" spans="1:7" ht="12.75" customHeight="1" thickBot="1" x14ac:dyDescent="0.35">
      <c r="A146" s="173" t="s">
        <v>440</v>
      </c>
      <c r="B146" s="167" t="s">
        <v>684</v>
      </c>
      <c r="C146" s="209">
        <v>0</v>
      </c>
      <c r="D146" s="209">
        <v>0</v>
      </c>
      <c r="E146" s="192">
        <v>0</v>
      </c>
      <c r="F146" s="274" t="s">
        <v>787</v>
      </c>
      <c r="G146" s="481"/>
    </row>
    <row r="147" spans="1:7" ht="12.75" customHeight="1" thickBot="1" x14ac:dyDescent="0.35">
      <c r="A147" s="173" t="s">
        <v>586</v>
      </c>
      <c r="B147" s="167" t="s">
        <v>685</v>
      </c>
      <c r="C147" s="209">
        <v>0</v>
      </c>
      <c r="D147" s="209">
        <v>0</v>
      </c>
      <c r="E147" s="192">
        <v>0</v>
      </c>
      <c r="F147" s="274" t="s">
        <v>788</v>
      </c>
      <c r="G147" s="481"/>
    </row>
    <row r="148" spans="1:7" ht="16.2" thickBot="1" x14ac:dyDescent="0.35">
      <c r="A148" s="178" t="s">
        <v>314</v>
      </c>
      <c r="B148" s="185" t="s">
        <v>686</v>
      </c>
      <c r="C148" s="162">
        <f>C143+C138+C133</f>
        <v>0</v>
      </c>
      <c r="D148" s="162">
        <f>D143+D138+D133</f>
        <v>0</v>
      </c>
      <c r="E148" s="297">
        <f>E143+E138+E133</f>
        <v>0</v>
      </c>
      <c r="F148" s="274" t="s">
        <v>789</v>
      </c>
      <c r="G148" s="481"/>
    </row>
    <row r="149" spans="1:7" ht="16.2" thickBot="1" x14ac:dyDescent="0.35">
      <c r="A149" s="342" t="s">
        <v>315</v>
      </c>
      <c r="B149" s="296" t="s">
        <v>687</v>
      </c>
      <c r="C149" s="162">
        <f>C128+C148</f>
        <v>0</v>
      </c>
      <c r="D149" s="162">
        <f>D128+D148</f>
        <v>0</v>
      </c>
      <c r="E149" s="162">
        <f>E128+E148</f>
        <v>0</v>
      </c>
      <c r="F149" s="274" t="s">
        <v>790</v>
      </c>
      <c r="G149" s="285"/>
    </row>
    <row r="150" spans="1:7" ht="16.2" thickBot="1" x14ac:dyDescent="0.35">
      <c r="G150" s="285"/>
    </row>
    <row r="151" spans="1:7" ht="18.75" customHeight="1" x14ac:dyDescent="0.3">
      <c r="A151" s="867" t="s">
        <v>688</v>
      </c>
      <c r="B151" s="867"/>
      <c r="C151" s="867"/>
      <c r="D151" s="867"/>
      <c r="E151" s="867"/>
    </row>
    <row r="152" spans="1:7" ht="13.5" customHeight="1" thickBot="1" x14ac:dyDescent="0.35">
      <c r="A152" s="187" t="s">
        <v>405</v>
      </c>
      <c r="B152" s="187"/>
      <c r="C152" s="215"/>
      <c r="E152" s="203" t="s">
        <v>1023</v>
      </c>
    </row>
    <row r="153" spans="1:7" ht="16.2" thickBot="1" x14ac:dyDescent="0.35">
      <c r="A153" s="178">
        <v>1</v>
      </c>
      <c r="B153" s="181" t="s">
        <v>689</v>
      </c>
      <c r="C153" s="202">
        <f>+C64-C128</f>
        <v>0</v>
      </c>
      <c r="D153" s="202">
        <f>+D64-D128</f>
        <v>0</v>
      </c>
      <c r="E153" s="202">
        <f>+E64-E128</f>
        <v>0</v>
      </c>
    </row>
    <row r="154" spans="1:7" ht="21" thickBot="1" x14ac:dyDescent="0.35">
      <c r="A154" s="178" t="s">
        <v>307</v>
      </c>
      <c r="B154" s="181" t="s">
        <v>690</v>
      </c>
      <c r="C154" s="202">
        <f>+C87-C148</f>
        <v>0</v>
      </c>
      <c r="D154" s="202">
        <f>+D87-D148</f>
        <v>0</v>
      </c>
      <c r="E154" s="202">
        <f>+E87-E148</f>
        <v>0</v>
      </c>
    </row>
    <row r="155" spans="1:7" ht="7.5" customHeight="1" x14ac:dyDescent="0.3"/>
    <row r="157" spans="1:7" ht="12.75" customHeight="1" x14ac:dyDescent="0.3"/>
    <row r="158" spans="1:7" ht="12.75" customHeight="1" x14ac:dyDescent="0.3"/>
    <row r="159" spans="1:7" ht="12.75" customHeight="1" x14ac:dyDescent="0.3"/>
    <row r="160" spans="1:7" ht="12.75" customHeight="1" x14ac:dyDescent="0.3"/>
    <row r="161" spans="2:6" ht="12.75" customHeight="1" x14ac:dyDescent="0.3"/>
    <row r="162" spans="2:6" ht="12.75" customHeight="1" x14ac:dyDescent="0.3"/>
    <row r="163" spans="2:6" ht="12.75" customHeight="1" x14ac:dyDescent="0.3"/>
    <row r="164" spans="2:6" s="205" customFormat="1" ht="12.75" customHeight="1" x14ac:dyDescent="0.3">
      <c r="B164" s="412"/>
      <c r="C164" s="206"/>
      <c r="D164" s="206"/>
      <c r="E164" s="206"/>
      <c r="F164" s="215"/>
    </row>
  </sheetData>
  <mergeCells count="10">
    <mergeCell ref="A92:A93"/>
    <mergeCell ref="B92:B93"/>
    <mergeCell ref="C92:E92"/>
    <mergeCell ref="A151:E151"/>
    <mergeCell ref="A1:F1"/>
    <mergeCell ref="A2:E2"/>
    <mergeCell ref="A4:A5"/>
    <mergeCell ref="B4:B5"/>
    <mergeCell ref="C4:E4"/>
    <mergeCell ref="A90:E90"/>
  </mergeCells>
  <printOptions horizontalCentered="1"/>
  <pageMargins left="0.23622047244094491" right="0.19685039370078741" top="0.98425196850393704" bottom="0.23622047244094491" header="0.19685039370078741" footer="0.15748031496062992"/>
  <pageSetup paperSize="9" scale="66" orientation="portrait" horizontalDpi="300" verticalDpi="300" r:id="rId1"/>
  <headerFooter alignWithMargins="0">
    <oddHeader xml:space="preserve">&amp;C&amp;"Times New Roman CE,Félkövér"&amp;12
Jászboldogháza Községi Önkormányzat
2020. ÉVI ZÁRSZÁMADÁS
Állami (Államigazgatási ) feladatainak MÉRLEGE
&amp;R&amp;"Times New Roman CE,Félkövér dőlt"&amp;11 1.A.2 melléklet a  7/2021. (05.29.) önkormányzati rendelethez. </oddHeader>
  </headerFooter>
  <rowBreaks count="1" manualBreakCount="1">
    <brk id="89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34A2"/>
  </sheetPr>
  <dimension ref="A1:I163"/>
  <sheetViews>
    <sheetView view="pageLayout" zoomScaleNormal="130" zoomScaleSheetLayoutView="100" workbookViewId="0">
      <selection activeCell="F9" sqref="F9"/>
    </sheetView>
  </sheetViews>
  <sheetFormatPr defaultColWidth="9.33203125" defaultRowHeight="15.6" x14ac:dyDescent="0.3"/>
  <cols>
    <col min="1" max="1" width="7.109375" style="205" customWidth="1"/>
    <col min="2" max="2" width="56.77734375" style="205" customWidth="1"/>
    <col min="3" max="3" width="15.77734375" style="206" customWidth="1"/>
    <col min="4" max="4" width="12.6640625" style="206" bestFit="1" customWidth="1"/>
    <col min="5" max="6" width="17.77734375" style="206" bestFit="1" customWidth="1"/>
    <col min="7" max="7" width="8.77734375" customWidth="1"/>
    <col min="8" max="16384" width="9.33203125" style="215"/>
  </cols>
  <sheetData>
    <row r="1" spans="1:6" ht="15.9" customHeight="1" x14ac:dyDescent="0.3">
      <c r="A1" s="868" t="s">
        <v>303</v>
      </c>
      <c r="B1" s="868"/>
      <c r="C1" s="868"/>
      <c r="D1" s="868"/>
      <c r="E1" s="868"/>
      <c r="F1" s="215"/>
    </row>
    <row r="2" spans="1:6" ht="15.9" customHeight="1" thickBot="1" x14ac:dyDescent="0.35">
      <c r="A2" s="16" t="s">
        <v>403</v>
      </c>
      <c r="B2" s="17"/>
      <c r="C2" s="203"/>
      <c r="D2" s="203"/>
      <c r="E2" s="203" t="s">
        <v>1023</v>
      </c>
      <c r="F2" s="203"/>
    </row>
    <row r="3" spans="1:6" ht="15.9" customHeight="1" x14ac:dyDescent="0.3">
      <c r="A3" s="869" t="s">
        <v>352</v>
      </c>
      <c r="B3" s="871" t="s">
        <v>305</v>
      </c>
      <c r="C3" s="873" t="s">
        <v>1188</v>
      </c>
      <c r="D3" s="873"/>
      <c r="E3" s="876"/>
      <c r="F3" s="340"/>
    </row>
    <row r="4" spans="1:6" ht="38.1" customHeight="1" thickBot="1" x14ac:dyDescent="0.35">
      <c r="A4" s="870"/>
      <c r="B4" s="872"/>
      <c r="C4" s="18" t="s">
        <v>461</v>
      </c>
      <c r="D4" s="18" t="s">
        <v>466</v>
      </c>
      <c r="E4" s="19" t="s">
        <v>467</v>
      </c>
      <c r="F4" s="288" t="s">
        <v>816</v>
      </c>
    </row>
    <row r="5" spans="1:6" s="216" customFormat="1" ht="12" customHeight="1" thickBot="1" x14ac:dyDescent="0.25">
      <c r="A5" s="182" t="s">
        <v>634</v>
      </c>
      <c r="B5" s="401" t="s">
        <v>635</v>
      </c>
      <c r="C5" s="183" t="s">
        <v>636</v>
      </c>
      <c r="D5" s="183" t="s">
        <v>637</v>
      </c>
      <c r="E5" s="225" t="s">
        <v>638</v>
      </c>
      <c r="F5" s="225" t="s">
        <v>715</v>
      </c>
    </row>
    <row r="6" spans="1:6" s="217" customFormat="1" ht="12" customHeight="1" thickBot="1" x14ac:dyDescent="0.3">
      <c r="A6" s="180" t="s">
        <v>306</v>
      </c>
      <c r="B6" s="443" t="s">
        <v>518</v>
      </c>
      <c r="C6" s="207">
        <f>C7+C8+C9+C11+C12+C13+C14</f>
        <v>0</v>
      </c>
      <c r="D6" s="207">
        <f>D7+D8+D9+D11+D12+D13+D14</f>
        <v>0</v>
      </c>
      <c r="E6" s="207">
        <f>E7+E8+E9+E11+E12+E13+E14</f>
        <v>0</v>
      </c>
      <c r="F6" s="481"/>
    </row>
    <row r="7" spans="1:6" s="217" customFormat="1" ht="12" customHeight="1" x14ac:dyDescent="0.25">
      <c r="A7" s="175" t="s">
        <v>364</v>
      </c>
      <c r="B7" s="679" t="s">
        <v>519</v>
      </c>
      <c r="C7" s="23"/>
      <c r="D7" s="23"/>
      <c r="E7" s="23"/>
      <c r="F7" s="670"/>
    </row>
    <row r="8" spans="1:6" s="217" customFormat="1" ht="12" customHeight="1" x14ac:dyDescent="0.25">
      <c r="A8" s="172" t="s">
        <v>365</v>
      </c>
      <c r="B8" s="199" t="s">
        <v>520</v>
      </c>
      <c r="C8" s="209"/>
      <c r="D8" s="209"/>
      <c r="E8" s="209"/>
      <c r="F8" s="671"/>
    </row>
    <row r="9" spans="1:6" s="217" customFormat="1" ht="12" customHeight="1" x14ac:dyDescent="0.25">
      <c r="A9" s="172" t="s">
        <v>366</v>
      </c>
      <c r="B9" s="199" t="s">
        <v>521</v>
      </c>
      <c r="C9" s="209"/>
      <c r="D9" s="209"/>
      <c r="E9" s="209"/>
      <c r="F9" s="671"/>
    </row>
    <row r="10" spans="1:6" s="217" customFormat="1" ht="12" customHeight="1" x14ac:dyDescent="0.25">
      <c r="A10" s="172" t="s">
        <v>367</v>
      </c>
      <c r="B10" s="199" t="s">
        <v>1189</v>
      </c>
      <c r="C10" s="209"/>
      <c r="D10" s="209"/>
      <c r="E10" s="209"/>
      <c r="F10" s="671"/>
    </row>
    <row r="11" spans="1:6" s="217" customFormat="1" ht="12" customHeight="1" x14ac:dyDescent="0.25">
      <c r="A11" s="172" t="s">
        <v>400</v>
      </c>
      <c r="B11" s="199" t="s">
        <v>522</v>
      </c>
      <c r="C11" s="209"/>
      <c r="D11" s="209"/>
      <c r="E11" s="209"/>
      <c r="F11" s="671"/>
    </row>
    <row r="12" spans="1:6" s="217" customFormat="1" ht="12" customHeight="1" x14ac:dyDescent="0.25">
      <c r="A12" s="172" t="s">
        <v>368</v>
      </c>
      <c r="B12" s="199" t="s">
        <v>523</v>
      </c>
      <c r="C12" s="209"/>
      <c r="D12" s="209"/>
      <c r="E12" s="209"/>
      <c r="F12" s="671"/>
    </row>
    <row r="13" spans="1:6" s="217" customFormat="1" ht="12" customHeight="1" x14ac:dyDescent="0.25">
      <c r="A13" s="172" t="s">
        <v>369</v>
      </c>
      <c r="B13" s="199" t="s">
        <v>524</v>
      </c>
      <c r="C13" s="209"/>
      <c r="D13" s="209"/>
      <c r="E13" s="209"/>
      <c r="F13" s="671"/>
    </row>
    <row r="14" spans="1:6" s="217" customFormat="1" ht="12" customHeight="1" thickBot="1" x14ac:dyDescent="0.3">
      <c r="A14" s="176" t="s">
        <v>377</v>
      </c>
      <c r="B14" s="680" t="s">
        <v>526</v>
      </c>
      <c r="C14" s="24"/>
      <c r="D14" s="24"/>
      <c r="E14" s="24"/>
      <c r="F14" s="673"/>
    </row>
    <row r="15" spans="1:6" s="217" customFormat="1" ht="12" customHeight="1" thickBot="1" x14ac:dyDescent="0.3">
      <c r="A15" s="678" t="s">
        <v>307</v>
      </c>
      <c r="B15" s="674" t="s">
        <v>525</v>
      </c>
      <c r="C15" s="675">
        <f>C16+C17+C18+C19+C20</f>
        <v>0</v>
      </c>
      <c r="D15" s="675">
        <f>D16+D17+D18+D19+D20</f>
        <v>428571</v>
      </c>
      <c r="E15" s="675">
        <f>E16+E17+E18+E19+E20</f>
        <v>428571</v>
      </c>
      <c r="F15" s="676">
        <f>E15/D15</f>
        <v>1</v>
      </c>
    </row>
    <row r="16" spans="1:6" s="217" customFormat="1" ht="12" customHeight="1" x14ac:dyDescent="0.25">
      <c r="A16" s="175" t="s">
        <v>371</v>
      </c>
      <c r="B16" s="679" t="s">
        <v>527</v>
      </c>
      <c r="C16" s="23"/>
      <c r="D16" s="23"/>
      <c r="E16" s="23"/>
      <c r="F16" s="670"/>
    </row>
    <row r="17" spans="1:6" s="217" customFormat="1" ht="12" customHeight="1" x14ac:dyDescent="0.25">
      <c r="A17" s="172" t="s">
        <v>372</v>
      </c>
      <c r="B17" s="199" t="s">
        <v>528</v>
      </c>
      <c r="C17" s="209"/>
      <c r="D17" s="209"/>
      <c r="E17" s="209"/>
      <c r="F17" s="671"/>
    </row>
    <row r="18" spans="1:6" s="217" customFormat="1" ht="12" customHeight="1" x14ac:dyDescent="0.25">
      <c r="A18" s="172" t="s">
        <v>373</v>
      </c>
      <c r="B18" s="199" t="s">
        <v>530</v>
      </c>
      <c r="C18" s="209"/>
      <c r="D18" s="209"/>
      <c r="E18" s="209"/>
      <c r="F18" s="671"/>
    </row>
    <row r="19" spans="1:6" s="217" customFormat="1" ht="12" customHeight="1" x14ac:dyDescent="0.25">
      <c r="A19" s="172" t="s">
        <v>374</v>
      </c>
      <c r="B19" s="199" t="s">
        <v>531</v>
      </c>
      <c r="C19" s="209"/>
      <c r="D19" s="209">
        <v>428571</v>
      </c>
      <c r="E19" s="209">
        <v>428571</v>
      </c>
      <c r="F19" s="671">
        <f>E19/D19</f>
        <v>1</v>
      </c>
    </row>
    <row r="20" spans="1:6" s="217" customFormat="1" ht="12" customHeight="1" thickBot="1" x14ac:dyDescent="0.3">
      <c r="A20" s="176" t="s">
        <v>381</v>
      </c>
      <c r="B20" s="680" t="s">
        <v>532</v>
      </c>
      <c r="C20" s="24"/>
      <c r="D20" s="24"/>
      <c r="E20" s="24"/>
      <c r="F20" s="673"/>
    </row>
    <row r="21" spans="1:6" s="217" customFormat="1" ht="13.8" thickBot="1" x14ac:dyDescent="0.3">
      <c r="A21" s="678" t="s">
        <v>308</v>
      </c>
      <c r="B21" s="681" t="s">
        <v>533</v>
      </c>
      <c r="C21" s="675">
        <v>0</v>
      </c>
      <c r="D21" s="675">
        <v>0</v>
      </c>
      <c r="E21" s="795">
        <v>0</v>
      </c>
      <c r="F21" s="744"/>
    </row>
    <row r="22" spans="1:6" s="217" customFormat="1" ht="12" customHeight="1" x14ac:dyDescent="0.25">
      <c r="A22" s="175" t="s">
        <v>353</v>
      </c>
      <c r="B22" s="679" t="s">
        <v>534</v>
      </c>
      <c r="C22" s="23"/>
      <c r="D22" s="23"/>
      <c r="E22" s="23"/>
      <c r="F22" s="670"/>
    </row>
    <row r="23" spans="1:6" s="217" customFormat="1" ht="12" customHeight="1" x14ac:dyDescent="0.25">
      <c r="A23" s="172" t="s">
        <v>354</v>
      </c>
      <c r="B23" s="199" t="s">
        <v>535</v>
      </c>
      <c r="C23" s="209"/>
      <c r="D23" s="209"/>
      <c r="E23" s="209"/>
      <c r="F23" s="671"/>
    </row>
    <row r="24" spans="1:6" s="217" customFormat="1" ht="12" customHeight="1" x14ac:dyDescent="0.25">
      <c r="A24" s="172" t="s">
        <v>355</v>
      </c>
      <c r="B24" s="199" t="s">
        <v>536</v>
      </c>
      <c r="C24" s="209"/>
      <c r="D24" s="209"/>
      <c r="E24" s="209"/>
      <c r="F24" s="671"/>
    </row>
    <row r="25" spans="1:6" s="217" customFormat="1" ht="12" customHeight="1" x14ac:dyDescent="0.25">
      <c r="A25" s="172" t="s">
        <v>356</v>
      </c>
      <c r="B25" s="199" t="s">
        <v>537</v>
      </c>
      <c r="C25" s="209"/>
      <c r="D25" s="209"/>
      <c r="E25" s="209"/>
      <c r="F25" s="671"/>
    </row>
    <row r="26" spans="1:6" s="217" customFormat="1" ht="12" customHeight="1" x14ac:dyDescent="0.25">
      <c r="A26" s="172" t="s">
        <v>412</v>
      </c>
      <c r="B26" s="199" t="s">
        <v>538</v>
      </c>
      <c r="C26" s="209"/>
      <c r="D26" s="209"/>
      <c r="E26" s="209"/>
      <c r="F26" s="671"/>
    </row>
    <row r="27" spans="1:6" s="217" customFormat="1" ht="12" customHeight="1" thickBot="1" x14ac:dyDescent="0.3">
      <c r="A27" s="176" t="s">
        <v>413</v>
      </c>
      <c r="B27" s="680" t="s">
        <v>539</v>
      </c>
      <c r="C27" s="24">
        <v>0</v>
      </c>
      <c r="D27" s="24"/>
      <c r="E27" s="24"/>
      <c r="F27" s="673"/>
    </row>
    <row r="28" spans="1:6" s="217" customFormat="1" ht="12" customHeight="1" thickBot="1" x14ac:dyDescent="0.3">
      <c r="A28" s="678" t="s">
        <v>414</v>
      </c>
      <c r="B28" s="681" t="s">
        <v>540</v>
      </c>
      <c r="C28" s="784">
        <v>0</v>
      </c>
      <c r="D28" s="784">
        <v>0</v>
      </c>
      <c r="E28" s="836">
        <v>0</v>
      </c>
      <c r="F28" s="744"/>
    </row>
    <row r="29" spans="1:6" s="217" customFormat="1" ht="12" customHeight="1" x14ac:dyDescent="0.25">
      <c r="A29" s="175" t="s">
        <v>541</v>
      </c>
      <c r="B29" s="679" t="s">
        <v>542</v>
      </c>
      <c r="C29" s="786"/>
      <c r="D29" s="786"/>
      <c r="E29" s="786"/>
      <c r="F29" s="670"/>
    </row>
    <row r="30" spans="1:6" s="217" customFormat="1" ht="12" customHeight="1" x14ac:dyDescent="0.25">
      <c r="A30" s="172" t="s">
        <v>543</v>
      </c>
      <c r="B30" s="199" t="s">
        <v>544</v>
      </c>
      <c r="C30" s="209"/>
      <c r="D30" s="209"/>
      <c r="E30" s="209"/>
      <c r="F30" s="671"/>
    </row>
    <row r="31" spans="1:6" s="217" customFormat="1" ht="12" customHeight="1" x14ac:dyDescent="0.25">
      <c r="A31" s="172" t="s">
        <v>545</v>
      </c>
      <c r="B31" s="199" t="s">
        <v>546</v>
      </c>
      <c r="C31" s="209"/>
      <c r="D31" s="209"/>
      <c r="E31" s="209"/>
      <c r="F31" s="671"/>
    </row>
    <row r="32" spans="1:6" s="217" customFormat="1" ht="12" customHeight="1" x14ac:dyDescent="0.25">
      <c r="A32" s="172" t="s">
        <v>547</v>
      </c>
      <c r="B32" s="199" t="s">
        <v>548</v>
      </c>
      <c r="C32" s="209"/>
      <c r="D32" s="209"/>
      <c r="E32" s="209"/>
      <c r="F32" s="671"/>
    </row>
    <row r="33" spans="1:6" s="217" customFormat="1" ht="12" customHeight="1" x14ac:dyDescent="0.25">
      <c r="A33" s="172" t="s">
        <v>549</v>
      </c>
      <c r="B33" s="199" t="s">
        <v>550</v>
      </c>
      <c r="C33" s="209"/>
      <c r="D33" s="209"/>
      <c r="E33" s="209"/>
      <c r="F33" s="671"/>
    </row>
    <row r="34" spans="1:6" s="217" customFormat="1" ht="12" customHeight="1" thickBot="1" x14ac:dyDescent="0.3">
      <c r="A34" s="176" t="s">
        <v>551</v>
      </c>
      <c r="B34" s="680" t="s">
        <v>552</v>
      </c>
      <c r="C34" s="24"/>
      <c r="D34" s="24"/>
      <c r="E34" s="24"/>
      <c r="F34" s="673"/>
    </row>
    <row r="35" spans="1:6" s="217" customFormat="1" ht="12" customHeight="1" thickBot="1" x14ac:dyDescent="0.3">
      <c r="A35" s="678" t="s">
        <v>310</v>
      </c>
      <c r="B35" s="681" t="s">
        <v>553</v>
      </c>
      <c r="C35" s="675">
        <v>10000</v>
      </c>
      <c r="D35" s="675">
        <v>705037</v>
      </c>
      <c r="E35" s="795">
        <v>692069</v>
      </c>
      <c r="F35" s="744">
        <f>E35/D35</f>
        <v>0.98160663908418988</v>
      </c>
    </row>
    <row r="36" spans="1:6" s="217" customFormat="1" ht="12" customHeight="1" x14ac:dyDescent="0.25">
      <c r="A36" s="175" t="s">
        <v>357</v>
      </c>
      <c r="B36" s="679" t="s">
        <v>554</v>
      </c>
      <c r="C36" s="23"/>
      <c r="D36" s="23"/>
      <c r="E36" s="23"/>
      <c r="F36" s="670"/>
    </row>
    <row r="37" spans="1:6" s="217" customFormat="1" ht="12" customHeight="1" x14ac:dyDescent="0.25">
      <c r="A37" s="172" t="s">
        <v>358</v>
      </c>
      <c r="B37" s="199" t="s">
        <v>555</v>
      </c>
      <c r="C37" s="209"/>
      <c r="D37" s="209"/>
      <c r="E37" s="209"/>
      <c r="F37" s="671"/>
    </row>
    <row r="38" spans="1:6" s="217" customFormat="1" ht="12" customHeight="1" x14ac:dyDescent="0.25">
      <c r="A38" s="172" t="s">
        <v>359</v>
      </c>
      <c r="B38" s="199" t="s">
        <v>556</v>
      </c>
      <c r="C38" s="209"/>
      <c r="D38" s="209"/>
      <c r="E38" s="209"/>
      <c r="F38" s="671"/>
    </row>
    <row r="39" spans="1:6" s="217" customFormat="1" ht="12" customHeight="1" x14ac:dyDescent="0.25">
      <c r="A39" s="172" t="s">
        <v>416</v>
      </c>
      <c r="B39" s="199" t="s">
        <v>557</v>
      </c>
      <c r="C39" s="209"/>
      <c r="D39" s="209"/>
      <c r="E39" s="209"/>
      <c r="F39" s="671"/>
    </row>
    <row r="40" spans="1:6" s="217" customFormat="1" ht="12" customHeight="1" x14ac:dyDescent="0.25">
      <c r="A40" s="172" t="s">
        <v>417</v>
      </c>
      <c r="B40" s="199" t="s">
        <v>558</v>
      </c>
      <c r="C40" s="209"/>
      <c r="D40" s="209"/>
      <c r="E40" s="209"/>
      <c r="F40" s="671"/>
    </row>
    <row r="41" spans="1:6" s="217" customFormat="1" ht="12" customHeight="1" x14ac:dyDescent="0.25">
      <c r="A41" s="172" t="s">
        <v>418</v>
      </c>
      <c r="B41" s="199" t="s">
        <v>559</v>
      </c>
      <c r="C41" s="209"/>
      <c r="D41" s="209">
        <v>126965</v>
      </c>
      <c r="E41" s="209">
        <v>126965</v>
      </c>
      <c r="F41" s="671">
        <f>E41/D41</f>
        <v>1</v>
      </c>
    </row>
    <row r="42" spans="1:6" s="217" customFormat="1" ht="12" customHeight="1" x14ac:dyDescent="0.25">
      <c r="A42" s="172" t="s">
        <v>419</v>
      </c>
      <c r="B42" s="199" t="s">
        <v>560</v>
      </c>
      <c r="C42" s="209"/>
      <c r="D42" s="209"/>
      <c r="E42" s="209"/>
      <c r="F42" s="671"/>
    </row>
    <row r="43" spans="1:6" s="217" customFormat="1" ht="12" customHeight="1" x14ac:dyDescent="0.25">
      <c r="A43" s="172" t="s">
        <v>420</v>
      </c>
      <c r="B43" s="199" t="s">
        <v>561</v>
      </c>
      <c r="C43" s="209"/>
      <c r="D43" s="209"/>
      <c r="E43" s="209"/>
      <c r="F43" s="671"/>
    </row>
    <row r="44" spans="1:6" s="217" customFormat="1" ht="12" customHeight="1" x14ac:dyDescent="0.25">
      <c r="A44" s="172" t="s">
        <v>562</v>
      </c>
      <c r="B44" s="199" t="s">
        <v>563</v>
      </c>
      <c r="C44" s="212"/>
      <c r="D44" s="212"/>
      <c r="E44" s="212"/>
      <c r="F44" s="671"/>
    </row>
    <row r="45" spans="1:6" s="217" customFormat="1" ht="12" customHeight="1" x14ac:dyDescent="0.25">
      <c r="A45" s="172" t="s">
        <v>564</v>
      </c>
      <c r="B45" s="199" t="s">
        <v>1028</v>
      </c>
      <c r="C45" s="212"/>
      <c r="D45" s="212"/>
      <c r="E45" s="212"/>
      <c r="F45" s="671"/>
    </row>
    <row r="46" spans="1:6" s="217" customFormat="1" ht="12" customHeight="1" thickBot="1" x14ac:dyDescent="0.3">
      <c r="A46" s="176" t="s">
        <v>1027</v>
      </c>
      <c r="B46" s="680" t="s">
        <v>565</v>
      </c>
      <c r="C46" s="787">
        <v>10000</v>
      </c>
      <c r="D46" s="787">
        <v>578072</v>
      </c>
      <c r="E46" s="787">
        <v>565104</v>
      </c>
      <c r="F46" s="673">
        <f>E46/D46</f>
        <v>0.97756680828685705</v>
      </c>
    </row>
    <row r="47" spans="1:6" s="217" customFormat="1" ht="12" customHeight="1" thickBot="1" x14ac:dyDescent="0.3">
      <c r="A47" s="678" t="s">
        <v>311</v>
      </c>
      <c r="B47" s="681" t="s">
        <v>566</v>
      </c>
      <c r="C47" s="675">
        <v>0</v>
      </c>
      <c r="D47" s="675">
        <v>0</v>
      </c>
      <c r="E47" s="675">
        <v>0</v>
      </c>
      <c r="F47" s="744"/>
    </row>
    <row r="48" spans="1:6" s="217" customFormat="1" ht="12" customHeight="1" x14ac:dyDescent="0.25">
      <c r="A48" s="175" t="s">
        <v>360</v>
      </c>
      <c r="B48" s="679" t="s">
        <v>567</v>
      </c>
      <c r="C48" s="788"/>
      <c r="D48" s="788"/>
      <c r="E48" s="788"/>
      <c r="F48" s="670"/>
    </row>
    <row r="49" spans="1:6" s="217" customFormat="1" ht="12" customHeight="1" x14ac:dyDescent="0.25">
      <c r="A49" s="172" t="s">
        <v>361</v>
      </c>
      <c r="B49" s="199" t="s">
        <v>568</v>
      </c>
      <c r="C49" s="212"/>
      <c r="D49" s="212"/>
      <c r="E49" s="212"/>
      <c r="F49" s="671"/>
    </row>
    <row r="50" spans="1:6" s="217" customFormat="1" ht="12" customHeight="1" x14ac:dyDescent="0.25">
      <c r="A50" s="172" t="s">
        <v>569</v>
      </c>
      <c r="B50" s="199" t="s">
        <v>570</v>
      </c>
      <c r="C50" s="212"/>
      <c r="D50" s="212"/>
      <c r="E50" s="212"/>
      <c r="F50" s="671"/>
    </row>
    <row r="51" spans="1:6" s="217" customFormat="1" ht="12" customHeight="1" x14ac:dyDescent="0.25">
      <c r="A51" s="172" t="s">
        <v>571</v>
      </c>
      <c r="B51" s="199" t="s">
        <v>572</v>
      </c>
      <c r="C51" s="212"/>
      <c r="D51" s="212"/>
      <c r="E51" s="212"/>
      <c r="F51" s="671"/>
    </row>
    <row r="52" spans="1:6" s="217" customFormat="1" ht="17.25" customHeight="1" thickBot="1" x14ac:dyDescent="0.3">
      <c r="A52" s="176" t="s">
        <v>573</v>
      </c>
      <c r="B52" s="680" t="s">
        <v>574</v>
      </c>
      <c r="C52" s="787"/>
      <c r="D52" s="787"/>
      <c r="E52" s="787"/>
      <c r="F52" s="673"/>
    </row>
    <row r="53" spans="1:6" s="217" customFormat="1" ht="12" customHeight="1" thickBot="1" x14ac:dyDescent="0.3">
      <c r="A53" s="678" t="s">
        <v>421</v>
      </c>
      <c r="B53" s="681" t="s">
        <v>575</v>
      </c>
      <c r="C53" s="675">
        <v>0</v>
      </c>
      <c r="D53" s="675">
        <v>0</v>
      </c>
      <c r="E53" s="795">
        <v>0</v>
      </c>
      <c r="F53" s="744"/>
    </row>
    <row r="54" spans="1:6" s="217" customFormat="1" ht="23.25" customHeight="1" x14ac:dyDescent="0.25">
      <c r="A54" s="175" t="s">
        <v>362</v>
      </c>
      <c r="B54" s="679" t="s">
        <v>576</v>
      </c>
      <c r="C54" s="23"/>
      <c r="D54" s="23"/>
      <c r="E54" s="23"/>
      <c r="F54" s="670"/>
    </row>
    <row r="55" spans="1:6" s="217" customFormat="1" ht="12" customHeight="1" x14ac:dyDescent="0.25">
      <c r="A55" s="172" t="s">
        <v>363</v>
      </c>
      <c r="B55" s="199" t="s">
        <v>577</v>
      </c>
      <c r="C55" s="209"/>
      <c r="D55" s="209"/>
      <c r="E55" s="209"/>
      <c r="F55" s="671"/>
    </row>
    <row r="56" spans="1:6" s="217" customFormat="1" ht="12" customHeight="1" x14ac:dyDescent="0.25">
      <c r="A56" s="172" t="s">
        <v>578</v>
      </c>
      <c r="B56" s="199" t="s">
        <v>579</v>
      </c>
      <c r="C56" s="209"/>
      <c r="D56" s="209"/>
      <c r="E56" s="209"/>
      <c r="F56" s="671"/>
    </row>
    <row r="57" spans="1:6" s="217" customFormat="1" ht="12" customHeight="1" thickBot="1" x14ac:dyDescent="0.3">
      <c r="A57" s="176" t="s">
        <v>580</v>
      </c>
      <c r="B57" s="680" t="s">
        <v>581</v>
      </c>
      <c r="C57" s="24"/>
      <c r="D57" s="24"/>
      <c r="E57" s="24"/>
      <c r="F57" s="673"/>
    </row>
    <row r="58" spans="1:6" s="217" customFormat="1" ht="12" customHeight="1" thickBot="1" x14ac:dyDescent="0.3">
      <c r="A58" s="678" t="s">
        <v>313</v>
      </c>
      <c r="B58" s="674" t="s">
        <v>582</v>
      </c>
      <c r="C58" s="675">
        <v>0</v>
      </c>
      <c r="D58" s="675">
        <v>0</v>
      </c>
      <c r="E58" s="795">
        <v>0</v>
      </c>
      <c r="F58" s="744"/>
    </row>
    <row r="59" spans="1:6" s="217" customFormat="1" ht="24.75" customHeight="1" x14ac:dyDescent="0.25">
      <c r="A59" s="175" t="s">
        <v>422</v>
      </c>
      <c r="B59" s="679" t="s">
        <v>583</v>
      </c>
      <c r="C59" s="788"/>
      <c r="D59" s="788"/>
      <c r="E59" s="788"/>
      <c r="F59" s="670"/>
    </row>
    <row r="60" spans="1:6" s="217" customFormat="1" ht="12" customHeight="1" x14ac:dyDescent="0.25">
      <c r="A60" s="172" t="s">
        <v>423</v>
      </c>
      <c r="B60" s="199" t="s">
        <v>584</v>
      </c>
      <c r="C60" s="212"/>
      <c r="D60" s="212"/>
      <c r="E60" s="212"/>
      <c r="F60" s="671"/>
    </row>
    <row r="61" spans="1:6" s="217" customFormat="1" ht="12" customHeight="1" x14ac:dyDescent="0.25">
      <c r="A61" s="172" t="s">
        <v>440</v>
      </c>
      <c r="B61" s="199" t="s">
        <v>585</v>
      </c>
      <c r="C61" s="212"/>
      <c r="D61" s="212"/>
      <c r="E61" s="212"/>
      <c r="F61" s="671"/>
    </row>
    <row r="62" spans="1:6" s="217" customFormat="1" ht="12" customHeight="1" thickBot="1" x14ac:dyDescent="0.3">
      <c r="A62" s="176" t="s">
        <v>586</v>
      </c>
      <c r="B62" s="680" t="s">
        <v>587</v>
      </c>
      <c r="C62" s="787"/>
      <c r="D62" s="787"/>
      <c r="E62" s="787"/>
      <c r="F62" s="673"/>
    </row>
    <row r="63" spans="1:6" s="217" customFormat="1" ht="12" customHeight="1" thickBot="1" x14ac:dyDescent="0.3">
      <c r="A63" s="578" t="s">
        <v>314</v>
      </c>
      <c r="B63" s="584" t="s">
        <v>588</v>
      </c>
      <c r="C63" s="815">
        <v>10000</v>
      </c>
      <c r="D63" s="815">
        <v>1133608</v>
      </c>
      <c r="E63" s="837">
        <v>1120640</v>
      </c>
      <c r="F63" s="580">
        <f>E63/D63</f>
        <v>0.98856041947480966</v>
      </c>
    </row>
    <row r="64" spans="1:6" s="217" customFormat="1" ht="12" customHeight="1" thickBot="1" x14ac:dyDescent="0.3">
      <c r="A64" s="743" t="s">
        <v>589</v>
      </c>
      <c r="B64" s="742" t="s">
        <v>590</v>
      </c>
      <c r="C64" s="207"/>
      <c r="D64" s="207">
        <v>0</v>
      </c>
      <c r="E64" s="806">
        <v>0</v>
      </c>
      <c r="F64" s="282"/>
    </row>
    <row r="65" spans="1:6" s="217" customFormat="1" ht="12" customHeight="1" x14ac:dyDescent="0.25">
      <c r="A65" s="175" t="s">
        <v>591</v>
      </c>
      <c r="B65" s="679" t="s">
        <v>592</v>
      </c>
      <c r="C65" s="788">
        <v>0</v>
      </c>
      <c r="D65" s="788">
        <v>0</v>
      </c>
      <c r="E65" s="788">
        <v>0</v>
      </c>
      <c r="F65" s="670"/>
    </row>
    <row r="66" spans="1:6" s="217" customFormat="1" ht="12" customHeight="1" x14ac:dyDescent="0.25">
      <c r="A66" s="172" t="s">
        <v>593</v>
      </c>
      <c r="B66" s="199" t="s">
        <v>594</v>
      </c>
      <c r="C66" s="212">
        <v>0</v>
      </c>
      <c r="D66" s="212">
        <v>0</v>
      </c>
      <c r="E66" s="212">
        <v>0</v>
      </c>
      <c r="F66" s="671"/>
    </row>
    <row r="67" spans="1:6" s="217" customFormat="1" ht="12" customHeight="1" thickBot="1" x14ac:dyDescent="0.3">
      <c r="A67" s="176" t="s">
        <v>595</v>
      </c>
      <c r="B67" s="680" t="s">
        <v>639</v>
      </c>
      <c r="C67" s="787"/>
      <c r="D67" s="787">
        <v>0</v>
      </c>
      <c r="E67" s="787">
        <v>0</v>
      </c>
      <c r="F67" s="673"/>
    </row>
    <row r="68" spans="1:6" s="217" customFormat="1" ht="13.5" customHeight="1" thickBot="1" x14ac:dyDescent="0.3">
      <c r="A68" s="745" t="s">
        <v>596</v>
      </c>
      <c r="B68" s="674" t="s">
        <v>597</v>
      </c>
      <c r="C68" s="675">
        <v>0</v>
      </c>
      <c r="D68" s="675">
        <v>0</v>
      </c>
      <c r="E68" s="810">
        <v>0</v>
      </c>
      <c r="F68" s="744"/>
    </row>
    <row r="69" spans="1:6" s="217" customFormat="1" ht="12" customHeight="1" x14ac:dyDescent="0.25">
      <c r="A69" s="175" t="s">
        <v>401</v>
      </c>
      <c r="B69" s="679" t="s">
        <v>598</v>
      </c>
      <c r="C69" s="788">
        <v>0</v>
      </c>
      <c r="D69" s="788">
        <v>0</v>
      </c>
      <c r="E69" s="788">
        <v>0</v>
      </c>
      <c r="F69" s="670"/>
    </row>
    <row r="70" spans="1:6" s="217" customFormat="1" ht="12" customHeight="1" x14ac:dyDescent="0.25">
      <c r="A70" s="172" t="s">
        <v>402</v>
      </c>
      <c r="B70" s="199" t="s">
        <v>599</v>
      </c>
      <c r="C70" s="212">
        <v>0</v>
      </c>
      <c r="D70" s="212">
        <v>0</v>
      </c>
      <c r="E70" s="212">
        <v>0</v>
      </c>
      <c r="F70" s="671"/>
    </row>
    <row r="71" spans="1:6" s="217" customFormat="1" ht="12" customHeight="1" x14ac:dyDescent="0.25">
      <c r="A71" s="172" t="s">
        <v>600</v>
      </c>
      <c r="B71" s="199" t="s">
        <v>601</v>
      </c>
      <c r="C71" s="212">
        <v>0</v>
      </c>
      <c r="D71" s="212">
        <v>0</v>
      </c>
      <c r="E71" s="212">
        <v>0</v>
      </c>
      <c r="F71" s="671"/>
    </row>
    <row r="72" spans="1:6" s="217" customFormat="1" ht="12" customHeight="1" thickBot="1" x14ac:dyDescent="0.3">
      <c r="A72" s="176" t="s">
        <v>602</v>
      </c>
      <c r="B72" s="680" t="s">
        <v>603</v>
      </c>
      <c r="C72" s="787">
        <v>0</v>
      </c>
      <c r="D72" s="787">
        <v>0</v>
      </c>
      <c r="E72" s="787">
        <v>0</v>
      </c>
      <c r="F72" s="673"/>
    </row>
    <row r="73" spans="1:6" s="217" customFormat="1" ht="12" customHeight="1" thickBot="1" x14ac:dyDescent="0.3">
      <c r="A73" s="745" t="s">
        <v>604</v>
      </c>
      <c r="B73" s="674" t="s">
        <v>605</v>
      </c>
      <c r="C73" s="675">
        <v>2471</v>
      </c>
      <c r="D73" s="675">
        <v>2471</v>
      </c>
      <c r="E73" s="675">
        <v>2471</v>
      </c>
      <c r="F73" s="744"/>
    </row>
    <row r="74" spans="1:6" s="217" customFormat="1" ht="12" customHeight="1" x14ac:dyDescent="0.25">
      <c r="A74" s="175" t="s">
        <v>606</v>
      </c>
      <c r="B74" s="679" t="s">
        <v>607</v>
      </c>
      <c r="C74" s="788">
        <v>2471</v>
      </c>
      <c r="D74" s="788">
        <v>2471</v>
      </c>
      <c r="E74" s="788">
        <v>2471</v>
      </c>
      <c r="F74" s="670"/>
    </row>
    <row r="75" spans="1:6" s="217" customFormat="1" ht="12" customHeight="1" thickBot="1" x14ac:dyDescent="0.3">
      <c r="A75" s="176" t="s">
        <v>608</v>
      </c>
      <c r="B75" s="680" t="s">
        <v>609</v>
      </c>
      <c r="C75" s="787">
        <v>0</v>
      </c>
      <c r="D75" s="787">
        <v>0</v>
      </c>
      <c r="E75" s="787">
        <v>0</v>
      </c>
      <c r="F75" s="673"/>
    </row>
    <row r="76" spans="1:6" s="217" customFormat="1" ht="12" customHeight="1" thickBot="1" x14ac:dyDescent="0.3">
      <c r="A76" s="745" t="s">
        <v>610</v>
      </c>
      <c r="B76" s="674" t="s">
        <v>611</v>
      </c>
      <c r="C76" s="675">
        <v>31457830</v>
      </c>
      <c r="D76" s="675">
        <v>33333677</v>
      </c>
      <c r="E76" s="675">
        <v>32429898</v>
      </c>
      <c r="F76" s="744">
        <f>E76/D76</f>
        <v>0.97288690953596269</v>
      </c>
    </row>
    <row r="77" spans="1:6" s="217" customFormat="1" ht="12" customHeight="1" x14ac:dyDescent="0.25">
      <c r="A77" s="175" t="s">
        <v>612</v>
      </c>
      <c r="B77" s="679" t="s">
        <v>613</v>
      </c>
      <c r="C77" s="788"/>
      <c r="D77" s="788"/>
      <c r="E77" s="788"/>
      <c r="F77" s="670"/>
    </row>
    <row r="78" spans="1:6" s="217" customFormat="1" ht="12" customHeight="1" x14ac:dyDescent="0.25">
      <c r="A78" s="172" t="s">
        <v>614</v>
      </c>
      <c r="B78" s="199" t="s">
        <v>1032</v>
      </c>
      <c r="C78" s="212">
        <v>31457830</v>
      </c>
      <c r="D78" s="212">
        <v>33333677</v>
      </c>
      <c r="E78" s="212">
        <v>32429898</v>
      </c>
      <c r="F78" s="671">
        <f>E78/D78</f>
        <v>0.97288690953596269</v>
      </c>
    </row>
    <row r="79" spans="1:6" s="217" customFormat="1" ht="12" customHeight="1" thickBot="1" x14ac:dyDescent="0.3">
      <c r="A79" s="176" t="s">
        <v>616</v>
      </c>
      <c r="B79" s="680" t="s">
        <v>617</v>
      </c>
      <c r="C79" s="787"/>
      <c r="D79" s="787"/>
      <c r="E79" s="787"/>
      <c r="F79" s="673"/>
    </row>
    <row r="80" spans="1:6" s="217" customFormat="1" ht="12" customHeight="1" thickBot="1" x14ac:dyDescent="0.3">
      <c r="A80" s="745" t="s">
        <v>618</v>
      </c>
      <c r="B80" s="674" t="s">
        <v>619</v>
      </c>
      <c r="C80" s="675">
        <v>0</v>
      </c>
      <c r="D80" s="675">
        <v>0</v>
      </c>
      <c r="E80" s="810">
        <v>0</v>
      </c>
      <c r="F80" s="744"/>
    </row>
    <row r="81" spans="1:6" s="217" customFormat="1" ht="12" customHeight="1" x14ac:dyDescent="0.25">
      <c r="A81" s="747" t="s">
        <v>620</v>
      </c>
      <c r="B81" s="679" t="s">
        <v>621</v>
      </c>
      <c r="C81" s="788">
        <v>0</v>
      </c>
      <c r="D81" s="788">
        <v>0</v>
      </c>
      <c r="E81" s="788">
        <v>0</v>
      </c>
      <c r="F81" s="670"/>
    </row>
    <row r="82" spans="1:6" s="217" customFormat="1" ht="12" customHeight="1" x14ac:dyDescent="0.25">
      <c r="A82" s="219" t="s">
        <v>622</v>
      </c>
      <c r="B82" s="199" t="s">
        <v>623</v>
      </c>
      <c r="C82" s="212">
        <v>0</v>
      </c>
      <c r="D82" s="212">
        <v>0</v>
      </c>
      <c r="E82" s="212">
        <v>0</v>
      </c>
      <c r="F82" s="671"/>
    </row>
    <row r="83" spans="1:6" s="217" customFormat="1" ht="12" customHeight="1" x14ac:dyDescent="0.25">
      <c r="A83" s="219" t="s">
        <v>624</v>
      </c>
      <c r="B83" s="199" t="s">
        <v>625</v>
      </c>
      <c r="C83" s="212">
        <v>0</v>
      </c>
      <c r="D83" s="212">
        <v>0</v>
      </c>
      <c r="E83" s="212">
        <v>0</v>
      </c>
      <c r="F83" s="671"/>
    </row>
    <row r="84" spans="1:6" s="217" customFormat="1" ht="12" customHeight="1" thickBot="1" x14ac:dyDescent="0.3">
      <c r="A84" s="748" t="s">
        <v>626</v>
      </c>
      <c r="B84" s="680" t="s">
        <v>627</v>
      </c>
      <c r="C84" s="787">
        <v>0</v>
      </c>
      <c r="D84" s="787">
        <v>0</v>
      </c>
      <c r="E84" s="787">
        <v>0</v>
      </c>
      <c r="F84" s="673"/>
    </row>
    <row r="85" spans="1:6" s="217" customFormat="1" ht="13.8" thickBot="1" x14ac:dyDescent="0.3">
      <c r="A85" s="229" t="s">
        <v>628</v>
      </c>
      <c r="B85" s="413" t="s">
        <v>629</v>
      </c>
      <c r="C85" s="785">
        <v>0</v>
      </c>
      <c r="D85" s="785">
        <v>0</v>
      </c>
      <c r="E85" s="816">
        <v>0</v>
      </c>
      <c r="F85" s="746"/>
    </row>
    <row r="86" spans="1:6" s="217" customFormat="1" ht="13.8" thickBot="1" x14ac:dyDescent="0.3">
      <c r="A86" s="227" t="s">
        <v>630</v>
      </c>
      <c r="B86" s="198" t="s">
        <v>631</v>
      </c>
      <c r="C86" s="214">
        <v>31460301</v>
      </c>
      <c r="D86" s="214">
        <v>33336148</v>
      </c>
      <c r="E86" s="289">
        <v>32432369</v>
      </c>
      <c r="F86" s="285">
        <f>E86/D86</f>
        <v>0.9728889192596577</v>
      </c>
    </row>
    <row r="87" spans="1:6" s="217" customFormat="1" ht="12" customHeight="1" thickBot="1" x14ac:dyDescent="0.3">
      <c r="A87" s="229" t="s">
        <v>632</v>
      </c>
      <c r="B87" s="445" t="s">
        <v>633</v>
      </c>
      <c r="C87" s="214">
        <v>31470301</v>
      </c>
      <c r="D87" s="214">
        <v>34469756</v>
      </c>
      <c r="E87" s="289">
        <v>33553009</v>
      </c>
      <c r="F87" s="285">
        <f>E87/D87</f>
        <v>0.97340430840299541</v>
      </c>
    </row>
    <row r="88" spans="1:6" ht="16.5" customHeight="1" x14ac:dyDescent="0.3">
      <c r="A88" s="157"/>
      <c r="B88" s="402"/>
      <c r="C88" s="158"/>
      <c r="D88" s="158"/>
      <c r="E88" s="158"/>
      <c r="F88" s="158"/>
    </row>
    <row r="89" spans="1:6" s="220" customFormat="1" ht="16.5" customHeight="1" x14ac:dyDescent="0.3">
      <c r="A89" s="868" t="s">
        <v>335</v>
      </c>
      <c r="B89" s="868"/>
      <c r="C89" s="868"/>
      <c r="D89" s="868"/>
      <c r="E89" s="868"/>
      <c r="F89" s="215"/>
    </row>
    <row r="90" spans="1:6" s="220" customFormat="1" ht="16.5" customHeight="1" thickBot="1" x14ac:dyDescent="0.35">
      <c r="A90" s="17" t="s">
        <v>404</v>
      </c>
      <c r="B90" s="17"/>
      <c r="C90" s="186"/>
      <c r="D90" s="186"/>
      <c r="E90" s="203" t="s">
        <v>1023</v>
      </c>
      <c r="F90" s="203" t="s">
        <v>1023</v>
      </c>
    </row>
    <row r="91" spans="1:6" ht="38.1" customHeight="1" x14ac:dyDescent="0.3">
      <c r="A91" s="869" t="s">
        <v>352</v>
      </c>
      <c r="B91" s="871" t="s">
        <v>460</v>
      </c>
      <c r="C91" s="873" t="str">
        <f>+C3</f>
        <v>2020.év</v>
      </c>
      <c r="D91" s="873"/>
      <c r="E91" s="876"/>
      <c r="F91" s="287"/>
    </row>
    <row r="92" spans="1:6" s="216" customFormat="1" ht="12" customHeight="1" thickBot="1" x14ac:dyDescent="0.25">
      <c r="A92" s="870"/>
      <c r="B92" s="872"/>
      <c r="C92" s="18" t="s">
        <v>461</v>
      </c>
      <c r="D92" s="18" t="s">
        <v>466</v>
      </c>
      <c r="E92" s="19" t="s">
        <v>467</v>
      </c>
      <c r="F92" s="288" t="s">
        <v>816</v>
      </c>
    </row>
    <row r="93" spans="1:6" ht="12" customHeight="1" thickBot="1" x14ac:dyDescent="0.35">
      <c r="A93" s="182" t="s">
        <v>634</v>
      </c>
      <c r="B93" s="401" t="s">
        <v>635</v>
      </c>
      <c r="C93" s="183" t="s">
        <v>636</v>
      </c>
      <c r="D93" s="183" t="s">
        <v>637</v>
      </c>
      <c r="E93" s="184" t="s">
        <v>638</v>
      </c>
      <c r="F93" s="847" t="s">
        <v>638</v>
      </c>
    </row>
    <row r="94" spans="1:6" ht="12" customHeight="1" thickBot="1" x14ac:dyDescent="0.35">
      <c r="A94" s="180" t="s">
        <v>306</v>
      </c>
      <c r="B94" s="563" t="s">
        <v>640</v>
      </c>
      <c r="C94" s="207">
        <f>C95+C96+C97+C98+C99</f>
        <v>28930582</v>
      </c>
      <c r="D94" s="207">
        <f>D95+D96+D97+D98+D99</f>
        <v>31531342</v>
      </c>
      <c r="E94" s="291">
        <f>E95+E96+E97+E98+E99</f>
        <v>30611688</v>
      </c>
      <c r="F94" s="285">
        <f>E94/D94</f>
        <v>0.97083365497098095</v>
      </c>
    </row>
    <row r="95" spans="1:6" ht="12" customHeight="1" x14ac:dyDescent="0.3">
      <c r="A95" s="175" t="s">
        <v>364</v>
      </c>
      <c r="B95" s="564" t="s">
        <v>336</v>
      </c>
      <c r="C95" s="23">
        <v>22230816</v>
      </c>
      <c r="D95" s="23">
        <v>22778226</v>
      </c>
      <c r="E95" s="838">
        <v>22778226</v>
      </c>
      <c r="F95" s="800">
        <f>E95/D95</f>
        <v>1</v>
      </c>
    </row>
    <row r="96" spans="1:6" ht="12" customHeight="1" x14ac:dyDescent="0.3">
      <c r="A96" s="172" t="s">
        <v>365</v>
      </c>
      <c r="B96" s="565" t="s">
        <v>424</v>
      </c>
      <c r="C96" s="209">
        <v>3890393</v>
      </c>
      <c r="D96" s="209">
        <v>3772440</v>
      </c>
      <c r="E96" s="839">
        <v>3772440</v>
      </c>
      <c r="F96" s="801">
        <f>E96/D96</f>
        <v>1</v>
      </c>
    </row>
    <row r="97" spans="1:6" ht="12" customHeight="1" x14ac:dyDescent="0.3">
      <c r="A97" s="172" t="s">
        <v>366</v>
      </c>
      <c r="B97" s="565" t="s">
        <v>393</v>
      </c>
      <c r="C97" s="211">
        <v>2809373</v>
      </c>
      <c r="D97" s="211">
        <v>4980676</v>
      </c>
      <c r="E97" s="840">
        <v>4061022</v>
      </c>
      <c r="F97" s="801">
        <f>E97/D97</f>
        <v>0.81535558626981564</v>
      </c>
    </row>
    <row r="98" spans="1:6" ht="12" customHeight="1" x14ac:dyDescent="0.3">
      <c r="A98" s="172" t="s">
        <v>367</v>
      </c>
      <c r="B98" s="566" t="s">
        <v>425</v>
      </c>
      <c r="C98" s="211"/>
      <c r="D98" s="211"/>
      <c r="E98" s="840"/>
      <c r="F98" s="801"/>
    </row>
    <row r="99" spans="1:6" ht="12" customHeight="1" x14ac:dyDescent="0.3">
      <c r="A99" s="172" t="s">
        <v>376</v>
      </c>
      <c r="B99" s="567" t="s">
        <v>426</v>
      </c>
      <c r="C99" s="211"/>
      <c r="D99" s="211"/>
      <c r="E99" s="841"/>
      <c r="F99" s="801"/>
    </row>
    <row r="100" spans="1:6" ht="12" customHeight="1" x14ac:dyDescent="0.3">
      <c r="A100" s="172" t="s">
        <v>368</v>
      </c>
      <c r="B100" s="565" t="s">
        <v>641</v>
      </c>
      <c r="C100" s="211"/>
      <c r="D100" s="211"/>
      <c r="E100" s="840"/>
      <c r="F100" s="801"/>
    </row>
    <row r="101" spans="1:6" ht="12" customHeight="1" x14ac:dyDescent="0.3">
      <c r="A101" s="172" t="s">
        <v>369</v>
      </c>
      <c r="B101" s="568" t="s">
        <v>642</v>
      </c>
      <c r="C101" s="211"/>
      <c r="D101" s="211"/>
      <c r="E101" s="840"/>
      <c r="F101" s="801"/>
    </row>
    <row r="102" spans="1:6" ht="12" customHeight="1" x14ac:dyDescent="0.3">
      <c r="A102" s="172" t="s">
        <v>377</v>
      </c>
      <c r="B102" s="569" t="s">
        <v>643</v>
      </c>
      <c r="C102" s="211"/>
      <c r="D102" s="211"/>
      <c r="E102" s="840"/>
      <c r="F102" s="801"/>
    </row>
    <row r="103" spans="1:6" ht="12" customHeight="1" x14ac:dyDescent="0.3">
      <c r="A103" s="172" t="s">
        <v>378</v>
      </c>
      <c r="B103" s="569" t="s">
        <v>644</v>
      </c>
      <c r="C103" s="211"/>
      <c r="D103" s="211"/>
      <c r="E103" s="840"/>
      <c r="F103" s="801"/>
    </row>
    <row r="104" spans="1:6" ht="12" customHeight="1" x14ac:dyDescent="0.3">
      <c r="A104" s="172" t="s">
        <v>379</v>
      </c>
      <c r="B104" s="568" t="s">
        <v>645</v>
      </c>
      <c r="C104" s="211"/>
      <c r="D104" s="211"/>
      <c r="E104" s="840"/>
      <c r="F104" s="801"/>
    </row>
    <row r="105" spans="1:6" ht="12" customHeight="1" x14ac:dyDescent="0.3">
      <c r="A105" s="172" t="s">
        <v>380</v>
      </c>
      <c r="B105" s="568" t="s">
        <v>646</v>
      </c>
      <c r="C105" s="211"/>
      <c r="D105" s="211"/>
      <c r="E105" s="840"/>
      <c r="F105" s="801"/>
    </row>
    <row r="106" spans="1:6" ht="12" customHeight="1" x14ac:dyDescent="0.3">
      <c r="A106" s="172" t="s">
        <v>382</v>
      </c>
      <c r="B106" s="569" t="s">
        <v>647</v>
      </c>
      <c r="C106" s="211"/>
      <c r="D106" s="211"/>
      <c r="E106" s="840"/>
      <c r="F106" s="801"/>
    </row>
    <row r="107" spans="1:6" ht="12" customHeight="1" x14ac:dyDescent="0.3">
      <c r="A107" s="171" t="s">
        <v>427</v>
      </c>
      <c r="B107" s="570" t="s">
        <v>648</v>
      </c>
      <c r="C107" s="211"/>
      <c r="D107" s="211"/>
      <c r="E107" s="840"/>
      <c r="F107" s="801"/>
    </row>
    <row r="108" spans="1:6" ht="12" customHeight="1" x14ac:dyDescent="0.3">
      <c r="A108" s="172" t="s">
        <v>649</v>
      </c>
      <c r="B108" s="570" t="s">
        <v>650</v>
      </c>
      <c r="C108" s="211"/>
      <c r="D108" s="211"/>
      <c r="E108" s="840"/>
      <c r="F108" s="801"/>
    </row>
    <row r="109" spans="1:6" ht="12" customHeight="1" thickBot="1" x14ac:dyDescent="0.35">
      <c r="A109" s="176" t="s">
        <v>651</v>
      </c>
      <c r="B109" s="571" t="s">
        <v>652</v>
      </c>
      <c r="C109" s="24"/>
      <c r="D109" s="24"/>
      <c r="E109" s="842"/>
      <c r="F109" s="802"/>
    </row>
    <row r="110" spans="1:6" ht="12" customHeight="1" thickBot="1" x14ac:dyDescent="0.35">
      <c r="A110" s="178" t="s">
        <v>307</v>
      </c>
      <c r="B110" s="572" t="s">
        <v>653</v>
      </c>
      <c r="C110" s="208">
        <v>2539719</v>
      </c>
      <c r="D110" s="208">
        <f>D111+D113</f>
        <v>2938414</v>
      </c>
      <c r="E110" s="286">
        <f>E111+E113</f>
        <v>2937738</v>
      </c>
      <c r="F110" s="285">
        <f>E110/D110</f>
        <v>0.99976994392212937</v>
      </c>
    </row>
    <row r="111" spans="1:6" ht="12" customHeight="1" x14ac:dyDescent="0.3">
      <c r="A111" s="173" t="s">
        <v>370</v>
      </c>
      <c r="B111" s="565" t="s">
        <v>439</v>
      </c>
      <c r="C111" s="210">
        <v>2539719</v>
      </c>
      <c r="D111" s="210">
        <v>2338414</v>
      </c>
      <c r="E111" s="843">
        <v>2337738</v>
      </c>
      <c r="F111" s="800">
        <f>E111/D111</f>
        <v>0.99971091517584143</v>
      </c>
    </row>
    <row r="112" spans="1:6" x14ac:dyDescent="0.3">
      <c r="A112" s="173" t="s">
        <v>371</v>
      </c>
      <c r="B112" s="570" t="s">
        <v>654</v>
      </c>
      <c r="C112" s="210"/>
      <c r="D112" s="210"/>
      <c r="E112" s="843"/>
      <c r="F112" s="801"/>
    </row>
    <row r="113" spans="1:6" ht="12" customHeight="1" x14ac:dyDescent="0.3">
      <c r="A113" s="173" t="s">
        <v>372</v>
      </c>
      <c r="B113" s="570" t="s">
        <v>428</v>
      </c>
      <c r="C113" s="209"/>
      <c r="D113" s="209">
        <v>600000</v>
      </c>
      <c r="E113" s="839">
        <v>600000</v>
      </c>
      <c r="F113" s="801"/>
    </row>
    <row r="114" spans="1:6" ht="12" customHeight="1" x14ac:dyDescent="0.3">
      <c r="A114" s="173" t="s">
        <v>373</v>
      </c>
      <c r="B114" s="570" t="s">
        <v>655</v>
      </c>
      <c r="C114" s="209"/>
      <c r="D114" s="209"/>
      <c r="E114" s="839"/>
      <c r="F114" s="801"/>
    </row>
    <row r="115" spans="1:6" ht="21.75" customHeight="1" x14ac:dyDescent="0.3">
      <c r="A115" s="173" t="s">
        <v>374</v>
      </c>
      <c r="B115" s="573" t="s">
        <v>441</v>
      </c>
      <c r="C115" s="209"/>
      <c r="D115" s="209"/>
      <c r="E115" s="844"/>
      <c r="F115" s="801"/>
    </row>
    <row r="116" spans="1:6" ht="24" customHeight="1" x14ac:dyDescent="0.3">
      <c r="A116" s="173" t="s">
        <v>381</v>
      </c>
      <c r="B116" s="574" t="s">
        <v>656</v>
      </c>
      <c r="C116" s="209"/>
      <c r="D116" s="209"/>
      <c r="E116" s="839"/>
      <c r="F116" s="801"/>
    </row>
    <row r="117" spans="1:6" ht="22.5" customHeight="1" x14ac:dyDescent="0.3">
      <c r="A117" s="173" t="s">
        <v>383</v>
      </c>
      <c r="B117" s="575" t="s">
        <v>657</v>
      </c>
      <c r="C117" s="209"/>
      <c r="D117" s="209"/>
      <c r="E117" s="839"/>
      <c r="F117" s="801"/>
    </row>
    <row r="118" spans="1:6" ht="12" customHeight="1" x14ac:dyDescent="0.3">
      <c r="A118" s="173" t="s">
        <v>429</v>
      </c>
      <c r="B118" s="565" t="s">
        <v>644</v>
      </c>
      <c r="C118" s="209"/>
      <c r="D118" s="209"/>
      <c r="E118" s="839"/>
      <c r="F118" s="801"/>
    </row>
    <row r="119" spans="1:6" ht="12" customHeight="1" x14ac:dyDescent="0.3">
      <c r="A119" s="173" t="s">
        <v>430</v>
      </c>
      <c r="B119" s="565" t="s">
        <v>658</v>
      </c>
      <c r="C119" s="209"/>
      <c r="D119" s="209"/>
      <c r="E119" s="839"/>
      <c r="F119" s="801"/>
    </row>
    <row r="120" spans="1:6" s="232" customFormat="1" ht="12" customHeight="1" x14ac:dyDescent="0.25">
      <c r="A120" s="173" t="s">
        <v>431</v>
      </c>
      <c r="B120" s="565" t="s">
        <v>659</v>
      </c>
      <c r="C120" s="209"/>
      <c r="D120" s="209"/>
      <c r="E120" s="839"/>
      <c r="F120" s="801"/>
    </row>
    <row r="121" spans="1:6" ht="12" customHeight="1" x14ac:dyDescent="0.3">
      <c r="A121" s="173" t="s">
        <v>660</v>
      </c>
      <c r="B121" s="569" t="s">
        <v>647</v>
      </c>
      <c r="C121" s="209"/>
      <c r="D121" s="209"/>
      <c r="E121" s="839"/>
      <c r="F121" s="801"/>
    </row>
    <row r="122" spans="1:6" ht="12" customHeight="1" x14ac:dyDescent="0.3">
      <c r="A122" s="173" t="s">
        <v>661</v>
      </c>
      <c r="B122" s="565" t="s">
        <v>662</v>
      </c>
      <c r="C122" s="209"/>
      <c r="D122" s="209"/>
      <c r="E122" s="839"/>
      <c r="F122" s="801"/>
    </row>
    <row r="123" spans="1:6" ht="12" customHeight="1" thickBot="1" x14ac:dyDescent="0.35">
      <c r="A123" s="171" t="s">
        <v>663</v>
      </c>
      <c r="B123" s="569" t="s">
        <v>664</v>
      </c>
      <c r="C123" s="211"/>
      <c r="D123" s="211"/>
      <c r="E123" s="840"/>
      <c r="F123" s="802"/>
    </row>
    <row r="124" spans="1:6" ht="12" customHeight="1" thickBot="1" x14ac:dyDescent="0.35">
      <c r="A124" s="178" t="s">
        <v>308</v>
      </c>
      <c r="B124" s="576" t="s">
        <v>665</v>
      </c>
      <c r="C124" s="208">
        <v>0</v>
      </c>
      <c r="D124" s="208">
        <v>0</v>
      </c>
      <c r="E124" s="286">
        <v>0</v>
      </c>
      <c r="F124" s="285"/>
    </row>
    <row r="125" spans="1:6" ht="12" customHeight="1" x14ac:dyDescent="0.3">
      <c r="A125" s="173" t="s">
        <v>353</v>
      </c>
      <c r="B125" s="575" t="s">
        <v>342</v>
      </c>
      <c r="C125" s="210"/>
      <c r="D125" s="210"/>
      <c r="E125" s="843"/>
      <c r="F125" s="800"/>
    </row>
    <row r="126" spans="1:6" ht="12" customHeight="1" thickBot="1" x14ac:dyDescent="0.35">
      <c r="A126" s="174" t="s">
        <v>354</v>
      </c>
      <c r="B126" s="570" t="s">
        <v>343</v>
      </c>
      <c r="C126" s="211"/>
      <c r="D126" s="211"/>
      <c r="E126" s="840"/>
      <c r="F126" s="802"/>
    </row>
    <row r="127" spans="1:6" ht="12" customHeight="1" thickBot="1" x14ac:dyDescent="0.35">
      <c r="A127" s="178" t="s">
        <v>309</v>
      </c>
      <c r="B127" s="576" t="s">
        <v>666</v>
      </c>
      <c r="C127" s="208">
        <v>31470301</v>
      </c>
      <c r="D127" s="208">
        <f>D110+D94</f>
        <v>34469756</v>
      </c>
      <c r="E127" s="286">
        <f>E110+E94</f>
        <v>33549426</v>
      </c>
      <c r="F127" s="285">
        <f>E127/D127</f>
        <v>0.9733003622073797</v>
      </c>
    </row>
    <row r="128" spans="1:6" ht="12" customHeight="1" thickBot="1" x14ac:dyDescent="0.35">
      <c r="A128" s="178" t="s">
        <v>310</v>
      </c>
      <c r="B128" s="576" t="s">
        <v>667</v>
      </c>
      <c r="C128" s="208">
        <v>0</v>
      </c>
      <c r="D128" s="208">
        <v>0</v>
      </c>
      <c r="E128" s="845">
        <v>0</v>
      </c>
      <c r="F128" s="481"/>
    </row>
    <row r="129" spans="1:9" ht="12" customHeight="1" x14ac:dyDescent="0.3">
      <c r="A129" s="173" t="s">
        <v>357</v>
      </c>
      <c r="B129" s="575" t="s">
        <v>668</v>
      </c>
      <c r="C129" s="209">
        <v>0</v>
      </c>
      <c r="D129" s="209">
        <v>0</v>
      </c>
      <c r="E129" s="839">
        <v>0</v>
      </c>
      <c r="F129" s="800"/>
    </row>
    <row r="130" spans="1:9" ht="12" customHeight="1" x14ac:dyDescent="0.3">
      <c r="A130" s="173" t="s">
        <v>358</v>
      </c>
      <c r="B130" s="575" t="s">
        <v>669</v>
      </c>
      <c r="C130" s="209">
        <v>0</v>
      </c>
      <c r="D130" s="209">
        <v>0</v>
      </c>
      <c r="E130" s="839">
        <v>0</v>
      </c>
      <c r="F130" s="801"/>
    </row>
    <row r="131" spans="1:9" ht="12" customHeight="1" thickBot="1" x14ac:dyDescent="0.35">
      <c r="A131" s="171" t="s">
        <v>359</v>
      </c>
      <c r="B131" s="577" t="s">
        <v>670</v>
      </c>
      <c r="C131" s="209">
        <v>0</v>
      </c>
      <c r="D131" s="209">
        <v>0</v>
      </c>
      <c r="E131" s="839">
        <v>0</v>
      </c>
      <c r="F131" s="801"/>
    </row>
    <row r="132" spans="1:9" ht="12" customHeight="1" thickBot="1" x14ac:dyDescent="0.35">
      <c r="A132" s="178" t="s">
        <v>311</v>
      </c>
      <c r="B132" s="576" t="s">
        <v>671</v>
      </c>
      <c r="C132" s="208">
        <v>0</v>
      </c>
      <c r="D132" s="208"/>
      <c r="E132" s="845"/>
      <c r="F132" s="285"/>
    </row>
    <row r="133" spans="1:9" ht="12" customHeight="1" x14ac:dyDescent="0.3">
      <c r="A133" s="173" t="s">
        <v>360</v>
      </c>
      <c r="B133" s="575" t="s">
        <v>672</v>
      </c>
      <c r="C133" s="209">
        <v>0</v>
      </c>
      <c r="D133" s="209"/>
      <c r="E133" s="839"/>
      <c r="F133" s="801"/>
    </row>
    <row r="134" spans="1:9" ht="12" customHeight="1" x14ac:dyDescent="0.3">
      <c r="A134" s="173" t="s">
        <v>361</v>
      </c>
      <c r="B134" s="575" t="s">
        <v>673</v>
      </c>
      <c r="C134" s="209">
        <v>0</v>
      </c>
      <c r="D134" s="209">
        <v>0</v>
      </c>
      <c r="E134" s="839">
        <v>0</v>
      </c>
      <c r="F134" s="801"/>
    </row>
    <row r="135" spans="1:9" ht="12" customHeight="1" x14ac:dyDescent="0.3">
      <c r="A135" s="173" t="s">
        <v>569</v>
      </c>
      <c r="B135" s="575" t="s">
        <v>674</v>
      </c>
      <c r="C135" s="209">
        <v>0</v>
      </c>
      <c r="D135" s="209">
        <v>0</v>
      </c>
      <c r="E135" s="839">
        <v>0</v>
      </c>
      <c r="F135" s="801"/>
    </row>
    <row r="136" spans="1:9" ht="12" customHeight="1" thickBot="1" x14ac:dyDescent="0.35">
      <c r="A136" s="171" t="s">
        <v>571</v>
      </c>
      <c r="B136" s="577" t="s">
        <v>675</v>
      </c>
      <c r="C136" s="209">
        <v>0</v>
      </c>
      <c r="D136" s="209">
        <v>0</v>
      </c>
      <c r="E136" s="839">
        <v>0</v>
      </c>
      <c r="F136" s="801"/>
    </row>
    <row r="137" spans="1:9" ht="12" customHeight="1" thickBot="1" x14ac:dyDescent="0.35">
      <c r="A137" s="178" t="s">
        <v>312</v>
      </c>
      <c r="B137" s="576" t="s">
        <v>676</v>
      </c>
      <c r="C137" s="214">
        <v>0</v>
      </c>
      <c r="D137" s="214">
        <v>0</v>
      </c>
      <c r="E137" s="289">
        <v>0</v>
      </c>
      <c r="F137" s="285"/>
    </row>
    <row r="138" spans="1:9" ht="12" customHeight="1" x14ac:dyDescent="0.3">
      <c r="A138" s="173" t="s">
        <v>362</v>
      </c>
      <c r="B138" s="575" t="s">
        <v>677</v>
      </c>
      <c r="C138" s="209"/>
      <c r="D138" s="209"/>
      <c r="E138" s="839"/>
      <c r="F138" s="801"/>
    </row>
    <row r="139" spans="1:9" ht="12" customHeight="1" x14ac:dyDescent="0.3">
      <c r="A139" s="173" t="s">
        <v>363</v>
      </c>
      <c r="B139" s="575" t="s">
        <v>678</v>
      </c>
      <c r="C139" s="209"/>
      <c r="D139" s="209"/>
      <c r="E139" s="839"/>
      <c r="F139" s="801"/>
    </row>
    <row r="140" spans="1:9" ht="12" customHeight="1" x14ac:dyDescent="0.3">
      <c r="A140" s="173" t="s">
        <v>578</v>
      </c>
      <c r="B140" s="575" t="s">
        <v>679</v>
      </c>
      <c r="C140" s="209"/>
      <c r="D140" s="209"/>
      <c r="E140" s="839"/>
      <c r="F140" s="801"/>
    </row>
    <row r="141" spans="1:9" ht="12" customHeight="1" x14ac:dyDescent="0.3">
      <c r="A141" s="173" t="s">
        <v>580</v>
      </c>
      <c r="B141" s="577" t="s">
        <v>858</v>
      </c>
      <c r="C141" s="209"/>
      <c r="D141" s="209"/>
      <c r="E141" s="839"/>
      <c r="F141" s="801"/>
    </row>
    <row r="142" spans="1:9" ht="15" customHeight="1" thickBot="1" x14ac:dyDescent="0.35">
      <c r="A142" s="173" t="s">
        <v>857</v>
      </c>
      <c r="B142" s="577" t="s">
        <v>680</v>
      </c>
      <c r="C142" s="209"/>
      <c r="D142" s="209"/>
      <c r="E142" s="839"/>
      <c r="F142" s="801"/>
      <c r="H142" s="221"/>
      <c r="I142" s="221"/>
    </row>
    <row r="143" spans="1:9" s="217" customFormat="1" ht="12.9" customHeight="1" thickBot="1" x14ac:dyDescent="0.3">
      <c r="A143" s="178" t="s">
        <v>313</v>
      </c>
      <c r="B143" s="576" t="s">
        <v>681</v>
      </c>
      <c r="C143" s="25">
        <v>0</v>
      </c>
      <c r="D143" s="25">
        <v>0</v>
      </c>
      <c r="E143" s="846">
        <v>0</v>
      </c>
      <c r="F143" s="285"/>
    </row>
    <row r="144" spans="1:9" ht="12.75" customHeight="1" x14ac:dyDescent="0.3">
      <c r="A144" s="173" t="s">
        <v>422</v>
      </c>
      <c r="B144" s="575" t="s">
        <v>682</v>
      </c>
      <c r="C144" s="209">
        <v>0</v>
      </c>
      <c r="D144" s="209">
        <v>0</v>
      </c>
      <c r="E144" s="839">
        <v>0</v>
      </c>
      <c r="F144" s="801"/>
    </row>
    <row r="145" spans="1:6" ht="12.75" customHeight="1" x14ac:dyDescent="0.3">
      <c r="A145" s="173" t="s">
        <v>423</v>
      </c>
      <c r="B145" s="575" t="s">
        <v>683</v>
      </c>
      <c r="C145" s="209">
        <v>0</v>
      </c>
      <c r="D145" s="209">
        <v>0</v>
      </c>
      <c r="E145" s="839">
        <v>0</v>
      </c>
      <c r="F145" s="801"/>
    </row>
    <row r="146" spans="1:6" ht="12.75" customHeight="1" x14ac:dyDescent="0.3">
      <c r="A146" s="173" t="s">
        <v>440</v>
      </c>
      <c r="B146" s="575" t="s">
        <v>684</v>
      </c>
      <c r="C146" s="209">
        <v>0</v>
      </c>
      <c r="D146" s="209">
        <v>0</v>
      </c>
      <c r="E146" s="839">
        <v>0</v>
      </c>
      <c r="F146" s="801"/>
    </row>
    <row r="147" spans="1:6" ht="16.2" thickBot="1" x14ac:dyDescent="0.35">
      <c r="A147" s="173" t="s">
        <v>586</v>
      </c>
      <c r="B147" s="575" t="s">
        <v>685</v>
      </c>
      <c r="C147" s="209">
        <v>0</v>
      </c>
      <c r="D147" s="209">
        <v>0</v>
      </c>
      <c r="E147" s="839">
        <v>0</v>
      </c>
      <c r="F147" s="801"/>
    </row>
    <row r="148" spans="1:6" ht="16.2" thickBot="1" x14ac:dyDescent="0.35">
      <c r="A148" s="178" t="s">
        <v>314</v>
      </c>
      <c r="B148" s="404" t="s">
        <v>686</v>
      </c>
      <c r="C148" s="162">
        <v>0</v>
      </c>
      <c r="D148" s="162">
        <v>0</v>
      </c>
      <c r="E148" s="284">
        <v>0</v>
      </c>
      <c r="F148" s="285"/>
    </row>
    <row r="149" spans="1:6" ht="16.2" thickBot="1" x14ac:dyDescent="0.35">
      <c r="A149" s="201" t="s">
        <v>315</v>
      </c>
      <c r="B149" s="405" t="s">
        <v>687</v>
      </c>
      <c r="C149" s="162">
        <v>31470301</v>
      </c>
      <c r="D149" s="162">
        <f>D127+D148</f>
        <v>34469756</v>
      </c>
      <c r="E149" s="284">
        <f>E127+E148</f>
        <v>33549426</v>
      </c>
      <c r="F149" s="802">
        <f>E149/D149</f>
        <v>0.9733003622073797</v>
      </c>
    </row>
    <row r="150" spans="1:6" ht="18.75" customHeight="1" x14ac:dyDescent="0.3">
      <c r="B150" s="407"/>
    </row>
    <row r="151" spans="1:6" ht="13.5" customHeight="1" x14ac:dyDescent="0.3">
      <c r="A151" s="867" t="s">
        <v>688</v>
      </c>
      <c r="B151" s="867"/>
      <c r="C151" s="867"/>
      <c r="D151" s="867"/>
      <c r="E151" s="867"/>
      <c r="F151" s="215"/>
    </row>
    <row r="152" spans="1:6" ht="16.2" thickBot="1" x14ac:dyDescent="0.35">
      <c r="A152" s="187" t="s">
        <v>405</v>
      </c>
      <c r="B152" s="406"/>
      <c r="C152" s="215"/>
      <c r="E152" s="203" t="s">
        <v>1023</v>
      </c>
      <c r="F152" s="203" t="s">
        <v>1023</v>
      </c>
    </row>
    <row r="153" spans="1:6" ht="22.2" thickBot="1" x14ac:dyDescent="0.35">
      <c r="A153" s="178">
        <v>1</v>
      </c>
      <c r="B153" s="403" t="s">
        <v>689</v>
      </c>
      <c r="C153" s="202">
        <f>+C63-C127</f>
        <v>-31460301</v>
      </c>
      <c r="D153" s="202">
        <f>+D63-D127</f>
        <v>-33336148</v>
      </c>
      <c r="E153" s="202">
        <f>+E63-E127</f>
        <v>-32428786</v>
      </c>
      <c r="F153" s="202">
        <f>+F63-F127</f>
        <v>1.5260057267429961E-2</v>
      </c>
    </row>
    <row r="154" spans="1:6" ht="22.2" thickBot="1" x14ac:dyDescent="0.35">
      <c r="A154" s="178" t="s">
        <v>307</v>
      </c>
      <c r="B154" s="403" t="s">
        <v>690</v>
      </c>
      <c r="C154" s="202">
        <f>+C86-C148</f>
        <v>31460301</v>
      </c>
      <c r="D154" s="202">
        <f>+D86-D148</f>
        <v>33336148</v>
      </c>
      <c r="E154" s="202">
        <f>+E86-E148</f>
        <v>32432369</v>
      </c>
      <c r="F154" s="202">
        <f>+F86-F148</f>
        <v>0.9728889192596577</v>
      </c>
    </row>
    <row r="155" spans="1:6" x14ac:dyDescent="0.3">
      <c r="B155" s="407"/>
    </row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91:A92"/>
    <mergeCell ref="B91:B92"/>
    <mergeCell ref="C91:E91"/>
    <mergeCell ref="A151:E151"/>
    <mergeCell ref="A1:E1"/>
    <mergeCell ref="A3:A4"/>
    <mergeCell ref="B3:B4"/>
    <mergeCell ref="C3:E3"/>
    <mergeCell ref="A89:E89"/>
  </mergeCells>
  <printOptions horizontalCentered="1" verticalCentered="1"/>
  <pageMargins left="0.39370078740157483" right="0" top="0.6692913385826772" bottom="0.31496062992125984" header="0.15748031496062992" footer="0.31496062992125984"/>
  <pageSetup paperSize="9" scale="68" orientation="portrait" horizontalDpi="300" verticalDpi="300" r:id="rId1"/>
  <headerFooter alignWithMargins="0">
    <oddHeader>&amp;C&amp;"Times New Roman CE,Félkövér"&amp;12
Jászboldogházai Mesevár Óvoda
2020. ÉVI ZÁRSZÁMADÁSÁNAK PÉNZÜGYI MÉRLEGE&amp;R&amp;"Times New Roman CE,Félkövér dőlt"&amp;11 1.B. melléklet a 7/2021. (05.29.) önkormányzati rendelethez</oddHeader>
  </headerFooter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26</vt:i4>
      </vt:variant>
    </vt:vector>
  </HeadingPairs>
  <TitlesOfParts>
    <vt:vector size="68" baseType="lpstr">
      <vt:lpstr>1..sz.mell. (2)</vt:lpstr>
      <vt:lpstr>1.1.sz.mell. (3)</vt:lpstr>
      <vt:lpstr>1.2.sz.mell. (4)</vt:lpstr>
      <vt:lpstr>1.3.sz.mell. (5)</vt:lpstr>
      <vt:lpstr>1.A.sz.mell.</vt:lpstr>
      <vt:lpstr> 1.A.1sz.mell. Önk kötelező</vt:lpstr>
      <vt:lpstr>1.A.2sz.mell.Önk. önként </vt:lpstr>
      <vt:lpstr>1.A.3sz.mell.Önk. önként </vt:lpstr>
      <vt:lpstr>1.B.Óvoda</vt:lpstr>
      <vt:lpstr>1.B.1Óvoda (2)</vt:lpstr>
      <vt:lpstr>1.B.2 Óvoda (3)</vt:lpstr>
      <vt:lpstr>1.B.3 Óvoda (4)</vt:lpstr>
      <vt:lpstr>1.C Konyha</vt:lpstr>
      <vt:lpstr>1.C.1szmell Konyha köt</vt:lpstr>
      <vt:lpstr>1.C.2sz.mell. Konyha önként</vt:lpstr>
      <vt:lpstr>1.C.3sz mell. Konyha állami</vt:lpstr>
      <vt:lpstr>2.1.sz.mell  </vt:lpstr>
      <vt:lpstr>2.2.sz.mell  </vt:lpstr>
      <vt:lpstr>3.sz.mell.</vt:lpstr>
      <vt:lpstr>3.1 sz.mell.(óvoda)</vt:lpstr>
      <vt:lpstr>3.2 sz.mell.(konyha)</vt:lpstr>
      <vt:lpstr>4.sz.mell.</vt:lpstr>
      <vt:lpstr>5. sz. mell.  (2)</vt:lpstr>
      <vt:lpstr>6.sz. mell. Önkormányzat</vt:lpstr>
      <vt:lpstr>6.s.mell Óvoda</vt:lpstr>
      <vt:lpstr>6.sz. mell. Konyha</vt:lpstr>
      <vt:lpstr>1. tájékoztató tábla</vt:lpstr>
      <vt:lpstr>2. tájékoztató tábla</vt:lpstr>
      <vt:lpstr>3. tájékoztató tábla</vt:lpstr>
      <vt:lpstr>4. tájékoztató tábla</vt:lpstr>
      <vt:lpstr>5. tájékoztató tábla</vt:lpstr>
      <vt:lpstr>6.tájékoztató Önk</vt:lpstr>
      <vt:lpstr>6.tájékoztató (2) Óvoda</vt:lpstr>
      <vt:lpstr>6. tájékoztató Konyha</vt:lpstr>
      <vt:lpstr>7. tájékoztató tábla</vt:lpstr>
      <vt:lpstr>8.tájékozatató Önkormányzat</vt:lpstr>
      <vt:lpstr>8.tájékozatató  Óvoda</vt:lpstr>
      <vt:lpstr>8.tájékozatató Konyha</vt:lpstr>
      <vt:lpstr>9.tájékoztató Önkormányzat</vt:lpstr>
      <vt:lpstr>9.tájékoztató (2) Óvoda</vt:lpstr>
      <vt:lpstr>9.tájékoztató (3)</vt:lpstr>
      <vt:lpstr>Munka2</vt:lpstr>
      <vt:lpstr>'8.tájékozatató  Óvoda'!Nyomtatási_cím</vt:lpstr>
      <vt:lpstr>'8.tájékozatató Konyha'!Nyomtatási_cím</vt:lpstr>
      <vt:lpstr>'8.tájékozatató Önkormányzat'!Nyomtatási_cím</vt:lpstr>
      <vt:lpstr>'9.tájékoztató (2) Óvoda'!Nyomtatási_cím</vt:lpstr>
      <vt:lpstr>'9.tájékoztató (3)'!Nyomtatási_cím</vt:lpstr>
      <vt:lpstr>'9.tájékoztató Önkormányzat'!Nyomtatási_cím</vt:lpstr>
      <vt:lpstr>' 1.A.1sz.mell. Önk kötelező'!Nyomtatási_terület</vt:lpstr>
      <vt:lpstr>'1..sz.mell. (2)'!Nyomtatási_terület</vt:lpstr>
      <vt:lpstr>'1.1.sz.mell. (3)'!Nyomtatási_terület</vt:lpstr>
      <vt:lpstr>'1.2.sz.mell. (4)'!Nyomtatási_terület</vt:lpstr>
      <vt:lpstr>'1.3.sz.mell. (5)'!Nyomtatási_terület</vt:lpstr>
      <vt:lpstr>'1.A.2sz.mell.Önk. önként '!Nyomtatási_terület</vt:lpstr>
      <vt:lpstr>'1.A.3sz.mell.Önk. önként '!Nyomtatási_terület</vt:lpstr>
      <vt:lpstr>'1.A.sz.mell.'!Nyomtatási_terület</vt:lpstr>
      <vt:lpstr>'1.B.1Óvoda (2)'!Nyomtatási_terület</vt:lpstr>
      <vt:lpstr>'1.B.2 Óvoda (3)'!Nyomtatási_terület</vt:lpstr>
      <vt:lpstr>'1.B.3 Óvoda (4)'!Nyomtatási_terület</vt:lpstr>
      <vt:lpstr>'1.B.Óvoda'!Nyomtatási_terület</vt:lpstr>
      <vt:lpstr>'1.C Konyha'!Nyomtatási_terület</vt:lpstr>
      <vt:lpstr>'1.C.1szmell Konyha köt'!Nyomtatási_terület</vt:lpstr>
      <vt:lpstr>'1.C.2sz.mell. Konyha önként'!Nyomtatási_terület</vt:lpstr>
      <vt:lpstr>'1.C.3sz mell. Konyha állami'!Nyomtatási_terület</vt:lpstr>
      <vt:lpstr>'2.1.sz.mell  '!Nyomtatási_terület</vt:lpstr>
      <vt:lpstr>'6.s.mell Óvoda'!Nyomtatási_terület</vt:lpstr>
      <vt:lpstr>'6.sz. mell. Konyha'!Nyomtatási_terület</vt:lpstr>
      <vt:lpstr>'6.sz. mell. Önkormányzat'!Nyomtatási_terület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Balázs</dc:creator>
  <cp:lastModifiedBy>Balázs Virág</cp:lastModifiedBy>
  <cp:lastPrinted>2021-05-26T14:06:22Z</cp:lastPrinted>
  <dcterms:created xsi:type="dcterms:W3CDTF">2015-05-16T09:01:52Z</dcterms:created>
  <dcterms:modified xsi:type="dcterms:W3CDTF">2021-06-09T08:35:56Z</dcterms:modified>
</cp:coreProperties>
</file>