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66061f4a2abc99/Asztali gép/2021 Jásztelek/Jászboldogháza 2021-es költségvetés/"/>
    </mc:Choice>
  </mc:AlternateContent>
  <xr:revisionPtr revIDLastSave="0" documentId="8_{04897D11-D59C-4A62-8548-7E2AA6FE092A}" xr6:coauthVersionLast="47" xr6:coauthVersionMax="47" xr10:uidLastSave="{00000000-0000-0000-0000-000000000000}"/>
  <bookViews>
    <workbookView xWindow="-108" yWindow="-108" windowWidth="23256" windowHeight="12576" tabRatio="727" firstSheet="15" activeTab="17"/>
  </bookViews>
  <sheets>
    <sheet name="1.sz.mell." sheetId="104" r:id="rId1"/>
    <sheet name="1.1.sz.mell." sheetId="105" r:id="rId2"/>
    <sheet name="1.2.sz.mell." sheetId="107" r:id="rId3"/>
    <sheet name="1.3.sz.mell." sheetId="126" r:id="rId4"/>
    <sheet name="1.A.sz.mell. (2)" sheetId="135" r:id="rId5"/>
    <sheet name="1.1.A.sz.mell. (2)" sheetId="136" r:id="rId6"/>
    <sheet name="1.2.A.sz.mell. (2)" sheetId="137" r:id="rId7"/>
    <sheet name="1.3.Asz.mell. (2)" sheetId="138" r:id="rId8"/>
    <sheet name="1.B.sz.mell." sheetId="106" r:id="rId9"/>
    <sheet name="1.B.1sz.mell." sheetId="131" r:id="rId10"/>
    <sheet name="1.B.2.sz.mell." sheetId="128" r:id="rId11"/>
    <sheet name="1.B.3sz.mell." sheetId="127" r:id="rId12"/>
    <sheet name="1.C.sz.mell." sheetId="123" r:id="rId13"/>
    <sheet name="1.C.1.sz.mell." sheetId="130" r:id="rId14"/>
    <sheet name="1.C.2.sz.mell. " sheetId="132" r:id="rId15"/>
    <sheet name="1.C.3.sz.mell." sheetId="129" r:id="rId16"/>
    <sheet name="2.1.sz.mell." sheetId="109" r:id="rId17"/>
    <sheet name="2.2.sz.mell." sheetId="108" r:id="rId18"/>
    <sheet name="3.sz.mell." sheetId="77" r:id="rId19"/>
    <sheet name="4.sz.mell." sheetId="143" r:id="rId20"/>
    <sheet name="5.sz.mell." sheetId="144" r:id="rId21"/>
    <sheet name="6.sz.mell" sheetId="89" r:id="rId22"/>
    <sheet name="1.sz tájékoztató t." sheetId="120" r:id="rId23"/>
    <sheet name="2.sz tájékoztató t." sheetId="24" r:id="rId24"/>
    <sheet name="3.sz tájékoztató t." sheetId="2" r:id="rId25"/>
    <sheet name="4. sz tájékoztató t." sheetId="124" r:id="rId26"/>
    <sheet name="5. sz tájékoztató t" sheetId="133" r:id="rId27"/>
    <sheet name="6.sz. tájékoztató" sheetId="134" r:id="rId28"/>
    <sheet name="6.A.sz. tájékoztató (2)" sheetId="139" r:id="rId29"/>
    <sheet name="6.sz. tájékoztató (3)" sheetId="140" r:id="rId30"/>
    <sheet name="6.C.sz. tájékoztató (4)" sheetId="141" r:id="rId31"/>
    <sheet name="Munka1" sheetId="142" r:id="rId32"/>
  </sheets>
  <definedNames>
    <definedName name="_xlnm.Print_Area" localSheetId="5">'1.1.A.sz.mell. (2)'!$A$1:$C$153</definedName>
    <definedName name="_xlnm.Print_Area" localSheetId="1">'1.1.sz.mell.'!$A$1:$C$154</definedName>
    <definedName name="_xlnm.Print_Area" localSheetId="6">'1.2.A.sz.mell. (2)'!$A$1:$E$153</definedName>
    <definedName name="_xlnm.Print_Area" localSheetId="2">'1.2.sz.mell.'!$A$1:$E$153</definedName>
    <definedName name="_xlnm.Print_Area" localSheetId="7">'1.3.Asz.mell. (2)'!$A$1:$E$151</definedName>
    <definedName name="_xlnm.Print_Area" localSheetId="3">'1.3.sz.mell.'!$A$1:$E$151</definedName>
    <definedName name="_xlnm.Print_Area" localSheetId="4">'1.A.sz.mell. (2)'!$A$1:$C$153</definedName>
    <definedName name="_xlnm.Print_Area" localSheetId="9">'1.B.1sz.mell.'!$A$1:$E$153</definedName>
    <definedName name="_xlnm.Print_Area" localSheetId="10">'1.B.2.sz.mell.'!$A$1:$E$153</definedName>
    <definedName name="_xlnm.Print_Area" localSheetId="11">'1.B.3sz.mell.'!$A$1:$D$153</definedName>
    <definedName name="_xlnm.Print_Area" localSheetId="8">'1.B.sz.mell.'!$A$1:$D$153</definedName>
    <definedName name="_xlnm.Print_Area" localSheetId="13">'1.C.1.sz.mell.'!$A$1:$D$153</definedName>
    <definedName name="_xlnm.Print_Area" localSheetId="14">'1.C.2.sz.mell. '!$A$1:$D$153</definedName>
    <definedName name="_xlnm.Print_Area" localSheetId="15">'1.C.3.sz.mell.'!$A$1:$D$153</definedName>
    <definedName name="_xlnm.Print_Area" localSheetId="12">'1.C.sz.mell.'!$A$1:$D$153</definedName>
    <definedName name="_xlnm.Print_Area" localSheetId="22">'1.sz tájékoztató t.'!$A$1:$E$32</definedName>
    <definedName name="_xlnm.Print_Area" localSheetId="0">'1.sz.mell.'!$A$1:$C$154</definedName>
    <definedName name="_xlnm.Print_Area" localSheetId="17">'2.2.sz.mell.'!$A$1:$F$33</definedName>
    <definedName name="_xlnm.Print_Area" localSheetId="19">'4.sz.mell.'!$A$1:$F$62</definedName>
    <definedName name="_xlnm.Print_Area" localSheetId="28">'6.A.sz. tájékoztató (2)'!$A$1:$F$152</definedName>
    <definedName name="_xlnm.Print_Area" localSheetId="30">'6.C.sz. tájékoztató (4)'!$A$1:$F$152</definedName>
    <definedName name="_xlnm.Print_Area" localSheetId="27">'6.sz. tájékoztató'!$A$1:$F$152</definedName>
    <definedName name="_xlnm.Print_Area" localSheetId="29">'6.sz. tájékoztató (3)'!$A$1:$F$152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4" l="1"/>
  <c r="H28" i="24"/>
  <c r="I28" i="24"/>
  <c r="J28" i="24"/>
  <c r="K28" i="24"/>
  <c r="L28" i="24"/>
  <c r="M28" i="24"/>
  <c r="N28" i="24"/>
  <c r="O21" i="24"/>
  <c r="O20" i="24"/>
  <c r="O19" i="24"/>
  <c r="O18" i="24"/>
  <c r="O17" i="24"/>
  <c r="E28" i="24"/>
  <c r="D28" i="24"/>
  <c r="G28" i="24"/>
  <c r="C28" i="24"/>
  <c r="D95" i="139"/>
  <c r="E95" i="139" s="1"/>
  <c r="F95" i="139" s="1"/>
  <c r="D77" i="134"/>
  <c r="D71" i="139"/>
  <c r="E71" i="139"/>
  <c r="F71" i="139"/>
  <c r="E7" i="134"/>
  <c r="F7" i="134"/>
  <c r="E12" i="134"/>
  <c r="E13" i="134"/>
  <c r="D73" i="134"/>
  <c r="E73" i="134"/>
  <c r="F73" i="134"/>
  <c r="E77" i="134"/>
  <c r="F77" i="134"/>
  <c r="D107" i="134"/>
  <c r="E107" i="134"/>
  <c r="F107" i="134"/>
  <c r="D97" i="134"/>
  <c r="E97" i="134"/>
  <c r="F97" i="134"/>
  <c r="D124" i="134"/>
  <c r="E124" i="134"/>
  <c r="F124" i="134"/>
  <c r="D15" i="24"/>
  <c r="E15" i="24"/>
  <c r="F15" i="24"/>
  <c r="G15" i="24"/>
  <c r="G29" i="24" s="1"/>
  <c r="H15" i="24"/>
  <c r="I15" i="24"/>
  <c r="J15" i="24"/>
  <c r="J29" i="24" s="1"/>
  <c r="K15" i="24"/>
  <c r="K29" i="24" s="1"/>
  <c r="L15" i="24"/>
  <c r="M15" i="24"/>
  <c r="N15" i="24"/>
  <c r="N29" i="24" s="1"/>
  <c r="C15" i="24"/>
  <c r="C114" i="136"/>
  <c r="D23" i="144"/>
  <c r="B23" i="144"/>
  <c r="F22" i="144"/>
  <c r="F21" i="144"/>
  <c r="E20" i="144"/>
  <c r="F20" i="144" s="1"/>
  <c r="E19" i="144"/>
  <c r="F19" i="144"/>
  <c r="F18" i="144"/>
  <c r="E18" i="144"/>
  <c r="E17" i="144"/>
  <c r="F17" i="144" s="1"/>
  <c r="F16" i="144"/>
  <c r="E16" i="144"/>
  <c r="E15" i="144"/>
  <c r="F15" i="144"/>
  <c r="F14" i="144"/>
  <c r="E14" i="144"/>
  <c r="E13" i="144"/>
  <c r="F13" i="144" s="1"/>
  <c r="F12" i="144"/>
  <c r="E12" i="144"/>
  <c r="E11" i="144"/>
  <c r="F10" i="144"/>
  <c r="E10" i="144"/>
  <c r="E9" i="144"/>
  <c r="F9" i="144"/>
  <c r="E8" i="144"/>
  <c r="E7" i="144"/>
  <c r="F7" i="144" s="1"/>
  <c r="F23" i="144" s="1"/>
  <c r="E6" i="144"/>
  <c r="F62" i="143"/>
  <c r="D62" i="143"/>
  <c r="B62" i="143"/>
  <c r="E29" i="143"/>
  <c r="E62" i="143" s="1"/>
  <c r="E28" i="143"/>
  <c r="E27" i="143"/>
  <c r="E26" i="143"/>
  <c r="C142" i="105"/>
  <c r="C136" i="136"/>
  <c r="H7" i="133"/>
  <c r="B29" i="2"/>
  <c r="C14" i="105"/>
  <c r="C9" i="105"/>
  <c r="C10" i="105"/>
  <c r="C11" i="105"/>
  <c r="C12" i="105"/>
  <c r="C13" i="105"/>
  <c r="C94" i="132"/>
  <c r="C94" i="130"/>
  <c r="C94" i="135"/>
  <c r="E6" i="109"/>
  <c r="C15" i="136"/>
  <c r="C7" i="136"/>
  <c r="C9" i="135"/>
  <c r="C9" i="139" s="1"/>
  <c r="C10" i="135"/>
  <c r="C10" i="139" s="1"/>
  <c r="C11" i="135"/>
  <c r="C12" i="135"/>
  <c r="C11" i="139" s="1"/>
  <c r="C13" i="135"/>
  <c r="C12" i="139" s="1"/>
  <c r="D12" i="139" s="1"/>
  <c r="D12" i="134" s="1"/>
  <c r="C22" i="136"/>
  <c r="F96" i="134"/>
  <c r="F98" i="134"/>
  <c r="F99" i="134"/>
  <c r="F100" i="134"/>
  <c r="F101" i="134"/>
  <c r="F103" i="134"/>
  <c r="F104" i="134"/>
  <c r="F105" i="134"/>
  <c r="F106" i="134"/>
  <c r="F110" i="134"/>
  <c r="F111" i="134"/>
  <c r="F112" i="134"/>
  <c r="F113" i="134"/>
  <c r="F114" i="134"/>
  <c r="F115" i="134"/>
  <c r="F116" i="134"/>
  <c r="F117" i="134"/>
  <c r="F118" i="134"/>
  <c r="F119" i="134"/>
  <c r="F120" i="134"/>
  <c r="F121" i="134"/>
  <c r="F123" i="134"/>
  <c r="F127" i="134"/>
  <c r="F128" i="134"/>
  <c r="F129" i="134"/>
  <c r="F131" i="134"/>
  <c r="F132" i="134"/>
  <c r="F133" i="134"/>
  <c r="F134" i="134"/>
  <c r="F136" i="134"/>
  <c r="F138" i="134"/>
  <c r="F142" i="134"/>
  <c r="F143" i="134"/>
  <c r="F144" i="134"/>
  <c r="F145" i="134"/>
  <c r="E96" i="134"/>
  <c r="E98" i="134"/>
  <c r="E99" i="134"/>
  <c r="E100" i="134"/>
  <c r="E101" i="134"/>
  <c r="E103" i="134"/>
  <c r="E104" i="134"/>
  <c r="E105" i="134"/>
  <c r="E106" i="134"/>
  <c r="E110" i="134"/>
  <c r="E111" i="134"/>
  <c r="E112" i="134"/>
  <c r="E113" i="134"/>
  <c r="E114" i="134"/>
  <c r="E115" i="134"/>
  <c r="E116" i="134"/>
  <c r="E117" i="134"/>
  <c r="E118" i="134"/>
  <c r="E119" i="134"/>
  <c r="E120" i="134"/>
  <c r="E121" i="134"/>
  <c r="E123" i="134"/>
  <c r="E127" i="134"/>
  <c r="E128" i="134"/>
  <c r="E129" i="134"/>
  <c r="E131" i="134"/>
  <c r="E132" i="134"/>
  <c r="E133" i="134"/>
  <c r="E134" i="134"/>
  <c r="E136" i="134"/>
  <c r="E138" i="134"/>
  <c r="E142" i="134"/>
  <c r="E143" i="134"/>
  <c r="E144" i="134"/>
  <c r="E145" i="134"/>
  <c r="D96" i="134"/>
  <c r="D98" i="134"/>
  <c r="D99" i="134"/>
  <c r="D100" i="134"/>
  <c r="D101" i="134"/>
  <c r="D103" i="134"/>
  <c r="D104" i="134"/>
  <c r="D105" i="134"/>
  <c r="D106" i="134"/>
  <c r="D110" i="134"/>
  <c r="D111" i="134"/>
  <c r="D112" i="134"/>
  <c r="D113" i="134"/>
  <c r="D114" i="134"/>
  <c r="D115" i="134"/>
  <c r="D116" i="134"/>
  <c r="D117" i="134"/>
  <c r="D118" i="134"/>
  <c r="D119" i="134"/>
  <c r="D120" i="134"/>
  <c r="D121" i="134"/>
  <c r="D123" i="134"/>
  <c r="D127" i="134"/>
  <c r="D128" i="134"/>
  <c r="D129" i="134"/>
  <c r="D131" i="134"/>
  <c r="D132" i="134"/>
  <c r="D133" i="134"/>
  <c r="D134" i="134"/>
  <c r="D136" i="134"/>
  <c r="D138" i="134"/>
  <c r="D142" i="134"/>
  <c r="D143" i="134"/>
  <c r="D144" i="134"/>
  <c r="D145" i="134"/>
  <c r="F12" i="134"/>
  <c r="F13" i="134"/>
  <c r="F15" i="134"/>
  <c r="F16" i="134"/>
  <c r="F17" i="134"/>
  <c r="F18" i="134"/>
  <c r="F20" i="134"/>
  <c r="F22" i="134"/>
  <c r="F23" i="134"/>
  <c r="F24" i="134"/>
  <c r="F25" i="134"/>
  <c r="F26" i="134"/>
  <c r="F27" i="134"/>
  <c r="F36" i="134"/>
  <c r="F47" i="134"/>
  <c r="F48" i="134"/>
  <c r="F49" i="134"/>
  <c r="F50" i="134"/>
  <c r="F51" i="134"/>
  <c r="F53" i="134"/>
  <c r="F54" i="134"/>
  <c r="F55" i="134"/>
  <c r="F56" i="134"/>
  <c r="F58" i="134"/>
  <c r="F60" i="134"/>
  <c r="F61" i="134"/>
  <c r="F64" i="134"/>
  <c r="F65" i="134"/>
  <c r="F66" i="134"/>
  <c r="F68" i="134"/>
  <c r="F69" i="134"/>
  <c r="F70" i="134"/>
  <c r="F71" i="134"/>
  <c r="F74" i="134"/>
  <c r="F76" i="134"/>
  <c r="F80" i="134"/>
  <c r="F81" i="134"/>
  <c r="F82" i="134"/>
  <c r="F83" i="134"/>
  <c r="F84" i="134"/>
  <c r="E15" i="134"/>
  <c r="E16" i="134"/>
  <c r="E17" i="134"/>
  <c r="E18" i="134"/>
  <c r="E20" i="134"/>
  <c r="E22" i="134"/>
  <c r="E23" i="134"/>
  <c r="E24" i="134"/>
  <c r="E25" i="134"/>
  <c r="E26" i="134"/>
  <c r="E27" i="134"/>
  <c r="E36" i="134"/>
  <c r="E47" i="134"/>
  <c r="E48" i="134"/>
  <c r="E49" i="134"/>
  <c r="E50" i="134"/>
  <c r="E51" i="134"/>
  <c r="E53" i="134"/>
  <c r="E54" i="134"/>
  <c r="E55" i="134"/>
  <c r="E56" i="134"/>
  <c r="E58" i="134"/>
  <c r="E60" i="134"/>
  <c r="E61" i="134"/>
  <c r="E64" i="134"/>
  <c r="E65" i="134"/>
  <c r="E66" i="134"/>
  <c r="E68" i="134"/>
  <c r="E69" i="134"/>
  <c r="E70" i="134"/>
  <c r="E71" i="134"/>
  <c r="E74" i="134"/>
  <c r="E76" i="134"/>
  <c r="E80" i="134"/>
  <c r="E81" i="134"/>
  <c r="E82" i="134"/>
  <c r="E83" i="134"/>
  <c r="E84" i="134"/>
  <c r="D13" i="134"/>
  <c r="D15" i="134"/>
  <c r="D16" i="134"/>
  <c r="D17" i="134"/>
  <c r="D18" i="134"/>
  <c r="D20" i="134"/>
  <c r="D22" i="134"/>
  <c r="D23" i="134"/>
  <c r="D24" i="134"/>
  <c r="D25" i="134"/>
  <c r="D26" i="134"/>
  <c r="D27" i="134"/>
  <c r="D36" i="134"/>
  <c r="D47" i="134"/>
  <c r="D48" i="134"/>
  <c r="D49" i="134"/>
  <c r="D50" i="134"/>
  <c r="D51" i="134"/>
  <c r="D53" i="134"/>
  <c r="D54" i="134"/>
  <c r="D55" i="134"/>
  <c r="D56" i="134"/>
  <c r="D58" i="134"/>
  <c r="D60" i="134"/>
  <c r="D61" i="134"/>
  <c r="D64" i="134"/>
  <c r="D65" i="134"/>
  <c r="D66" i="134"/>
  <c r="D68" i="134"/>
  <c r="D69" i="134"/>
  <c r="D70" i="134"/>
  <c r="D71" i="134"/>
  <c r="D74" i="134"/>
  <c r="D76" i="134"/>
  <c r="D80" i="134"/>
  <c r="D81" i="134"/>
  <c r="D82" i="134"/>
  <c r="D83" i="134"/>
  <c r="D84" i="134"/>
  <c r="C145" i="139"/>
  <c r="F141" i="141"/>
  <c r="E141" i="141"/>
  <c r="D141" i="141"/>
  <c r="F130" i="141"/>
  <c r="E130" i="141"/>
  <c r="D130" i="141"/>
  <c r="F126" i="141"/>
  <c r="E126" i="141"/>
  <c r="D126" i="141"/>
  <c r="F122" i="141"/>
  <c r="E122" i="141"/>
  <c r="D122" i="141"/>
  <c r="F79" i="141"/>
  <c r="E79" i="141"/>
  <c r="D79" i="141"/>
  <c r="F72" i="141"/>
  <c r="E72" i="141"/>
  <c r="D72" i="141"/>
  <c r="F67" i="141"/>
  <c r="E67" i="141"/>
  <c r="D67" i="141"/>
  <c r="F63" i="141"/>
  <c r="E63" i="141"/>
  <c r="D63" i="141"/>
  <c r="D63" i="134" s="1"/>
  <c r="F59" i="141"/>
  <c r="F57" i="141" s="1"/>
  <c r="E59" i="141"/>
  <c r="E57" i="141" s="1"/>
  <c r="E57" i="134" s="1"/>
  <c r="D59" i="141"/>
  <c r="D57" i="141" s="1"/>
  <c r="F52" i="141"/>
  <c r="E52" i="141"/>
  <c r="D52" i="141"/>
  <c r="F46" i="141"/>
  <c r="E46" i="141"/>
  <c r="D46" i="141"/>
  <c r="F21" i="141"/>
  <c r="E21" i="141"/>
  <c r="D21" i="141"/>
  <c r="F14" i="141"/>
  <c r="E14" i="141"/>
  <c r="D14" i="141"/>
  <c r="F141" i="140"/>
  <c r="E141" i="140"/>
  <c r="D141" i="140"/>
  <c r="F130" i="140"/>
  <c r="E130" i="140"/>
  <c r="D130" i="140"/>
  <c r="D130" i="134" s="1"/>
  <c r="F126" i="140"/>
  <c r="E126" i="140"/>
  <c r="D126" i="140"/>
  <c r="F122" i="140"/>
  <c r="E122" i="140"/>
  <c r="D122" i="140"/>
  <c r="F108" i="140"/>
  <c r="E108" i="140"/>
  <c r="D108" i="140"/>
  <c r="F79" i="140"/>
  <c r="E79" i="140"/>
  <c r="D79" i="140"/>
  <c r="F72" i="140"/>
  <c r="E72" i="140"/>
  <c r="D72" i="140"/>
  <c r="F67" i="140"/>
  <c r="F67" i="134" s="1"/>
  <c r="E67" i="140"/>
  <c r="D67" i="140"/>
  <c r="F63" i="140"/>
  <c r="E63" i="140"/>
  <c r="D63" i="140"/>
  <c r="F59" i="140"/>
  <c r="F57" i="140" s="1"/>
  <c r="E59" i="140"/>
  <c r="E57" i="140"/>
  <c r="D59" i="140"/>
  <c r="D57" i="140" s="1"/>
  <c r="F52" i="140"/>
  <c r="E52" i="140"/>
  <c r="D52" i="140"/>
  <c r="F46" i="140"/>
  <c r="E46" i="140"/>
  <c r="D46" i="140"/>
  <c r="D46" i="134" s="1"/>
  <c r="F21" i="140"/>
  <c r="E21" i="140"/>
  <c r="D21" i="140"/>
  <c r="F141" i="139"/>
  <c r="F141" i="134" s="1"/>
  <c r="E141" i="139"/>
  <c r="E141" i="134"/>
  <c r="D141" i="139"/>
  <c r="D141" i="134" s="1"/>
  <c r="F130" i="139"/>
  <c r="F130" i="134" s="1"/>
  <c r="E130" i="139"/>
  <c r="E130" i="134" s="1"/>
  <c r="D130" i="139"/>
  <c r="F126" i="139"/>
  <c r="F126" i="134" s="1"/>
  <c r="E126" i="139"/>
  <c r="E126" i="134" s="1"/>
  <c r="D126" i="139"/>
  <c r="D126" i="134" s="1"/>
  <c r="F122" i="139"/>
  <c r="F122" i="134"/>
  <c r="E122" i="139"/>
  <c r="E122" i="134" s="1"/>
  <c r="D122" i="139"/>
  <c r="D122" i="134" s="1"/>
  <c r="F108" i="139"/>
  <c r="D108" i="139"/>
  <c r="F79" i="139"/>
  <c r="F79" i="134" s="1"/>
  <c r="E79" i="139"/>
  <c r="E79" i="134" s="1"/>
  <c r="D79" i="139"/>
  <c r="D79" i="134" s="1"/>
  <c r="F75" i="139"/>
  <c r="E75" i="139"/>
  <c r="D75" i="139"/>
  <c r="F72" i="139"/>
  <c r="F72" i="134"/>
  <c r="E72" i="139"/>
  <c r="D72" i="139"/>
  <c r="F67" i="139"/>
  <c r="E67" i="139"/>
  <c r="E67" i="134" s="1"/>
  <c r="D67" i="139"/>
  <c r="F63" i="139"/>
  <c r="E63" i="139"/>
  <c r="E63" i="134" s="1"/>
  <c r="D63" i="139"/>
  <c r="F59" i="139"/>
  <c r="F57" i="139" s="1"/>
  <c r="F57" i="134" s="1"/>
  <c r="E59" i="139"/>
  <c r="E59" i="134"/>
  <c r="D59" i="139"/>
  <c r="F52" i="139"/>
  <c r="F52" i="134" s="1"/>
  <c r="E52" i="139"/>
  <c r="E52" i="134" s="1"/>
  <c r="D52" i="139"/>
  <c r="D52" i="134"/>
  <c r="F46" i="139"/>
  <c r="E46" i="139"/>
  <c r="E46" i="134" s="1"/>
  <c r="D46" i="139"/>
  <c r="F21" i="139"/>
  <c r="F21" i="134" s="1"/>
  <c r="E21" i="139"/>
  <c r="D21" i="139"/>
  <c r="D21" i="134" s="1"/>
  <c r="C136" i="137"/>
  <c r="C141" i="135"/>
  <c r="C140" i="139"/>
  <c r="C79" i="105"/>
  <c r="C79" i="104" s="1"/>
  <c r="C78" i="134" s="1"/>
  <c r="C36" i="136"/>
  <c r="C36" i="135" s="1"/>
  <c r="C35" i="139" s="1"/>
  <c r="C36" i="132"/>
  <c r="O7" i="24"/>
  <c r="C124" i="135"/>
  <c r="C123" i="139"/>
  <c r="C16" i="105"/>
  <c r="C17" i="105"/>
  <c r="C18" i="105"/>
  <c r="C18" i="104" s="1"/>
  <c r="C19" i="105"/>
  <c r="C20" i="105"/>
  <c r="C21" i="105"/>
  <c r="C23" i="105"/>
  <c r="C24" i="105"/>
  <c r="C25" i="105"/>
  <c r="C26" i="105"/>
  <c r="C27" i="105"/>
  <c r="C28" i="105"/>
  <c r="C28" i="104" s="1"/>
  <c r="C31" i="105"/>
  <c r="C32" i="105"/>
  <c r="C33" i="105"/>
  <c r="C34" i="105"/>
  <c r="C35" i="105"/>
  <c r="C37" i="105"/>
  <c r="C38" i="105"/>
  <c r="C39" i="105"/>
  <c r="C39" i="104" s="1"/>
  <c r="C40" i="105"/>
  <c r="C41" i="105"/>
  <c r="C42" i="105"/>
  <c r="C43" i="105"/>
  <c r="C44" i="105"/>
  <c r="C45" i="105"/>
  <c r="C46" i="105"/>
  <c r="C46" i="104" s="1"/>
  <c r="C48" i="105"/>
  <c r="C49" i="105"/>
  <c r="C50" i="105"/>
  <c r="C51" i="105"/>
  <c r="C52" i="105"/>
  <c r="C54" i="105"/>
  <c r="C55" i="105"/>
  <c r="C56" i="105"/>
  <c r="C56" i="104" s="1"/>
  <c r="C57" i="105"/>
  <c r="C57" i="104" s="1"/>
  <c r="C59" i="105"/>
  <c r="C60" i="105"/>
  <c r="C61" i="105"/>
  <c r="C62" i="105"/>
  <c r="C65" i="105"/>
  <c r="C66" i="105"/>
  <c r="C67" i="105"/>
  <c r="C69" i="105"/>
  <c r="C70" i="105"/>
  <c r="C70" i="104" s="1"/>
  <c r="C71" i="105"/>
  <c r="C72" i="105"/>
  <c r="C72" i="104" s="1"/>
  <c r="C74" i="105"/>
  <c r="C75" i="105"/>
  <c r="C75" i="104" s="1"/>
  <c r="C77" i="105"/>
  <c r="C77" i="104" s="1"/>
  <c r="C78" i="105"/>
  <c r="C82" i="105"/>
  <c r="C83" i="105"/>
  <c r="C84" i="105"/>
  <c r="C85" i="105"/>
  <c r="C85" i="104" s="1"/>
  <c r="C129" i="105"/>
  <c r="C129" i="104" s="1"/>
  <c r="C130" i="105"/>
  <c r="C131" i="105"/>
  <c r="C133" i="105"/>
  <c r="C134" i="105"/>
  <c r="C134" i="104" s="1"/>
  <c r="C135" i="105"/>
  <c r="C135" i="104" s="1"/>
  <c r="C136" i="105"/>
  <c r="C136" i="104" s="1"/>
  <c r="C138" i="105"/>
  <c r="C139" i="105"/>
  <c r="C139" i="104" s="1"/>
  <c r="C140" i="105"/>
  <c r="C141" i="105"/>
  <c r="C144" i="105"/>
  <c r="C145" i="105"/>
  <c r="C146" i="105"/>
  <c r="C73" i="107"/>
  <c r="C74" i="104" s="1"/>
  <c r="C74" i="107"/>
  <c r="C77" i="107"/>
  <c r="C78" i="107"/>
  <c r="C79" i="107"/>
  <c r="C128" i="107"/>
  <c r="C129" i="107"/>
  <c r="C130" i="107"/>
  <c r="C132" i="107"/>
  <c r="C133" i="104" s="1"/>
  <c r="C133" i="107"/>
  <c r="C134" i="107"/>
  <c r="C135" i="107"/>
  <c r="C137" i="107"/>
  <c r="C138" i="104" s="1"/>
  <c r="C138" i="107"/>
  <c r="C139" i="107"/>
  <c r="C140" i="107"/>
  <c r="C143" i="107"/>
  <c r="C144" i="107"/>
  <c r="C144" i="104" s="1"/>
  <c r="C145" i="107"/>
  <c r="C145" i="104"/>
  <c r="C146" i="107"/>
  <c r="C64" i="107"/>
  <c r="C65" i="104" s="1"/>
  <c r="C65" i="107"/>
  <c r="C66" i="107"/>
  <c r="C67" i="104" s="1"/>
  <c r="C68" i="107"/>
  <c r="C69" i="104" s="1"/>
  <c r="C69" i="107"/>
  <c r="C70" i="107"/>
  <c r="C71" i="107"/>
  <c r="C82" i="107"/>
  <c r="C83" i="104"/>
  <c r="C83" i="107"/>
  <c r="C84" i="107"/>
  <c r="C85" i="107"/>
  <c r="C86" i="104"/>
  <c r="C8" i="107"/>
  <c r="C96" i="106"/>
  <c r="C94" i="140"/>
  <c r="D94" i="140"/>
  <c r="E94" i="140" s="1"/>
  <c r="C97" i="106"/>
  <c r="C95" i="140" s="1"/>
  <c r="D95" i="140" s="1"/>
  <c r="E95" i="140" s="1"/>
  <c r="C98" i="106"/>
  <c r="C96" i="140"/>
  <c r="C96" i="134" s="1"/>
  <c r="C99" i="106"/>
  <c r="C97" i="140" s="1"/>
  <c r="C100" i="106"/>
  <c r="C98" i="140" s="1"/>
  <c r="C101" i="106"/>
  <c r="C99" i="140" s="1"/>
  <c r="C102" i="106"/>
  <c r="C100" i="140"/>
  <c r="C103" i="106"/>
  <c r="C101" i="140" s="1"/>
  <c r="C104" i="106"/>
  <c r="C102" i="140" s="1"/>
  <c r="C105" i="106"/>
  <c r="C103" i="140" s="1"/>
  <c r="C106" i="106"/>
  <c r="C104" i="140"/>
  <c r="C107" i="106"/>
  <c r="C105" i="140" s="1"/>
  <c r="C108" i="106"/>
  <c r="C106" i="140" s="1"/>
  <c r="C109" i="106"/>
  <c r="C107" i="140" s="1"/>
  <c r="C111" i="106"/>
  <c r="C109" i="140"/>
  <c r="C112" i="106"/>
  <c r="C110" i="140" s="1"/>
  <c r="C110" i="134" s="1"/>
  <c r="C113" i="106"/>
  <c r="C111" i="140" s="1"/>
  <c r="C114" i="106"/>
  <c r="C112" i="140" s="1"/>
  <c r="C115" i="106"/>
  <c r="C113" i="140"/>
  <c r="C116" i="106"/>
  <c r="C114" i="140" s="1"/>
  <c r="C117" i="106"/>
  <c r="C115" i="140" s="1"/>
  <c r="C118" i="106"/>
  <c r="C116" i="140" s="1"/>
  <c r="C116" i="134" s="1"/>
  <c r="C119" i="106"/>
  <c r="C117" i="140"/>
  <c r="C120" i="106"/>
  <c r="C118" i="140" s="1"/>
  <c r="C121" i="106"/>
  <c r="C119" i="140" s="1"/>
  <c r="C122" i="106"/>
  <c r="C120" i="140" s="1"/>
  <c r="C123" i="106"/>
  <c r="C121" i="140"/>
  <c r="C125" i="106"/>
  <c r="C123" i="140" s="1"/>
  <c r="C126" i="106"/>
  <c r="C124" i="140" s="1"/>
  <c r="C129" i="106"/>
  <c r="C127" i="140" s="1"/>
  <c r="C130" i="106"/>
  <c r="C128" i="140"/>
  <c r="C128" i="134" s="1"/>
  <c r="C131" i="106"/>
  <c r="C129" i="140" s="1"/>
  <c r="C133" i="106"/>
  <c r="C131" i="140" s="1"/>
  <c r="C134" i="106"/>
  <c r="C132" i="140" s="1"/>
  <c r="C135" i="106"/>
  <c r="C133" i="140"/>
  <c r="C136" i="106"/>
  <c r="C134" i="140" s="1"/>
  <c r="C138" i="106"/>
  <c r="C136" i="140" s="1"/>
  <c r="C139" i="106"/>
  <c r="C137" i="140" s="1"/>
  <c r="C140" i="106"/>
  <c r="C138" i="140"/>
  <c r="C141" i="106"/>
  <c r="C139" i="140" s="1"/>
  <c r="D139" i="140" s="1"/>
  <c r="C143" i="106"/>
  <c r="C141" i="140"/>
  <c r="C144" i="106"/>
  <c r="C142" i="140"/>
  <c r="C145" i="106"/>
  <c r="C143" i="140" s="1"/>
  <c r="C146" i="106"/>
  <c r="C144" i="140"/>
  <c r="C10" i="106"/>
  <c r="C9" i="140"/>
  <c r="C11" i="106"/>
  <c r="C10" i="140"/>
  <c r="C12" i="106"/>
  <c r="C11" i="140" s="1"/>
  <c r="C11" i="134" s="1"/>
  <c r="C13" i="106"/>
  <c r="C12" i="140"/>
  <c r="C14" i="106"/>
  <c r="C13" i="140"/>
  <c r="C16" i="106"/>
  <c r="C15" i="140"/>
  <c r="C17" i="106"/>
  <c r="C16" i="140" s="1"/>
  <c r="C18" i="106"/>
  <c r="C17" i="140"/>
  <c r="C19" i="106"/>
  <c r="C18" i="140"/>
  <c r="C20" i="106"/>
  <c r="C19" i="140"/>
  <c r="C21" i="106"/>
  <c r="C20" i="140" s="1"/>
  <c r="C23" i="106"/>
  <c r="C22" i="140"/>
  <c r="C24" i="106"/>
  <c r="C23" i="140"/>
  <c r="C25" i="106"/>
  <c r="C24" i="140"/>
  <c r="C26" i="106"/>
  <c r="C25" i="140" s="1"/>
  <c r="C27" i="106"/>
  <c r="C26" i="140"/>
  <c r="C28" i="106"/>
  <c r="C27" i="140"/>
  <c r="C31" i="106"/>
  <c r="C30" i="140"/>
  <c r="C32" i="106"/>
  <c r="C31" i="140" s="1"/>
  <c r="C31" i="134" s="1"/>
  <c r="C33" i="106"/>
  <c r="C32" i="140"/>
  <c r="C34" i="106"/>
  <c r="C33" i="140"/>
  <c r="C35" i="106"/>
  <c r="C34" i="140"/>
  <c r="C37" i="106"/>
  <c r="C36" i="140" s="1"/>
  <c r="C36" i="134" s="1"/>
  <c r="C38" i="106"/>
  <c r="C37" i="140"/>
  <c r="D37" i="140" s="1"/>
  <c r="E37" i="140" s="1"/>
  <c r="C39" i="106"/>
  <c r="C38" i="140"/>
  <c r="D38" i="140"/>
  <c r="E38" i="140"/>
  <c r="F38" i="140" s="1"/>
  <c r="C40" i="106"/>
  <c r="C39" i="140" s="1"/>
  <c r="D39" i="140" s="1"/>
  <c r="E39" i="140" s="1"/>
  <c r="F39" i="140" s="1"/>
  <c r="C41" i="106"/>
  <c r="C40" i="140" s="1"/>
  <c r="D40" i="140" s="1"/>
  <c r="C42" i="106"/>
  <c r="C41" i="140" s="1"/>
  <c r="D41" i="140" s="1"/>
  <c r="E41" i="140" s="1"/>
  <c r="F41" i="140"/>
  <c r="F41" i="134" s="1"/>
  <c r="C43" i="106"/>
  <c r="C42" i="140"/>
  <c r="C44" i="106"/>
  <c r="C43" i="140"/>
  <c r="C45" i="106"/>
  <c r="C44" i="140"/>
  <c r="C46" i="106"/>
  <c r="C45" i="140"/>
  <c r="D45" i="140" s="1"/>
  <c r="C48" i="106"/>
  <c r="C47" i="140" s="1"/>
  <c r="C49" i="106"/>
  <c r="C48" i="140" s="1"/>
  <c r="C50" i="106"/>
  <c r="C49" i="140"/>
  <c r="C51" i="106"/>
  <c r="C50" i="140" s="1"/>
  <c r="C50" i="134" s="1"/>
  <c r="C52" i="106"/>
  <c r="C51" i="140" s="1"/>
  <c r="C54" i="106"/>
  <c r="C53" i="140" s="1"/>
  <c r="C55" i="106"/>
  <c r="C54" i="140"/>
  <c r="C56" i="106"/>
  <c r="C55" i="140" s="1"/>
  <c r="C57" i="106"/>
  <c r="C56" i="140" s="1"/>
  <c r="C59" i="106"/>
  <c r="C58" i="140" s="1"/>
  <c r="C60" i="106"/>
  <c r="C59" i="140"/>
  <c r="C61" i="106"/>
  <c r="C60" i="140" s="1"/>
  <c r="C62" i="106"/>
  <c r="C61" i="140" s="1"/>
  <c r="C61" i="134" s="1"/>
  <c r="C65" i="106"/>
  <c r="C64" i="140" s="1"/>
  <c r="C66" i="106"/>
  <c r="C65" i="140"/>
  <c r="C67" i="106"/>
  <c r="C66" i="140" s="1"/>
  <c r="C69" i="106"/>
  <c r="C68" i="140" s="1"/>
  <c r="C70" i="106"/>
  <c r="C69" i="140" s="1"/>
  <c r="C71" i="106"/>
  <c r="C70" i="140"/>
  <c r="C72" i="106"/>
  <c r="C71" i="140" s="1"/>
  <c r="C74" i="106"/>
  <c r="C73" i="140" s="1"/>
  <c r="C75" i="106"/>
  <c r="C74" i="140" s="1"/>
  <c r="C77" i="106"/>
  <c r="C76" i="140"/>
  <c r="C78" i="106"/>
  <c r="C77" i="140" s="1"/>
  <c r="C79" i="106"/>
  <c r="C80" i="106"/>
  <c r="C79" i="140"/>
  <c r="C82" i="106"/>
  <c r="C81" i="140"/>
  <c r="C83" i="106"/>
  <c r="C82" i="140" s="1"/>
  <c r="C82" i="134" s="1"/>
  <c r="C84" i="106"/>
  <c r="C83" i="140"/>
  <c r="C85" i="106"/>
  <c r="C84" i="140"/>
  <c r="C86" i="106"/>
  <c r="C85" i="140"/>
  <c r="C9" i="106"/>
  <c r="C8" i="140" s="1"/>
  <c r="C8" i="134" s="1"/>
  <c r="C9" i="107"/>
  <c r="C9" i="104"/>
  <c r="C10" i="107"/>
  <c r="C10" i="104"/>
  <c r="C11" i="107"/>
  <c r="C11" i="104"/>
  <c r="C12" i="107"/>
  <c r="C12" i="104" s="1"/>
  <c r="C13" i="107"/>
  <c r="C15" i="107"/>
  <c r="C16" i="104" s="1"/>
  <c r="C16" i="107"/>
  <c r="C17" i="107"/>
  <c r="C18" i="107"/>
  <c r="C19" i="104"/>
  <c r="C19" i="107"/>
  <c r="C20" i="107"/>
  <c r="C21" i="104" s="1"/>
  <c r="C22" i="107"/>
  <c r="C23" i="104" s="1"/>
  <c r="C23" i="107"/>
  <c r="C24" i="104"/>
  <c r="C24" i="107"/>
  <c r="C25" i="104" s="1"/>
  <c r="C25" i="107"/>
  <c r="C26" i="107"/>
  <c r="C27" i="107"/>
  <c r="C30" i="107"/>
  <c r="C31" i="104"/>
  <c r="C31" i="107"/>
  <c r="C32" i="104" s="1"/>
  <c r="C32" i="107"/>
  <c r="C33" i="104" s="1"/>
  <c r="C33" i="107"/>
  <c r="C34" i="107"/>
  <c r="C36" i="107"/>
  <c r="C37" i="104"/>
  <c r="C37" i="107"/>
  <c r="C38" i="107"/>
  <c r="C39" i="107"/>
  <c r="C40" i="104" s="1"/>
  <c r="C40" i="107"/>
  <c r="C41" i="104" s="1"/>
  <c r="C41" i="107"/>
  <c r="C42" i="107"/>
  <c r="C43" i="107"/>
  <c r="C44" i="104" s="1"/>
  <c r="C44" i="107"/>
  <c r="C45" i="104" s="1"/>
  <c r="C45" i="107"/>
  <c r="C47" i="107"/>
  <c r="C48" i="104"/>
  <c r="C48" i="107"/>
  <c r="C49" i="104" s="1"/>
  <c r="C49" i="107"/>
  <c r="C50" i="104" s="1"/>
  <c r="C50" i="107"/>
  <c r="C51" i="104" s="1"/>
  <c r="C51" i="107"/>
  <c r="C53" i="107"/>
  <c r="C54" i="104" s="1"/>
  <c r="C54" i="107"/>
  <c r="C55" i="104"/>
  <c r="C55" i="107"/>
  <c r="C56" i="107"/>
  <c r="C58" i="107"/>
  <c r="C59" i="104"/>
  <c r="C59" i="107"/>
  <c r="C60" i="104"/>
  <c r="C60" i="107"/>
  <c r="C61" i="107"/>
  <c r="C62" i="104" s="1"/>
  <c r="C8" i="105"/>
  <c r="C8" i="104" s="1"/>
  <c r="C95" i="105"/>
  <c r="C95" i="106"/>
  <c r="C93" i="140" s="1"/>
  <c r="D93" i="140" s="1"/>
  <c r="C69" i="135"/>
  <c r="C68" i="139"/>
  <c r="C70" i="135"/>
  <c r="C69" i="139" s="1"/>
  <c r="C69" i="134" s="1"/>
  <c r="C71" i="135"/>
  <c r="C70" i="139"/>
  <c r="C61" i="135"/>
  <c r="C60" i="139" s="1"/>
  <c r="C62" i="135"/>
  <c r="C61" i="139"/>
  <c r="C65" i="135"/>
  <c r="C64" i="139" s="1"/>
  <c r="C66" i="135"/>
  <c r="C65" i="139" s="1"/>
  <c r="C67" i="135"/>
  <c r="C66" i="139" s="1"/>
  <c r="C18" i="108"/>
  <c r="C74" i="135"/>
  <c r="C73" i="139"/>
  <c r="C75" i="135"/>
  <c r="C74" i="139"/>
  <c r="C77" i="135"/>
  <c r="C78" i="135"/>
  <c r="C77" i="139" s="1"/>
  <c r="C81" i="135"/>
  <c r="C80" i="139"/>
  <c r="C82" i="135"/>
  <c r="C81" i="139" s="1"/>
  <c r="C83" i="135"/>
  <c r="C82" i="139" s="1"/>
  <c r="C84" i="135"/>
  <c r="C83" i="139" s="1"/>
  <c r="C85" i="135"/>
  <c r="C84" i="139" s="1"/>
  <c r="C35" i="137"/>
  <c r="C21" i="137"/>
  <c r="C28" i="135"/>
  <c r="C27" i="139"/>
  <c r="C95" i="135"/>
  <c r="C96" i="135"/>
  <c r="C95" i="139"/>
  <c r="C97" i="135"/>
  <c r="C96" i="139"/>
  <c r="C99" i="135"/>
  <c r="C98" i="139"/>
  <c r="C100" i="135"/>
  <c r="C99" i="139" s="1"/>
  <c r="C101" i="135"/>
  <c r="C100" i="139" s="1"/>
  <c r="C100" i="134" s="1"/>
  <c r="C102" i="135"/>
  <c r="C101" i="139"/>
  <c r="C103" i="135"/>
  <c r="C102" i="139" s="1"/>
  <c r="C104" i="135"/>
  <c r="C103" i="139" s="1"/>
  <c r="C103" i="134" s="1"/>
  <c r="C105" i="135"/>
  <c r="C104" i="139"/>
  <c r="C104" i="134"/>
  <c r="C106" i="135"/>
  <c r="C105" i="139" s="1"/>
  <c r="C107" i="135"/>
  <c r="C106" i="139" s="1"/>
  <c r="C108" i="135"/>
  <c r="C107" i="139"/>
  <c r="C110" i="135"/>
  <c r="C109" i="139" s="1"/>
  <c r="C109" i="134" s="1"/>
  <c r="C111" i="135"/>
  <c r="C110" i="139" s="1"/>
  <c r="C138" i="135"/>
  <c r="C137" i="139" s="1"/>
  <c r="C139" i="135"/>
  <c r="C138" i="139"/>
  <c r="C138" i="134"/>
  <c r="C8" i="135"/>
  <c r="C8" i="139"/>
  <c r="C20" i="135"/>
  <c r="C19" i="139"/>
  <c r="C26" i="135"/>
  <c r="C25" i="139" s="1"/>
  <c r="C27" i="135"/>
  <c r="C26" i="139"/>
  <c r="C23" i="135"/>
  <c r="C22" i="139"/>
  <c r="C95" i="123"/>
  <c r="C93" i="141"/>
  <c r="D93" i="141"/>
  <c r="E93" i="141" s="1"/>
  <c r="C96" i="123"/>
  <c r="C94" i="141" s="1"/>
  <c r="D94" i="141" s="1"/>
  <c r="C97" i="123"/>
  <c r="C95" i="141"/>
  <c r="D95" i="141"/>
  <c r="C98" i="123"/>
  <c r="C96" i="141" s="1"/>
  <c r="C99" i="123"/>
  <c r="C97" i="141" s="1"/>
  <c r="C100" i="123"/>
  <c r="C98" i="141"/>
  <c r="C98" i="134" s="1"/>
  <c r="C101" i="123"/>
  <c r="C99" i="141" s="1"/>
  <c r="C102" i="123"/>
  <c r="C100" i="141" s="1"/>
  <c r="C103" i="123"/>
  <c r="C101" i="141" s="1"/>
  <c r="C101" i="134" s="1"/>
  <c r="C104" i="123"/>
  <c r="C102" i="141"/>
  <c r="C105" i="123"/>
  <c r="C103" i="141" s="1"/>
  <c r="C106" i="123"/>
  <c r="C104" i="141" s="1"/>
  <c r="C107" i="123"/>
  <c r="C105" i="141" s="1"/>
  <c r="C108" i="123"/>
  <c r="C106" i="141"/>
  <c r="C109" i="123"/>
  <c r="C107" i="141" s="1"/>
  <c r="C107" i="134" s="1"/>
  <c r="C111" i="123"/>
  <c r="C109" i="141" s="1"/>
  <c r="D109" i="141" s="1"/>
  <c r="C112" i="123"/>
  <c r="C110" i="141"/>
  <c r="C113" i="123"/>
  <c r="C111" i="141" s="1"/>
  <c r="C114" i="123"/>
  <c r="C112" i="141"/>
  <c r="C115" i="123"/>
  <c r="C113" i="141"/>
  <c r="C116" i="123"/>
  <c r="C114" i="141"/>
  <c r="C117" i="123"/>
  <c r="C115" i="141" s="1"/>
  <c r="C118" i="123"/>
  <c r="C116" i="141"/>
  <c r="C119" i="123"/>
  <c r="C117" i="141"/>
  <c r="C120" i="123"/>
  <c r="C118" i="141"/>
  <c r="C121" i="123"/>
  <c r="C119" i="141" s="1"/>
  <c r="C119" i="134" s="1"/>
  <c r="C122" i="123"/>
  <c r="C120" i="141"/>
  <c r="C123" i="123"/>
  <c r="C121" i="141"/>
  <c r="C125" i="123"/>
  <c r="C123" i="141"/>
  <c r="C126" i="123"/>
  <c r="C124" i="141" s="1"/>
  <c r="C129" i="123"/>
  <c r="C127" i="141"/>
  <c r="C130" i="123"/>
  <c r="C128" i="141"/>
  <c r="C131" i="123"/>
  <c r="C129" i="141"/>
  <c r="C133" i="123"/>
  <c r="C131" i="141" s="1"/>
  <c r="C134" i="123"/>
  <c r="C132" i="141"/>
  <c r="C135" i="123"/>
  <c r="C133" i="141"/>
  <c r="C136" i="123"/>
  <c r="C134" i="141"/>
  <c r="C138" i="123"/>
  <c r="C136" i="141" s="1"/>
  <c r="C139" i="123"/>
  <c r="C137" i="141"/>
  <c r="C140" i="123"/>
  <c r="C138" i="141"/>
  <c r="C141" i="123"/>
  <c r="C139" i="141"/>
  <c r="D139" i="141"/>
  <c r="C143" i="123"/>
  <c r="C141" i="141" s="1"/>
  <c r="C144" i="123"/>
  <c r="C142" i="141" s="1"/>
  <c r="C142" i="134" s="1"/>
  <c r="C145" i="123"/>
  <c r="C143" i="141" s="1"/>
  <c r="C146" i="123"/>
  <c r="C144" i="141"/>
  <c r="C9" i="123"/>
  <c r="C8" i="141" s="1"/>
  <c r="C10" i="123"/>
  <c r="C9" i="141" s="1"/>
  <c r="C11" i="123"/>
  <c r="C10" i="141" s="1"/>
  <c r="C12" i="123"/>
  <c r="C11" i="141"/>
  <c r="C13" i="123"/>
  <c r="C12" i="141" s="1"/>
  <c r="C14" i="123"/>
  <c r="C13" i="141" s="1"/>
  <c r="C13" i="134" s="1"/>
  <c r="C16" i="123"/>
  <c r="C15" i="141" s="1"/>
  <c r="C17" i="123"/>
  <c r="C16" i="141"/>
  <c r="C18" i="123"/>
  <c r="C17" i="141" s="1"/>
  <c r="C19" i="123"/>
  <c r="C18" i="141" s="1"/>
  <c r="C20" i="123"/>
  <c r="C19" i="141" s="1"/>
  <c r="C21" i="123"/>
  <c r="C20" i="141"/>
  <c r="C23" i="123"/>
  <c r="C22" i="141" s="1"/>
  <c r="C24" i="123"/>
  <c r="C23" i="141" s="1"/>
  <c r="C25" i="123"/>
  <c r="C24" i="141" s="1"/>
  <c r="C26" i="123"/>
  <c r="C25" i="141"/>
  <c r="C27" i="123"/>
  <c r="C26" i="141" s="1"/>
  <c r="C28" i="123"/>
  <c r="C27" i="141" s="1"/>
  <c r="C31" i="123"/>
  <c r="C30" i="141" s="1"/>
  <c r="C30" i="134" s="1"/>
  <c r="C32" i="123"/>
  <c r="C31" i="141"/>
  <c r="C33" i="123"/>
  <c r="C32" i="141" s="1"/>
  <c r="C34" i="123"/>
  <c r="C33" i="141" s="1"/>
  <c r="C35" i="123"/>
  <c r="C34" i="141" s="1"/>
  <c r="C37" i="123"/>
  <c r="C36" i="141"/>
  <c r="C38" i="123"/>
  <c r="C37" i="141" s="1"/>
  <c r="D37" i="141" s="1"/>
  <c r="C39" i="123"/>
  <c r="C38" i="141"/>
  <c r="D38" i="141" s="1"/>
  <c r="E38" i="141" s="1"/>
  <c r="F38" i="141"/>
  <c r="C40" i="123"/>
  <c r="C39" i="141" s="1"/>
  <c r="D39" i="141" s="1"/>
  <c r="E39" i="141" s="1"/>
  <c r="F39" i="141" s="1"/>
  <c r="C41" i="123"/>
  <c r="C40" i="141"/>
  <c r="D40" i="141"/>
  <c r="E40" i="141"/>
  <c r="F40" i="141" s="1"/>
  <c r="C42" i="123"/>
  <c r="C41" i="141" s="1"/>
  <c r="D41" i="141" s="1"/>
  <c r="E41" i="141" s="1"/>
  <c r="F41" i="141" s="1"/>
  <c r="C43" i="123"/>
  <c r="C42" i="141"/>
  <c r="D42" i="141" s="1"/>
  <c r="C44" i="123"/>
  <c r="C43" i="141" s="1"/>
  <c r="D43" i="141" s="1"/>
  <c r="C45" i="123"/>
  <c r="C44" i="141"/>
  <c r="D44" i="141"/>
  <c r="C46" i="123"/>
  <c r="C45" i="141" s="1"/>
  <c r="D45" i="141" s="1"/>
  <c r="E45" i="141" s="1"/>
  <c r="F45" i="141" s="1"/>
  <c r="C48" i="123"/>
  <c r="C47" i="141"/>
  <c r="C49" i="123"/>
  <c r="C48" i="141" s="1"/>
  <c r="C48" i="134" s="1"/>
  <c r="C50" i="123"/>
  <c r="C49" i="141"/>
  <c r="C51" i="123"/>
  <c r="C50" i="141"/>
  <c r="C52" i="123"/>
  <c r="C51" i="141"/>
  <c r="C54" i="123"/>
  <c r="C53" i="141" s="1"/>
  <c r="C55" i="123"/>
  <c r="C54" i="141"/>
  <c r="C56" i="123"/>
  <c r="C55" i="141"/>
  <c r="C57" i="123"/>
  <c r="C56" i="141"/>
  <c r="C59" i="123"/>
  <c r="C58" i="141" s="1"/>
  <c r="C60" i="123"/>
  <c r="C59" i="141"/>
  <c r="C61" i="123"/>
  <c r="C60" i="141" s="1"/>
  <c r="C62" i="123"/>
  <c r="C61" i="141"/>
  <c r="C65" i="123"/>
  <c r="C64" i="141"/>
  <c r="C66" i="123"/>
  <c r="C65" i="141"/>
  <c r="C67" i="123"/>
  <c r="C66" i="141" s="1"/>
  <c r="C69" i="123"/>
  <c r="C68" i="141"/>
  <c r="C70" i="123"/>
  <c r="C69" i="141"/>
  <c r="C71" i="123"/>
  <c r="C70" i="141"/>
  <c r="C72" i="123"/>
  <c r="C71" i="141" s="1"/>
  <c r="C74" i="123"/>
  <c r="C73" i="141"/>
  <c r="C75" i="123"/>
  <c r="C74" i="141" s="1"/>
  <c r="C74" i="134" s="1"/>
  <c r="C77" i="123"/>
  <c r="C76" i="141"/>
  <c r="C78" i="123"/>
  <c r="C77" i="141" s="1"/>
  <c r="C79" i="123"/>
  <c r="C78" i="141"/>
  <c r="D78" i="141"/>
  <c r="E78" i="141"/>
  <c r="C80" i="123"/>
  <c r="C79" i="141" s="1"/>
  <c r="C82" i="123"/>
  <c r="C81" i="141" s="1"/>
  <c r="C83" i="123"/>
  <c r="C82" i="141"/>
  <c r="C84" i="123"/>
  <c r="C83" i="141" s="1"/>
  <c r="C85" i="123"/>
  <c r="C84" i="141" s="1"/>
  <c r="C86" i="123"/>
  <c r="C85" i="141" s="1"/>
  <c r="C16" i="135"/>
  <c r="C15" i="139"/>
  <c r="C15" i="134"/>
  <c r="C17" i="135"/>
  <c r="C16" i="139"/>
  <c r="C18" i="135"/>
  <c r="C17" i="139" s="1"/>
  <c r="C19" i="135"/>
  <c r="C18" i="139" s="1"/>
  <c r="C18" i="134" s="1"/>
  <c r="C21" i="135"/>
  <c r="C20" i="139" s="1"/>
  <c r="C20" i="134" s="1"/>
  <c r="C24" i="135"/>
  <c r="C23" i="139"/>
  <c r="C23" i="134"/>
  <c r="C25" i="135"/>
  <c r="C24" i="139" s="1"/>
  <c r="C24" i="134" s="1"/>
  <c r="C31" i="135"/>
  <c r="C30" i="139" s="1"/>
  <c r="C32" i="135"/>
  <c r="C31" i="139"/>
  <c r="C33" i="135"/>
  <c r="C32" i="139" s="1"/>
  <c r="C34" i="135"/>
  <c r="C33" i="139"/>
  <c r="C35" i="135"/>
  <c r="C34" i="139" s="1"/>
  <c r="C37" i="135"/>
  <c r="C36" i="139"/>
  <c r="C38" i="135"/>
  <c r="C37" i="139" s="1"/>
  <c r="C39" i="135"/>
  <c r="C38" i="139" s="1"/>
  <c r="C38" i="134" s="1"/>
  <c r="C40" i="135"/>
  <c r="C39" i="139"/>
  <c r="C39" i="134" s="1"/>
  <c r="C41" i="135"/>
  <c r="C40" i="139"/>
  <c r="C42" i="135"/>
  <c r="C41" i="139" s="1"/>
  <c r="C41" i="134" s="1"/>
  <c r="C43" i="135"/>
  <c r="C42" i="139" s="1"/>
  <c r="C42" i="134" s="1"/>
  <c r="C44" i="135"/>
  <c r="C43" i="139" s="1"/>
  <c r="C45" i="135"/>
  <c r="C44" i="139"/>
  <c r="C44" i="134"/>
  <c r="C46" i="135"/>
  <c r="C45" i="139" s="1"/>
  <c r="C48" i="135"/>
  <c r="C47" i="139" s="1"/>
  <c r="C47" i="134" s="1"/>
  <c r="C49" i="135"/>
  <c r="C48" i="139"/>
  <c r="C50" i="135"/>
  <c r="C49" i="139"/>
  <c r="C49" i="134" s="1"/>
  <c r="C51" i="135"/>
  <c r="C50" i="139"/>
  <c r="C52" i="135"/>
  <c r="C51" i="139"/>
  <c r="C51" i="134" s="1"/>
  <c r="C54" i="135"/>
  <c r="C53" i="139" s="1"/>
  <c r="C55" i="135"/>
  <c r="C54" i="139"/>
  <c r="C54" i="134"/>
  <c r="C56" i="135"/>
  <c r="C55" i="139" s="1"/>
  <c r="C55" i="134" s="1"/>
  <c r="C57" i="135"/>
  <c r="C56" i="139" s="1"/>
  <c r="C56" i="134" s="1"/>
  <c r="C59" i="135"/>
  <c r="C58" i="139"/>
  <c r="C60" i="135"/>
  <c r="C59" i="139"/>
  <c r="C59" i="134" s="1"/>
  <c r="C143" i="135"/>
  <c r="C142" i="139"/>
  <c r="C144" i="135"/>
  <c r="C143" i="139" s="1"/>
  <c r="C143" i="134" s="1"/>
  <c r="C145" i="135"/>
  <c r="C144" i="139" s="1"/>
  <c r="C144" i="134" s="1"/>
  <c r="C98" i="136"/>
  <c r="C112" i="135"/>
  <c r="C111" i="139"/>
  <c r="C111" i="134" s="1"/>
  <c r="C113" i="135"/>
  <c r="C112" i="139"/>
  <c r="C112" i="134" s="1"/>
  <c r="C115" i="135"/>
  <c r="C114" i="139"/>
  <c r="C114" i="134" s="1"/>
  <c r="C116" i="135"/>
  <c r="C115" i="139"/>
  <c r="C117" i="135"/>
  <c r="C116" i="139"/>
  <c r="C118" i="135"/>
  <c r="C117" i="139" s="1"/>
  <c r="C117" i="134" s="1"/>
  <c r="C119" i="135"/>
  <c r="C118" i="139" s="1"/>
  <c r="C118" i="134" s="1"/>
  <c r="C120" i="135"/>
  <c r="C119" i="139"/>
  <c r="C121" i="135"/>
  <c r="C120" i="139"/>
  <c r="C120" i="134" s="1"/>
  <c r="C122" i="135"/>
  <c r="C121" i="139" s="1"/>
  <c r="C121" i="134" s="1"/>
  <c r="C125" i="135"/>
  <c r="C124" i="139"/>
  <c r="C128" i="135"/>
  <c r="C127" i="139" s="1"/>
  <c r="C127" i="134" s="1"/>
  <c r="C129" i="135"/>
  <c r="C128" i="139"/>
  <c r="C130" i="135"/>
  <c r="C129" i="139" s="1"/>
  <c r="C129" i="134" s="1"/>
  <c r="C132" i="135"/>
  <c r="C131" i="139" s="1"/>
  <c r="C133" i="135"/>
  <c r="C132" i="139"/>
  <c r="C132" i="134"/>
  <c r="C134" i="135"/>
  <c r="C133" i="139"/>
  <c r="C133" i="134" s="1"/>
  <c r="C135" i="135"/>
  <c r="C134" i="139" s="1"/>
  <c r="C134" i="134" s="1"/>
  <c r="C137" i="135"/>
  <c r="C136" i="139"/>
  <c r="C136" i="134" s="1"/>
  <c r="C140" i="135"/>
  <c r="E26" i="108" s="1"/>
  <c r="E30" i="108" s="1"/>
  <c r="C98" i="137"/>
  <c r="C98" i="107" s="1"/>
  <c r="C99" i="104" s="1"/>
  <c r="C94" i="107"/>
  <c r="C95" i="107"/>
  <c r="C96" i="107"/>
  <c r="C97" i="104" s="1"/>
  <c r="C97" i="107"/>
  <c r="C99" i="107"/>
  <c r="C100" i="107"/>
  <c r="C101" i="107"/>
  <c r="C102" i="107"/>
  <c r="C103" i="107"/>
  <c r="C104" i="107"/>
  <c r="C105" i="107"/>
  <c r="C106" i="107"/>
  <c r="C107" i="104" s="1"/>
  <c r="C107" i="107"/>
  <c r="C108" i="107"/>
  <c r="C110" i="107"/>
  <c r="C111" i="107"/>
  <c r="C112" i="107"/>
  <c r="C113" i="104" s="1"/>
  <c r="C113" i="107"/>
  <c r="C114" i="107"/>
  <c r="C115" i="107"/>
  <c r="C116" i="107"/>
  <c r="C117" i="107"/>
  <c r="C118" i="107"/>
  <c r="C119" i="107"/>
  <c r="C120" i="107"/>
  <c r="C121" i="107"/>
  <c r="C122" i="107"/>
  <c r="C124" i="107"/>
  <c r="C125" i="107"/>
  <c r="C96" i="105"/>
  <c r="C97" i="105"/>
  <c r="C98" i="105"/>
  <c r="C100" i="105"/>
  <c r="C101" i="105"/>
  <c r="C102" i="105"/>
  <c r="C102" i="104"/>
  <c r="C103" i="105"/>
  <c r="C104" i="105"/>
  <c r="C104" i="104"/>
  <c r="C105" i="105"/>
  <c r="C105" i="104" s="1"/>
  <c r="C106" i="105"/>
  <c r="C107" i="105"/>
  <c r="C108" i="105"/>
  <c r="C108" i="104"/>
  <c r="C109" i="105"/>
  <c r="C111" i="105"/>
  <c r="C111" i="104" s="1"/>
  <c r="C112" i="105"/>
  <c r="C112" i="104" s="1"/>
  <c r="C113" i="105"/>
  <c r="C114" i="105"/>
  <c r="C115" i="105"/>
  <c r="C115" i="104" s="1"/>
  <c r="C116" i="105"/>
  <c r="C116" i="104" s="1"/>
  <c r="C117" i="105"/>
  <c r="C117" i="104" s="1"/>
  <c r="C118" i="105"/>
  <c r="C119" i="105"/>
  <c r="C119" i="104"/>
  <c r="C120" i="105"/>
  <c r="C120" i="104" s="1"/>
  <c r="C121" i="105"/>
  <c r="C122" i="105"/>
  <c r="C122" i="104" s="1"/>
  <c r="C123" i="105"/>
  <c r="C123" i="104" s="1"/>
  <c r="C125" i="105"/>
  <c r="C125" i="104" s="1"/>
  <c r="C126" i="105"/>
  <c r="C126" i="104" s="1"/>
  <c r="C81" i="132"/>
  <c r="C142" i="130"/>
  <c r="C137" i="130"/>
  <c r="C132" i="130"/>
  <c r="C128" i="130"/>
  <c r="C124" i="130"/>
  <c r="C110" i="130"/>
  <c r="C110" i="123" s="1"/>
  <c r="C108" i="141" s="1"/>
  <c r="C81" i="130"/>
  <c r="C81" i="123" s="1"/>
  <c r="C80" i="141" s="1"/>
  <c r="C76" i="130"/>
  <c r="C73" i="130"/>
  <c r="C68" i="130"/>
  <c r="C64" i="130"/>
  <c r="C58" i="130"/>
  <c r="C53" i="130"/>
  <c r="C47" i="130"/>
  <c r="C36" i="130"/>
  <c r="C36" i="123"/>
  <c r="C35" i="141" s="1"/>
  <c r="C30" i="130"/>
  <c r="C22" i="130"/>
  <c r="C15" i="130"/>
  <c r="C8" i="130"/>
  <c r="C142" i="131"/>
  <c r="C137" i="131"/>
  <c r="C132" i="131"/>
  <c r="C132" i="106" s="1"/>
  <c r="C130" i="140" s="1"/>
  <c r="C128" i="131"/>
  <c r="C124" i="131"/>
  <c r="C110" i="131"/>
  <c r="C94" i="131"/>
  <c r="C80" i="131"/>
  <c r="C75" i="131"/>
  <c r="C72" i="131"/>
  <c r="C67" i="131"/>
  <c r="C63" i="131"/>
  <c r="C57" i="131"/>
  <c r="C52" i="131"/>
  <c r="C46" i="131"/>
  <c r="C35" i="131"/>
  <c r="C29" i="131"/>
  <c r="C28" i="131" s="1"/>
  <c r="C21" i="131"/>
  <c r="C14" i="131"/>
  <c r="C7" i="131"/>
  <c r="C7" i="105"/>
  <c r="C131" i="137"/>
  <c r="C127" i="137"/>
  <c r="C123" i="137"/>
  <c r="C109" i="137"/>
  <c r="C80" i="137"/>
  <c r="C75" i="137"/>
  <c r="C72" i="137"/>
  <c r="C67" i="137"/>
  <c r="C63" i="137"/>
  <c r="C57" i="137"/>
  <c r="C52" i="137"/>
  <c r="C46" i="137"/>
  <c r="C28" i="137"/>
  <c r="C14" i="137"/>
  <c r="C14" i="135"/>
  <c r="C7" i="137"/>
  <c r="C142" i="136"/>
  <c r="C143" i="105" s="1"/>
  <c r="C143" i="104" s="1"/>
  <c r="C131" i="136"/>
  <c r="C127" i="136"/>
  <c r="C123" i="136"/>
  <c r="C124" i="105"/>
  <c r="C80" i="136"/>
  <c r="C80" i="105" s="1"/>
  <c r="C80" i="104" s="1"/>
  <c r="C76" i="136"/>
  <c r="C73" i="136"/>
  <c r="C73" i="105" s="1"/>
  <c r="C73" i="104" s="1"/>
  <c r="C68" i="136"/>
  <c r="C68" i="105" s="1"/>
  <c r="C68" i="104" s="1"/>
  <c r="C64" i="136"/>
  <c r="C58" i="136"/>
  <c r="C53" i="136"/>
  <c r="C47" i="136"/>
  <c r="C47" i="135" s="1"/>
  <c r="C30" i="136"/>
  <c r="C140" i="138"/>
  <c r="C135" i="138"/>
  <c r="C130" i="138"/>
  <c r="C126" i="138"/>
  <c r="C145" i="138"/>
  <c r="C122" i="138"/>
  <c r="C108" i="138"/>
  <c r="C92" i="138"/>
  <c r="C125" i="138" s="1"/>
  <c r="C79" i="138"/>
  <c r="C75" i="138"/>
  <c r="C85" i="138" s="1"/>
  <c r="C151" i="138" s="1"/>
  <c r="C72" i="138"/>
  <c r="C67" i="138"/>
  <c r="C63" i="138"/>
  <c r="C57" i="138"/>
  <c r="C52" i="138"/>
  <c r="C46" i="138"/>
  <c r="C28" i="138"/>
  <c r="C21" i="138"/>
  <c r="C14" i="138"/>
  <c r="C7" i="138"/>
  <c r="H18" i="133"/>
  <c r="G18" i="133"/>
  <c r="F18" i="133"/>
  <c r="E18" i="133"/>
  <c r="D18" i="133"/>
  <c r="I18" i="133" s="1"/>
  <c r="I17" i="133"/>
  <c r="I16" i="133"/>
  <c r="I15" i="133"/>
  <c r="I14" i="133"/>
  <c r="I13" i="133"/>
  <c r="I12" i="133"/>
  <c r="I11" i="133"/>
  <c r="I10" i="133"/>
  <c r="I9" i="133"/>
  <c r="I8" i="133"/>
  <c r="I6" i="133"/>
  <c r="O12" i="24"/>
  <c r="O13" i="24"/>
  <c r="O14" i="24"/>
  <c r="C8" i="132"/>
  <c r="C15" i="132"/>
  <c r="C22" i="132"/>
  <c r="C30" i="132"/>
  <c r="C29" i="132" s="1"/>
  <c r="C47" i="132"/>
  <c r="C47" i="123"/>
  <c r="C46" i="141" s="1"/>
  <c r="C53" i="132"/>
  <c r="C53" i="123" s="1"/>
  <c r="C52" i="141" s="1"/>
  <c r="C58" i="132"/>
  <c r="C64" i="132"/>
  <c r="C64" i="123"/>
  <c r="C63" i="141" s="1"/>
  <c r="C68" i="132"/>
  <c r="C73" i="132"/>
  <c r="C76" i="132"/>
  <c r="C110" i="132"/>
  <c r="C127" i="132" s="1"/>
  <c r="C124" i="132"/>
  <c r="C124" i="123"/>
  <c r="C122" i="141" s="1"/>
  <c r="C128" i="132"/>
  <c r="C128" i="123"/>
  <c r="C132" i="132"/>
  <c r="C147" i="132"/>
  <c r="C137" i="132"/>
  <c r="C142" i="132"/>
  <c r="C8" i="129"/>
  <c r="C63" i="129" s="1"/>
  <c r="C15" i="129"/>
  <c r="C22" i="129"/>
  <c r="C30" i="129"/>
  <c r="C29" i="129"/>
  <c r="C36" i="129"/>
  <c r="C47" i="129"/>
  <c r="C53" i="129"/>
  <c r="C58" i="129"/>
  <c r="C64" i="129"/>
  <c r="C68" i="129"/>
  <c r="C87" i="129" s="1"/>
  <c r="C153" i="129" s="1"/>
  <c r="C73" i="129"/>
  <c r="C76" i="129"/>
  <c r="C81" i="129"/>
  <c r="C94" i="129"/>
  <c r="C110" i="129"/>
  <c r="C124" i="129"/>
  <c r="C127" i="129" s="1"/>
  <c r="C148" i="129" s="1"/>
  <c r="C128" i="129"/>
  <c r="C132" i="129"/>
  <c r="C137" i="129"/>
  <c r="C142" i="129"/>
  <c r="C8" i="128"/>
  <c r="C15" i="128"/>
  <c r="C22" i="128"/>
  <c r="C30" i="128"/>
  <c r="C29" i="128"/>
  <c r="C36" i="128"/>
  <c r="C36" i="106" s="1"/>
  <c r="C35" i="140" s="1"/>
  <c r="C35" i="134" s="1"/>
  <c r="C47" i="128"/>
  <c r="C47" i="106" s="1"/>
  <c r="C46" i="140" s="1"/>
  <c r="C53" i="128"/>
  <c r="C58" i="128"/>
  <c r="C64" i="128"/>
  <c r="C63" i="107"/>
  <c r="C68" i="128"/>
  <c r="C73" i="128"/>
  <c r="C72" i="107"/>
  <c r="C76" i="128"/>
  <c r="C75" i="107"/>
  <c r="C81" i="128"/>
  <c r="C80" i="107" s="1"/>
  <c r="C81" i="107"/>
  <c r="C82" i="104"/>
  <c r="C94" i="128"/>
  <c r="C127" i="128" s="1"/>
  <c r="C148" i="128" s="1"/>
  <c r="C110" i="128"/>
  <c r="C109" i="107" s="1"/>
  <c r="C124" i="128"/>
  <c r="C128" i="128"/>
  <c r="C147" i="128" s="1"/>
  <c r="C132" i="128"/>
  <c r="C137" i="128"/>
  <c r="C136" i="107" s="1"/>
  <c r="C142" i="128"/>
  <c r="C142" i="107"/>
  <c r="C142" i="104" s="1"/>
  <c r="C8" i="127"/>
  <c r="C63" i="127" s="1"/>
  <c r="C15" i="127"/>
  <c r="C22" i="127"/>
  <c r="C30" i="127"/>
  <c r="C29" i="127" s="1"/>
  <c r="C36" i="127"/>
  <c r="C47" i="127"/>
  <c r="C53" i="127"/>
  <c r="C53" i="106" s="1"/>
  <c r="C52" i="140" s="1"/>
  <c r="C58" i="127"/>
  <c r="C64" i="127"/>
  <c r="C68" i="127"/>
  <c r="C73" i="127"/>
  <c r="C76" i="127"/>
  <c r="C81" i="127"/>
  <c r="C94" i="127"/>
  <c r="C110" i="127"/>
  <c r="C127" i="127"/>
  <c r="C124" i="127"/>
  <c r="C124" i="106" s="1"/>
  <c r="C122" i="140" s="1"/>
  <c r="C122" i="134" s="1"/>
  <c r="C128" i="127"/>
  <c r="C132" i="127"/>
  <c r="C137" i="127"/>
  <c r="C137" i="106" s="1"/>
  <c r="C135" i="140" s="1"/>
  <c r="C142" i="127"/>
  <c r="C7" i="126"/>
  <c r="C14" i="126"/>
  <c r="C21" i="126"/>
  <c r="C28" i="126"/>
  <c r="C46" i="126"/>
  <c r="C52" i="126"/>
  <c r="C62" i="126" s="1"/>
  <c r="C57" i="126"/>
  <c r="C63" i="126"/>
  <c r="C67" i="126"/>
  <c r="C72" i="126"/>
  <c r="C75" i="126"/>
  <c r="C79" i="126"/>
  <c r="C92" i="126"/>
  <c r="C125" i="126"/>
  <c r="C146" i="126" s="1"/>
  <c r="C108" i="126"/>
  <c r="C122" i="126"/>
  <c r="C126" i="126"/>
  <c r="C130" i="126"/>
  <c r="C135" i="126"/>
  <c r="C140" i="126"/>
  <c r="C31" i="124"/>
  <c r="D31" i="124"/>
  <c r="D32" i="120"/>
  <c r="O8" i="24"/>
  <c r="O5" i="24"/>
  <c r="O6" i="24"/>
  <c r="O9" i="24"/>
  <c r="E32" i="120"/>
  <c r="D29" i="24"/>
  <c r="C19" i="109"/>
  <c r="I29" i="24"/>
  <c r="E16" i="89"/>
  <c r="F16" i="89"/>
  <c r="D16" i="89"/>
  <c r="C16" i="89"/>
  <c r="G15" i="89"/>
  <c r="G14" i="89"/>
  <c r="G13" i="89"/>
  <c r="G12" i="89"/>
  <c r="G11" i="89"/>
  <c r="G10" i="89"/>
  <c r="C11" i="77"/>
  <c r="O22" i="24"/>
  <c r="M29" i="24"/>
  <c r="H29" i="24"/>
  <c r="E29" i="24"/>
  <c r="C29" i="24"/>
  <c r="O27" i="24"/>
  <c r="O26" i="24"/>
  <c r="O25" i="24"/>
  <c r="O24" i="24"/>
  <c r="O23" i="24"/>
  <c r="O11" i="24"/>
  <c r="O10" i="24"/>
  <c r="C68" i="123"/>
  <c r="C67" i="141"/>
  <c r="C30" i="135"/>
  <c r="C29" i="139" s="1"/>
  <c r="D29" i="139" s="1"/>
  <c r="C29" i="136"/>
  <c r="C142" i="135"/>
  <c r="C141" i="139"/>
  <c r="C141" i="134" s="1"/>
  <c r="C58" i="135"/>
  <c r="C53" i="135"/>
  <c r="C52" i="139"/>
  <c r="E9" i="109"/>
  <c r="C123" i="135"/>
  <c r="C122" i="139"/>
  <c r="C121" i="104"/>
  <c r="C100" i="104"/>
  <c r="C118" i="104"/>
  <c r="C114" i="104"/>
  <c r="C109" i="104"/>
  <c r="C103" i="104"/>
  <c r="C101" i="104"/>
  <c r="C98" i="104"/>
  <c r="C96" i="104"/>
  <c r="C27" i="104"/>
  <c r="C73" i="123"/>
  <c r="C72" i="141"/>
  <c r="C64" i="106"/>
  <c r="C63" i="140"/>
  <c r="C14" i="107"/>
  <c r="C30" i="106"/>
  <c r="C29" i="140" s="1"/>
  <c r="C142" i="123"/>
  <c r="C140" i="141" s="1"/>
  <c r="C140" i="134" s="1"/>
  <c r="C128" i="106"/>
  <c r="C126" i="140" s="1"/>
  <c r="C126" i="134" s="1"/>
  <c r="C67" i="107"/>
  <c r="C26" i="104"/>
  <c r="C131" i="135"/>
  <c r="C130" i="139" s="1"/>
  <c r="C130" i="134" s="1"/>
  <c r="C46" i="107"/>
  <c r="C142" i="106"/>
  <c r="C140" i="140"/>
  <c r="C126" i="141"/>
  <c r="C147" i="130"/>
  <c r="C20" i="104"/>
  <c r="C17" i="104"/>
  <c r="C15" i="123"/>
  <c r="C14" i="141" s="1"/>
  <c r="C93" i="136"/>
  <c r="C94" i="105"/>
  <c r="C99" i="105"/>
  <c r="C35" i="104"/>
  <c r="C87" i="132"/>
  <c r="C145" i="126"/>
  <c r="C132" i="105"/>
  <c r="C132" i="104" s="1"/>
  <c r="C57" i="107"/>
  <c r="C71" i="104"/>
  <c r="C66" i="104"/>
  <c r="C64" i="105"/>
  <c r="C64" i="104" s="1"/>
  <c r="C28" i="107"/>
  <c r="C58" i="106"/>
  <c r="C57" i="140" s="1"/>
  <c r="E24" i="108"/>
  <c r="C53" i="105"/>
  <c r="F85" i="139"/>
  <c r="E139" i="141"/>
  <c r="F139" i="141"/>
  <c r="D135" i="141"/>
  <c r="D146" i="141" s="1"/>
  <c r="F37" i="140"/>
  <c r="E139" i="140"/>
  <c r="F139" i="140"/>
  <c r="F135" i="140" s="1"/>
  <c r="F146" i="140" s="1"/>
  <c r="D135" i="140"/>
  <c r="D146" i="140" s="1"/>
  <c r="D147" i="140" s="1"/>
  <c r="C94" i="106"/>
  <c r="C92" i="140" s="1"/>
  <c r="C47" i="105"/>
  <c r="C47" i="104" s="1"/>
  <c r="E135" i="140"/>
  <c r="E146" i="140"/>
  <c r="E108" i="139"/>
  <c r="C132" i="123"/>
  <c r="C130" i="141"/>
  <c r="C131" i="107"/>
  <c r="C58" i="123"/>
  <c r="C57" i="141"/>
  <c r="E43" i="141"/>
  <c r="E43" i="134" s="1"/>
  <c r="D43" i="134"/>
  <c r="C8" i="106"/>
  <c r="C7" i="140" s="1"/>
  <c r="D42" i="134"/>
  <c r="E42" i="141"/>
  <c r="E42" i="134" s="1"/>
  <c r="F42" i="141"/>
  <c r="F42" i="134" s="1"/>
  <c r="C35" i="107"/>
  <c r="C36" i="104"/>
  <c r="D57" i="139"/>
  <c r="D57" i="134" s="1"/>
  <c r="D44" i="134"/>
  <c r="E44" i="141"/>
  <c r="E44" i="134"/>
  <c r="F44" i="141"/>
  <c r="F44" i="134"/>
  <c r="C127" i="130"/>
  <c r="C42" i="104"/>
  <c r="D75" i="141"/>
  <c r="D85" i="141"/>
  <c r="D152" i="141" s="1"/>
  <c r="C87" i="130"/>
  <c r="C153" i="130"/>
  <c r="C38" i="104"/>
  <c r="C15" i="105"/>
  <c r="C15" i="104" s="1"/>
  <c r="D109" i="134"/>
  <c r="E109" i="141"/>
  <c r="E108" i="141"/>
  <c r="D108" i="141"/>
  <c r="D108" i="134" s="1"/>
  <c r="E94" i="141"/>
  <c r="F94" i="141" s="1"/>
  <c r="D92" i="141"/>
  <c r="D125" i="141" s="1"/>
  <c r="D147" i="141" s="1"/>
  <c r="C36" i="105"/>
  <c r="D92" i="140"/>
  <c r="D125" i="140"/>
  <c r="E93" i="140"/>
  <c r="C7" i="108"/>
  <c r="C131" i="104"/>
  <c r="C95" i="104"/>
  <c r="C73" i="135"/>
  <c r="C72" i="139"/>
  <c r="C22" i="135"/>
  <c r="C21" i="139"/>
  <c r="D39" i="139"/>
  <c r="E39" i="139" s="1"/>
  <c r="D39" i="134"/>
  <c r="C15" i="135"/>
  <c r="C14" i="139"/>
  <c r="C7" i="109"/>
  <c r="C7" i="135"/>
  <c r="C7" i="139"/>
  <c r="E11" i="109"/>
  <c r="E18" i="109" s="1"/>
  <c r="E109" i="134"/>
  <c r="F109" i="141"/>
  <c r="F108" i="141" s="1"/>
  <c r="F108" i="134" s="1"/>
  <c r="F93" i="140"/>
  <c r="C136" i="135"/>
  <c r="C135" i="139" s="1"/>
  <c r="C147" i="136"/>
  <c r="C94" i="123"/>
  <c r="C92" i="141"/>
  <c r="E27" i="109"/>
  <c r="E57" i="139"/>
  <c r="D85" i="139"/>
  <c r="F46" i="134"/>
  <c r="C24" i="109"/>
  <c r="C28" i="109"/>
  <c r="D38" i="139"/>
  <c r="E6" i="108"/>
  <c r="D59" i="134"/>
  <c r="E21" i="134"/>
  <c r="C93" i="139"/>
  <c r="D93" i="139"/>
  <c r="F59" i="134"/>
  <c r="F63" i="134"/>
  <c r="D72" i="134"/>
  <c r="G16" i="89"/>
  <c r="C6" i="108"/>
  <c r="C148" i="130"/>
  <c r="C87" i="123"/>
  <c r="C140" i="104"/>
  <c r="C52" i="104"/>
  <c r="C130" i="104"/>
  <c r="C61" i="104"/>
  <c r="C43" i="104"/>
  <c r="C34" i="104"/>
  <c r="C105" i="134"/>
  <c r="C99" i="134"/>
  <c r="C78" i="140"/>
  <c r="D78" i="140" s="1"/>
  <c r="C141" i="104"/>
  <c r="E26" i="109" s="1"/>
  <c r="E28" i="109" s="1"/>
  <c r="C78" i="104"/>
  <c r="C93" i="134"/>
  <c r="E38" i="139"/>
  <c r="D38" i="134"/>
  <c r="F11" i="144"/>
  <c r="L29" i="24"/>
  <c r="E8" i="108"/>
  <c r="C95" i="134"/>
  <c r="E8" i="109"/>
  <c r="D41" i="139"/>
  <c r="D41" i="134"/>
  <c r="D40" i="139"/>
  <c r="C6" i="109"/>
  <c r="C64" i="135"/>
  <c r="C80" i="135"/>
  <c r="C79" i="139"/>
  <c r="C79" i="134" s="1"/>
  <c r="C139" i="139"/>
  <c r="C139" i="134" s="1"/>
  <c r="C93" i="137"/>
  <c r="C93" i="107" s="1"/>
  <c r="C98" i="135"/>
  <c r="C93" i="135" s="1"/>
  <c r="D37" i="139"/>
  <c r="C14" i="104"/>
  <c r="C13" i="104"/>
  <c r="C12" i="109"/>
  <c r="C137" i="134"/>
  <c r="D137" i="139"/>
  <c r="C94" i="139"/>
  <c r="E7" i="109"/>
  <c r="C126" i="137"/>
  <c r="C63" i="139"/>
  <c r="C63" i="134"/>
  <c r="C27" i="108"/>
  <c r="C24" i="108"/>
  <c r="C30" i="108"/>
  <c r="E41" i="139"/>
  <c r="E41" i="134" s="1"/>
  <c r="E40" i="139"/>
  <c r="F40" i="139"/>
  <c r="C97" i="139"/>
  <c r="C97" i="134" s="1"/>
  <c r="E10" i="109"/>
  <c r="D35" i="139"/>
  <c r="C94" i="134"/>
  <c r="D94" i="139"/>
  <c r="E94" i="139"/>
  <c r="E94" i="134" s="1"/>
  <c r="C126" i="107"/>
  <c r="F95" i="140"/>
  <c r="F94" i="140"/>
  <c r="F92" i="140" s="1"/>
  <c r="F125" i="140" s="1"/>
  <c r="F147" i="140" s="1"/>
  <c r="E92" i="140"/>
  <c r="E125" i="140" s="1"/>
  <c r="E147" i="140" s="1"/>
  <c r="O28" i="24"/>
  <c r="D93" i="134"/>
  <c r="F135" i="141"/>
  <c r="F146" i="141" s="1"/>
  <c r="F94" i="139"/>
  <c r="F94" i="134"/>
  <c r="D94" i="134"/>
  <c r="F41" i="139"/>
  <c r="E38" i="134"/>
  <c r="F38" i="139"/>
  <c r="E108" i="134"/>
  <c r="E135" i="141"/>
  <c r="E146" i="141"/>
  <c r="D78" i="134"/>
  <c r="C86" i="136"/>
  <c r="C85" i="126"/>
  <c r="C151" i="126" s="1"/>
  <c r="C128" i="105"/>
  <c r="C127" i="135"/>
  <c r="C86" i="137"/>
  <c r="C63" i="136"/>
  <c r="C87" i="128"/>
  <c r="C153" i="128" s="1"/>
  <c r="C73" i="106"/>
  <c r="C72" i="140" s="1"/>
  <c r="C76" i="123"/>
  <c r="C75" i="141"/>
  <c r="C34" i="134"/>
  <c r="D34" i="139"/>
  <c r="C29" i="107"/>
  <c r="C147" i="129"/>
  <c r="C147" i="137"/>
  <c r="C127" i="107"/>
  <c r="C127" i="131"/>
  <c r="C22" i="123"/>
  <c r="C21" i="141" s="1"/>
  <c r="C76" i="105"/>
  <c r="C76" i="104"/>
  <c r="C76" i="106"/>
  <c r="C75" i="140"/>
  <c r="C137" i="123"/>
  <c r="C135" i="141" s="1"/>
  <c r="D30" i="139"/>
  <c r="C81" i="105"/>
  <c r="C81" i="104"/>
  <c r="C81" i="134"/>
  <c r="C68" i="134"/>
  <c r="D8" i="139"/>
  <c r="C84" i="134"/>
  <c r="C66" i="134"/>
  <c r="C60" i="134"/>
  <c r="C75" i="139"/>
  <c r="C77" i="134"/>
  <c r="C75" i="134" s="1"/>
  <c r="C65" i="134"/>
  <c r="D33" i="139"/>
  <c r="C33" i="134"/>
  <c r="D31" i="139"/>
  <c r="C64" i="134"/>
  <c r="C26" i="134"/>
  <c r="D19" i="139"/>
  <c r="E19" i="139" s="1"/>
  <c r="C19" i="134"/>
  <c r="C27" i="134"/>
  <c r="C123" i="134"/>
  <c r="D11" i="139"/>
  <c r="D67" i="134"/>
  <c r="E23" i="144"/>
  <c r="F29" i="24"/>
  <c r="C12" i="134"/>
  <c r="C22" i="134"/>
  <c r="C10" i="134"/>
  <c r="D10" i="139"/>
  <c r="C73" i="134"/>
  <c r="C9" i="134"/>
  <c r="D9" i="139"/>
  <c r="C146" i="104"/>
  <c r="C137" i="105"/>
  <c r="C137" i="104" s="1"/>
  <c r="C87" i="136"/>
  <c r="D7" i="139"/>
  <c r="E8" i="139"/>
  <c r="D8" i="134"/>
  <c r="D19" i="134"/>
  <c r="D14" i="139"/>
  <c r="D14" i="134" s="1"/>
  <c r="C147" i="107"/>
  <c r="E34" i="139"/>
  <c r="D34" i="134"/>
  <c r="C148" i="137"/>
  <c r="D33" i="134"/>
  <c r="E33" i="139"/>
  <c r="C135" i="134"/>
  <c r="C126" i="139"/>
  <c r="E20" i="108"/>
  <c r="F38" i="134"/>
  <c r="E29" i="139"/>
  <c r="E9" i="139"/>
  <c r="D9" i="134"/>
  <c r="E10" i="139"/>
  <c r="D10" i="134"/>
  <c r="E11" i="139"/>
  <c r="D11" i="134"/>
  <c r="E31" i="139"/>
  <c r="D31" i="134"/>
  <c r="E30" i="139"/>
  <c r="D30" i="134"/>
  <c r="C152" i="131"/>
  <c r="C127" i="106"/>
  <c r="C125" i="140" s="1"/>
  <c r="C128" i="104"/>
  <c r="D7" i="134"/>
  <c r="E30" i="134"/>
  <c r="F30" i="139"/>
  <c r="F30" i="134"/>
  <c r="F11" i="139"/>
  <c r="F11" i="134" s="1"/>
  <c r="E11" i="134"/>
  <c r="F9" i="139"/>
  <c r="F9" i="134" s="1"/>
  <c r="E9" i="134"/>
  <c r="E34" i="134"/>
  <c r="F34" i="139"/>
  <c r="F34" i="134" s="1"/>
  <c r="E19" i="134"/>
  <c r="E14" i="139"/>
  <c r="F19" i="139"/>
  <c r="E29" i="134"/>
  <c r="E28" i="139"/>
  <c r="E28" i="134" s="1"/>
  <c r="F29" i="139"/>
  <c r="F31" i="139"/>
  <c r="F31" i="134" s="1"/>
  <c r="E31" i="134"/>
  <c r="F10" i="139"/>
  <c r="F10" i="134" s="1"/>
  <c r="E10" i="134"/>
  <c r="E33" i="134"/>
  <c r="F33" i="139"/>
  <c r="F33" i="134" s="1"/>
  <c r="F8" i="139"/>
  <c r="F8" i="134" s="1"/>
  <c r="E8" i="134"/>
  <c r="F29" i="134"/>
  <c r="F19" i="134"/>
  <c r="F14" i="139"/>
  <c r="E14" i="134"/>
  <c r="F28" i="139" l="1"/>
  <c r="F28" i="134" s="1"/>
  <c r="E137" i="139"/>
  <c r="D137" i="134"/>
  <c r="E39" i="134"/>
  <c r="F39" i="139"/>
  <c r="F39" i="134" s="1"/>
  <c r="C152" i="127"/>
  <c r="C46" i="139"/>
  <c r="C46" i="134" s="1"/>
  <c r="C11" i="108"/>
  <c r="C124" i="104"/>
  <c r="C29" i="135"/>
  <c r="C62" i="137"/>
  <c r="C62" i="131"/>
  <c r="C22" i="106"/>
  <c r="C21" i="140" s="1"/>
  <c r="C21" i="134" s="1"/>
  <c r="C22" i="105"/>
  <c r="E75" i="141"/>
  <c r="E85" i="141" s="1"/>
  <c r="E152" i="141" s="1"/>
  <c r="F78" i="141"/>
  <c r="F75" i="141" s="1"/>
  <c r="F85" i="141" s="1"/>
  <c r="F152" i="141" s="1"/>
  <c r="C25" i="134"/>
  <c r="C124" i="134"/>
  <c r="D32" i="139"/>
  <c r="C32" i="134"/>
  <c r="F14" i="134"/>
  <c r="C52" i="134"/>
  <c r="C21" i="107"/>
  <c r="C63" i="128"/>
  <c r="C127" i="123"/>
  <c r="C125" i="141" s="1"/>
  <c r="C148" i="132"/>
  <c r="C148" i="123" s="1"/>
  <c r="C147" i="141" s="1"/>
  <c r="C152" i="141" s="1"/>
  <c r="F93" i="141"/>
  <c r="C147" i="135"/>
  <c r="C146" i="139" s="1"/>
  <c r="C146" i="134" s="1"/>
  <c r="C148" i="105"/>
  <c r="C148" i="104" s="1"/>
  <c r="C153" i="136"/>
  <c r="C72" i="134"/>
  <c r="C85" i="134" s="1"/>
  <c r="D28" i="139"/>
  <c r="D29" i="134"/>
  <c r="C37" i="134"/>
  <c r="C102" i="134"/>
  <c r="D102" i="139"/>
  <c r="E40" i="140"/>
  <c r="E40" i="134" s="1"/>
  <c r="D40" i="134"/>
  <c r="D35" i="140"/>
  <c r="D62" i="140" s="1"/>
  <c r="D140" i="139"/>
  <c r="D140" i="134" s="1"/>
  <c r="E78" i="140"/>
  <c r="D75" i="140"/>
  <c r="C81" i="106"/>
  <c r="C80" i="140" s="1"/>
  <c r="C87" i="127"/>
  <c r="C153" i="127" s="1"/>
  <c r="C52" i="107"/>
  <c r="C53" i="104" s="1"/>
  <c r="C147" i="123"/>
  <c r="C153" i="132"/>
  <c r="D35" i="141"/>
  <c r="D62" i="141" s="1"/>
  <c r="E37" i="141"/>
  <c r="E72" i="134"/>
  <c r="E85" i="139"/>
  <c r="C86" i="135"/>
  <c r="C86" i="107"/>
  <c r="C153" i="107" s="1"/>
  <c r="C152" i="129"/>
  <c r="C88" i="129"/>
  <c r="C29" i="106"/>
  <c r="C28" i="140" s="1"/>
  <c r="E45" i="140"/>
  <c r="D45" i="134"/>
  <c r="C153" i="137"/>
  <c r="E37" i="139"/>
  <c r="D37" i="134"/>
  <c r="D92" i="139"/>
  <c r="E93" i="139"/>
  <c r="C30" i="123"/>
  <c r="C29" i="141" s="1"/>
  <c r="C29" i="134" s="1"/>
  <c r="C30" i="105"/>
  <c r="C30" i="104" s="1"/>
  <c r="C29" i="130"/>
  <c r="D95" i="134"/>
  <c r="E95" i="141"/>
  <c r="E29" i="109"/>
  <c r="F43" i="141"/>
  <c r="F43" i="134" s="1"/>
  <c r="C92" i="139"/>
  <c r="C92" i="134" s="1"/>
  <c r="C94" i="104"/>
  <c r="C150" i="126"/>
  <c r="C86" i="126"/>
  <c r="C58" i="134"/>
  <c r="C57" i="139"/>
  <c r="C57" i="134" s="1"/>
  <c r="C9" i="108"/>
  <c r="C17" i="108" s="1"/>
  <c r="C147" i="127"/>
  <c r="C148" i="127" s="1"/>
  <c r="C63" i="132"/>
  <c r="C8" i="123"/>
  <c r="C7" i="141" s="1"/>
  <c r="C7" i="134" s="1"/>
  <c r="C7" i="107"/>
  <c r="C7" i="104" s="1"/>
  <c r="C86" i="131"/>
  <c r="C68" i="106"/>
  <c r="C67" i="140" s="1"/>
  <c r="C80" i="134"/>
  <c r="C58" i="105"/>
  <c r="C58" i="104" s="1"/>
  <c r="C15" i="106"/>
  <c r="C14" i="140" s="1"/>
  <c r="C14" i="134" s="1"/>
  <c r="C147" i="131"/>
  <c r="C53" i="134"/>
  <c r="C70" i="134"/>
  <c r="C146" i="138"/>
  <c r="C123" i="107"/>
  <c r="C45" i="134"/>
  <c r="C40" i="134"/>
  <c r="C84" i="104"/>
  <c r="C114" i="135"/>
  <c r="C109" i="136"/>
  <c r="C126" i="136" s="1"/>
  <c r="D139" i="139"/>
  <c r="C106" i="104"/>
  <c r="C17" i="134"/>
  <c r="C106" i="134"/>
  <c r="F109" i="134"/>
  <c r="C16" i="134"/>
  <c r="C62" i="138"/>
  <c r="C110" i="106"/>
  <c r="C108" i="140" s="1"/>
  <c r="C131" i="134"/>
  <c r="C115" i="134"/>
  <c r="C83" i="134"/>
  <c r="C43" i="134"/>
  <c r="O15" i="24"/>
  <c r="O29" i="24" s="1"/>
  <c r="C127" i="105" l="1"/>
  <c r="C127" i="104" s="1"/>
  <c r="C152" i="136"/>
  <c r="C126" i="135"/>
  <c r="C125" i="139" s="1"/>
  <c r="C125" i="134" s="1"/>
  <c r="C148" i="136"/>
  <c r="F95" i="141"/>
  <c r="F95" i="134" s="1"/>
  <c r="E95" i="134"/>
  <c r="C63" i="106"/>
  <c r="C87" i="131"/>
  <c r="C86" i="138"/>
  <c r="C150" i="138"/>
  <c r="E10" i="108"/>
  <c r="E17" i="108" s="1"/>
  <c r="E31" i="108" s="1"/>
  <c r="C113" i="139"/>
  <c r="C113" i="134" s="1"/>
  <c r="C147" i="106"/>
  <c r="C145" i="140" s="1"/>
  <c r="C147" i="105"/>
  <c r="C148" i="131"/>
  <c r="C148" i="106" s="1"/>
  <c r="C147" i="140" s="1"/>
  <c r="C152" i="140" s="1"/>
  <c r="C88" i="132"/>
  <c r="C148" i="107" s="1"/>
  <c r="C152" i="132"/>
  <c r="F37" i="139"/>
  <c r="E37" i="134"/>
  <c r="E35" i="139"/>
  <c r="C153" i="123"/>
  <c r="C145" i="141"/>
  <c r="D86" i="140"/>
  <c r="D151" i="140"/>
  <c r="C152" i="134"/>
  <c r="E32" i="139"/>
  <c r="D32" i="134"/>
  <c r="C152" i="137"/>
  <c r="C63" i="135"/>
  <c r="C62" i="107"/>
  <c r="C152" i="107" s="1"/>
  <c r="C87" i="137"/>
  <c r="C63" i="130"/>
  <c r="C29" i="123"/>
  <c r="C28" i="141" s="1"/>
  <c r="C152" i="128"/>
  <c r="C88" i="128"/>
  <c r="C9" i="109"/>
  <c r="C18" i="109" s="1"/>
  <c r="C28" i="139"/>
  <c r="C28" i="134" s="1"/>
  <c r="C62" i="134" s="1"/>
  <c r="D62" i="139"/>
  <c r="D28" i="134"/>
  <c r="D102" i="134"/>
  <c r="E102" i="139"/>
  <c r="E92" i="139"/>
  <c r="E93" i="134"/>
  <c r="F93" i="139"/>
  <c r="E45" i="134"/>
  <c r="F45" i="140"/>
  <c r="F45" i="134" s="1"/>
  <c r="D75" i="134"/>
  <c r="D85" i="140"/>
  <c r="D135" i="139"/>
  <c r="C153" i="135"/>
  <c r="C85" i="139"/>
  <c r="C152" i="139" s="1"/>
  <c r="F137" i="139"/>
  <c r="E137" i="134"/>
  <c r="C87" i="106"/>
  <c r="C153" i="106" s="1"/>
  <c r="C87" i="105"/>
  <c r="D35" i="134"/>
  <c r="D92" i="134"/>
  <c r="D125" i="139"/>
  <c r="C29" i="105"/>
  <c r="C29" i="104" s="1"/>
  <c r="F37" i="141"/>
  <c r="F35" i="141" s="1"/>
  <c r="F62" i="141" s="1"/>
  <c r="E35" i="141"/>
  <c r="E62" i="141" s="1"/>
  <c r="E140" i="139"/>
  <c r="E140" i="134" s="1"/>
  <c r="F78" i="140"/>
  <c r="E75" i="140"/>
  <c r="E78" i="134"/>
  <c r="E92" i="141"/>
  <c r="E125" i="141" s="1"/>
  <c r="E147" i="141" s="1"/>
  <c r="C22" i="104"/>
  <c r="C88" i="127"/>
  <c r="C110" i="105"/>
  <c r="C110" i="104" s="1"/>
  <c r="C109" i="135"/>
  <c r="C108" i="139" s="1"/>
  <c r="C108" i="134" s="1"/>
  <c r="C31" i="108"/>
  <c r="C32" i="108"/>
  <c r="E32" i="108"/>
  <c r="C35" i="108"/>
  <c r="F40" i="140"/>
  <c r="E35" i="140"/>
  <c r="E62" i="140" s="1"/>
  <c r="D139" i="134"/>
  <c r="E139" i="139"/>
  <c r="D86" i="141"/>
  <c r="D151" i="141"/>
  <c r="F92" i="141"/>
  <c r="F125" i="141" s="1"/>
  <c r="F147" i="141" s="1"/>
  <c r="C151" i="134" l="1"/>
  <c r="C86" i="134"/>
  <c r="E33" i="108"/>
  <c r="C36" i="108"/>
  <c r="E75" i="134"/>
  <c r="E85" i="140"/>
  <c r="E92" i="134"/>
  <c r="E125" i="139"/>
  <c r="C62" i="139"/>
  <c r="C151" i="139" s="1"/>
  <c r="C152" i="135"/>
  <c r="C62" i="140"/>
  <c r="C151" i="140" s="1"/>
  <c r="C152" i="106"/>
  <c r="D146" i="139"/>
  <c r="D135" i="134"/>
  <c r="E102" i="134"/>
  <c r="F102" i="139"/>
  <c r="F102" i="134" s="1"/>
  <c r="E30" i="109"/>
  <c r="C29" i="109"/>
  <c r="C31" i="109" s="1"/>
  <c r="C30" i="109"/>
  <c r="C145" i="134"/>
  <c r="D62" i="134"/>
  <c r="D151" i="134" s="1"/>
  <c r="D86" i="139"/>
  <c r="D151" i="139"/>
  <c r="C154" i="105"/>
  <c r="C87" i="104"/>
  <c r="C154" i="104" s="1"/>
  <c r="D152" i="140"/>
  <c r="D85" i="134"/>
  <c r="E35" i="134"/>
  <c r="E62" i="139"/>
  <c r="E86" i="141"/>
  <c r="E151" i="141"/>
  <c r="F32" i="139"/>
  <c r="F32" i="134" s="1"/>
  <c r="E32" i="134"/>
  <c r="C148" i="135"/>
  <c r="C147" i="139" s="1"/>
  <c r="C147" i="134" s="1"/>
  <c r="C149" i="105"/>
  <c r="C149" i="104" s="1"/>
  <c r="F35" i="140"/>
  <c r="F62" i="140" s="1"/>
  <c r="F40" i="134"/>
  <c r="F86" i="141"/>
  <c r="H95" i="141" s="1"/>
  <c r="F151" i="141"/>
  <c r="E135" i="139"/>
  <c r="F37" i="134"/>
  <c r="F35" i="139"/>
  <c r="E139" i="134"/>
  <c r="F139" i="139"/>
  <c r="F139" i="134" s="1"/>
  <c r="E151" i="140"/>
  <c r="E86" i="140"/>
  <c r="C152" i="130"/>
  <c r="C63" i="123"/>
  <c r="C88" i="130"/>
  <c r="C88" i="123" s="1"/>
  <c r="C86" i="141" s="1"/>
  <c r="C88" i="131"/>
  <c r="C88" i="105" s="1"/>
  <c r="C153" i="131"/>
  <c r="C88" i="106"/>
  <c r="C86" i="140" s="1"/>
  <c r="F78" i="134"/>
  <c r="F140" i="139"/>
  <c r="F140" i="134" s="1"/>
  <c r="F75" i="140"/>
  <c r="D147" i="139"/>
  <c r="D147" i="134" s="1"/>
  <c r="D125" i="134"/>
  <c r="F137" i="134"/>
  <c r="F135" i="139"/>
  <c r="F93" i="134"/>
  <c r="F92" i="139"/>
  <c r="C87" i="107"/>
  <c r="C87" i="135"/>
  <c r="C86" i="139" s="1"/>
  <c r="C63" i="105"/>
  <c r="E135" i="134" l="1"/>
  <c r="E146" i="139"/>
  <c r="F85" i="140"/>
  <c r="F75" i="134"/>
  <c r="C153" i="105"/>
  <c r="C63" i="104"/>
  <c r="C153" i="104" s="1"/>
  <c r="E125" i="134"/>
  <c r="E147" i="139"/>
  <c r="E147" i="134" s="1"/>
  <c r="H95" i="139"/>
  <c r="D86" i="134"/>
  <c r="E152" i="140"/>
  <c r="E85" i="134"/>
  <c r="F151" i="140"/>
  <c r="F86" i="140"/>
  <c r="H94" i="140" s="1"/>
  <c r="E62" i="134"/>
  <c r="E151" i="134" s="1"/>
  <c r="E86" i="139"/>
  <c r="E151" i="139"/>
  <c r="F146" i="139"/>
  <c r="F135" i="134"/>
  <c r="D152" i="134"/>
  <c r="F92" i="134"/>
  <c r="F125" i="139"/>
  <c r="F35" i="134"/>
  <c r="F62" i="139"/>
  <c r="C152" i="123"/>
  <c r="C62" i="141"/>
  <c r="C151" i="141" s="1"/>
  <c r="D146" i="134"/>
  <c r="D152" i="139"/>
  <c r="C88" i="104"/>
  <c r="E86" i="134" l="1"/>
  <c r="I95" i="139"/>
  <c r="F151" i="139"/>
  <c r="F62" i="134"/>
  <c r="F86" i="139"/>
  <c r="F125" i="134"/>
  <c r="F147" i="139"/>
  <c r="F147" i="134" s="1"/>
  <c r="F152" i="140"/>
  <c r="F85" i="134"/>
  <c r="F152" i="134" s="1"/>
  <c r="E146" i="134"/>
  <c r="E152" i="134" s="1"/>
  <c r="E152" i="139"/>
  <c r="F152" i="139"/>
  <c r="F146" i="134"/>
  <c r="J95" i="139" l="1"/>
  <c r="F86" i="134"/>
  <c r="F151" i="134"/>
</calcChain>
</file>

<file path=xl/sharedStrings.xml><?xml version="1.0" encoding="utf-8"?>
<sst xmlns="http://schemas.openxmlformats.org/spreadsheetml/2006/main" count="6411" uniqueCount="589">
  <si>
    <t>Felhalmozási célú átvett pénzeszközök</t>
  </si>
  <si>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</si>
  <si>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</si>
  <si>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</si>
  <si>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Felhalmozási bevételek</t>
  </si>
  <si>
    <t>Finanszírozási bevételek</t>
  </si>
  <si>
    <t xml:space="preserve"> Egyéb működési célú kiadások</t>
  </si>
  <si>
    <t>Kölcsön nyújtása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</si>
  <si>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</si>
  <si>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</si>
  <si>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</si>
  <si>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</si>
  <si>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</si>
  <si>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</si>
  <si>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</si>
  <si>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</si>
  <si>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</si>
  <si>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</si>
  <si>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</si>
  <si>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</si>
  <si>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</si>
  <si>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</si>
  <si>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</si>
  <si>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</si>
  <si>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</si>
  <si>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</si>
  <si>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</si>
  <si>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</si>
  <si>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</si>
  <si>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</si>
  <si>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</si>
  <si>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</si>
  <si>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</si>
  <si>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</si>
  <si>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</si>
  <si>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</si>
  <si>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</si>
  <si>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</si>
  <si>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</si>
  <si>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</si>
  <si>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</si>
  <si>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</si>
  <si>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</si>
  <si>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</si>
  <si>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</si>
  <si>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Jogcím</t>
  </si>
  <si>
    <t>Összesen:</t>
  </si>
  <si>
    <t>Bevételek</t>
  </si>
  <si>
    <t>Helyi adók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</si>
  <si>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</si>
  <si>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</si>
  <si>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</si>
  <si>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</si>
  <si>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</si>
  <si>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</si>
  <si>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</si>
  <si>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</si>
  <si>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</si>
  <si>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</si>
  <si>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</si>
  <si>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</si>
  <si>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</si>
  <si>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</si>
  <si>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</si>
  <si>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</si>
  <si>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</si>
  <si>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</si>
  <si>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</si>
  <si>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</si>
  <si>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</si>
  <si>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</si>
  <si>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</si>
  <si>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</si>
  <si>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</si>
  <si>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</si>
  <si>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</si>
  <si>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</si>
  <si>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</si>
  <si>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</si>
  <si>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</si>
  <si>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</si>
  <si>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</si>
  <si>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</si>
  <si>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</si>
  <si>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</si>
  <si>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</si>
  <si>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</si>
  <si>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</si>
  <si>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</si>
  <si>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</si>
  <si>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</si>
  <si>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</si>
  <si>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</si>
  <si>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</si>
  <si>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</si>
  <si>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</si>
  <si>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</si>
  <si>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</si>
  <si>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</si>
  <si>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</si>
  <si>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</si>
  <si>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</si>
  <si>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</si>
  <si>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</si>
  <si>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</si>
  <si>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</si>
  <si>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</si>
  <si>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</si>
  <si>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</si>
  <si>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</si>
  <si>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</si>
  <si>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</si>
  <si>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</si>
  <si>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</si>
  <si>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</si>
  <si>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</si>
  <si>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</si>
  <si>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</si>
  <si>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</si>
  <si>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</si>
  <si>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</si>
  <si>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</si>
  <si>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</si>
  <si>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</si>
  <si>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</si>
  <si>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</si>
  <si>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</si>
  <si>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</si>
  <si>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</si>
  <si>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</si>
  <si>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</si>
  <si>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</si>
  <si>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</si>
  <si>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</si>
  <si>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</si>
  <si>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</si>
  <si>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</si>
  <si>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</si>
  <si>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</si>
  <si>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</si>
  <si>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</si>
  <si>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</si>
  <si>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</si>
  <si>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</si>
  <si>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</si>
  <si>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</si>
  <si>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</si>
  <si>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</si>
  <si>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SAJÁT BEVÉTELEK ÖSSZESEN*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</si>
  <si>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</si>
  <si>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</si>
  <si>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</si>
  <si>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</si>
  <si>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</si>
  <si>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</si>
  <si>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</si>
  <si>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</si>
  <si>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</si>
  <si>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</si>
  <si>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</si>
  <si>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</si>
  <si>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</si>
  <si>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</si>
  <si>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</si>
  <si>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</si>
  <si>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</si>
  <si>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</si>
  <si>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</si>
  <si>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</si>
  <si>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</si>
  <si>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</si>
  <si>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</si>
  <si>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</si>
  <si>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</si>
  <si>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</si>
  <si>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</si>
  <si>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</si>
  <si>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</si>
  <si>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</si>
  <si>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</si>
  <si>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</si>
  <si>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</si>
  <si>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</si>
  <si>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</si>
  <si>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</si>
  <si>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</si>
  <si>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</si>
  <si>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</si>
  <si>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</si>
  <si>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</si>
  <si>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 xml:space="preserve">Info beszámítás 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</si>
  <si>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</si>
  <si>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</si>
  <si>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</si>
  <si>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</si>
  <si>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</si>
  <si>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</si>
  <si>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</si>
  <si>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</si>
  <si>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</si>
  <si>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</si>
  <si>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</si>
  <si>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</si>
  <si>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</si>
  <si>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</si>
  <si>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</si>
  <si>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</si>
  <si>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</si>
  <si>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</si>
  <si>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</si>
  <si>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</si>
  <si>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</si>
  <si>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</si>
  <si>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</si>
  <si>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</si>
  <si>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</si>
  <si>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</si>
  <si>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</si>
  <si>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</si>
  <si>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</si>
  <si>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</si>
  <si>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</si>
  <si>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</si>
  <si>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</si>
  <si>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</si>
  <si>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</si>
  <si>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</si>
  <si>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</si>
  <si>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</si>
  <si>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</si>
  <si>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</si>
  <si>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</si>
  <si>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</si>
  <si>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</si>
  <si>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</si>
  <si>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</si>
  <si>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</si>
  <si>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</si>
  <si>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</si>
  <si>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</si>
  <si>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</si>
  <si>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</si>
  <si>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</si>
  <si>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</si>
  <si>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</si>
  <si>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</si>
  <si>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</si>
  <si>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</si>
  <si>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</si>
  <si>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</si>
  <si>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</si>
  <si>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</si>
  <si>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</si>
  <si>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</si>
  <si>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</si>
  <si>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</si>
  <si>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</si>
  <si>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</si>
  <si>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</si>
  <si>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</si>
  <si>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</si>
  <si>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</si>
  <si>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</si>
  <si>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</si>
  <si>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</si>
  <si>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</si>
  <si>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</si>
  <si>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</si>
  <si>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</si>
  <si>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</si>
  <si>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</si>
  <si>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</si>
  <si>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</si>
  <si>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</si>
  <si>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</si>
  <si>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</si>
  <si>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</si>
  <si>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</si>
  <si>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</si>
  <si>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</si>
  <si>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</si>
  <si>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</si>
  <si>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</si>
  <si>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</si>
  <si>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</si>
  <si>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</si>
  <si>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</si>
  <si>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</si>
  <si>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</si>
  <si>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</si>
  <si>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</si>
  <si>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</si>
  <si>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</si>
  <si>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</si>
  <si>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</si>
  <si>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</si>
  <si>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</si>
  <si>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</si>
  <si>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</si>
  <si>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</si>
  <si>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</si>
  <si>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</si>
  <si>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</si>
  <si>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</si>
  <si>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</si>
  <si>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</si>
  <si>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</si>
  <si>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</si>
  <si>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</si>
  <si>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</si>
  <si>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</si>
  <si>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</si>
  <si>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</si>
  <si>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</si>
  <si>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</si>
  <si>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</si>
  <si>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</si>
  <si>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</si>
  <si>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</si>
  <si>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</si>
  <si>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</si>
  <si>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</si>
  <si>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</si>
  <si>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</si>
  <si>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</si>
  <si>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</si>
  <si>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</si>
  <si>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</si>
  <si>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</si>
  <si>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</si>
  <si>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</si>
  <si>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</si>
  <si>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</si>
  <si>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</si>
  <si>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</si>
  <si>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</si>
  <si>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</si>
  <si>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</si>
  <si>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</si>
  <si>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</si>
  <si>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</si>
  <si>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</si>
  <si>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</si>
  <si>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</si>
  <si>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</si>
  <si>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</si>
  <si>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</si>
  <si>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</si>
  <si>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</si>
  <si>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</si>
  <si>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</si>
  <si>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</si>
  <si>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</si>
  <si>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</si>
  <si>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</si>
  <si>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</si>
  <si>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</si>
  <si>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</si>
  <si>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</si>
  <si>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</si>
  <si>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</si>
  <si>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</si>
  <si>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</si>
  <si>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</si>
  <si>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>Likviditási célú hitelek törlesztése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</si>
  <si>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</si>
  <si>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</si>
  <si>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</si>
  <si>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</si>
  <si>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</si>
  <si>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</si>
  <si>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</si>
  <si>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</si>
  <si>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</si>
  <si>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</si>
  <si>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</si>
  <si>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</si>
  <si>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</si>
  <si>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</si>
  <si>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</si>
  <si>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</si>
  <si>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Pénzügyi lízing kiadásai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</si>
  <si>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</si>
  <si>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</si>
  <si>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</si>
  <si>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</si>
  <si>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Osztalék, a koncessziós díj és a hozambevétel</t>
  </si>
  <si>
    <t>Működési célú támogatások ÁH-on belül</t>
  </si>
  <si>
    <t>Felhalmozási célú támogatások ÁH-on belül</t>
  </si>
  <si>
    <t>Működési bevételek</t>
  </si>
  <si>
    <t>Jászboldogháza Önkormányzat saját bevételeinek részletezése az adósságot keletkeztető ügyletből származó tárgyévi fizetési kötelezettség megállapításához</t>
  </si>
  <si>
    <t>Jászboldogháza Községi Önkormányzat</t>
  </si>
  <si>
    <t>69500194-11026747</t>
  </si>
  <si>
    <t>JKHK</t>
  </si>
  <si>
    <t>tagdíj</t>
  </si>
  <si>
    <t>Jászsági Önkormányzatok Szövetsége</t>
  </si>
  <si>
    <t>Támogatás összege</t>
  </si>
  <si>
    <t>Támogatás teljesítési összege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</si>
  <si>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</si>
  <si>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</si>
  <si>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település üzemeltetési normatívák</t>
  </si>
  <si>
    <t xml:space="preserve"> - zöldterületkarbantartás</t>
  </si>
  <si>
    <t xml:space="preserve"> - közvilágítás</t>
  </si>
  <si>
    <t xml:space="preserve"> - köztemető fenntartása</t>
  </si>
  <si>
    <t xml:space="preserve"> - közutak, hidak fenntartása</t>
  </si>
  <si>
    <t xml:space="preserve"> - egyéb önkormányzati feladatok támogatása</t>
  </si>
  <si>
    <t xml:space="preserve"> - gyermekétkeztetés  üzemeltetés támogatása</t>
  </si>
  <si>
    <t xml:space="preserve"> - pénzbeni ellátásokhoz hozzájárulás</t>
  </si>
  <si>
    <t xml:space="preserve"> - gyermekjóléti szolgálat</t>
  </si>
  <si>
    <t xml:space="preserve"> - könyvtári és közművelődési feladatok támogatása</t>
  </si>
  <si>
    <t xml:space="preserve"> - lakott külterülettel kapcsolatos feladatok támogatása</t>
  </si>
  <si>
    <t xml:space="preserve"> - gyermekétkeztetés támogatása- dolgozói bértámogatás</t>
  </si>
  <si>
    <t>2.számú tájékoztató</t>
  </si>
  <si>
    <t>3.számú tájékoztató</t>
  </si>
  <si>
    <t>Központi irányítószervi támogatások folyósítása</t>
  </si>
  <si>
    <t xml:space="preserve"> - óvodapedagogusok bértámogatása</t>
  </si>
  <si>
    <t xml:space="preserve"> - óvoda működtetési támogatás</t>
  </si>
  <si>
    <t>Központi irányítószervi támogatás folyósítása</t>
  </si>
  <si>
    <t>7.5.</t>
  </si>
  <si>
    <t>Központi irányítószervi támogatás</t>
  </si>
  <si>
    <t>13.4.</t>
  </si>
  <si>
    <t xml:space="preserve">1.számú tájékoztató </t>
  </si>
  <si>
    <t>Jászboldogháza Konyha</t>
  </si>
  <si>
    <t xml:space="preserve"> </t>
  </si>
  <si>
    <t>Az önkormányzat által adott közvetett támogatások
(kedvezmények)</t>
  </si>
  <si>
    <t xml:space="preserve"> Ezer forintban !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</si>
  <si>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</si>
  <si>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</si>
  <si>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</si>
  <si>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</si>
  <si>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</si>
  <si>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</si>
  <si>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</si>
  <si>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</si>
  <si>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</si>
  <si>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</si>
  <si>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</si>
  <si>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</si>
  <si>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</si>
  <si>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</si>
  <si>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</si>
  <si>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</si>
  <si>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</si>
  <si>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</si>
  <si>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</si>
  <si>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 xml:space="preserve"> Költségvetési maradvány igénybevétele 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</si>
  <si>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</si>
  <si>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</si>
  <si>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</si>
  <si>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</si>
  <si>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</si>
  <si>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</si>
  <si>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</si>
  <si>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"Szemünk Fénye" program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</si>
  <si>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</si>
  <si>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</si>
  <si>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</si>
  <si>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............................</t>
  </si>
  <si>
    <t>Egyéb (Pl.: garancia és kezességvállalás, stb.)</t>
  </si>
  <si>
    <t>Összesen (1+4+7+9+11)</t>
  </si>
  <si>
    <t>2019. évi előirányzat</t>
  </si>
  <si>
    <t xml:space="preserve"> - üdülőhelyi feladatok támogatása</t>
  </si>
  <si>
    <t>Boldogházi Gyermekekért Alapítvány</t>
  </si>
  <si>
    <t xml:space="preserve">Támogatás </t>
  </si>
  <si>
    <t>Jászboldogházi Polgárőrség</t>
  </si>
  <si>
    <t>Jászboldogházi Önkéntes Tűzoltóság</t>
  </si>
  <si>
    <t>Jászboldogházi Sport Egyesület</t>
  </si>
  <si>
    <t>Jászboldogháza Ezüstkor Egyesület</t>
  </si>
  <si>
    <t>Jászboldogházi Faluszépítők Egyesülete</t>
  </si>
  <si>
    <t>Csillavirág Énekkar</t>
  </si>
  <si>
    <t>Jászboldogházi Ifjúsági Egyesület</t>
  </si>
  <si>
    <t>2021. évi előirányzat</t>
  </si>
  <si>
    <t xml:space="preserve"> - polgármesteri illetmény támogatás</t>
  </si>
  <si>
    <t>Lekötött bankbetét</t>
  </si>
  <si>
    <t>Biztósítói kártérítés</t>
  </si>
  <si>
    <t>Jászboldogháza Községi Önkormányzat 2019. évi Költségvetés  Intézmény Öszevont mérlege</t>
  </si>
  <si>
    <t>2022. évi előirányzat</t>
  </si>
  <si>
    <t>Bíztósítói kártérítés</t>
  </si>
  <si>
    <t>biztósítói kártérítés</t>
  </si>
  <si>
    <t>Kamat bevétel</t>
  </si>
  <si>
    <t>Kamatbevétel</t>
  </si>
  <si>
    <t>Biztosítói kártérítés</t>
  </si>
  <si>
    <t>Felhasználás
2019. XII.31-ig</t>
  </si>
  <si>
    <t>Közmunka program:</t>
  </si>
  <si>
    <t>2023. évi előirányzat</t>
  </si>
  <si>
    <t>13.3</t>
  </si>
  <si>
    <t>Központi írányítószervi támogatás</t>
  </si>
  <si>
    <t>Központiírányítószervi támogatás</t>
  </si>
  <si>
    <t>Központi írányító szervi támogatás</t>
  </si>
  <si>
    <t>Önkormányzatok gyermekétkeztetési támogatása</t>
  </si>
  <si>
    <t>Felhalmozásitámogatás visszafizetése</t>
  </si>
  <si>
    <r>
      <t xml:space="preserve">Jászboldogháza Községi Önkormányzat 2021. évi Költségvetés </t>
    </r>
    <r>
      <rPr>
        <b/>
        <i/>
        <sz val="12"/>
        <rFont val="Times New Roman CE"/>
        <charset val="238"/>
      </rPr>
      <t>Önként vállalt feladatainak mérlege</t>
    </r>
  </si>
  <si>
    <r>
      <t xml:space="preserve">                      Jászboldogháza Községi Önkormányzat 2021. évi Költségvetés </t>
    </r>
    <r>
      <rPr>
        <b/>
        <i/>
        <sz val="12"/>
        <rFont val="Times New Roman CE"/>
        <charset val="238"/>
      </rPr>
      <t>Kötelező feladatainak mérlege</t>
    </r>
  </si>
  <si>
    <r>
      <t xml:space="preserve">Jászboldogháza Községi Önkormányzat 2021. évi </t>
    </r>
    <r>
      <rPr>
        <b/>
        <i/>
        <sz val="12"/>
        <rFont val="Times New Roman CE"/>
        <charset val="238"/>
      </rPr>
      <t>Költségvetésének  mérlege</t>
    </r>
  </si>
  <si>
    <r>
      <t>Jászboldogháza Községi Önkormányzat 2021. évi Költségvetés  Intézményi</t>
    </r>
    <r>
      <rPr>
        <b/>
        <i/>
        <sz val="12"/>
        <rFont val="Times New Roman CE"/>
        <charset val="238"/>
      </rPr>
      <t xml:space="preserve"> Kötelező </t>
    </r>
    <r>
      <rPr>
        <b/>
        <sz val="12"/>
        <rFont val="Times New Roman CE"/>
        <charset val="238"/>
      </rPr>
      <t>feladatok mérlege</t>
    </r>
  </si>
  <si>
    <t>Jászboldogháza Községi Önkormányzat 2021. évi Költségvetés  Intézményi Önkéntes feladatok mérlege</t>
  </si>
  <si>
    <t>Jászboldogháza Községi Önkormányzat 2021. évi Költségvetés  Intézményi Állami (Államigazgatási) feladatok mérlege</t>
  </si>
  <si>
    <t>Jászboldogháza Községi Önkormányzat 2021. évi Költségvetés Intézményi  Kötelező feladatok mérlege</t>
  </si>
  <si>
    <t>Jászboldogháza Községi Önkormányzat 2021. évi Költségvetés  Intézmény Önkéntes feladatok mérlege</t>
  </si>
  <si>
    <t>Jászboldogháza Községi Önkormányzat 2021. évi Költségvetés  Intézmény Öszevont mérlege</t>
  </si>
  <si>
    <t>Önkormányzatok  gyermekétkeztetési feladatainak támogatása</t>
  </si>
  <si>
    <t>Jászboldogháza Községi Önkormányzat 2021. évi Költségvetésének Összevont mérlege</t>
  </si>
  <si>
    <t xml:space="preserve">                      Jászboldogháza Községi Önkormányzat 2021. évi Költségvetés Kötelező feladatainak mérlege</t>
  </si>
  <si>
    <t>Jászboldogháza Községi Önkormányzat 2021. évi Költségvetés Öszevont  Önként vállalt feladatainak mérlege</t>
  </si>
  <si>
    <t>Jászboldogháza Községi Önkormányzat 2021. évi Költségvetés Állami (Államigazgatási) feladatainak mérlege</t>
  </si>
  <si>
    <r>
      <t xml:space="preserve">Jászboldogháza Községi Önkormányzat 2021. évi Költségvetés </t>
    </r>
    <r>
      <rPr>
        <b/>
        <i/>
        <sz val="12"/>
        <rFont val="Times New Roman CE"/>
        <charset val="238"/>
      </rPr>
      <t xml:space="preserve">Állami </t>
    </r>
    <r>
      <rPr>
        <b/>
        <sz val="12"/>
        <rFont val="Times New Roman CE"/>
        <charset val="238"/>
      </rPr>
      <t xml:space="preserve">(Államigazgatási) </t>
    </r>
    <r>
      <rPr>
        <b/>
        <i/>
        <sz val="12"/>
        <rFont val="Times New Roman CE"/>
        <charset val="238"/>
      </rPr>
      <t>feladatainak mérlege</t>
    </r>
  </si>
  <si>
    <t>2021. évi eredeti előirányzat</t>
  </si>
  <si>
    <t>2021. évi módosított előirányzat</t>
  </si>
  <si>
    <t>2021. évi teljesítés</t>
  </si>
  <si>
    <t xml:space="preserve">
2021. év utáni szükséglet
</t>
  </si>
  <si>
    <t>Felhasználás
2020. XII.31-ig</t>
  </si>
  <si>
    <t>2021. év utáni szükséglet
(6=2 - 4 - 5)</t>
  </si>
  <si>
    <t>Jászboldogháza, 2021. január hó 1 nap</t>
  </si>
  <si>
    <t>2021. előtti kifizetés</t>
  </si>
  <si>
    <t>2024. 
után</t>
  </si>
  <si>
    <t>2024. évi előirányzat</t>
  </si>
  <si>
    <t>Jászboldogháza Községi Önkormányzat 2021. évi Költségvetésének  mérlege,</t>
  </si>
  <si>
    <t>Jászboldogháza Konyha 2021. évi Költségvetésének  mérlege</t>
  </si>
  <si>
    <t>K I M U T A T Á S
a 2021. évben céljelleggel juttatott támogatásokról</t>
  </si>
  <si>
    <t>Előirányzat-felhasználási terv
2021. évre</t>
  </si>
  <si>
    <t xml:space="preserve"> - 2020.évi áthúzodó bérkompenzáció</t>
  </si>
  <si>
    <t>2021. évi támogatás összesen</t>
  </si>
  <si>
    <t>A 2021. évi általános működés és ágazati feladatok támogatásának alakulása jogcímenként-beszámítás után</t>
  </si>
  <si>
    <t>30 napon túli elismert tartozásállomány összesen: 1 874 915 Ft</t>
  </si>
  <si>
    <t>Éves eredeti kiadási előirányzat: 651 900 983 -  Ft</t>
  </si>
  <si>
    <t>Felhalmozási támogatás visszafizetése</t>
  </si>
  <si>
    <t>benzinmotoros láncfűrész és tartozéka</t>
  </si>
  <si>
    <t>ágaprító, ágdaráló gép</t>
  </si>
  <si>
    <t>fűrész</t>
  </si>
  <si>
    <t>seprű</t>
  </si>
  <si>
    <t>gereblye nyéllel</t>
  </si>
  <si>
    <t>vasvilla</t>
  </si>
  <si>
    <t>jelzőbólya</t>
  </si>
  <si>
    <t>lánc</t>
  </si>
  <si>
    <t>ásólapát</t>
  </si>
  <si>
    <t>lapát nyelezett</t>
  </si>
  <si>
    <t>taliga, talicska, furik</t>
  </si>
  <si>
    <t>ágvágó olló (karos)</t>
  </si>
  <si>
    <t>ásó nyéllel</t>
  </si>
  <si>
    <t xml:space="preserve">hólapát </t>
  </si>
  <si>
    <t>útjelző tábla</t>
  </si>
  <si>
    <t>vontatókötél</t>
  </si>
  <si>
    <t>heveder</t>
  </si>
  <si>
    <t>fejsze</t>
  </si>
  <si>
    <t>metszőolló</t>
  </si>
  <si>
    <t>hulladék-lombszívó fúvó robbanómotoros</t>
  </si>
  <si>
    <t>bontókalapács</t>
  </si>
  <si>
    <t>fűnyíró</t>
  </si>
  <si>
    <t>lapvibrátor</t>
  </si>
  <si>
    <t>Jász látogatóközpont</t>
  </si>
  <si>
    <t>tárgyieszköz beszerzés</t>
  </si>
  <si>
    <t>Strand kisházak</t>
  </si>
  <si>
    <t>Önkormányzat:</t>
  </si>
  <si>
    <t>önkormányzati tevékenységhez szükséges t.e.</t>
  </si>
  <si>
    <t>Települési környezetvédelmi infrastruktúra-fejlesztések A1 jelű főcsatorna kapacitásfejelsztése</t>
  </si>
  <si>
    <t>Orvosi rendelők fejlesztése</t>
  </si>
  <si>
    <t>Sporttelep ingatlan felújítás</t>
  </si>
  <si>
    <t>Művház ingatlan felújítás</t>
  </si>
  <si>
    <t>Tó felújítás átvétele</t>
  </si>
  <si>
    <t>Belterületi utak felújítása közmunkaprogram</t>
  </si>
  <si>
    <t>Óvoda és Bölcsőde intézmény</t>
  </si>
  <si>
    <t>Konyha intézmény</t>
  </si>
  <si>
    <t>óvóda tevékenységhez szükséges t.e.</t>
  </si>
  <si>
    <t xml:space="preserve"> tevékenységhez szükséges t.e.</t>
  </si>
  <si>
    <t>1.melléklet a 3/2021 (02.25.) önkormányzati rendelethez</t>
  </si>
  <si>
    <t>1.1.melléklet a 3/2021 (02.25.) önkormányzati rendelethez</t>
  </si>
  <si>
    <t>1.2.melléklet a 3/2021 (02.25.)  önkormányzati rendelethez</t>
  </si>
  <si>
    <t>1.3. melléklet a 3/2021 (02.25.)  önkormányzati rendelethez</t>
  </si>
  <si>
    <t>1.A. melléklet a 3/2021 (02.25.)  önkormányzati rendelethez</t>
  </si>
  <si>
    <t>1.1.A.melléklet a 3/2021 (02.25.)  önkormányzati rendelethez</t>
  </si>
  <si>
    <t>1.2.A.melléklet a 3/2021 (02.25.)  önkormányzati rendelethez</t>
  </si>
  <si>
    <t>1.3.A melléklet a 3/2021 (02.25.)  önkormányzati rendelethez</t>
  </si>
  <si>
    <t>1/B.melléklet a 3/2021 (02.25.)  önkormányzati rendelethez</t>
  </si>
  <si>
    <t>1/B/1. melléklet a 3/2021 (02.25.)  önkormányzati rendelethez</t>
  </si>
  <si>
    <t>1/B/2. melléklet a 3/2021 (02.25.) önkormányzati rendelethez</t>
  </si>
  <si>
    <t>1/B/3. melléklet a 3/2021 (02.25.)  önkormányzati rendelethez</t>
  </si>
  <si>
    <t>1/C. melléklet a 3/2021 (02.25.) önkormányzati rendelethez</t>
  </si>
  <si>
    <t>1/C/1. melléklet a 3/2021 (02.25.)  önkormányzati rendelethez</t>
  </si>
  <si>
    <t>1/C/2. melléklet a 3/2021 (02.25.)  önkormányzati rendelethez</t>
  </si>
  <si>
    <t>1/C/3. melléklet a 3/2021 (02.25.)  önkormányzati rendelethez</t>
  </si>
  <si>
    <t xml:space="preserve">2.1. melléklet a 3/2021 (02.25.)  önkormányzati rendelethez     </t>
  </si>
  <si>
    <t xml:space="preserve">2.2. melléklet a 3/2021 (02.25.)  önkormányzati rendelethez     </t>
  </si>
  <si>
    <t>6. sz. tájékoztató tábla a 3/2021 (02.25.) önkormányzati rendelethez</t>
  </si>
  <si>
    <t>Betét megszüntetése</t>
  </si>
  <si>
    <t>6. Bsz. tájékoztató tábla a 3/2021 (02.25.) önkormányzati rendelethez</t>
  </si>
  <si>
    <t>Jászboldogházai Mesevár Óvoda és Bölcsőde 2021. évi Költségvetésének  mérlege</t>
  </si>
  <si>
    <t>Jászboldogházi Mesevár Óvoda és  Bölcsőde</t>
  </si>
  <si>
    <t>Jászboldogházi Mesevár Óvoda És Bölcsőde</t>
  </si>
  <si>
    <t>Jászboldogházi Mesevár Óvoda és 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</si>
</sst>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72" formatCode="_-* #,##0\ _F_t_-;\-* #,##0\ _F_t_-;_-* &quot;-&quot;\ _F_t_-;_-@_-"/>
    <numFmt numFmtId="173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</numFmts>
  <fonts count="5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4"/>
      <color indexed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indexed="10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name val="Times New Roman CE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lightHorizontal"/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3" fontId="1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4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670">
    <xf numFmtId="0" fontId="0" fillId="0" borderId="0" xfId="0"/>
    <xf numFmtId="0" fontId="7" fillId="0" borderId="0" xfId="8" applyFont="1" applyFill="1" applyBorder="1" applyAlignment="1" applyProtection="1">
      <alignment horizontal="center" vertical="center" wrapText="1"/>
    </xf>
    <xf numFmtId="0" fontId="7" fillId="0" borderId="0" xfId="8" applyFont="1" applyFill="1" applyBorder="1" applyAlignment="1" applyProtection="1">
      <alignment vertical="center" wrapText="1"/>
    </xf>
    <xf numFmtId="0" fontId="16" fillId="0" borderId="1" xfId="8" applyFont="1" applyFill="1" applyBorder="1" applyAlignment="1" applyProtection="1">
      <alignment horizontal="left" vertical="center" wrapText="1" indent="1"/>
    </xf>
    <xf numFmtId="0" fontId="8" fillId="0" borderId="1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174" fontId="18" fillId="0" borderId="3" xfId="0" applyNumberFormat="1" applyFont="1" applyFill="1" applyBorder="1" applyAlignment="1" applyProtection="1">
      <alignment vertical="center" wrapText="1"/>
      <protection locked="0"/>
    </xf>
    <xf numFmtId="0" fontId="16" fillId="0" borderId="2" xfId="8" applyFont="1" applyFill="1" applyBorder="1" applyAlignment="1" applyProtection="1">
      <alignment vertical="center" wrapText="1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16" fillId="0" borderId="1" xfId="8" applyFont="1" applyFill="1" applyBorder="1" applyAlignment="1" applyProtection="1">
      <alignment horizontal="center" vertical="center" wrapText="1"/>
    </xf>
    <xf numFmtId="0" fontId="16" fillId="0" borderId="2" xfId="8" applyFont="1" applyFill="1" applyBorder="1" applyAlignment="1" applyProtection="1">
      <alignment horizontal="center" vertical="center" wrapText="1"/>
    </xf>
    <xf numFmtId="0" fontId="16" fillId="0" borderId="4" xfId="8" applyFont="1" applyFill="1" applyBorder="1" applyAlignment="1" applyProtection="1">
      <alignment horizontal="center" vertical="center" wrapText="1"/>
    </xf>
    <xf numFmtId="0" fontId="8" fillId="0" borderId="2" xfId="9" applyFont="1" applyFill="1" applyBorder="1" applyAlignment="1" applyProtection="1">
      <alignment horizontal="left" vertical="center" indent="1"/>
    </xf>
    <xf numFmtId="0" fontId="8" fillId="0" borderId="4" xfId="8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14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74" fontId="8" fillId="0" borderId="4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9" applyFill="1" applyProtection="1"/>
    <xf numFmtId="0" fontId="9" fillId="0" borderId="0" xfId="9" applyFill="1" applyProtection="1">
      <protection locked="0"/>
    </xf>
    <xf numFmtId="0" fontId="12" fillId="0" borderId="0" xfId="9" applyFont="1" applyFill="1" applyProtection="1"/>
    <xf numFmtId="0" fontId="29" fillId="0" borderId="0" xfId="9" applyFont="1" applyFill="1" applyProtection="1">
      <protection locked="0"/>
    </xf>
    <xf numFmtId="0" fontId="20" fillId="0" borderId="0" xfId="9" applyFont="1" applyFill="1" applyProtection="1">
      <protection locked="0"/>
    </xf>
    <xf numFmtId="0" fontId="2" fillId="0" borderId="0" xfId="8" applyFont="1" applyFill="1"/>
    <xf numFmtId="0" fontId="3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Fill="1"/>
    <xf numFmtId="174" fontId="25" fillId="0" borderId="5" xfId="0" applyNumberFormat="1" applyFont="1" applyFill="1" applyBorder="1" applyAlignment="1" applyProtection="1">
      <alignment vertical="center"/>
      <protection locked="0"/>
    </xf>
    <xf numFmtId="174" fontId="25" fillId="0" borderId="3" xfId="0" applyNumberFormat="1" applyFont="1" applyFill="1" applyBorder="1" applyAlignment="1" applyProtection="1">
      <alignment vertical="center"/>
      <protection locked="0"/>
    </xf>
    <xf numFmtId="174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25" fillId="0" borderId="1" xfId="8" applyFont="1" applyFill="1" applyBorder="1" applyAlignment="1" applyProtection="1">
      <alignment horizontal="center" vertical="center"/>
    </xf>
    <xf numFmtId="0" fontId="25" fillId="0" borderId="2" xfId="8" applyFont="1" applyFill="1" applyBorder="1" applyAlignment="1" applyProtection="1">
      <alignment horizontal="center" vertical="center"/>
    </xf>
    <xf numFmtId="0" fontId="25" fillId="0" borderId="4" xfId="8" applyFont="1" applyFill="1" applyBorder="1" applyAlignment="1" applyProtection="1">
      <alignment horizontal="center" vertical="center"/>
    </xf>
    <xf numFmtId="176" fontId="24" fillId="0" borderId="4" xfId="1" applyNumberFormat="1" applyFont="1" applyFill="1" applyBorder="1" applyProtection="1"/>
    <xf numFmtId="174" fontId="0" fillId="0" borderId="0" xfId="0" applyNumberFormat="1" applyFill="1" applyAlignment="1" applyProtection="1">
      <alignment horizontal="center" vertical="center" wrapText="1"/>
    </xf>
    <xf numFmtId="174" fontId="8" fillId="0" borderId="1" xfId="0" applyNumberFormat="1" applyFont="1" applyFill="1" applyBorder="1" applyAlignment="1" applyProtection="1">
      <alignment horizontal="center" vertical="center" wrapText="1"/>
    </xf>
    <xf numFmtId="17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0" fillId="0" borderId="0" xfId="0" applyProtection="1"/>
    <xf numFmtId="0" fontId="25" fillId="0" borderId="7" xfId="0" applyFont="1" applyBorder="1" applyAlignment="1" applyProtection="1">
      <alignment horizontal="right" vertical="center" indent="1"/>
    </xf>
    <xf numFmtId="174" fontId="12" fillId="2" borderId="8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5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74" fontId="24" fillId="0" borderId="10" xfId="0" applyNumberFormat="1" applyFont="1" applyFill="1" applyBorder="1" applyAlignment="1" applyProtection="1">
      <alignment vertical="center"/>
    </xf>
    <xf numFmtId="0" fontId="25" fillId="0" borderId="7" xfId="0" applyFont="1" applyFill="1" applyBorder="1" applyAlignment="1" applyProtection="1">
      <alignment horizontal="center" vertical="center"/>
    </xf>
    <xf numFmtId="174" fontId="24" fillId="0" borderId="11" xfId="0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74" fontId="24" fillId="0" borderId="13" xfId="0" applyNumberFormat="1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74" fontId="24" fillId="0" borderId="2" xfId="0" applyNumberFormat="1" applyFont="1" applyFill="1" applyBorder="1" applyAlignment="1" applyProtection="1">
      <alignment vertical="center"/>
    </xf>
    <xf numFmtId="174" fontId="24" fillId="0" borderId="4" xfId="0" applyNumberFormat="1" applyFont="1" applyFill="1" applyBorder="1" applyAlignment="1" applyProtection="1">
      <alignment vertical="center"/>
    </xf>
    <xf numFmtId="0" fontId="0" fillId="0" borderId="14" xfId="0" applyFill="1" applyBorder="1" applyProtection="1"/>
    <xf numFmtId="0" fontId="6" fillId="0" borderId="14" xfId="0" applyFont="1" applyFill="1" applyBorder="1" applyAlignment="1" applyProtection="1">
      <alignment horizontal="center"/>
    </xf>
    <xf numFmtId="0" fontId="35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8" fillId="0" borderId="2" xfId="9" applyFont="1" applyFill="1" applyBorder="1" applyAlignment="1" applyProtection="1">
      <alignment horizontal="left" indent="1"/>
    </xf>
    <xf numFmtId="0" fontId="21" fillId="0" borderId="15" xfId="0" applyFont="1" applyFill="1" applyBorder="1" applyAlignment="1" applyProtection="1">
      <alignment horizontal="center" vertical="center" wrapText="1"/>
    </xf>
    <xf numFmtId="174" fontId="16" fillId="0" borderId="4" xfId="8" applyNumberFormat="1" applyFont="1" applyFill="1" applyBorder="1" applyAlignment="1" applyProtection="1">
      <alignment horizontal="right" vertical="center" wrapText="1" indent="1"/>
    </xf>
    <xf numFmtId="174" fontId="7" fillId="0" borderId="0" xfId="8" applyNumberFormat="1" applyFont="1" applyFill="1" applyBorder="1" applyAlignment="1" applyProtection="1">
      <alignment horizontal="right" vertical="center" wrapText="1" indent="1"/>
    </xf>
    <xf numFmtId="0" fontId="6" fillId="0" borderId="16" xfId="0" applyFont="1" applyFill="1" applyBorder="1" applyAlignment="1" applyProtection="1">
      <alignment horizontal="right" vertical="center"/>
    </xf>
    <xf numFmtId="174" fontId="7" fillId="0" borderId="0" xfId="0" applyNumberFormat="1" applyFont="1" applyFill="1" applyAlignment="1" applyProtection="1">
      <alignment horizontal="centerContinuous" vertical="center" wrapText="1"/>
    </xf>
    <xf numFmtId="174" fontId="0" fillId="0" borderId="0" xfId="0" applyNumberFormat="1" applyFill="1" applyAlignment="1" applyProtection="1">
      <alignment horizontal="centerContinuous" vertical="center"/>
    </xf>
    <xf numFmtId="174" fontId="8" fillId="0" borderId="1" xfId="0" applyNumberFormat="1" applyFont="1" applyFill="1" applyBorder="1" applyAlignment="1" applyProtection="1">
      <alignment horizontal="centerContinuous" vertical="center" wrapText="1"/>
    </xf>
    <xf numFmtId="174" fontId="8" fillId="0" borderId="2" xfId="0" applyNumberFormat="1" applyFont="1" applyFill="1" applyBorder="1" applyAlignment="1" applyProtection="1">
      <alignment horizontal="centerContinuous" vertical="center" wrapTex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4" fillId="0" borderId="8" xfId="0" applyNumberFormat="1" applyFont="1" applyFill="1" applyBorder="1" applyAlignment="1" applyProtection="1">
      <alignment horizontal="center" vertical="center" wrapText="1"/>
    </xf>
    <xf numFmtId="174" fontId="24" fillId="0" borderId="1" xfId="0" applyNumberFormat="1" applyFont="1" applyFill="1" applyBorder="1" applyAlignment="1" applyProtection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center" vertical="center" wrapText="1"/>
    </xf>
    <xf numFmtId="174" fontId="24" fillId="0" borderId="4" xfId="0" applyNumberFormat="1" applyFont="1" applyFill="1" applyBorder="1" applyAlignment="1" applyProtection="1">
      <alignment horizontal="center" vertical="center" wrapText="1"/>
    </xf>
    <xf numFmtId="174" fontId="24" fillId="0" borderId="0" xfId="0" applyNumberFormat="1" applyFont="1" applyFill="1" applyAlignment="1" applyProtection="1">
      <alignment horizontal="center" vertical="center" wrapText="1"/>
    </xf>
    <xf numFmtId="174" fontId="27" fillId="0" borderId="8" xfId="0" applyNumberFormat="1" applyFont="1" applyFill="1" applyBorder="1" applyAlignment="1" applyProtection="1">
      <alignment horizontal="left" vertical="center" wrapText="1" indent="1"/>
    </xf>
    <xf numFmtId="174" fontId="27" fillId="0" borderId="1" xfId="0" applyNumberFormat="1" applyFont="1" applyFill="1" applyBorder="1" applyAlignment="1" applyProtection="1">
      <alignment horizontal="left" vertical="center" wrapText="1" indent="1"/>
    </xf>
    <xf numFmtId="174" fontId="27" fillId="0" borderId="17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Alignment="1">
      <alignment horizont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9" fillId="0" borderId="0" xfId="8" applyFont="1" applyFill="1" applyProtection="1"/>
    <xf numFmtId="0" fontId="9" fillId="0" borderId="0" xfId="8" applyFont="1" applyFill="1" applyAlignment="1" applyProtection="1">
      <alignment horizontal="right" vertical="center" indent="1"/>
    </xf>
    <xf numFmtId="0" fontId="8" fillId="0" borderId="19" xfId="8" applyFont="1" applyFill="1" applyBorder="1" applyAlignment="1" applyProtection="1">
      <alignment horizontal="center" vertical="center" wrapText="1"/>
    </xf>
    <xf numFmtId="0" fontId="18" fillId="0" borderId="8" xfId="8" applyFont="1" applyFill="1" applyBorder="1"/>
    <xf numFmtId="0" fontId="2" fillId="0" borderId="8" xfId="8" applyFont="1" applyFill="1" applyBorder="1"/>
    <xf numFmtId="0" fontId="25" fillId="0" borderId="20" xfId="0" applyFont="1" applyBorder="1" applyAlignment="1" applyProtection="1">
      <alignment horizontal="left" vertical="center" indent="1"/>
      <protection locked="0"/>
    </xf>
    <xf numFmtId="0" fontId="9" fillId="0" borderId="0" xfId="8" applyFill="1" applyAlignment="1">
      <alignment horizontal="right"/>
    </xf>
    <xf numFmtId="0" fontId="9" fillId="0" borderId="0" xfId="8" applyFill="1" applyProtection="1"/>
    <xf numFmtId="0" fontId="16" fillId="0" borderId="15" xfId="8" applyFont="1" applyFill="1" applyBorder="1" applyAlignment="1" applyProtection="1">
      <alignment horizontal="center" vertical="center" wrapText="1"/>
    </xf>
    <xf numFmtId="0" fontId="16" fillId="0" borderId="21" xfId="8" applyFont="1" applyFill="1" applyBorder="1" applyAlignment="1" applyProtection="1">
      <alignment horizontal="center" vertical="center" wrapText="1"/>
    </xf>
    <xf numFmtId="0" fontId="16" fillId="0" borderId="19" xfId="8" applyFont="1" applyFill="1" applyBorder="1" applyAlignment="1" applyProtection="1">
      <alignment horizontal="center" vertical="center" wrapText="1"/>
    </xf>
    <xf numFmtId="0" fontId="18" fillId="0" borderId="0" xfId="8" applyFont="1" applyFill="1" applyProtection="1"/>
    <xf numFmtId="0" fontId="12" fillId="0" borderId="0" xfId="8" applyFont="1" applyFill="1" applyProtection="1"/>
    <xf numFmtId="0" fontId="9" fillId="0" borderId="0" xfId="8" applyFill="1" applyAlignment="1" applyProtection="1"/>
    <xf numFmtId="174" fontId="21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0" xfId="8" applyFill="1" applyBorder="1" applyProtection="1"/>
    <xf numFmtId="174" fontId="8" fillId="0" borderId="4" xfId="0" applyNumberFormat="1" applyFont="1" applyFill="1" applyBorder="1" applyAlignment="1" applyProtection="1">
      <alignment horizontal="centerContinuous" vertical="center" wrapText="1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right" vertical="center" indent="1"/>
    </xf>
    <xf numFmtId="0" fontId="9" fillId="0" borderId="5" xfId="0" applyFont="1" applyBorder="1" applyAlignment="1" applyProtection="1">
      <alignment horizontal="left" vertical="center" inden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3" fontId="9" fillId="0" borderId="23" xfId="0" applyNumberFormat="1" applyFont="1" applyBorder="1" applyAlignment="1" applyProtection="1">
      <alignment horizontal="center" vertical="center"/>
      <protection locked="0"/>
    </xf>
    <xf numFmtId="3" fontId="9" fillId="0" borderId="20" xfId="0" applyNumberFormat="1" applyFont="1" applyBorder="1" applyAlignment="1" applyProtection="1">
      <alignment horizontal="center" vertical="center"/>
      <protection locked="0"/>
    </xf>
    <xf numFmtId="3" fontId="35" fillId="0" borderId="24" xfId="0" applyNumberFormat="1" applyFont="1" applyBorder="1" applyAlignment="1" applyProtection="1">
      <alignment horizontal="right" vertical="center" indent="1"/>
      <protection locked="0"/>
    </xf>
    <xf numFmtId="3" fontId="35" fillId="0" borderId="25" xfId="0" applyNumberFormat="1" applyFont="1" applyBorder="1" applyAlignment="1" applyProtection="1">
      <alignment horizontal="right" vertical="center" indent="1"/>
      <protection locked="0"/>
    </xf>
    <xf numFmtId="3" fontId="9" fillId="0" borderId="25" xfId="0" applyNumberFormat="1" applyFont="1" applyBorder="1" applyAlignment="1" applyProtection="1">
      <alignment horizontal="right" vertical="center" indent="1"/>
      <protection locked="0"/>
    </xf>
    <xf numFmtId="0" fontId="9" fillId="0" borderId="3" xfId="0" applyFont="1" applyBorder="1" applyAlignment="1" applyProtection="1">
      <alignment horizontal="left" vertical="center" wrapText="1" indent="1"/>
      <protection locked="0"/>
    </xf>
    <xf numFmtId="0" fontId="8" fillId="0" borderId="1" xfId="8" applyFont="1" applyFill="1" applyBorder="1" applyAlignment="1" applyProtection="1">
      <alignment horizontal="left" vertical="center" wrapText="1" indent="1"/>
    </xf>
    <xf numFmtId="0" fontId="8" fillId="0" borderId="2" xfId="8" applyFont="1" applyFill="1" applyBorder="1" applyAlignment="1" applyProtection="1">
      <alignment horizontal="left" vertical="center" wrapText="1" indent="1"/>
    </xf>
    <xf numFmtId="174" fontId="8" fillId="0" borderId="4" xfId="8" applyNumberFormat="1" applyFont="1" applyFill="1" applyBorder="1" applyAlignment="1" applyProtection="1">
      <alignment horizontal="right" vertical="center" wrapText="1" indent="1"/>
    </xf>
    <xf numFmtId="0" fontId="15" fillId="0" borderId="0" xfId="8" applyFont="1" applyFill="1" applyProtection="1"/>
    <xf numFmtId="49" fontId="15" fillId="0" borderId="9" xfId="8" applyNumberFormat="1" applyFont="1" applyFill="1" applyBorder="1" applyAlignment="1" applyProtection="1">
      <alignment horizontal="left" vertical="center" wrapText="1" indent="1"/>
    </xf>
    <xf numFmtId="0" fontId="33" fillId="0" borderId="5" xfId="0" applyFont="1" applyBorder="1" applyAlignment="1" applyProtection="1">
      <alignment horizontal="left" wrapText="1" indent="1"/>
    </xf>
    <xf numFmtId="174" fontId="15" fillId="0" borderId="10" xfId="8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7" xfId="8" applyNumberFormat="1" applyFont="1" applyFill="1" applyBorder="1" applyAlignment="1" applyProtection="1">
      <alignment horizontal="left" vertical="center" wrapText="1" indent="1"/>
    </xf>
    <xf numFmtId="0" fontId="33" fillId="0" borderId="3" xfId="0" applyFont="1" applyBorder="1" applyAlignment="1" applyProtection="1">
      <alignment horizontal="left" wrapText="1" indent="1"/>
    </xf>
    <xf numFmtId="174" fontId="15" fillId="0" borderId="11" xfId="8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2" xfId="8" applyNumberFormat="1" applyFont="1" applyFill="1" applyBorder="1" applyAlignment="1" applyProtection="1">
      <alignment horizontal="left" vertical="center" wrapText="1" indent="1"/>
    </xf>
    <xf numFmtId="0" fontId="33" fillId="0" borderId="6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74" fontId="15" fillId="0" borderId="13" xfId="8" applyNumberFormat="1" applyFont="1" applyFill="1" applyBorder="1" applyAlignment="1" applyProtection="1">
      <alignment horizontal="right" vertical="center" wrapText="1" indent="1"/>
      <protection locked="0"/>
    </xf>
    <xf numFmtId="174" fontId="26" fillId="0" borderId="4" xfId="8" applyNumberFormat="1" applyFont="1" applyFill="1" applyBorder="1" applyAlignment="1" applyProtection="1">
      <alignment horizontal="right" vertical="center" wrapText="1" indent="1"/>
    </xf>
    <xf numFmtId="174" fontId="15" fillId="0" borderId="10" xfId="8" applyNumberFormat="1" applyFont="1" applyFill="1" applyBorder="1" applyAlignment="1" applyProtection="1">
      <alignment horizontal="right" vertical="center" wrapText="1" indent="1"/>
    </xf>
    <xf numFmtId="174" fontId="32" fillId="0" borderId="11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13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10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" xfId="0" applyFont="1" applyBorder="1" applyAlignment="1" applyProtection="1">
      <alignment wrapText="1"/>
    </xf>
    <xf numFmtId="0" fontId="33" fillId="0" borderId="6" xfId="0" applyFont="1" applyBorder="1" applyAlignment="1" applyProtection="1">
      <alignment wrapText="1"/>
    </xf>
    <xf numFmtId="0" fontId="33" fillId="0" borderId="9" xfId="0" applyFont="1" applyBorder="1" applyAlignment="1" applyProtection="1">
      <alignment wrapText="1"/>
    </xf>
    <xf numFmtId="0" fontId="33" fillId="0" borderId="7" xfId="0" applyFont="1" applyBorder="1" applyAlignment="1" applyProtection="1">
      <alignment wrapText="1"/>
    </xf>
    <xf numFmtId="0" fontId="33" fillId="0" borderId="12" xfId="0" applyFont="1" applyBorder="1" applyAlignment="1" applyProtection="1">
      <alignment wrapText="1"/>
    </xf>
    <xf numFmtId="174" fontId="8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wrapText="1"/>
    </xf>
    <xf numFmtId="0" fontId="21" fillId="0" borderId="26" xfId="0" applyFont="1" applyBorder="1" applyAlignment="1" applyProtection="1">
      <alignment wrapText="1"/>
    </xf>
    <xf numFmtId="0" fontId="21" fillId="0" borderId="18" xfId="0" applyFont="1" applyBorder="1" applyAlignment="1" applyProtection="1">
      <alignment wrapText="1"/>
    </xf>
    <xf numFmtId="0" fontId="8" fillId="0" borderId="15" xfId="8" applyFont="1" applyFill="1" applyBorder="1" applyAlignment="1" applyProtection="1">
      <alignment horizontal="left" vertical="center" wrapText="1" indent="1"/>
    </xf>
    <xf numFmtId="0" fontId="8" fillId="0" borderId="21" xfId="8" applyFont="1" applyFill="1" applyBorder="1" applyAlignment="1" applyProtection="1">
      <alignment vertical="center" wrapText="1"/>
    </xf>
    <xf numFmtId="174" fontId="8" fillId="0" borderId="19" xfId="8" applyNumberFormat="1" applyFont="1" applyFill="1" applyBorder="1" applyAlignment="1" applyProtection="1">
      <alignment horizontal="right" vertical="center" wrapText="1" indent="1"/>
    </xf>
    <xf numFmtId="0" fontId="32" fillId="0" borderId="0" xfId="8" applyFont="1" applyFill="1" applyProtection="1"/>
    <xf numFmtId="49" fontId="15" fillId="0" borderId="27" xfId="8" applyNumberFormat="1" applyFont="1" applyFill="1" applyBorder="1" applyAlignment="1" applyProtection="1">
      <alignment horizontal="left" vertical="center" wrapText="1" indent="1"/>
    </xf>
    <xf numFmtId="0" fontId="15" fillId="0" borderId="28" xfId="8" applyFont="1" applyFill="1" applyBorder="1" applyAlignment="1" applyProtection="1">
      <alignment horizontal="left" vertical="center" wrapText="1" indent="1"/>
    </xf>
    <xf numFmtId="174" fontId="15" fillId="0" borderId="29" xfId="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0" fontId="15" fillId="0" borderId="30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Border="1" applyAlignment="1" applyProtection="1">
      <alignment horizontal="left" vertical="center" wrapText="1" indent="1"/>
    </xf>
    <xf numFmtId="0" fontId="15" fillId="0" borderId="3" xfId="8" applyFont="1" applyFill="1" applyBorder="1" applyAlignment="1" applyProtection="1">
      <alignment horizontal="left" indent="6"/>
    </xf>
    <xf numFmtId="0" fontId="15" fillId="0" borderId="3" xfId="8" applyFont="1" applyFill="1" applyBorder="1" applyAlignment="1" applyProtection="1">
      <alignment horizontal="left" vertical="center" wrapText="1" indent="6"/>
    </xf>
    <xf numFmtId="49" fontId="15" fillId="0" borderId="31" xfId="8" applyNumberFormat="1" applyFont="1" applyFill="1" applyBorder="1" applyAlignment="1" applyProtection="1">
      <alignment horizontal="left" vertical="center" wrapText="1" indent="1"/>
    </xf>
    <xf numFmtId="0" fontId="15" fillId="0" borderId="6" xfId="8" applyFont="1" applyFill="1" applyBorder="1" applyAlignment="1" applyProtection="1">
      <alignment horizontal="left" vertical="center" wrapText="1" indent="6"/>
    </xf>
    <xf numFmtId="49" fontId="15" fillId="0" borderId="32" xfId="8" applyNumberFormat="1" applyFont="1" applyFill="1" applyBorder="1" applyAlignment="1" applyProtection="1">
      <alignment horizontal="left" vertical="center" wrapText="1" indent="1"/>
    </xf>
    <xf numFmtId="0" fontId="15" fillId="0" borderId="33" xfId="8" applyFont="1" applyFill="1" applyBorder="1" applyAlignment="1" applyProtection="1">
      <alignment horizontal="left" vertical="center" wrapText="1" indent="6"/>
    </xf>
    <xf numFmtId="174" fontId="15" fillId="0" borderId="34" xfId="8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8" applyFont="1" applyFill="1" applyBorder="1" applyAlignment="1" applyProtection="1">
      <alignment vertical="center" wrapText="1"/>
    </xf>
    <xf numFmtId="0" fontId="15" fillId="0" borderId="6" xfId="8" applyFont="1" applyFill="1" applyBorder="1" applyAlignment="1" applyProtection="1">
      <alignment horizontal="left" vertical="center" wrapText="1" indent="1"/>
    </xf>
    <xf numFmtId="174" fontId="15" fillId="0" borderId="35" xfId="8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6" xfId="0" applyFont="1" applyBorder="1" applyAlignment="1" applyProtection="1">
      <alignment horizontal="left" vertical="center" wrapText="1" indent="1"/>
    </xf>
    <xf numFmtId="0" fontId="33" fillId="0" borderId="3" xfId="0" applyFont="1" applyBorder="1" applyAlignment="1" applyProtection="1">
      <alignment horizontal="left" vertical="center" wrapText="1" indent="1"/>
    </xf>
    <xf numFmtId="0" fontId="15" fillId="0" borderId="5" xfId="8" applyFont="1" applyFill="1" applyBorder="1" applyAlignment="1" applyProtection="1">
      <alignment horizontal="left" vertical="center" wrapText="1" indent="6"/>
    </xf>
    <xf numFmtId="174" fontId="15" fillId="0" borderId="36" xfId="8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" xfId="8" applyFont="1" applyFill="1" applyBorder="1" applyAlignment="1" applyProtection="1">
      <alignment horizontal="left" vertical="center" wrapText="1" indent="1"/>
    </xf>
    <xf numFmtId="0" fontId="15" fillId="0" borderId="5" xfId="8" applyFont="1" applyFill="1" applyBorder="1" applyAlignment="1" applyProtection="1">
      <alignment horizontal="left" vertical="center" wrapText="1" indent="1"/>
    </xf>
    <xf numFmtId="0" fontId="15" fillId="0" borderId="22" xfId="8" applyFont="1" applyFill="1" applyBorder="1" applyAlignment="1" applyProtection="1">
      <alignment horizontal="left" vertical="center" wrapText="1" indent="1"/>
    </xf>
    <xf numFmtId="174" fontId="21" fillId="0" borderId="4" xfId="0" applyNumberFormat="1" applyFont="1" applyBorder="1" applyAlignment="1" applyProtection="1">
      <alignment horizontal="right" vertical="center" wrapText="1" indent="1"/>
    </xf>
    <xf numFmtId="0" fontId="40" fillId="0" borderId="0" xfId="8" applyFont="1" applyFill="1" applyProtection="1"/>
    <xf numFmtId="0" fontId="26" fillId="0" borderId="0" xfId="8" applyFont="1" applyFill="1" applyProtection="1"/>
    <xf numFmtId="0" fontId="21" fillId="0" borderId="26" xfId="0" applyFont="1" applyBorder="1" applyAlignment="1" applyProtection="1">
      <alignment horizontal="left" vertical="center" wrapText="1" indent="1"/>
    </xf>
    <xf numFmtId="0" fontId="32" fillId="0" borderId="0" xfId="8" applyFont="1" applyFill="1" applyAlignment="1" applyProtection="1">
      <alignment horizontal="right" vertical="center" indent="1"/>
    </xf>
    <xf numFmtId="0" fontId="32" fillId="0" borderId="0" xfId="8" applyFont="1" applyFill="1" applyBorder="1" applyProtection="1"/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21" xfId="8" applyFont="1" applyFill="1" applyBorder="1" applyAlignment="1" applyProtection="1">
      <alignment horizontal="center" vertical="center" wrapText="1"/>
    </xf>
    <xf numFmtId="174" fontId="35" fillId="0" borderId="37" xfId="0" applyNumberFormat="1" applyFont="1" applyFill="1" applyBorder="1" applyAlignment="1" applyProtection="1">
      <alignment horizontal="left" vertical="center" wrapText="1" indent="1"/>
    </xf>
    <xf numFmtId="174" fontId="35" fillId="0" borderId="9" xfId="0" applyNumberFormat="1" applyFont="1" applyFill="1" applyBorder="1" applyAlignment="1" applyProtection="1">
      <alignment horizontal="left" vertical="center" wrapText="1" indent="1"/>
    </xf>
    <xf numFmtId="174" fontId="3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0" xfId="0" applyNumberFormat="1" applyFont="1" applyFill="1" applyAlignment="1" applyProtection="1">
      <alignment vertical="center" wrapText="1"/>
    </xf>
    <xf numFmtId="174" fontId="35" fillId="0" borderId="25" xfId="0" applyNumberFormat="1" applyFont="1" applyFill="1" applyBorder="1" applyAlignment="1" applyProtection="1">
      <alignment horizontal="left" vertical="center" wrapText="1" indent="1"/>
    </xf>
    <xf numFmtId="174" fontId="35" fillId="0" borderId="7" xfId="0" applyNumberFormat="1" applyFont="1" applyFill="1" applyBorder="1" applyAlignment="1" applyProtection="1">
      <alignment horizontal="left" vertical="center" wrapText="1" indent="1"/>
    </xf>
    <xf numFmtId="174" fontId="3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38" xfId="0" applyNumberFormat="1" applyFont="1" applyFill="1" applyBorder="1" applyAlignment="1" applyProtection="1">
      <alignment horizontal="left" vertical="center" wrapText="1" indent="1"/>
    </xf>
    <xf numFmtId="174" fontId="3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74" fontId="29" fillId="0" borderId="8" xfId="0" applyNumberFormat="1" applyFont="1" applyFill="1" applyBorder="1" applyAlignment="1" applyProtection="1">
      <alignment horizontal="left" vertical="center" wrapText="1" indent="1"/>
    </xf>
    <xf numFmtId="174" fontId="29" fillId="0" borderId="1" xfId="0" applyNumberFormat="1" applyFont="1" applyFill="1" applyBorder="1" applyAlignment="1" applyProtection="1">
      <alignment horizontal="left" vertical="center" wrapText="1" indent="1"/>
    </xf>
    <xf numFmtId="174" fontId="29" fillId="0" borderId="2" xfId="0" applyNumberFormat="1" applyFont="1" applyFill="1" applyBorder="1" applyAlignment="1" applyProtection="1">
      <alignment horizontal="right" vertical="center" wrapText="1" indent="1"/>
    </xf>
    <xf numFmtId="174" fontId="29" fillId="0" borderId="4" xfId="0" applyNumberFormat="1" applyFont="1" applyFill="1" applyBorder="1" applyAlignment="1" applyProtection="1">
      <alignment horizontal="right" vertical="center" wrapText="1" indent="1"/>
    </xf>
    <xf numFmtId="174" fontId="35" fillId="0" borderId="39" xfId="0" applyNumberFormat="1" applyFont="1" applyFill="1" applyBorder="1" applyAlignment="1" applyProtection="1">
      <alignment horizontal="left" vertical="center" wrapText="1" indent="1"/>
    </xf>
    <xf numFmtId="174" fontId="35" fillId="0" borderId="31" xfId="0" applyNumberFormat="1" applyFont="1" applyFill="1" applyBorder="1" applyAlignment="1" applyProtection="1">
      <alignment horizontal="left" vertical="center" wrapText="1" indent="1"/>
    </xf>
    <xf numFmtId="174" fontId="41" fillId="0" borderId="22" xfId="0" applyNumberFormat="1" applyFont="1" applyFill="1" applyBorder="1" applyAlignment="1" applyProtection="1">
      <alignment horizontal="right" vertical="center" wrapText="1" indent="1"/>
    </xf>
    <xf numFmtId="174" fontId="3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41" fillId="0" borderId="3" xfId="0" applyNumberFormat="1" applyFont="1" applyFill="1" applyBorder="1" applyAlignment="1" applyProtection="1">
      <alignment horizontal="right" vertical="center" wrapText="1" indent="1"/>
    </xf>
    <xf numFmtId="174" fontId="3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4" fontId="35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4" fontId="41" fillId="0" borderId="31" xfId="0" applyNumberFormat="1" applyFont="1" applyFill="1" applyBorder="1" applyAlignment="1" applyProtection="1">
      <alignment horizontal="left" vertical="center" wrapText="1" indent="1"/>
    </xf>
    <xf numFmtId="174" fontId="41" fillId="0" borderId="5" xfId="0" applyNumberFormat="1" applyFont="1" applyFill="1" applyBorder="1" applyAlignment="1" applyProtection="1">
      <alignment horizontal="right" vertical="center" wrapText="1" indent="1"/>
    </xf>
    <xf numFmtId="174" fontId="35" fillId="0" borderId="7" xfId="0" applyNumberFormat="1" applyFont="1" applyFill="1" applyBorder="1" applyAlignment="1" applyProtection="1">
      <alignment horizontal="left" vertical="center" wrapText="1" indent="2"/>
    </xf>
    <xf numFmtId="174" fontId="35" fillId="0" borderId="3" xfId="0" applyNumberFormat="1" applyFont="1" applyFill="1" applyBorder="1" applyAlignment="1" applyProtection="1">
      <alignment horizontal="left" vertical="center" wrapText="1" indent="2"/>
    </xf>
    <xf numFmtId="174" fontId="41" fillId="0" borderId="3" xfId="0" applyNumberFormat="1" applyFont="1" applyFill="1" applyBorder="1" applyAlignment="1" applyProtection="1">
      <alignment horizontal="left" vertical="center" wrapText="1" indent="1"/>
    </xf>
    <xf numFmtId="174" fontId="3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35" fillId="0" borderId="9" xfId="0" applyNumberFormat="1" applyFont="1" applyFill="1" applyBorder="1" applyAlignment="1" applyProtection="1">
      <alignment horizontal="left" vertical="center" wrapText="1" indent="2"/>
    </xf>
    <xf numFmtId="174" fontId="35" fillId="0" borderId="12" xfId="0" applyNumberFormat="1" applyFont="1" applyFill="1" applyBorder="1" applyAlignment="1" applyProtection="1">
      <alignment horizontal="left" vertical="center" wrapText="1" indent="2"/>
    </xf>
    <xf numFmtId="0" fontId="1" fillId="0" borderId="27" xfId="8" applyFont="1" applyFill="1" applyBorder="1" applyAlignment="1" applyProtection="1">
      <alignment horizontal="center" vertical="center"/>
    </xf>
    <xf numFmtId="176" fontId="1" fillId="0" borderId="42" xfId="1" applyNumberFormat="1" applyFont="1" applyFill="1" applyBorder="1" applyProtection="1">
      <protection locked="0"/>
    </xf>
    <xf numFmtId="0" fontId="12" fillId="0" borderId="28" xfId="8" applyFont="1" applyFill="1" applyBorder="1"/>
    <xf numFmtId="0" fontId="12" fillId="0" borderId="0" xfId="8" applyFont="1" applyFill="1"/>
    <xf numFmtId="0" fontId="13" fillId="0" borderId="7" xfId="8" applyFont="1" applyFill="1" applyBorder="1" applyAlignment="1" applyProtection="1">
      <alignment horizontal="center" vertical="center"/>
    </xf>
    <xf numFmtId="0" fontId="38" fillId="0" borderId="3" xfId="0" applyFont="1" applyBorder="1" applyAlignment="1">
      <alignment horizontal="justify" wrapText="1"/>
    </xf>
    <xf numFmtId="176" fontId="42" fillId="0" borderId="43" xfId="1" applyNumberFormat="1" applyFont="1" applyFill="1" applyBorder="1" applyProtection="1">
      <protection locked="0"/>
    </xf>
    <xf numFmtId="0" fontId="12" fillId="0" borderId="3" xfId="8" applyFont="1" applyFill="1" applyBorder="1"/>
    <xf numFmtId="0" fontId="38" fillId="0" borderId="3" xfId="0" applyFont="1" applyBorder="1" applyAlignment="1">
      <alignment wrapText="1"/>
    </xf>
    <xf numFmtId="0" fontId="13" fillId="0" borderId="12" xfId="8" applyFont="1" applyFill="1" applyBorder="1" applyAlignment="1" applyProtection="1">
      <alignment horizontal="center" vertical="center"/>
    </xf>
    <xf numFmtId="176" fontId="42" fillId="0" borderId="44" xfId="1" applyNumberFormat="1" applyFont="1" applyFill="1" applyBorder="1" applyProtection="1">
      <protection locked="0"/>
    </xf>
    <xf numFmtId="0" fontId="38" fillId="0" borderId="33" xfId="0" applyFont="1" applyBorder="1" applyAlignment="1">
      <alignment wrapText="1"/>
    </xf>
    <xf numFmtId="0" fontId="12" fillId="0" borderId="33" xfId="8" applyFont="1" applyFill="1" applyBorder="1"/>
    <xf numFmtId="0" fontId="26" fillId="0" borderId="27" xfId="8" applyFont="1" applyFill="1" applyBorder="1" applyAlignment="1" applyProtection="1">
      <alignment horizontal="center" vertical="center" wrapText="1"/>
    </xf>
    <xf numFmtId="0" fontId="26" fillId="0" borderId="28" xfId="8" applyFont="1" applyFill="1" applyBorder="1" applyAlignment="1" applyProtection="1">
      <alignment horizontal="center" vertical="center" wrapText="1"/>
    </xf>
    <xf numFmtId="0" fontId="26" fillId="0" borderId="19" xfId="8" applyFont="1" applyFill="1" applyBorder="1" applyAlignment="1" applyProtection="1">
      <alignment horizontal="center" vertical="center" wrapText="1"/>
    </xf>
    <xf numFmtId="0" fontId="32" fillId="0" borderId="0" xfId="8" applyFont="1" applyFill="1"/>
    <xf numFmtId="0" fontId="15" fillId="0" borderId="1" xfId="9" applyFont="1" applyFill="1" applyBorder="1" applyAlignment="1" applyProtection="1">
      <alignment horizontal="left" vertical="center" indent="1"/>
    </xf>
    <xf numFmtId="0" fontId="15" fillId="0" borderId="0" xfId="9" applyFont="1" applyFill="1" applyAlignment="1" applyProtection="1">
      <alignment vertical="center"/>
    </xf>
    <xf numFmtId="0" fontId="15" fillId="0" borderId="7" xfId="9" applyFont="1" applyFill="1" applyBorder="1" applyAlignment="1" applyProtection="1">
      <alignment horizontal="left" vertical="center" indent="1"/>
    </xf>
    <xf numFmtId="0" fontId="15" fillId="0" borderId="3" xfId="9" applyFont="1" applyFill="1" applyBorder="1" applyAlignment="1" applyProtection="1">
      <alignment horizontal="left" vertical="center" wrapText="1" indent="1"/>
    </xf>
    <xf numFmtId="174" fontId="15" fillId="0" borderId="3" xfId="9" applyNumberFormat="1" applyFont="1" applyFill="1" applyBorder="1" applyAlignment="1" applyProtection="1">
      <alignment vertical="center"/>
      <protection locked="0"/>
    </xf>
    <xf numFmtId="174" fontId="15" fillId="0" borderId="11" xfId="9" applyNumberFormat="1" applyFont="1" applyFill="1" applyBorder="1" applyAlignment="1" applyProtection="1">
      <alignment vertical="center"/>
    </xf>
    <xf numFmtId="0" fontId="15" fillId="0" borderId="0" xfId="9" applyFont="1" applyFill="1" applyAlignment="1" applyProtection="1">
      <alignment vertical="center"/>
      <protection locked="0"/>
    </xf>
    <xf numFmtId="0" fontId="15" fillId="0" borderId="5" xfId="9" applyFont="1" applyFill="1" applyBorder="1" applyAlignment="1" applyProtection="1">
      <alignment horizontal="left" vertical="center" wrapText="1" indent="1"/>
    </xf>
    <xf numFmtId="174" fontId="15" fillId="0" borderId="5" xfId="9" applyNumberFormat="1" applyFont="1" applyFill="1" applyBorder="1" applyAlignment="1" applyProtection="1">
      <alignment vertical="center"/>
      <protection locked="0"/>
    </xf>
    <xf numFmtId="174" fontId="15" fillId="0" borderId="10" xfId="9" applyNumberFormat="1" applyFont="1" applyFill="1" applyBorder="1" applyAlignment="1" applyProtection="1">
      <alignment vertical="center"/>
    </xf>
    <xf numFmtId="0" fontId="15" fillId="0" borderId="3" xfId="9" applyFont="1" applyFill="1" applyBorder="1" applyAlignment="1" applyProtection="1">
      <alignment horizontal="left" vertical="center" indent="1"/>
    </xf>
    <xf numFmtId="174" fontId="8" fillId="0" borderId="2" xfId="9" applyNumberFormat="1" applyFont="1" applyFill="1" applyBorder="1" applyAlignment="1" applyProtection="1">
      <alignment vertical="center"/>
    </xf>
    <xf numFmtId="174" fontId="8" fillId="0" borderId="4" xfId="9" applyNumberFormat="1" applyFont="1" applyFill="1" applyBorder="1" applyAlignment="1" applyProtection="1">
      <alignment vertical="center"/>
    </xf>
    <xf numFmtId="0" fontId="15" fillId="0" borderId="5" xfId="9" applyFont="1" applyFill="1" applyBorder="1" applyAlignment="1" applyProtection="1">
      <alignment horizontal="left" vertical="center" indent="1"/>
    </xf>
    <xf numFmtId="174" fontId="8" fillId="0" borderId="2" xfId="9" applyNumberFormat="1" applyFont="1" applyFill="1" applyBorder="1" applyProtection="1"/>
    <xf numFmtId="174" fontId="8" fillId="0" borderId="4" xfId="9" applyNumberFormat="1" applyFont="1" applyFill="1" applyBorder="1" applyProtection="1"/>
    <xf numFmtId="0" fontId="15" fillId="0" borderId="0" xfId="9" applyFont="1" applyFill="1" applyProtection="1">
      <protection locked="0"/>
    </xf>
    <xf numFmtId="0" fontId="22" fillId="0" borderId="45" xfId="0" applyFont="1" applyFill="1" applyBorder="1" applyAlignment="1" applyProtection="1">
      <alignment horizontal="left" vertical="center" wrapText="1"/>
      <protection locked="0"/>
    </xf>
    <xf numFmtId="0" fontId="9" fillId="0" borderId="0" xfId="9" applyFont="1" applyFill="1" applyProtection="1"/>
    <xf numFmtId="0" fontId="39" fillId="0" borderId="0" xfId="0" applyFont="1" applyFill="1" applyBorder="1" applyAlignment="1" applyProtection="1">
      <alignment horizontal="left" vertical="center"/>
    </xf>
    <xf numFmtId="0" fontId="8" fillId="0" borderId="26" xfId="8" applyFont="1" applyFill="1" applyBorder="1" applyAlignment="1" applyProtection="1">
      <alignment horizontal="left" vertical="center" wrapText="1" indent="1"/>
    </xf>
    <xf numFmtId="0" fontId="26" fillId="0" borderId="18" xfId="8" applyFont="1" applyFill="1" applyBorder="1" applyAlignment="1" applyProtection="1">
      <alignment horizontal="left" vertical="center" wrapText="1" indent="1"/>
    </xf>
    <xf numFmtId="49" fontId="15" fillId="0" borderId="5" xfId="8" applyNumberFormat="1" applyFont="1" applyFill="1" applyBorder="1" applyAlignment="1" applyProtection="1">
      <alignment horizontal="left" vertical="center" wrapText="1" indent="1"/>
    </xf>
    <xf numFmtId="49" fontId="15" fillId="0" borderId="3" xfId="8" applyNumberFormat="1" applyFont="1" applyFill="1" applyBorder="1" applyAlignment="1" applyProtection="1">
      <alignment horizontal="left" vertical="center" wrapText="1" indent="1"/>
    </xf>
    <xf numFmtId="174" fontId="16" fillId="0" borderId="4" xfId="0" applyNumberFormat="1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0" fontId="43" fillId="0" borderId="0" xfId="0" applyFont="1" applyFill="1" applyBorder="1" applyAlignment="1" applyProtection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1" fillId="0" borderId="28" xfId="8" applyFont="1" applyFill="1" applyBorder="1" applyProtection="1"/>
    <xf numFmtId="0" fontId="12" fillId="0" borderId="29" xfId="8" applyFont="1" applyFill="1" applyBorder="1"/>
    <xf numFmtId="0" fontId="12" fillId="0" borderId="11" xfId="8" applyFont="1" applyFill="1" applyBorder="1"/>
    <xf numFmtId="0" fontId="13" fillId="0" borderId="32" xfId="8" applyFont="1" applyFill="1" applyBorder="1" applyAlignment="1" applyProtection="1">
      <alignment horizontal="center" vertical="center"/>
    </xf>
    <xf numFmtId="176" fontId="42" fillId="0" borderId="46" xfId="1" applyNumberFormat="1" applyFont="1" applyFill="1" applyBorder="1" applyProtection="1">
      <protection locked="0"/>
    </xf>
    <xf numFmtId="0" fontId="12" fillId="0" borderId="34" xfId="8" applyFont="1" applyFill="1" applyBorder="1"/>
    <xf numFmtId="174" fontId="15" fillId="0" borderId="0" xfId="9" applyNumberFormat="1" applyFont="1" applyFill="1" applyAlignment="1" applyProtection="1">
      <alignment vertical="center"/>
      <protection locked="0"/>
    </xf>
    <xf numFmtId="0" fontId="0" fillId="0" borderId="0" xfId="0" applyFill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4" fontId="45" fillId="0" borderId="0" xfId="0" applyNumberFormat="1" applyFont="1" applyFill="1" applyAlignment="1">
      <alignment horizontal="center" vertical="center" wrapText="1"/>
    </xf>
    <xf numFmtId="174" fontId="45" fillId="0" borderId="0" xfId="0" applyNumberFormat="1" applyFont="1" applyFill="1" applyAlignment="1">
      <alignment vertical="center" wrapText="1"/>
    </xf>
    <xf numFmtId="174" fontId="6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 applyProtection="1">
      <alignment horizontal="left" vertical="center" wrapText="1" indent="1"/>
    </xf>
    <xf numFmtId="174" fontId="2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 applyProtection="1">
      <alignment horizontal="left" vertical="center" wrapText="1" indent="1"/>
    </xf>
    <xf numFmtId="17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0" xfId="0" applyFont="1" applyFill="1" applyBorder="1" applyAlignment="1" applyProtection="1">
      <alignment horizontal="left" vertical="center" wrapText="1" indent="8"/>
    </xf>
    <xf numFmtId="0" fontId="25" fillId="0" borderId="5" xfId="0" applyFont="1" applyFill="1" applyBorder="1" applyAlignment="1" applyProtection="1">
      <alignment vertical="center" wrapText="1"/>
      <protection locked="0"/>
    </xf>
    <xf numFmtId="17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 applyProtection="1">
      <alignment vertical="center" wrapText="1"/>
      <protection locked="0"/>
    </xf>
    <xf numFmtId="174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7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 applyProtection="1">
      <alignment vertical="center" wrapText="1"/>
    </xf>
    <xf numFmtId="174" fontId="24" fillId="0" borderId="18" xfId="0" applyNumberFormat="1" applyFont="1" applyFill="1" applyBorder="1" applyAlignment="1" applyProtection="1">
      <alignment vertical="center" wrapText="1"/>
    </xf>
    <xf numFmtId="174" fontId="24" fillId="0" borderId="48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174" fontId="6" fillId="0" borderId="0" xfId="0" applyNumberFormat="1" applyFont="1" applyFill="1" applyAlignment="1">
      <alignment horizontal="right"/>
    </xf>
    <xf numFmtId="174" fontId="5" fillId="0" borderId="0" xfId="0" applyNumberFormat="1" applyFont="1" applyFill="1" applyAlignment="1">
      <alignment vertical="center"/>
    </xf>
    <xf numFmtId="174" fontId="8" fillId="0" borderId="49" xfId="0" applyNumberFormat="1" applyFont="1" applyFill="1" applyBorder="1" applyAlignment="1" applyProtection="1">
      <alignment horizontal="center" vertical="center"/>
    </xf>
    <xf numFmtId="174" fontId="8" fillId="0" borderId="34" xfId="0" applyNumberFormat="1" applyFont="1" applyFill="1" applyBorder="1" applyAlignment="1" applyProtection="1">
      <alignment horizontal="center" vertical="center" wrapText="1"/>
    </xf>
    <xf numFmtId="174" fontId="5" fillId="0" borderId="0" xfId="0" applyNumberFormat="1" applyFont="1" applyFill="1" applyAlignment="1">
      <alignment horizontal="center" vertical="center"/>
    </xf>
    <xf numFmtId="174" fontId="16" fillId="0" borderId="50" xfId="0" applyNumberFormat="1" applyFont="1" applyFill="1" applyBorder="1" applyAlignment="1" applyProtection="1">
      <alignment horizontal="center" vertical="center" wrapText="1"/>
    </xf>
    <xf numFmtId="174" fontId="16" fillId="0" borderId="8" xfId="0" applyNumberFormat="1" applyFont="1" applyFill="1" applyBorder="1" applyAlignment="1" applyProtection="1">
      <alignment horizontal="center" vertical="center" wrapText="1"/>
    </xf>
    <xf numFmtId="174" fontId="16" fillId="0" borderId="51" xfId="0" applyNumberFormat="1" applyFont="1" applyFill="1" applyBorder="1" applyAlignment="1" applyProtection="1">
      <alignment horizontal="center" vertical="center" wrapText="1"/>
    </xf>
    <xf numFmtId="174" fontId="16" fillId="0" borderId="39" xfId="0" applyNumberFormat="1" applyFont="1" applyFill="1" applyBorder="1" applyAlignment="1" applyProtection="1">
      <alignment horizontal="center" vertical="center" wrapText="1"/>
    </xf>
    <xf numFmtId="174" fontId="5" fillId="0" borderId="0" xfId="0" applyNumberFormat="1" applyFont="1" applyFill="1" applyAlignment="1">
      <alignment horizontal="center" vertical="center" wrapText="1"/>
    </xf>
    <xf numFmtId="174" fontId="16" fillId="0" borderId="1" xfId="0" applyNumberFormat="1" applyFont="1" applyFill="1" applyBorder="1" applyAlignment="1" applyProtection="1">
      <alignment horizontal="center" vertical="center" wrapText="1"/>
    </xf>
    <xf numFmtId="174" fontId="18" fillId="0" borderId="8" xfId="0" applyNumberFormat="1" applyFont="1" applyFill="1" applyBorder="1" applyAlignment="1" applyProtection="1">
      <alignment vertical="center" wrapText="1"/>
      <protection locked="0"/>
    </xf>
    <xf numFmtId="174" fontId="18" fillId="0" borderId="1" xfId="0" applyNumberFormat="1" applyFont="1" applyFill="1" applyBorder="1" applyAlignment="1" applyProtection="1">
      <alignment vertical="center" wrapText="1"/>
      <protection locked="0"/>
    </xf>
    <xf numFmtId="174" fontId="18" fillId="0" borderId="2" xfId="0" applyNumberFormat="1" applyFont="1" applyFill="1" applyBorder="1" applyAlignment="1" applyProtection="1">
      <alignment vertical="center" wrapText="1"/>
      <protection locked="0"/>
    </xf>
    <xf numFmtId="174" fontId="18" fillId="0" borderId="4" xfId="0" applyNumberFormat="1" applyFont="1" applyFill="1" applyBorder="1" applyAlignment="1" applyProtection="1">
      <alignment vertical="center" wrapText="1"/>
      <protection locked="0"/>
    </xf>
    <xf numFmtId="174" fontId="18" fillId="0" borderId="8" xfId="0" applyNumberFormat="1" applyFont="1" applyFill="1" applyBorder="1" applyAlignment="1" applyProtection="1">
      <alignment vertical="center" wrapText="1"/>
    </xf>
    <xf numFmtId="174" fontId="16" fillId="0" borderId="7" xfId="0" applyNumberFormat="1" applyFont="1" applyFill="1" applyBorder="1" applyAlignment="1" applyProtection="1">
      <alignment horizontal="center" vertical="center" wrapText="1"/>
    </xf>
    <xf numFmtId="174" fontId="18" fillId="0" borderId="25" xfId="0" applyNumberFormat="1" applyFont="1" applyFill="1" applyBorder="1" applyAlignment="1" applyProtection="1">
      <alignment vertical="center" wrapText="1"/>
      <protection locked="0"/>
    </xf>
    <xf numFmtId="174" fontId="18" fillId="0" borderId="7" xfId="0" applyNumberFormat="1" applyFont="1" applyFill="1" applyBorder="1" applyAlignment="1" applyProtection="1">
      <alignment vertical="center" wrapText="1"/>
      <protection locked="0"/>
    </xf>
    <xf numFmtId="174" fontId="18" fillId="0" borderId="11" xfId="0" applyNumberFormat="1" applyFont="1" applyFill="1" applyBorder="1" applyAlignment="1" applyProtection="1">
      <alignment vertical="center" wrapText="1"/>
      <protection locked="0"/>
    </xf>
    <xf numFmtId="174" fontId="18" fillId="0" borderId="25" xfId="0" applyNumberFormat="1" applyFont="1" applyFill="1" applyBorder="1" applyAlignment="1" applyProtection="1">
      <alignment vertical="center" wrapText="1"/>
    </xf>
    <xf numFmtId="174" fontId="0" fillId="0" borderId="0" xfId="0" applyNumberFormat="1" applyFill="1" applyAlignment="1" applyProtection="1">
      <alignment vertical="center" wrapText="1"/>
      <protection locked="0"/>
    </xf>
    <xf numFmtId="174" fontId="16" fillId="0" borderId="12" xfId="0" applyNumberFormat="1" applyFont="1" applyFill="1" applyBorder="1" applyAlignment="1" applyProtection="1">
      <alignment horizontal="center" vertical="center" wrapText="1"/>
    </xf>
    <xf numFmtId="174" fontId="18" fillId="0" borderId="52" xfId="0" applyNumberFormat="1" applyFont="1" applyFill="1" applyBorder="1" applyAlignment="1" applyProtection="1">
      <alignment vertical="center" wrapText="1"/>
      <protection locked="0"/>
    </xf>
    <xf numFmtId="174" fontId="18" fillId="0" borderId="12" xfId="0" applyNumberFormat="1" applyFont="1" applyFill="1" applyBorder="1" applyAlignment="1" applyProtection="1">
      <alignment vertical="center" wrapText="1"/>
      <protection locked="0"/>
    </xf>
    <xf numFmtId="174" fontId="18" fillId="0" borderId="6" xfId="0" applyNumberFormat="1" applyFont="1" applyFill="1" applyBorder="1" applyAlignment="1" applyProtection="1">
      <alignment vertical="center" wrapText="1"/>
      <protection locked="0"/>
    </xf>
    <xf numFmtId="174" fontId="18" fillId="0" borderId="13" xfId="0" applyNumberFormat="1" applyFont="1" applyFill="1" applyBorder="1" applyAlignment="1" applyProtection="1">
      <alignment vertical="center" wrapText="1"/>
      <protection locked="0"/>
    </xf>
    <xf numFmtId="174" fontId="18" fillId="0" borderId="52" xfId="0" applyNumberFormat="1" applyFont="1" applyFill="1" applyBorder="1" applyAlignment="1" applyProtection="1">
      <alignment vertical="center" wrapText="1"/>
    </xf>
    <xf numFmtId="174" fontId="16" fillId="0" borderId="31" xfId="0" applyNumberFormat="1" applyFont="1" applyFill="1" applyBorder="1" applyAlignment="1" applyProtection="1">
      <alignment horizontal="center" vertical="center" wrapText="1"/>
    </xf>
    <xf numFmtId="174" fontId="18" fillId="0" borderId="39" xfId="0" applyNumberFormat="1" applyFont="1" applyFill="1" applyBorder="1" applyAlignment="1" applyProtection="1">
      <alignment vertical="center" wrapText="1"/>
      <protection locked="0"/>
    </xf>
    <xf numFmtId="174" fontId="18" fillId="0" borderId="31" xfId="0" applyNumberFormat="1" applyFont="1" applyFill="1" applyBorder="1" applyAlignment="1" applyProtection="1">
      <alignment vertical="center" wrapText="1"/>
      <protection locked="0"/>
    </xf>
    <xf numFmtId="174" fontId="18" fillId="0" borderId="22" xfId="0" applyNumberFormat="1" applyFont="1" applyFill="1" applyBorder="1" applyAlignment="1" applyProtection="1">
      <alignment vertical="center" wrapText="1"/>
      <protection locked="0"/>
    </xf>
    <xf numFmtId="174" fontId="18" fillId="0" borderId="40" xfId="0" applyNumberFormat="1" applyFont="1" applyFill="1" applyBorder="1" applyAlignment="1" applyProtection="1">
      <alignment vertical="center" wrapText="1"/>
      <protection locked="0"/>
    </xf>
    <xf numFmtId="174" fontId="18" fillId="0" borderId="39" xfId="0" applyNumberFormat="1" applyFont="1" applyFill="1" applyBorder="1" applyAlignment="1" applyProtection="1">
      <alignment vertical="center" wrapText="1"/>
    </xf>
    <xf numFmtId="174" fontId="18" fillId="0" borderId="1" xfId="0" applyNumberFormat="1" applyFont="1" applyFill="1" applyBorder="1" applyAlignment="1" applyProtection="1">
      <alignment vertical="center" wrapText="1"/>
    </xf>
    <xf numFmtId="174" fontId="18" fillId="0" borderId="2" xfId="0" applyNumberFormat="1" applyFont="1" applyFill="1" applyBorder="1" applyAlignment="1" applyProtection="1">
      <alignment vertical="center" wrapText="1"/>
    </xf>
    <xf numFmtId="174" fontId="18" fillId="0" borderId="4" xfId="0" applyNumberFormat="1" applyFont="1" applyFill="1" applyBorder="1" applyAlignment="1" applyProtection="1">
      <alignment vertical="center" wrapText="1"/>
    </xf>
    <xf numFmtId="174" fontId="9" fillId="0" borderId="0" xfId="8" applyNumberFormat="1" applyFont="1" applyFill="1" applyAlignment="1" applyProtection="1">
      <alignment horizontal="right" vertical="center" indent="1"/>
    </xf>
    <xf numFmtId="0" fontId="9" fillId="0" borderId="20" xfId="0" applyFont="1" applyBorder="1" applyAlignment="1" applyProtection="1">
      <alignment horizontal="left" vertical="center" indent="1"/>
      <protection locked="0"/>
    </xf>
    <xf numFmtId="172" fontId="9" fillId="0" borderId="20" xfId="0" applyNumberFormat="1" applyFont="1" applyBorder="1" applyAlignment="1" applyProtection="1">
      <alignment horizontal="right" vertical="center" indent="1"/>
      <protection locked="0"/>
    </xf>
    <xf numFmtId="172" fontId="9" fillId="0" borderId="20" xfId="0" applyNumberFormat="1" applyFont="1" applyBorder="1" applyAlignment="1" applyProtection="1">
      <alignment horizontal="left" vertical="center" indent="1"/>
      <protection locked="0"/>
    </xf>
    <xf numFmtId="3" fontId="0" fillId="0" borderId="0" xfId="0" applyNumberFormat="1"/>
    <xf numFmtId="172" fontId="0" fillId="0" borderId="0" xfId="0" applyNumberFormat="1"/>
    <xf numFmtId="172" fontId="9" fillId="0" borderId="20" xfId="0" applyNumberFormat="1" applyFont="1" applyBorder="1" applyAlignment="1" applyProtection="1">
      <alignment horizontal="center" vertical="center"/>
      <protection locked="0"/>
    </xf>
    <xf numFmtId="172" fontId="0" fillId="0" borderId="0" xfId="0" applyNumberFormat="1" applyFill="1" applyAlignment="1">
      <alignment horizontal="center"/>
    </xf>
    <xf numFmtId="172" fontId="0" fillId="0" borderId="0" xfId="0" applyNumberFormat="1" applyFill="1"/>
    <xf numFmtId="0" fontId="9" fillId="0" borderId="22" xfId="0" applyFont="1" applyFill="1" applyBorder="1" applyAlignment="1" applyProtection="1">
      <alignment horizontal="left" vertical="center" indent="1"/>
      <protection locked="0"/>
    </xf>
    <xf numFmtId="174" fontId="15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0" xfId="8" applyNumberFormat="1" applyFont="1" applyFill="1" applyProtection="1"/>
    <xf numFmtId="174" fontId="15" fillId="0" borderId="3" xfId="9" applyNumberFormat="1" applyFont="1" applyBorder="1" applyAlignment="1" applyProtection="1">
      <alignment vertical="center"/>
      <protection locked="0"/>
    </xf>
    <xf numFmtId="172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22" fillId="0" borderId="53" xfId="0" applyFont="1" applyFill="1" applyBorder="1" applyAlignment="1" applyProtection="1">
      <alignment horizontal="left" vertical="center" wrapText="1"/>
      <protection locked="0"/>
    </xf>
    <xf numFmtId="0" fontId="28" fillId="0" borderId="50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1" fillId="0" borderId="50" xfId="0" applyFont="1" applyFill="1" applyBorder="1" applyAlignment="1" applyProtection="1">
      <alignment vertical="center" wrapText="1"/>
    </xf>
    <xf numFmtId="172" fontId="23" fillId="0" borderId="8" xfId="0" applyNumberFormat="1" applyFont="1" applyFill="1" applyBorder="1" applyAlignment="1" applyProtection="1">
      <alignment horizontal="center" vertical="center" wrapText="1"/>
    </xf>
    <xf numFmtId="174" fontId="22" fillId="0" borderId="10" xfId="0" applyNumberFormat="1" applyFont="1" applyFill="1" applyBorder="1" applyAlignment="1" applyProtection="1">
      <alignment horizontal="center" vertical="center" wrapText="1"/>
      <protection locked="0"/>
    </xf>
    <xf numFmtId="42" fontId="22" fillId="0" borderId="11" xfId="0" applyNumberFormat="1" applyFont="1" applyBorder="1" applyAlignment="1">
      <alignment horizontal="center"/>
    </xf>
    <xf numFmtId="172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42" fontId="22" fillId="0" borderId="11" xfId="0" applyNumberFormat="1" applyFont="1" applyFill="1" applyBorder="1" applyAlignment="1">
      <alignment horizontal="center"/>
    </xf>
    <xf numFmtId="42" fontId="22" fillId="0" borderId="11" xfId="1" applyNumberFormat="1" applyFont="1" applyFill="1" applyBorder="1" applyAlignment="1" applyProtection="1"/>
    <xf numFmtId="172" fontId="38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8" applyFont="1" applyFill="1" applyBorder="1" applyAlignment="1" applyProtection="1">
      <alignment horizontal="left" vertical="center" wrapText="1" indent="1"/>
    </xf>
    <xf numFmtId="0" fontId="8" fillId="0" borderId="2" xfId="8" applyFont="1" applyFill="1" applyBorder="1" applyAlignment="1" applyProtection="1">
      <alignment horizontal="left" wrapText="1"/>
    </xf>
    <xf numFmtId="0" fontId="33" fillId="0" borderId="5" xfId="0" applyFont="1" applyBorder="1" applyAlignment="1" applyProtection="1">
      <alignment horizontal="left" wrapText="1"/>
    </xf>
    <xf numFmtId="0" fontId="33" fillId="0" borderId="3" xfId="0" applyFont="1" applyBorder="1" applyAlignment="1" applyProtection="1">
      <alignment horizontal="left" wrapText="1"/>
    </xf>
    <xf numFmtId="0" fontId="33" fillId="0" borderId="6" xfId="0" applyFont="1" applyBorder="1" applyAlignment="1" applyProtection="1">
      <alignment horizontal="left" wrapText="1"/>
    </xf>
    <xf numFmtId="0" fontId="21" fillId="0" borderId="2" xfId="0" applyFont="1" applyBorder="1" applyAlignment="1" applyProtection="1">
      <alignment horizontal="left" wrapText="1"/>
    </xf>
    <xf numFmtId="174" fontId="0" fillId="0" borderId="0" xfId="0" applyNumberFormat="1" applyAlignment="1">
      <alignment horizontal="center" vertical="center" wrapText="1"/>
    </xf>
    <xf numFmtId="174" fontId="0" fillId="0" borderId="0" xfId="0" applyNumberFormat="1" applyAlignment="1">
      <alignment vertical="center" wrapText="1"/>
    </xf>
    <xf numFmtId="0" fontId="6" fillId="0" borderId="0" xfId="0" applyFont="1" applyAlignment="1">
      <alignment horizontal="right"/>
    </xf>
    <xf numFmtId="174" fontId="8" fillId="0" borderId="8" xfId="0" applyNumberFormat="1" applyFont="1" applyBorder="1" applyAlignment="1">
      <alignment horizontal="center" vertical="center" wrapText="1"/>
    </xf>
    <xf numFmtId="174" fontId="4" fillId="0" borderId="0" xfId="0" applyNumberFormat="1" applyFont="1" applyAlignment="1">
      <alignment horizontal="center" vertical="center" wrapText="1"/>
    </xf>
    <xf numFmtId="174" fontId="16" fillId="0" borderId="8" xfId="0" applyNumberFormat="1" applyFont="1" applyBorder="1" applyAlignment="1">
      <alignment horizontal="center" vertical="center" wrapText="1"/>
    </xf>
    <xf numFmtId="0" fontId="47" fillId="0" borderId="5" xfId="7" applyFont="1" applyBorder="1" applyAlignment="1">
      <alignment vertical="center" wrapText="1"/>
    </xf>
    <xf numFmtId="3" fontId="47" fillId="0" borderId="5" xfId="7" applyNumberFormat="1" applyFont="1" applyBorder="1" applyAlignment="1">
      <alignment vertical="center"/>
    </xf>
    <xf numFmtId="1" fontId="12" fillId="0" borderId="5" xfId="0" applyNumberFormat="1" applyFont="1" applyBorder="1" applyAlignment="1" applyProtection="1">
      <alignment horizontal="center" vertical="center" wrapText="1"/>
      <protection locked="0"/>
    </xf>
    <xf numFmtId="174" fontId="12" fillId="0" borderId="5" xfId="0" applyNumberFormat="1" applyFont="1" applyBorder="1" applyAlignment="1" applyProtection="1">
      <alignment horizontal="center" vertical="center" wrapText="1"/>
      <protection locked="0"/>
    </xf>
    <xf numFmtId="174" fontId="12" fillId="0" borderId="23" xfId="0" applyNumberFormat="1" applyFont="1" applyBorder="1" applyAlignment="1">
      <alignment horizontal="center" vertical="center" wrapText="1"/>
    </xf>
    <xf numFmtId="174" fontId="0" fillId="0" borderId="38" xfId="0" applyNumberFormat="1" applyBorder="1" applyAlignment="1">
      <alignment horizontal="center" vertical="center" wrapText="1"/>
    </xf>
    <xf numFmtId="0" fontId="50" fillId="0" borderId="9" xfId="7" applyFont="1" applyBorder="1" applyAlignment="1">
      <alignment vertical="center" wrapText="1"/>
    </xf>
    <xf numFmtId="174" fontId="12" fillId="0" borderId="10" xfId="0" applyNumberFormat="1" applyFont="1" applyBorder="1" applyAlignment="1">
      <alignment horizontal="center" vertical="center" wrapText="1"/>
    </xf>
    <xf numFmtId="174" fontId="12" fillId="0" borderId="0" xfId="0" applyNumberFormat="1" applyFont="1" applyAlignment="1">
      <alignment horizontal="center" vertical="center" wrapText="1"/>
    </xf>
    <xf numFmtId="174" fontId="12" fillId="0" borderId="0" xfId="0" applyNumberFormat="1" applyFont="1" applyAlignment="1">
      <alignment vertical="center" wrapText="1"/>
    </xf>
    <xf numFmtId="0" fontId="47" fillId="0" borderId="7" xfId="7" applyFont="1" applyBorder="1" applyAlignment="1">
      <alignment vertical="center" wrapText="1"/>
    </xf>
    <xf numFmtId="3" fontId="47" fillId="0" borderId="3" xfId="7" applyNumberFormat="1" applyFont="1" applyBorder="1" applyAlignment="1">
      <alignment vertical="center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74" fontId="12" fillId="0" borderId="3" xfId="0" applyNumberFormat="1" applyFont="1" applyBorder="1" applyAlignment="1" applyProtection="1">
      <alignment horizontal="center" vertical="center" wrapText="1"/>
      <protection locked="0"/>
    </xf>
    <xf numFmtId="174" fontId="12" fillId="0" borderId="11" xfId="0" applyNumberFormat="1" applyFont="1" applyBorder="1" applyAlignment="1">
      <alignment horizontal="center" vertical="center" wrapText="1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74" fontId="18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vertical="center" wrapText="1"/>
      <protection locked="0"/>
    </xf>
    <xf numFmtId="174" fontId="20" fillId="0" borderId="7" xfId="0" applyNumberFormat="1" applyFont="1" applyBorder="1" applyAlignment="1" applyProtection="1">
      <alignment vertical="center" wrapText="1"/>
      <protection locked="0"/>
    </xf>
    <xf numFmtId="174" fontId="9" fillId="0" borderId="3" xfId="0" applyNumberFormat="1" applyFont="1" applyBorder="1" applyAlignment="1">
      <alignment vertical="center" wrapText="1"/>
    </xf>
    <xf numFmtId="174" fontId="9" fillId="0" borderId="0" xfId="0" applyNumberFormat="1" applyFont="1" applyAlignment="1">
      <alignment vertical="center" wrapText="1"/>
    </xf>
    <xf numFmtId="174" fontId="9" fillId="0" borderId="3" xfId="0" applyNumberFormat="1" applyFont="1" applyBorder="1" applyAlignment="1" applyProtection="1">
      <alignment horizontal="right" vertical="center" wrapText="1"/>
      <protection locked="0"/>
    </xf>
    <xf numFmtId="174" fontId="9" fillId="0" borderId="3" xfId="0" applyNumberFormat="1" applyFont="1" applyBorder="1" applyAlignment="1" applyProtection="1">
      <alignment vertical="center" wrapText="1"/>
      <protection locked="0"/>
    </xf>
    <xf numFmtId="174" fontId="9" fillId="0" borderId="11" xfId="0" applyNumberFormat="1" applyFont="1" applyBorder="1" applyAlignment="1">
      <alignment vertical="center" wrapText="1"/>
    </xf>
    <xf numFmtId="174" fontId="9" fillId="0" borderId="7" xfId="0" applyNumberFormat="1" applyFont="1" applyBorder="1" applyAlignment="1" applyProtection="1">
      <alignment vertical="center" wrapText="1"/>
      <protection locked="0"/>
    </xf>
    <xf numFmtId="1" fontId="9" fillId="0" borderId="3" xfId="0" applyNumberFormat="1" applyFont="1" applyBorder="1" applyAlignment="1" applyProtection="1">
      <alignment vertical="center" wrapText="1"/>
      <protection locked="0"/>
    </xf>
    <xf numFmtId="174" fontId="0" fillId="0" borderId="0" xfId="0" applyNumberFormat="1" applyAlignment="1">
      <alignment horizontal="center" vertical="center"/>
    </xf>
    <xf numFmtId="0" fontId="50" fillId="0" borderId="7" xfId="7" applyFont="1" applyBorder="1" applyAlignment="1">
      <alignment vertical="center" wrapText="1"/>
    </xf>
    <xf numFmtId="1" fontId="18" fillId="0" borderId="5" xfId="0" applyNumberFormat="1" applyFont="1" applyBorder="1" applyAlignment="1" applyProtection="1">
      <alignment horizontal="center" vertical="center" wrapText="1"/>
      <protection locked="0"/>
    </xf>
    <xf numFmtId="174" fontId="18" fillId="0" borderId="5" xfId="0" applyNumberFormat="1" applyFont="1" applyBorder="1" applyAlignment="1" applyProtection="1">
      <alignment horizontal="center" vertical="center" wrapText="1"/>
      <protection locked="0"/>
    </xf>
    <xf numFmtId="174" fontId="3" fillId="0" borderId="7" xfId="0" applyNumberFormat="1" applyFont="1" applyBorder="1" applyAlignment="1" applyProtection="1">
      <alignment horizontal="left" vertical="center" wrapText="1" indent="1"/>
      <protection locked="0"/>
    </xf>
    <xf numFmtId="0" fontId="47" fillId="0" borderId="12" xfId="7" applyFont="1" applyBorder="1" applyAlignment="1">
      <alignment vertical="center" wrapText="1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1" fontId="18" fillId="0" borderId="6" xfId="0" applyNumberFormat="1" applyFont="1" applyBorder="1" applyAlignment="1" applyProtection="1">
      <alignment horizontal="center" vertical="center" wrapText="1"/>
      <protection locked="0"/>
    </xf>
    <xf numFmtId="174" fontId="18" fillId="0" borderId="6" xfId="0" applyNumberFormat="1" applyFont="1" applyBorder="1" applyAlignment="1" applyProtection="1">
      <alignment horizontal="center" vertical="center" wrapText="1"/>
      <protection locked="0"/>
    </xf>
    <xf numFmtId="3" fontId="47" fillId="0" borderId="6" xfId="7" applyNumberFormat="1" applyFont="1" applyBorder="1" applyAlignment="1">
      <alignment vertical="center"/>
    </xf>
    <xf numFmtId="174" fontId="12" fillId="0" borderId="13" xfId="0" applyNumberFormat="1" applyFont="1" applyBorder="1" applyAlignment="1">
      <alignment horizontal="center" vertical="center" wrapText="1"/>
    </xf>
    <xf numFmtId="174" fontId="8" fillId="0" borderId="8" xfId="0" applyNumberFormat="1" applyFont="1" applyBorder="1" applyAlignment="1">
      <alignment horizontal="left" vertical="center" wrapText="1"/>
    </xf>
    <xf numFmtId="174" fontId="16" fillId="3" borderId="8" xfId="0" applyNumberFormat="1" applyFont="1" applyFill="1" applyBorder="1" applyAlignment="1">
      <alignment horizontal="center" vertical="center" wrapText="1"/>
    </xf>
    <xf numFmtId="174" fontId="4" fillId="0" borderId="0" xfId="0" applyNumberFormat="1" applyFont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174" fontId="8" fillId="0" borderId="1" xfId="0" applyNumberFormat="1" applyFont="1" applyBorder="1" applyAlignment="1">
      <alignment horizontal="center" vertical="center" wrapText="1"/>
    </xf>
    <xf numFmtId="174" fontId="8" fillId="0" borderId="2" xfId="0" applyNumberFormat="1" applyFont="1" applyBorder="1" applyAlignment="1">
      <alignment horizontal="center" vertical="center" wrapText="1"/>
    </xf>
    <xf numFmtId="174" fontId="8" fillId="0" borderId="4" xfId="0" applyNumberFormat="1" applyFont="1" applyBorder="1" applyAlignment="1">
      <alignment horizontal="center" vertical="center" wrapText="1"/>
    </xf>
    <xf numFmtId="174" fontId="16" fillId="0" borderId="26" xfId="0" applyNumberFormat="1" applyFont="1" applyBorder="1" applyAlignment="1">
      <alignment horizontal="center" vertical="center" wrapText="1"/>
    </xf>
    <xf numFmtId="174" fontId="16" fillId="0" borderId="18" xfId="0" applyNumberFormat="1" applyFont="1" applyBorder="1" applyAlignment="1">
      <alignment horizontal="center" vertical="center" wrapText="1"/>
    </xf>
    <xf numFmtId="174" fontId="16" fillId="0" borderId="48" xfId="0" applyNumberFormat="1" applyFont="1" applyBorder="1" applyAlignment="1">
      <alignment horizontal="center" vertical="center" wrapText="1"/>
    </xf>
    <xf numFmtId="174" fontId="12" fillId="0" borderId="7" xfId="0" applyNumberFormat="1" applyFont="1" applyBorder="1" applyAlignment="1" applyProtection="1">
      <alignment horizontal="left" vertical="center" wrapText="1"/>
      <protection locked="0"/>
    </xf>
    <xf numFmtId="174" fontId="0" fillId="0" borderId="3" xfId="0" applyNumberFormat="1" applyBorder="1" applyAlignment="1">
      <alignment vertical="center" wrapText="1"/>
    </xf>
    <xf numFmtId="174" fontId="12" fillId="0" borderId="3" xfId="0" applyNumberFormat="1" applyFont="1" applyBorder="1" applyAlignment="1" applyProtection="1">
      <alignment vertical="center" wrapText="1"/>
      <protection locked="0"/>
    </xf>
    <xf numFmtId="174" fontId="12" fillId="0" borderId="11" xfId="0" applyNumberFormat="1" applyFont="1" applyBorder="1" applyAlignment="1">
      <alignment vertical="center" wrapText="1"/>
    </xf>
    <xf numFmtId="3" fontId="48" fillId="0" borderId="3" xfId="7" applyNumberFormat="1" applyFont="1" applyBorder="1" applyAlignment="1">
      <alignment vertical="center"/>
    </xf>
    <xf numFmtId="1" fontId="12" fillId="0" borderId="3" xfId="0" applyNumberFormat="1" applyFont="1" applyBorder="1" applyAlignment="1" applyProtection="1">
      <alignment vertical="center" wrapText="1"/>
      <protection locked="0"/>
    </xf>
    <xf numFmtId="174" fontId="0" fillId="0" borderId="20" xfId="0" applyNumberFormat="1" applyBorder="1" applyAlignment="1">
      <alignment vertical="center" wrapText="1"/>
    </xf>
    <xf numFmtId="174" fontId="12" fillId="0" borderId="35" xfId="0" applyNumberFormat="1" applyFont="1" applyBorder="1" applyAlignment="1">
      <alignment vertical="center" wrapText="1"/>
    </xf>
    <xf numFmtId="174" fontId="12" fillId="0" borderId="20" xfId="0" applyNumberFormat="1" applyFont="1" applyBorder="1" applyAlignment="1" applyProtection="1">
      <alignment vertical="center" wrapText="1"/>
      <protection locked="0"/>
    </xf>
    <xf numFmtId="174" fontId="12" fillId="0" borderId="7" xfId="0" applyNumberFormat="1" applyFont="1" applyBorder="1" applyAlignment="1" applyProtection="1">
      <alignment vertical="center" wrapText="1"/>
      <protection locked="0"/>
    </xf>
    <xf numFmtId="174" fontId="12" fillId="0" borderId="7" xfId="0" applyNumberFormat="1" applyFont="1" applyBorder="1" applyAlignment="1" applyProtection="1">
      <alignment horizontal="left" vertical="center" wrapText="1" indent="1"/>
      <protection locked="0"/>
    </xf>
    <xf numFmtId="174" fontId="12" fillId="0" borderId="5" xfId="0" applyNumberFormat="1" applyFont="1" applyBorder="1" applyAlignment="1" applyProtection="1">
      <alignment vertical="center" wrapText="1"/>
      <protection locked="0"/>
    </xf>
    <xf numFmtId="174" fontId="12" fillId="0" borderId="12" xfId="0" applyNumberFormat="1" applyFont="1" applyBorder="1" applyAlignment="1" applyProtection="1">
      <alignment horizontal="left" vertical="center" wrapText="1" indent="1"/>
      <protection locked="0"/>
    </xf>
    <xf numFmtId="174" fontId="12" fillId="0" borderId="6" xfId="0" applyNumberFormat="1" applyFont="1" applyBorder="1" applyAlignment="1" applyProtection="1">
      <alignment vertical="center" wrapText="1"/>
      <protection locked="0"/>
    </xf>
    <xf numFmtId="174" fontId="12" fillId="0" borderId="13" xfId="0" applyNumberFormat="1" applyFont="1" applyBorder="1" applyAlignment="1">
      <alignment vertical="center" wrapText="1"/>
    </xf>
    <xf numFmtId="174" fontId="8" fillId="0" borderId="1" xfId="0" applyNumberFormat="1" applyFont="1" applyBorder="1" applyAlignment="1">
      <alignment horizontal="left" vertical="center" wrapText="1"/>
    </xf>
    <xf numFmtId="174" fontId="8" fillId="0" borderId="2" xfId="0" applyNumberFormat="1" applyFont="1" applyBorder="1" applyAlignment="1">
      <alignment vertical="center" wrapText="1"/>
    </xf>
    <xf numFmtId="174" fontId="8" fillId="3" borderId="2" xfId="0" applyNumberFormat="1" applyFont="1" applyFill="1" applyBorder="1" applyAlignment="1">
      <alignment vertical="center" wrapText="1"/>
    </xf>
    <xf numFmtId="174" fontId="8" fillId="0" borderId="4" xfId="0" applyNumberFormat="1" applyFont="1" applyBorder="1" applyAlignment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174" fontId="8" fillId="0" borderId="3" xfId="8" applyNumberFormat="1" applyFont="1" applyFill="1" applyBorder="1" applyAlignment="1" applyProtection="1">
      <alignment horizontal="right" vertical="center" wrapText="1" indent="1"/>
    </xf>
    <xf numFmtId="174" fontId="32" fillId="0" borderId="3" xfId="8" applyNumberFormat="1" applyFont="1" applyFill="1" applyBorder="1" applyAlignment="1" applyProtection="1">
      <alignment horizontal="right" vertical="center" wrapText="1" indent="1"/>
    </xf>
    <xf numFmtId="0" fontId="33" fillId="0" borderId="3" xfId="0" applyFont="1" applyBorder="1" applyAlignment="1" applyProtection="1">
      <alignment wrapText="1"/>
    </xf>
    <xf numFmtId="174" fontId="32" fillId="0" borderId="5" xfId="8" applyNumberFormat="1" applyFont="1" applyFill="1" applyBorder="1" applyAlignment="1" applyProtection="1">
      <alignment horizontal="right" vertical="center" wrapText="1" indent="1"/>
    </xf>
    <xf numFmtId="174" fontId="8" fillId="0" borderId="5" xfId="8" applyNumberFormat="1" applyFont="1" applyFill="1" applyBorder="1" applyAlignment="1" applyProtection="1">
      <alignment horizontal="right" vertical="center" wrapText="1" indent="1"/>
    </xf>
    <xf numFmtId="49" fontId="15" fillId="0" borderId="6" xfId="8" applyNumberFormat="1" applyFont="1" applyFill="1" applyBorder="1" applyAlignment="1" applyProtection="1">
      <alignment horizontal="left" vertical="center" wrapText="1" indent="1"/>
    </xf>
    <xf numFmtId="174" fontId="32" fillId="0" borderId="6" xfId="8" applyNumberFormat="1" applyFont="1" applyFill="1" applyBorder="1" applyAlignment="1" applyProtection="1">
      <alignment horizontal="right" vertical="center" wrapText="1" indent="1"/>
    </xf>
    <xf numFmtId="174" fontId="8" fillId="0" borderId="6" xfId="8" applyNumberFormat="1" applyFont="1" applyFill="1" applyBorder="1" applyAlignment="1" applyProtection="1">
      <alignment horizontal="right" vertical="center" wrapText="1" indent="1"/>
    </xf>
    <xf numFmtId="0" fontId="33" fillId="0" borderId="5" xfId="0" applyFont="1" applyBorder="1" applyAlignment="1" applyProtection="1">
      <alignment wrapText="1"/>
    </xf>
    <xf numFmtId="174" fontId="32" fillId="0" borderId="10" xfId="8" applyNumberFormat="1" applyFont="1" applyFill="1" applyBorder="1" applyAlignment="1" applyProtection="1">
      <alignment horizontal="right" vertical="center" wrapText="1" indent="1"/>
    </xf>
    <xf numFmtId="174" fontId="32" fillId="0" borderId="11" xfId="8" applyNumberFormat="1" applyFont="1" applyFill="1" applyBorder="1" applyAlignment="1" applyProtection="1">
      <alignment horizontal="right" vertical="center" wrapText="1" indent="1"/>
    </xf>
    <xf numFmtId="174" fontId="32" fillId="0" borderId="13" xfId="8" applyNumberFormat="1" applyFont="1" applyFill="1" applyBorder="1" applyAlignment="1" applyProtection="1">
      <alignment horizontal="right" vertical="center" wrapText="1" indent="1"/>
    </xf>
    <xf numFmtId="174" fontId="8" fillId="0" borderId="11" xfId="8" applyNumberFormat="1" applyFont="1" applyFill="1" applyBorder="1" applyAlignment="1" applyProtection="1">
      <alignment horizontal="right" vertical="center" wrapText="1" indent="1"/>
    </xf>
    <xf numFmtId="174" fontId="8" fillId="0" borderId="13" xfId="8" applyNumberFormat="1" applyFont="1" applyFill="1" applyBorder="1" applyAlignment="1" applyProtection="1">
      <alignment horizontal="right" vertical="center" wrapText="1" indent="1"/>
    </xf>
    <xf numFmtId="174" fontId="8" fillId="0" borderId="10" xfId="8" applyNumberFormat="1" applyFont="1" applyFill="1" applyBorder="1" applyAlignment="1" applyProtection="1">
      <alignment horizontal="right" vertical="center" wrapText="1" indent="1"/>
    </xf>
    <xf numFmtId="0" fontId="32" fillId="0" borderId="3" xfId="8" applyFont="1" applyFill="1" applyBorder="1" applyProtection="1"/>
    <xf numFmtId="0" fontId="32" fillId="0" borderId="5" xfId="8" applyFont="1" applyFill="1" applyBorder="1" applyProtection="1"/>
    <xf numFmtId="0" fontId="32" fillId="0" borderId="5" xfId="8" applyFont="1" applyFill="1" applyBorder="1" applyAlignment="1" applyProtection="1">
      <alignment horizontal="right" vertical="center" indent="1"/>
    </xf>
    <xf numFmtId="0" fontId="21" fillId="0" borderId="1" xfId="0" applyFont="1" applyBorder="1" applyAlignment="1" applyProtection="1">
      <alignment horizontal="left" vertical="center" wrapText="1" indent="1"/>
    </xf>
    <xf numFmtId="0" fontId="6" fillId="0" borderId="6" xfId="0" applyFont="1" applyFill="1" applyBorder="1" applyAlignment="1" applyProtection="1">
      <alignment horizontal="right" vertical="center"/>
    </xf>
    <xf numFmtId="0" fontId="32" fillId="0" borderId="9" xfId="8" applyFont="1" applyFill="1" applyBorder="1" applyProtection="1"/>
    <xf numFmtId="0" fontId="32" fillId="0" borderId="10" xfId="8" applyFont="1" applyFill="1" applyBorder="1" applyAlignment="1" applyProtection="1">
      <alignment horizontal="right" vertical="center" indent="1"/>
    </xf>
    <xf numFmtId="0" fontId="6" fillId="0" borderId="13" xfId="0" applyFont="1" applyFill="1" applyBorder="1" applyAlignment="1" applyProtection="1">
      <alignment horizontal="right" vertical="center"/>
    </xf>
    <xf numFmtId="174" fontId="8" fillId="0" borderId="48" xfId="8" applyNumberFormat="1" applyFont="1" applyFill="1" applyBorder="1" applyAlignment="1" applyProtection="1">
      <alignment horizontal="right" vertical="center" wrapText="1" indent="1"/>
    </xf>
    <xf numFmtId="0" fontId="16" fillId="0" borderId="32" xfId="8" applyFont="1" applyFill="1" applyBorder="1" applyAlignment="1" applyProtection="1">
      <alignment horizontal="left" vertical="center" wrapText="1" indent="1"/>
    </xf>
    <xf numFmtId="0" fontId="16" fillId="0" borderId="33" xfId="8" applyFont="1" applyFill="1" applyBorder="1" applyAlignment="1" applyProtection="1">
      <alignment vertical="center" wrapText="1"/>
    </xf>
    <xf numFmtId="174" fontId="16" fillId="0" borderId="34" xfId="8" applyNumberFormat="1" applyFont="1" applyFill="1" applyBorder="1" applyAlignment="1" applyProtection="1">
      <alignment horizontal="right" vertical="center" wrapText="1" indent="1"/>
    </xf>
    <xf numFmtId="174" fontId="26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4" xfId="8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" xfId="8" applyFont="1" applyFill="1" applyBorder="1" applyAlignment="1" applyProtection="1">
      <alignment horizontal="left" vertical="center" wrapText="1" indent="1"/>
    </xf>
    <xf numFmtId="174" fontId="32" fillId="0" borderId="6" xfId="8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8" applyFont="1" applyFill="1" applyBorder="1" applyAlignment="1" applyProtection="1">
      <alignment horizontal="left" vertical="center" wrapText="1" indent="1"/>
    </xf>
    <xf numFmtId="0" fontId="8" fillId="0" borderId="33" xfId="8" applyFont="1" applyFill="1" applyBorder="1" applyAlignment="1" applyProtection="1">
      <alignment vertical="center" wrapText="1"/>
    </xf>
    <xf numFmtId="174" fontId="8" fillId="0" borderId="34" xfId="8" applyNumberFormat="1" applyFont="1" applyFill="1" applyBorder="1" applyAlignment="1" applyProtection="1">
      <alignment horizontal="right" vertical="center" wrapText="1" indent="1"/>
    </xf>
    <xf numFmtId="174" fontId="15" fillId="0" borderId="54" xfId="8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1" xfId="8" applyFont="1" applyFill="1" applyBorder="1" applyAlignment="1" applyProtection="1">
      <alignment horizontal="left" vertical="center" wrapText="1" indent="1"/>
    </xf>
    <xf numFmtId="174" fontId="21" fillId="0" borderId="48" xfId="0" quotePrefix="1" applyNumberFormat="1" applyFont="1" applyBorder="1" applyAlignment="1" applyProtection="1">
      <alignment horizontal="right" vertical="center" wrapText="1" indent="1"/>
    </xf>
    <xf numFmtId="174" fontId="21" fillId="0" borderId="29" xfId="0" applyNumberFormat="1" applyFont="1" applyBorder="1" applyAlignment="1" applyProtection="1">
      <alignment horizontal="right" vertical="center" wrapText="1" indent="1"/>
    </xf>
    <xf numFmtId="49" fontId="15" fillId="0" borderId="26" xfId="8" applyNumberFormat="1" applyFont="1" applyFill="1" applyBorder="1" applyAlignment="1" applyProtection="1">
      <alignment horizontal="left" vertical="center" wrapText="1" indent="1"/>
    </xf>
    <xf numFmtId="0" fontId="15" fillId="0" borderId="18" xfId="8" applyFont="1" applyFill="1" applyBorder="1" applyAlignment="1" applyProtection="1">
      <alignment horizontal="left" vertical="center" wrapText="1" indent="1"/>
    </xf>
    <xf numFmtId="174" fontId="15" fillId="0" borderId="55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6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7" xfId="8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8" applyFont="1" applyFill="1" applyBorder="1" applyAlignment="1" applyProtection="1">
      <alignment horizontal="left" vertical="center" wrapText="1" indent="1"/>
    </xf>
    <xf numFmtId="174" fontId="8" fillId="0" borderId="29" xfId="8" applyNumberFormat="1" applyFont="1" applyFill="1" applyBorder="1" applyAlignment="1" applyProtection="1">
      <alignment horizontal="right" vertical="center" wrapText="1" indent="1"/>
    </xf>
    <xf numFmtId="0" fontId="32" fillId="0" borderId="3" xfId="8" applyFont="1" applyFill="1" applyBorder="1" applyAlignment="1" applyProtection="1">
      <alignment horizontal="left" vertical="center" wrapText="1" indent="1"/>
    </xf>
    <xf numFmtId="174" fontId="32" fillId="0" borderId="3" xfId="8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right" vertical="center"/>
    </xf>
    <xf numFmtId="0" fontId="16" fillId="0" borderId="58" xfId="8" applyFont="1" applyFill="1" applyBorder="1" applyAlignment="1" applyProtection="1">
      <alignment horizontal="left" vertical="center" wrapText="1" indent="1"/>
    </xf>
    <xf numFmtId="0" fontId="26" fillId="0" borderId="1" xfId="9" applyFont="1" applyFill="1" applyBorder="1" applyAlignment="1" applyProtection="1">
      <alignment horizontal="center" vertical="center" wrapText="1"/>
    </xf>
    <xf numFmtId="0" fontId="26" fillId="0" borderId="2" xfId="9" applyFont="1" applyFill="1" applyBorder="1" applyAlignment="1" applyProtection="1">
      <alignment horizontal="center" vertical="center"/>
    </xf>
    <xf numFmtId="0" fontId="26" fillId="0" borderId="4" xfId="9" applyFont="1" applyFill="1" applyBorder="1" applyAlignment="1" applyProtection="1">
      <alignment horizontal="center" vertical="center"/>
    </xf>
    <xf numFmtId="0" fontId="15" fillId="0" borderId="6" xfId="9" applyFont="1" applyFill="1" applyBorder="1" applyAlignment="1" applyProtection="1">
      <alignment horizontal="left" vertical="center" indent="1"/>
    </xf>
    <xf numFmtId="174" fontId="32" fillId="0" borderId="6" xfId="0" applyNumberFormat="1" applyFont="1" applyFill="1" applyBorder="1" applyAlignment="1" applyProtection="1">
      <alignment horizontal="left" vertical="center" wrapText="1" indent="1"/>
    </xf>
    <xf numFmtId="174" fontId="15" fillId="0" borderId="6" xfId="9" applyNumberFormat="1" applyFont="1" applyFill="1" applyBorder="1" applyAlignment="1" applyProtection="1">
      <alignment vertical="center"/>
      <protection locked="0"/>
    </xf>
    <xf numFmtId="0" fontId="15" fillId="0" borderId="9" xfId="9" applyFont="1" applyFill="1" applyBorder="1" applyAlignment="1" applyProtection="1">
      <alignment horizontal="left" vertical="center" indent="1"/>
    </xf>
    <xf numFmtId="0" fontId="15" fillId="0" borderId="12" xfId="9" applyFont="1" applyFill="1" applyBorder="1" applyAlignment="1" applyProtection="1">
      <alignment horizontal="left" vertical="center" indent="1"/>
    </xf>
    <xf numFmtId="174" fontId="15" fillId="0" borderId="13" xfId="9" applyNumberFormat="1" applyFont="1" applyFill="1" applyBorder="1" applyAlignment="1" applyProtection="1">
      <alignment vertical="center"/>
    </xf>
    <xf numFmtId="174" fontId="16" fillId="0" borderId="50" xfId="0" applyNumberFormat="1" applyFont="1" applyFill="1" applyBorder="1" applyAlignment="1" applyProtection="1">
      <alignment horizontal="left" vertical="center" wrapText="1" indent="1"/>
    </xf>
    <xf numFmtId="174" fontId="18" fillId="0" borderId="59" xfId="0" applyNumberFormat="1" applyFont="1" applyFill="1" applyBorder="1" applyAlignment="1" applyProtection="1">
      <alignment horizontal="left" vertical="center" wrapText="1" indent="1"/>
      <protection locked="0"/>
    </xf>
    <xf numFmtId="174" fontId="18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174" fontId="24" fillId="0" borderId="50" xfId="0" applyNumberFormat="1" applyFont="1" applyFill="1" applyBorder="1" applyAlignment="1" applyProtection="1">
      <alignment horizontal="left" vertical="center" wrapText="1" indent="1"/>
    </xf>
    <xf numFmtId="174" fontId="18" fillId="0" borderId="61" xfId="0" applyNumberFormat="1" applyFont="1" applyFill="1" applyBorder="1" applyAlignment="1" applyProtection="1">
      <alignment horizontal="left" vertical="center" wrapText="1" indent="1"/>
      <protection locked="0"/>
    </xf>
    <xf numFmtId="174" fontId="18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75" fontId="12" fillId="0" borderId="25" xfId="0" applyNumberFormat="1" applyFont="1" applyFill="1" applyBorder="1" applyAlignment="1" applyProtection="1">
      <alignment horizontal="left" vertical="center" wrapText="1" indent="2"/>
      <protection locked="0"/>
    </xf>
    <xf numFmtId="174" fontId="12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75" fontId="12" fillId="0" borderId="52" xfId="0" applyNumberFormat="1" applyFont="1" applyFill="1" applyBorder="1" applyAlignment="1" applyProtection="1">
      <alignment horizontal="left" vertical="center" wrapText="1" indent="2"/>
      <protection locked="0"/>
    </xf>
    <xf numFmtId="175" fontId="12" fillId="0" borderId="39" xfId="0" applyNumberFormat="1" applyFont="1" applyFill="1" applyBorder="1" applyAlignment="1" applyProtection="1">
      <alignment horizontal="left" vertical="center" wrapText="1" indent="2"/>
      <protection locked="0"/>
    </xf>
    <xf numFmtId="174" fontId="12" fillId="3" borderId="8" xfId="0" applyNumberFormat="1" applyFont="1" applyFill="1" applyBorder="1" applyAlignment="1" applyProtection="1">
      <alignment horizontal="left" vertical="center" wrapText="1" indent="2"/>
    </xf>
    <xf numFmtId="175" fontId="12" fillId="0" borderId="59" xfId="0" applyNumberFormat="1" applyFont="1" applyFill="1" applyBorder="1" applyAlignment="1" applyProtection="1">
      <alignment horizontal="left" vertical="center" wrapText="1" indent="2"/>
      <protection locked="0"/>
    </xf>
    <xf numFmtId="174" fontId="18" fillId="0" borderId="35" xfId="0" applyNumberFormat="1" applyFont="1" applyFill="1" applyBorder="1" applyAlignment="1" applyProtection="1">
      <alignment vertical="center" wrapText="1"/>
    </xf>
    <xf numFmtId="174" fontId="18" fillId="0" borderId="62" xfId="0" applyNumberFormat="1" applyFont="1" applyFill="1" applyBorder="1" applyAlignment="1" applyProtection="1">
      <alignment vertical="center" wrapText="1"/>
      <protection locked="0"/>
    </xf>
    <xf numFmtId="174" fontId="18" fillId="0" borderId="15" xfId="0" applyNumberFormat="1" applyFont="1" applyFill="1" applyBorder="1" applyAlignment="1" applyProtection="1">
      <alignment vertical="center" wrapText="1"/>
      <protection locked="0"/>
    </xf>
    <xf numFmtId="174" fontId="18" fillId="0" borderId="21" xfId="0" applyNumberFormat="1" applyFont="1" applyFill="1" applyBorder="1" applyAlignment="1" applyProtection="1">
      <alignment vertical="center" wrapText="1"/>
      <protection locked="0"/>
    </xf>
    <xf numFmtId="174" fontId="18" fillId="0" borderId="19" xfId="0" applyNumberFormat="1" applyFont="1" applyFill="1" applyBorder="1" applyAlignment="1" applyProtection="1">
      <alignment vertical="center" wrapText="1"/>
      <protection locked="0"/>
    </xf>
    <xf numFmtId="174" fontId="18" fillId="0" borderId="63" xfId="0" applyNumberFormat="1" applyFont="1" applyFill="1" applyBorder="1" applyAlignment="1" applyProtection="1">
      <alignment vertical="center" wrapText="1"/>
      <protection locked="0"/>
    </xf>
    <xf numFmtId="174" fontId="18" fillId="0" borderId="26" xfId="0" applyNumberFormat="1" applyFont="1" applyFill="1" applyBorder="1" applyAlignment="1" applyProtection="1">
      <alignment vertical="center" wrapText="1"/>
      <protection locked="0"/>
    </xf>
    <xf numFmtId="174" fontId="18" fillId="0" borderId="18" xfId="0" applyNumberFormat="1" applyFont="1" applyFill="1" applyBorder="1" applyAlignment="1" applyProtection="1">
      <alignment vertical="center" wrapText="1"/>
      <protection locked="0"/>
    </xf>
    <xf numFmtId="174" fontId="18" fillId="0" borderId="48" xfId="0" applyNumberFormat="1" applyFont="1" applyFill="1" applyBorder="1" applyAlignment="1" applyProtection="1">
      <alignment vertical="center" wrapText="1"/>
      <protection locked="0"/>
    </xf>
    <xf numFmtId="174" fontId="18" fillId="0" borderId="28" xfId="0" applyNumberFormat="1" applyFont="1" applyFill="1" applyBorder="1" applyAlignment="1" applyProtection="1">
      <alignment vertical="center" wrapText="1"/>
      <protection locked="0"/>
    </xf>
    <xf numFmtId="174" fontId="0" fillId="0" borderId="29" xfId="0" applyNumberFormat="1" applyFill="1" applyBorder="1" applyAlignment="1">
      <alignment vertical="center" wrapText="1"/>
    </xf>
    <xf numFmtId="174" fontId="18" fillId="0" borderId="33" xfId="0" applyNumberFormat="1" applyFont="1" applyFill="1" applyBorder="1" applyAlignment="1" applyProtection="1">
      <alignment vertical="center" wrapText="1"/>
      <protection locked="0"/>
    </xf>
    <xf numFmtId="174" fontId="18" fillId="0" borderId="34" xfId="0" applyNumberFormat="1" applyFont="1" applyFill="1" applyBorder="1" applyAlignment="1" applyProtection="1">
      <alignment vertical="center" wrapText="1"/>
      <protection locked="0"/>
    </xf>
    <xf numFmtId="174" fontId="18" fillId="0" borderId="64" xfId="0" applyNumberFormat="1" applyFont="1" applyFill="1" applyBorder="1" applyAlignment="1" applyProtection="1">
      <alignment vertical="center" wrapText="1"/>
      <protection locked="0"/>
    </xf>
    <xf numFmtId="174" fontId="18" fillId="0" borderId="65" xfId="0" applyNumberFormat="1" applyFont="1" applyFill="1" applyBorder="1" applyAlignment="1" applyProtection="1">
      <alignment vertical="center" wrapText="1"/>
      <protection locked="0"/>
    </xf>
    <xf numFmtId="174" fontId="18" fillId="0" borderId="24" xfId="0" applyNumberFormat="1" applyFont="1" applyFill="1" applyBorder="1" applyAlignment="1" applyProtection="1">
      <alignment vertical="center" wrapText="1"/>
      <protection locked="0"/>
    </xf>
    <xf numFmtId="174" fontId="18" fillId="0" borderId="66" xfId="0" applyNumberFormat="1" applyFont="1" applyFill="1" applyBorder="1" applyAlignment="1" applyProtection="1">
      <alignment vertical="center" wrapText="1"/>
      <protection locked="0"/>
    </xf>
    <xf numFmtId="17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74" fontId="16" fillId="0" borderId="24" xfId="0" applyNumberFormat="1" applyFont="1" applyFill="1" applyBorder="1" applyAlignment="1" applyProtection="1">
      <alignment horizontal="center" vertical="center" wrapText="1"/>
    </xf>
    <xf numFmtId="174" fontId="16" fillId="0" borderId="6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shrinkToFit="1"/>
    </xf>
    <xf numFmtId="174" fontId="15" fillId="0" borderId="0" xfId="8" applyNumberFormat="1" applyFont="1" applyFill="1" applyBorder="1" applyAlignment="1" applyProtection="1">
      <alignment horizontal="right" vertical="center" wrapText="1" indent="1"/>
      <protection locked="0"/>
    </xf>
    <xf numFmtId="174" fontId="8" fillId="0" borderId="2" xfId="8" applyNumberFormat="1" applyFont="1" applyFill="1" applyBorder="1" applyAlignment="1" applyProtection="1">
      <alignment horizontal="right" vertical="center" wrapText="1" indent="1"/>
    </xf>
    <xf numFmtId="174" fontId="15" fillId="0" borderId="3" xfId="8" applyNumberFormat="1" applyFont="1" applyFill="1" applyBorder="1" applyAlignment="1" applyProtection="1">
      <alignment horizontal="right" vertical="center" wrapText="1" indent="1"/>
    </xf>
    <xf numFmtId="0" fontId="32" fillId="0" borderId="6" xfId="8" applyFont="1" applyFill="1" applyBorder="1" applyProtection="1"/>
    <xf numFmtId="0" fontId="6" fillId="0" borderId="2" xfId="0" applyFont="1" applyFill="1" applyBorder="1" applyAlignment="1" applyProtection="1">
      <alignment horizontal="right" vertical="center"/>
    </xf>
    <xf numFmtId="0" fontId="32" fillId="0" borderId="13" xfId="8" applyFont="1" applyFill="1" applyBorder="1" applyProtection="1"/>
    <xf numFmtId="174" fontId="15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67" xfId="8" applyNumberFormat="1" applyFont="1" applyFill="1" applyBorder="1" applyAlignment="1" applyProtection="1">
      <alignment horizontal="right" vertical="center" wrapText="1" indent="1"/>
      <protection locked="0"/>
    </xf>
    <xf numFmtId="174" fontId="15" fillId="0" borderId="5" xfId="8" applyNumberFormat="1" applyFont="1" applyFill="1" applyBorder="1" applyAlignment="1" applyProtection="1">
      <alignment horizontal="right" vertical="center" wrapText="1" indent="1"/>
    </xf>
    <xf numFmtId="174" fontId="8" fillId="0" borderId="51" xfId="8" applyNumberFormat="1" applyFont="1" applyFill="1" applyBorder="1" applyAlignment="1" applyProtection="1">
      <alignment horizontal="right" vertical="center" wrapText="1" indent="1"/>
    </xf>
    <xf numFmtId="174" fontId="26" fillId="0" borderId="2" xfId="8" applyNumberFormat="1" applyFont="1" applyFill="1" applyBorder="1" applyAlignment="1" applyProtection="1">
      <alignment horizontal="right" vertical="center" wrapText="1" indent="1"/>
    </xf>
    <xf numFmtId="174" fontId="32" fillId="0" borderId="5" xfId="8" applyNumberFormat="1" applyFont="1" applyFill="1" applyBorder="1" applyAlignment="1" applyProtection="1">
      <alignment horizontal="right" vertical="center" wrapText="1" indent="1"/>
      <protection locked="0"/>
    </xf>
    <xf numFmtId="174" fontId="8" fillId="0" borderId="2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20" xfId="8" applyNumberFormat="1" applyFont="1" applyFill="1" applyBorder="1" applyAlignment="1" applyProtection="1">
      <alignment horizontal="right" vertical="center" wrapText="1" indent="1"/>
      <protection locked="0"/>
    </xf>
    <xf numFmtId="174" fontId="32" fillId="0" borderId="67" xfId="8" applyNumberFormat="1" applyFont="1" applyFill="1" applyBorder="1" applyAlignment="1" applyProtection="1">
      <alignment horizontal="right" vertical="center" wrapText="1" indent="1"/>
      <protection locked="0"/>
    </xf>
    <xf numFmtId="174" fontId="9" fillId="0" borderId="3" xfId="8" applyNumberFormat="1" applyFont="1" applyFill="1" applyBorder="1" applyAlignment="1" applyProtection="1">
      <alignment horizontal="right" vertical="center" indent="1"/>
    </xf>
    <xf numFmtId="174" fontId="21" fillId="0" borderId="2" xfId="0" applyNumberFormat="1" applyFont="1" applyBorder="1" applyAlignment="1" applyProtection="1">
      <alignment horizontal="right" vertical="center" wrapText="1" indent="1"/>
    </xf>
    <xf numFmtId="174" fontId="21" fillId="0" borderId="2" xfId="0" quotePrefix="1" applyNumberFormat="1" applyFont="1" applyBorder="1" applyAlignment="1" applyProtection="1">
      <alignment horizontal="right" vertical="center" wrapText="1" indent="1"/>
    </xf>
    <xf numFmtId="0" fontId="32" fillId="0" borderId="11" xfId="8" applyFont="1" applyFill="1" applyBorder="1" applyProtection="1"/>
    <xf numFmtId="0" fontId="32" fillId="0" borderId="5" xfId="8" applyFont="1" applyFill="1" applyBorder="1" applyAlignment="1" applyProtection="1">
      <alignment horizontal="left" vertical="center" wrapText="1" indent="1"/>
    </xf>
    <xf numFmtId="0" fontId="32" fillId="0" borderId="3" xfId="8" applyFont="1" applyFill="1" applyBorder="1" applyAlignment="1" applyProtection="1">
      <alignment horizontal="left" indent="6"/>
    </xf>
    <xf numFmtId="0" fontId="32" fillId="0" borderId="3" xfId="8" applyFont="1" applyFill="1" applyBorder="1" applyAlignment="1" applyProtection="1">
      <alignment horizontal="left" vertical="center" wrapText="1" indent="6"/>
    </xf>
    <xf numFmtId="0" fontId="32" fillId="0" borderId="6" xfId="8" applyFont="1" applyFill="1" applyBorder="1" applyAlignment="1" applyProtection="1">
      <alignment horizontal="left" vertical="center" wrapText="1" indent="6"/>
    </xf>
    <xf numFmtId="174" fontId="15" fillId="0" borderId="6" xfId="8" applyNumberFormat="1" applyFont="1" applyFill="1" applyBorder="1" applyAlignment="1" applyProtection="1">
      <alignment horizontal="right" vertical="center" wrapText="1" indent="1"/>
    </xf>
    <xf numFmtId="0" fontId="32" fillId="0" borderId="6" xfId="8" applyFont="1" applyFill="1" applyBorder="1" applyAlignment="1" applyProtection="1">
      <alignment horizontal="left" vertical="center" wrapText="1" indent="1"/>
    </xf>
    <xf numFmtId="0" fontId="15" fillId="0" borderId="0" xfId="8" applyFont="1" applyFill="1" applyBorder="1" applyProtection="1"/>
    <xf numFmtId="0" fontId="32" fillId="0" borderId="2" xfId="8" applyFont="1" applyFill="1" applyBorder="1" applyProtection="1"/>
    <xf numFmtId="0" fontId="8" fillId="0" borderId="21" xfId="8" applyFont="1" applyFill="1" applyBorder="1" applyAlignment="1" applyProtection="1">
      <alignment horizontal="left" vertical="center" wrapText="1" indent="1"/>
    </xf>
    <xf numFmtId="174" fontId="8" fillId="0" borderId="21" xfId="8" applyNumberFormat="1" applyFont="1" applyFill="1" applyBorder="1" applyAlignment="1" applyProtection="1">
      <alignment horizontal="right" vertical="center" wrapText="1" indent="1"/>
    </xf>
    <xf numFmtId="174" fontId="26" fillId="0" borderId="21" xfId="8" applyNumberFormat="1" applyFont="1" applyFill="1" applyBorder="1" applyAlignment="1" applyProtection="1">
      <alignment horizontal="right" vertical="center" wrapText="1" indent="1"/>
    </xf>
    <xf numFmtId="174" fontId="26" fillId="0" borderId="19" xfId="8" applyNumberFormat="1" applyFont="1" applyFill="1" applyBorder="1" applyAlignment="1" applyProtection="1">
      <alignment horizontal="right" vertical="center" wrapText="1" indent="1"/>
    </xf>
    <xf numFmtId="49" fontId="32" fillId="0" borderId="9" xfId="8" applyNumberFormat="1" applyFont="1" applyFill="1" applyBorder="1" applyAlignment="1" applyProtection="1">
      <alignment horizontal="left" vertical="center" wrapText="1" indent="1"/>
    </xf>
    <xf numFmtId="49" fontId="32" fillId="0" borderId="7" xfId="8" applyNumberFormat="1" applyFont="1" applyFill="1" applyBorder="1" applyAlignment="1" applyProtection="1">
      <alignment horizontal="left" vertical="center" wrapText="1" indent="1"/>
    </xf>
    <xf numFmtId="0" fontId="8" fillId="0" borderId="18" xfId="8" applyFont="1" applyFill="1" applyBorder="1" applyAlignment="1" applyProtection="1">
      <alignment vertical="center" wrapText="1"/>
    </xf>
    <xf numFmtId="0" fontId="32" fillId="0" borderId="0" xfId="8" applyFont="1" applyFill="1" applyBorder="1" applyAlignment="1" applyProtection="1">
      <alignment horizontal="right" vertical="center" indent="1"/>
    </xf>
    <xf numFmtId="0" fontId="16" fillId="0" borderId="26" xfId="8" applyFont="1" applyFill="1" applyBorder="1" applyAlignment="1" applyProtection="1">
      <alignment horizontal="left" vertical="center" wrapText="1" indent="1"/>
    </xf>
    <xf numFmtId="0" fontId="16" fillId="0" borderId="18" xfId="8" applyFont="1" applyFill="1" applyBorder="1" applyAlignment="1" applyProtection="1">
      <alignment vertical="center" wrapText="1"/>
    </xf>
    <xf numFmtId="174" fontId="16" fillId="0" borderId="48" xfId="8" applyNumberFormat="1" applyFont="1" applyFill="1" applyBorder="1" applyAlignment="1" applyProtection="1">
      <alignment horizontal="right" vertical="center" wrapText="1" indent="1"/>
    </xf>
    <xf numFmtId="0" fontId="9" fillId="0" borderId="0" xfId="8" applyFont="1" applyFill="1" applyBorder="1" applyProtection="1"/>
    <xf numFmtId="0" fontId="9" fillId="0" borderId="0" xfId="8" applyFont="1" applyFill="1" applyBorder="1" applyAlignment="1" applyProtection="1">
      <alignment horizontal="right" vertical="center" indent="1"/>
    </xf>
    <xf numFmtId="174" fontId="21" fillId="0" borderId="0" xfId="0" quotePrefix="1" applyNumberFormat="1" applyFont="1" applyBorder="1" applyAlignment="1" applyProtection="1">
      <alignment horizontal="right" vertical="center" wrapText="1" indent="1"/>
    </xf>
    <xf numFmtId="0" fontId="16" fillId="0" borderId="27" xfId="8" applyFont="1" applyFill="1" applyBorder="1" applyAlignment="1" applyProtection="1">
      <alignment horizontal="left" vertical="center" wrapText="1" indent="1"/>
    </xf>
    <xf numFmtId="0" fontId="16" fillId="0" borderId="28" xfId="8" applyFont="1" applyFill="1" applyBorder="1" applyAlignment="1" applyProtection="1">
      <alignment vertical="center" wrapText="1"/>
    </xf>
    <xf numFmtId="174" fontId="16" fillId="0" borderId="29" xfId="8" applyNumberFormat="1" applyFont="1" applyFill="1" applyBorder="1" applyAlignment="1" applyProtection="1">
      <alignment horizontal="right" vertical="center" wrapText="1" indent="1"/>
    </xf>
    <xf numFmtId="0" fontId="8" fillId="0" borderId="28" xfId="8" applyFont="1" applyFill="1" applyBorder="1" applyAlignment="1" applyProtection="1">
      <alignment vertical="center" wrapText="1"/>
    </xf>
    <xf numFmtId="174" fontId="15" fillId="0" borderId="19" xfId="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6" xfId="8" applyFont="1" applyFill="1" applyBorder="1" applyAlignment="1" applyProtection="1">
      <alignment vertical="center" wrapText="1"/>
    </xf>
    <xf numFmtId="0" fontId="27" fillId="0" borderId="51" xfId="0" applyFont="1" applyBorder="1" applyAlignment="1" applyProtection="1">
      <alignment horizontal="center" vertical="center" wrapText="1"/>
    </xf>
    <xf numFmtId="0" fontId="0" fillId="0" borderId="20" xfId="0" applyBorder="1"/>
    <xf numFmtId="172" fontId="9" fillId="0" borderId="23" xfId="0" applyNumberFormat="1" applyFont="1" applyFill="1" applyBorder="1" applyAlignment="1" applyProtection="1">
      <alignment horizontal="right" vertical="center" indent="1"/>
      <protection locked="0"/>
    </xf>
    <xf numFmtId="172" fontId="9" fillId="0" borderId="20" xfId="0" applyNumberFormat="1" applyFont="1" applyFill="1" applyBorder="1" applyAlignment="1" applyProtection="1">
      <alignment horizontal="right" vertical="center" indent="1"/>
      <protection locked="0"/>
    </xf>
    <xf numFmtId="3" fontId="20" fillId="0" borderId="50" xfId="0" applyNumberFormat="1" applyFont="1" applyBorder="1" applyAlignment="1" applyProtection="1">
      <alignment horizontal="left" vertical="center" indent="1"/>
      <protection locked="0"/>
    </xf>
    <xf numFmtId="0" fontId="27" fillId="0" borderId="8" xfId="0" applyFont="1" applyBorder="1" applyAlignment="1" applyProtection="1">
      <alignment horizontal="center" vertical="center" wrapText="1"/>
    </xf>
    <xf numFmtId="3" fontId="9" fillId="0" borderId="37" xfId="0" applyNumberFormat="1" applyFont="1" applyBorder="1" applyAlignment="1" applyProtection="1">
      <alignment horizontal="right" vertical="center" indent="1"/>
      <protection locked="0"/>
    </xf>
    <xf numFmtId="3" fontId="27" fillId="0" borderId="8" xfId="0" applyNumberFormat="1" applyFont="1" applyFill="1" applyBorder="1" applyAlignment="1" applyProtection="1">
      <alignment horizontal="right" vertical="center" indent="1"/>
    </xf>
    <xf numFmtId="174" fontId="26" fillId="0" borderId="5" xfId="8" applyNumberFormat="1" applyFont="1" applyFill="1" applyBorder="1" applyAlignment="1" applyProtection="1">
      <alignment horizontal="right" vertical="center" wrapText="1" indent="1"/>
    </xf>
    <xf numFmtId="0" fontId="8" fillId="0" borderId="51" xfId="8" applyFont="1" applyFill="1" applyBorder="1" applyAlignment="1" applyProtection="1">
      <alignment horizontal="left" vertical="center" wrapText="1" indent="1"/>
    </xf>
    <xf numFmtId="174" fontId="8" fillId="0" borderId="68" xfId="8" applyNumberFormat="1" applyFont="1" applyFill="1" applyBorder="1" applyAlignment="1" applyProtection="1">
      <alignment horizontal="right" vertical="center" wrapText="1" indent="1"/>
    </xf>
    <xf numFmtId="174" fontId="32" fillId="0" borderId="22" xfId="8" applyNumberFormat="1" applyFont="1" applyFill="1" applyBorder="1" applyAlignment="1" applyProtection="1">
      <alignment horizontal="right" vertical="center" wrapText="1" indent="1"/>
    </xf>
    <xf numFmtId="174" fontId="32" fillId="0" borderId="8" xfId="8" applyNumberFormat="1" applyFont="1" applyFill="1" applyBorder="1" applyAlignment="1" applyProtection="1">
      <alignment horizontal="right" vertical="center" wrapText="1" indent="1"/>
    </xf>
    <xf numFmtId="174" fontId="26" fillId="0" borderId="8" xfId="8" applyNumberFormat="1" applyFont="1" applyFill="1" applyBorder="1" applyAlignment="1" applyProtection="1">
      <alignment horizontal="right" vertical="center" wrapText="1" indent="1"/>
    </xf>
    <xf numFmtId="0" fontId="21" fillId="0" borderId="51" xfId="0" applyFont="1" applyBorder="1" applyAlignment="1" applyProtection="1">
      <alignment horizontal="left" vertical="center" wrapText="1" indent="1"/>
    </xf>
    <xf numFmtId="0" fontId="21" fillId="0" borderId="51" xfId="0" applyFont="1" applyBorder="1" applyAlignment="1" applyProtection="1">
      <alignment wrapText="1"/>
    </xf>
    <xf numFmtId="0" fontId="26" fillId="0" borderId="0" xfId="8" applyFont="1" applyFill="1" applyBorder="1" applyAlignment="1" applyProtection="1">
      <alignment horizontal="center"/>
    </xf>
    <xf numFmtId="174" fontId="30" fillId="0" borderId="0" xfId="8" applyNumberFormat="1" applyFont="1" applyFill="1" applyBorder="1" applyAlignment="1" applyProtection="1">
      <alignment horizontal="left" vertical="center"/>
    </xf>
    <xf numFmtId="0" fontId="9" fillId="0" borderId="0" xfId="8" applyFont="1" applyFill="1" applyAlignment="1">
      <alignment horizontal="right"/>
    </xf>
    <xf numFmtId="0" fontId="0" fillId="0" borderId="0" xfId="0" applyAlignment="1">
      <alignment horizontal="right"/>
    </xf>
    <xf numFmtId="174" fontId="7" fillId="0" borderId="0" xfId="8" applyNumberFormat="1" applyFont="1" applyFill="1" applyBorder="1" applyAlignment="1" applyProtection="1">
      <alignment horizontal="center" vertical="center"/>
    </xf>
    <xf numFmtId="174" fontId="30" fillId="0" borderId="0" xfId="8" applyNumberFormat="1" applyFont="1" applyFill="1" applyBorder="1" applyAlignment="1" applyProtection="1">
      <alignment horizontal="left"/>
    </xf>
    <xf numFmtId="0" fontId="20" fillId="0" borderId="0" xfId="8" applyFont="1" applyFill="1" applyAlignment="1">
      <alignment horizontal="center"/>
    </xf>
    <xf numFmtId="0" fontId="20" fillId="0" borderId="0" xfId="8" applyFont="1" applyFill="1" applyBorder="1" applyAlignment="1" applyProtection="1">
      <alignment horizontal="center"/>
    </xf>
    <xf numFmtId="0" fontId="20" fillId="0" borderId="0" xfId="8" applyFont="1" applyFill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8" applyFont="1" applyFill="1" applyAlignment="1" applyProtection="1">
      <alignment horizontal="center"/>
    </xf>
    <xf numFmtId="174" fontId="30" fillId="0" borderId="16" xfId="8" applyNumberFormat="1" applyFont="1" applyFill="1" applyBorder="1" applyAlignment="1" applyProtection="1">
      <alignment horizontal="left" vertical="center"/>
    </xf>
    <xf numFmtId="174" fontId="30" fillId="0" borderId="16" xfId="8" applyNumberFormat="1" applyFont="1" applyFill="1" applyBorder="1" applyAlignment="1" applyProtection="1">
      <alignment horizontal="left"/>
    </xf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8" applyFont="1" applyFill="1" applyAlignment="1">
      <alignment horizontal="center"/>
    </xf>
    <xf numFmtId="174" fontId="14" fillId="0" borderId="0" xfId="0" applyNumberFormat="1" applyFont="1" applyFill="1" applyAlignment="1" applyProtection="1">
      <alignment horizontal="center" textRotation="180" wrapText="1"/>
    </xf>
    <xf numFmtId="174" fontId="26" fillId="0" borderId="62" xfId="0" applyNumberFormat="1" applyFont="1" applyFill="1" applyBorder="1" applyAlignment="1" applyProtection="1">
      <alignment horizontal="center" vertical="center" wrapText="1"/>
    </xf>
    <xf numFmtId="174" fontId="26" fillId="0" borderId="63" xfId="0" applyNumberFormat="1" applyFont="1" applyFill="1" applyBorder="1" applyAlignment="1" applyProtection="1">
      <alignment horizontal="center" vertical="center" wrapText="1"/>
    </xf>
    <xf numFmtId="174" fontId="37" fillId="0" borderId="69" xfId="0" applyNumberFormat="1" applyFont="1" applyFill="1" applyBorder="1" applyAlignment="1" applyProtection="1">
      <alignment horizontal="center" vertical="center" wrapText="1"/>
    </xf>
    <xf numFmtId="174" fontId="26" fillId="0" borderId="24" xfId="0" applyNumberFormat="1" applyFont="1" applyFill="1" applyBorder="1" applyAlignment="1" applyProtection="1">
      <alignment horizontal="center" vertical="center" wrapText="1"/>
    </xf>
    <xf numFmtId="174" fontId="26" fillId="0" borderId="66" xfId="0" applyNumberFormat="1" applyFont="1" applyFill="1" applyBorder="1" applyAlignment="1" applyProtection="1">
      <alignment horizontal="center" vertical="center" wrapText="1"/>
    </xf>
    <xf numFmtId="0" fontId="26" fillId="0" borderId="1" xfId="8" applyFont="1" applyFill="1" applyBorder="1" applyAlignment="1" applyProtection="1">
      <alignment horizontal="left"/>
    </xf>
    <xf numFmtId="0" fontId="26" fillId="0" borderId="2" xfId="8" applyFont="1" applyFill="1" applyBorder="1" applyAlignment="1" applyProtection="1">
      <alignment horizontal="left"/>
    </xf>
    <xf numFmtId="0" fontId="18" fillId="0" borderId="69" xfId="8" applyFont="1" applyFill="1" applyBorder="1" applyAlignment="1">
      <alignment horizontal="justify" vertical="center" wrapText="1"/>
    </xf>
    <xf numFmtId="174" fontId="5" fillId="0" borderId="0" xfId="8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9" fillId="0" borderId="16" xfId="0" applyFont="1" applyFill="1" applyBorder="1" applyAlignment="1" applyProtection="1">
      <alignment horizontal="right"/>
    </xf>
    <xf numFmtId="0" fontId="0" fillId="0" borderId="16" xfId="0" applyBorder="1" applyAlignment="1">
      <alignment horizontal="right"/>
    </xf>
    <xf numFmtId="174" fontId="20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0" fillId="0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30" fillId="0" borderId="0" xfId="0" applyFont="1" applyAlignment="1" applyProtection="1">
      <alignment horizontal="right"/>
    </xf>
    <xf numFmtId="0" fontId="26" fillId="0" borderId="50" xfId="0" applyFont="1" applyBorder="1" applyAlignment="1" applyProtection="1">
      <alignment horizontal="left" vertical="center" indent="2"/>
    </xf>
    <xf numFmtId="0" fontId="26" fillId="0" borderId="68" xfId="0" applyFont="1" applyBorder="1" applyAlignment="1" applyProtection="1">
      <alignment horizontal="left" vertical="center" indent="2"/>
    </xf>
    <xf numFmtId="0" fontId="17" fillId="0" borderId="2" xfId="9" applyFont="1" applyFill="1" applyBorder="1" applyAlignment="1" applyProtection="1">
      <alignment horizontal="left" vertical="center" indent="1"/>
    </xf>
    <xf numFmtId="0" fontId="17" fillId="0" borderId="4" xfId="9" applyFont="1" applyFill="1" applyBorder="1" applyAlignment="1" applyProtection="1">
      <alignment horizontal="left" vertical="center" indent="1"/>
    </xf>
    <xf numFmtId="0" fontId="20" fillId="0" borderId="0" xfId="9" applyFont="1" applyFill="1" applyAlignment="1" applyProtection="1">
      <alignment horizontal="center" wrapText="1"/>
    </xf>
    <xf numFmtId="0" fontId="20" fillId="0" borderId="0" xfId="9" applyFont="1" applyFill="1" applyAlignment="1" applyProtection="1">
      <alignment horizontal="center"/>
    </xf>
    <xf numFmtId="174" fontId="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 applyProtection="1">
      <alignment horizontal="center" vertical="center"/>
    </xf>
    <xf numFmtId="0" fontId="25" fillId="0" borderId="69" xfId="0" applyFont="1" applyFill="1" applyBorder="1" applyAlignment="1">
      <alignment horizontal="justify" vertical="center" wrapText="1"/>
    </xf>
    <xf numFmtId="0" fontId="44" fillId="0" borderId="0" xfId="0" applyFont="1" applyAlignment="1">
      <alignment horizontal="center" wrapText="1"/>
    </xf>
    <xf numFmtId="174" fontId="8" fillId="0" borderId="50" xfId="0" applyNumberFormat="1" applyFont="1" applyFill="1" applyBorder="1" applyAlignment="1" applyProtection="1">
      <alignment horizontal="left" vertical="center" wrapText="1" indent="2"/>
    </xf>
    <xf numFmtId="174" fontId="8" fillId="0" borderId="70" xfId="0" applyNumberFormat="1" applyFont="1" applyFill="1" applyBorder="1" applyAlignment="1" applyProtection="1">
      <alignment horizontal="left" vertical="center" wrapText="1" indent="2"/>
    </xf>
    <xf numFmtId="174" fontId="20" fillId="0" borderId="0" xfId="0" applyNumberFormat="1" applyFont="1" applyFill="1" applyAlignment="1">
      <alignment horizontal="center" vertical="center" wrapText="1"/>
    </xf>
    <xf numFmtId="174" fontId="8" fillId="0" borderId="62" xfId="0" applyNumberFormat="1" applyFont="1" applyFill="1" applyBorder="1" applyAlignment="1" applyProtection="1">
      <alignment horizontal="center" vertical="center" wrapText="1"/>
    </xf>
    <xf numFmtId="174" fontId="8" fillId="0" borderId="63" xfId="0" applyNumberFormat="1" applyFont="1" applyFill="1" applyBorder="1" applyAlignment="1" applyProtection="1">
      <alignment horizontal="center" vertical="center" wrapText="1"/>
    </xf>
    <xf numFmtId="174" fontId="8" fillId="0" borderId="71" xfId="0" applyNumberFormat="1" applyFont="1" applyFill="1" applyBorder="1" applyAlignment="1" applyProtection="1">
      <alignment horizontal="center" vertical="center"/>
    </xf>
    <xf numFmtId="174" fontId="8" fillId="0" borderId="58" xfId="0" applyNumberFormat="1" applyFont="1" applyFill="1" applyBorder="1" applyAlignment="1" applyProtection="1">
      <alignment horizontal="center" vertical="center"/>
    </xf>
    <xf numFmtId="174" fontId="8" fillId="0" borderId="63" xfId="0" applyNumberFormat="1" applyFont="1" applyFill="1" applyBorder="1" applyAlignment="1" applyProtection="1">
      <alignment horizontal="center" vertical="center"/>
    </xf>
    <xf numFmtId="174" fontId="8" fillId="0" borderId="72" xfId="0" applyNumberFormat="1" applyFont="1" applyFill="1" applyBorder="1" applyAlignment="1" applyProtection="1">
      <alignment horizontal="center" vertical="center"/>
    </xf>
    <xf numFmtId="174" fontId="8" fillId="0" borderId="42" xfId="0" applyNumberFormat="1" applyFont="1" applyFill="1" applyBorder="1" applyAlignment="1" applyProtection="1">
      <alignment horizontal="center" vertical="center"/>
    </xf>
    <xf numFmtId="174" fontId="8" fillId="0" borderId="57" xfId="0" applyNumberFormat="1" applyFont="1" applyFill="1" applyBorder="1" applyAlignment="1" applyProtection="1">
      <alignment horizontal="center" vertical="center"/>
    </xf>
    <xf numFmtId="174" fontId="8" fillId="0" borderId="62" xfId="0" applyNumberFormat="1" applyFont="1" applyFill="1" applyBorder="1" applyAlignment="1" applyProtection="1">
      <alignment horizontal="center" vertical="center"/>
    </xf>
    <xf numFmtId="0" fontId="26" fillId="0" borderId="12" xfId="8" applyFont="1" applyFill="1" applyBorder="1" applyAlignment="1" applyProtection="1">
      <alignment horizontal="center"/>
    </xf>
    <xf numFmtId="0" fontId="26" fillId="0" borderId="6" xfId="8" applyFont="1" applyFill="1" applyBorder="1" applyAlignment="1" applyProtection="1">
      <alignment horizontal="center"/>
    </xf>
    <xf numFmtId="174" fontId="30" fillId="0" borderId="1" xfId="8" applyNumberFormat="1" applyFont="1" applyFill="1" applyBorder="1" applyAlignment="1" applyProtection="1">
      <alignment horizontal="left" vertical="center"/>
    </xf>
    <xf numFmtId="174" fontId="30" fillId="0" borderId="2" xfId="8" applyNumberFormat="1" applyFont="1" applyFill="1" applyBorder="1" applyAlignment="1" applyProtection="1">
      <alignment horizontal="left" vertical="center"/>
    </xf>
    <xf numFmtId="0" fontId="26" fillId="0" borderId="7" xfId="8" applyFont="1" applyFill="1" applyBorder="1" applyAlignment="1" applyProtection="1">
      <alignment horizontal="center"/>
    </xf>
    <xf numFmtId="0" fontId="26" fillId="0" borderId="3" xfId="8" applyFont="1" applyFill="1" applyBorder="1" applyAlignment="1" applyProtection="1">
      <alignment horizontal="center"/>
    </xf>
    <xf numFmtId="174" fontId="30" fillId="0" borderId="12" xfId="8" applyNumberFormat="1" applyFont="1" applyFill="1" applyBorder="1" applyAlignment="1" applyProtection="1">
      <alignment horizontal="left" vertical="center"/>
    </xf>
    <xf numFmtId="174" fontId="30" fillId="0" borderId="6" xfId="8" applyNumberFormat="1" applyFont="1" applyFill="1" applyBorder="1" applyAlignment="1" applyProtection="1">
      <alignment horizontal="left" vertical="center"/>
    </xf>
    <xf numFmtId="0" fontId="26" fillId="0" borderId="0" xfId="8" applyFont="1" applyFill="1" applyAlignment="1" applyProtection="1">
      <alignment horizontal="center"/>
    </xf>
  </cellXfs>
  <cellStyles count="15">
    <cellStyle name="Ezres" xfId="1" builtinId="3"/>
    <cellStyle name="Ezres 2" xfId="2"/>
    <cellStyle name="Ezres 3" xfId="3"/>
    <cellStyle name="Hiperhivatkozás" xfId="4"/>
    <cellStyle name="Hivatkozás 2" xfId="5"/>
    <cellStyle name="Már látott hiperhivatkozás" xfId="6"/>
    <cellStyle name="Normál" xfId="0" builtinId="0"/>
    <cellStyle name="Normál 2" xfId="7"/>
    <cellStyle name="Normál_KVRENMUNKA" xfId="8"/>
    <cellStyle name="Normál_SEGEDLETEK" xfId="9"/>
    <cellStyle name="Pénznem 2" xfId="10"/>
    <cellStyle name="Pénznem 2 2" xfId="11"/>
    <cellStyle name="Pénznem 3" xfId="12"/>
    <cellStyle name="Pénznem 4" xfId="13"/>
    <cellStyle name="Százalék 2" xfId="1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4"/>
  <sheetViews>
    <sheetView topLeftCell="A55" zoomScaleNormal="100" workbookViewId="0">
      <selection activeCell="A92" sqref="A92"/>
    </sheetView>
  </sheetViews>
  <sheetFormatPr defaultColWidth="9.33203125" defaultRowHeight="15.6" x14ac:dyDescent="0.3"/>
  <cols>
    <col min="1" max="1" width="9.44140625" style="92" customWidth="1"/>
    <col min="2" max="2" width="79.6640625" style="92" customWidth="1"/>
    <col min="3" max="3" width="31.109375" style="93" customWidth="1"/>
    <col min="4" max="4" width="10.109375" style="99" bestFit="1" customWidth="1"/>
    <col min="5" max="16384" width="9.33203125" style="99"/>
  </cols>
  <sheetData>
    <row r="1" spans="1:6" ht="14.25" customHeight="1" x14ac:dyDescent="0.3">
      <c r="A1" s="607" t="s">
        <v>564</v>
      </c>
      <c r="B1" s="608"/>
      <c r="C1" s="608"/>
      <c r="D1" s="98"/>
      <c r="E1" s="98"/>
      <c r="F1" s="98"/>
    </row>
    <row r="2" spans="1:6" ht="14.25" customHeight="1" x14ac:dyDescent="0.3">
      <c r="A2" s="611" t="s">
        <v>501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06" t="s">
        <v>112</v>
      </c>
      <c r="B4" s="606"/>
      <c r="C4" s="450" t="s">
        <v>9</v>
      </c>
    </row>
    <row r="5" spans="1:6" ht="23.4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1.25" customHeight="1" thickBot="1" x14ac:dyDescent="0.25">
      <c r="A6" s="9">
        <v>1</v>
      </c>
      <c r="B6" s="10">
        <v>2</v>
      </c>
      <c r="C6" s="11">
        <v>3</v>
      </c>
    </row>
    <row r="7" spans="1:6" s="125" customFormat="1" ht="12" customHeight="1" thickBot="1" x14ac:dyDescent="0.3">
      <c r="A7" s="122" t="s">
        <v>13</v>
      </c>
      <c r="B7" s="373" t="s">
        <v>191</v>
      </c>
      <c r="C7" s="124">
        <f>'1.1.sz.mell.'!C7+'1.2.sz.mell.'!C7</f>
        <v>106501171</v>
      </c>
    </row>
    <row r="8" spans="1:6" s="125" customFormat="1" ht="12" customHeight="1" x14ac:dyDescent="0.25">
      <c r="A8" s="126" t="s">
        <v>84</v>
      </c>
      <c r="B8" s="374" t="s">
        <v>192</v>
      </c>
      <c r="C8" s="460">
        <f>'1.1.sz.mell.'!C8+'1.2.sz.mell.'!C8</f>
        <v>24908946</v>
      </c>
    </row>
    <row r="9" spans="1:6" s="125" customFormat="1" ht="12" customHeight="1" x14ac:dyDescent="0.25">
      <c r="A9" s="129" t="s">
        <v>85</v>
      </c>
      <c r="B9" s="375" t="s">
        <v>193</v>
      </c>
      <c r="C9" s="461">
        <f>'1.1.sz.mell.'!C9+'1.2.sz.mell.'!C9</f>
        <v>34961350</v>
      </c>
    </row>
    <row r="10" spans="1:6" s="125" customFormat="1" ht="12" customHeight="1" x14ac:dyDescent="0.25">
      <c r="A10" s="129" t="s">
        <v>86</v>
      </c>
      <c r="B10" s="375" t="s">
        <v>194</v>
      </c>
      <c r="C10" s="461">
        <f>'1.1.sz.mell.'!C10+'1.2.sz.mell.'!C10</f>
        <v>10795000</v>
      </c>
    </row>
    <row r="11" spans="1:6" s="125" customFormat="1" ht="12" customHeight="1" x14ac:dyDescent="0.25">
      <c r="A11" s="129" t="s">
        <v>87</v>
      </c>
      <c r="B11" s="375" t="s">
        <v>500</v>
      </c>
      <c r="C11" s="461">
        <f>'1.1.sz.mell.'!C11+'1.2.sz.mell.'!C11</f>
        <v>17003725</v>
      </c>
    </row>
    <row r="12" spans="1:6" s="125" customFormat="1" ht="12" customHeight="1" x14ac:dyDescent="0.25">
      <c r="A12" s="129" t="s">
        <v>109</v>
      </c>
      <c r="B12" s="375" t="s">
        <v>195</v>
      </c>
      <c r="C12" s="461">
        <f>'1.1.sz.mell.'!C12+'1.2.sz.mell.'!C12</f>
        <v>3678150</v>
      </c>
    </row>
    <row r="13" spans="1:6" s="125" customFormat="1" ht="12" customHeight="1" x14ac:dyDescent="0.25">
      <c r="A13" s="129" t="s">
        <v>88</v>
      </c>
      <c r="B13" s="375" t="s">
        <v>196</v>
      </c>
      <c r="C13" s="461">
        <f>'1.1.sz.mell.'!C13+'1.2.sz.mell.'!C13</f>
        <v>0</v>
      </c>
    </row>
    <row r="14" spans="1:6" s="125" customFormat="1" ht="12" customHeight="1" thickBot="1" x14ac:dyDescent="0.3">
      <c r="A14" s="132" t="s">
        <v>89</v>
      </c>
      <c r="B14" s="376" t="s">
        <v>197</v>
      </c>
      <c r="C14" s="462">
        <f>'1.1.sz.mell.'!C14+'1.2.sz.mell.'!C13</f>
        <v>15000000</v>
      </c>
    </row>
    <row r="15" spans="1:6" s="125" customFormat="1" ht="12" customHeight="1" thickBot="1" x14ac:dyDescent="0.3">
      <c r="A15" s="122" t="s">
        <v>14</v>
      </c>
      <c r="B15" s="377" t="s">
        <v>198</v>
      </c>
      <c r="C15" s="124">
        <f>'1.1.sz.mell.'!C15+'1.2.sz.mell.'!C14</f>
        <v>44826057</v>
      </c>
    </row>
    <row r="16" spans="1:6" s="125" customFormat="1" ht="12" customHeight="1" x14ac:dyDescent="0.25">
      <c r="A16" s="126" t="s">
        <v>90</v>
      </c>
      <c r="B16" s="374" t="s">
        <v>199</v>
      </c>
      <c r="C16" s="460">
        <f>'1.1.sz.mell.'!C16+'1.2.sz.mell.'!C15</f>
        <v>154000</v>
      </c>
    </row>
    <row r="17" spans="1:3" s="125" customFormat="1" ht="12" customHeight="1" x14ac:dyDescent="0.25">
      <c r="A17" s="129" t="s">
        <v>91</v>
      </c>
      <c r="B17" s="375" t="s">
        <v>200</v>
      </c>
      <c r="C17" s="463">
        <f>'1.1.sz.mell.'!C17+'1.2.sz.mell.'!C16</f>
        <v>0</v>
      </c>
    </row>
    <row r="18" spans="1:3" s="125" customFormat="1" ht="12" customHeight="1" x14ac:dyDescent="0.25">
      <c r="A18" s="129" t="s">
        <v>92</v>
      </c>
      <c r="B18" s="375" t="s">
        <v>201</v>
      </c>
      <c r="C18" s="463">
        <f>'1.1.sz.mell.'!C18+'1.2.sz.mell.'!C17</f>
        <v>0</v>
      </c>
    </row>
    <row r="19" spans="1:3" s="125" customFormat="1" ht="12" customHeight="1" x14ac:dyDescent="0.25">
      <c r="A19" s="129" t="s">
        <v>93</v>
      </c>
      <c r="B19" s="375" t="s">
        <v>202</v>
      </c>
      <c r="C19" s="463">
        <f>'1.1.sz.mell.'!C19+'1.2.sz.mell.'!C18</f>
        <v>0</v>
      </c>
    </row>
    <row r="20" spans="1:3" s="125" customFormat="1" ht="12" customHeight="1" x14ac:dyDescent="0.25">
      <c r="A20" s="129" t="s">
        <v>94</v>
      </c>
      <c r="B20" s="375" t="s">
        <v>203</v>
      </c>
      <c r="C20" s="461">
        <f>'1.1.sz.mell.'!C20+'1.2.sz.mell.'!C19</f>
        <v>44826057</v>
      </c>
    </row>
    <row r="21" spans="1:3" s="125" customFormat="1" ht="12" customHeight="1" thickBot="1" x14ac:dyDescent="0.3">
      <c r="A21" s="132" t="s">
        <v>103</v>
      </c>
      <c r="B21" s="376" t="s">
        <v>204</v>
      </c>
      <c r="C21" s="464">
        <f>'1.1.sz.mell.'!C21+'1.2.sz.mell.'!C20</f>
        <v>0</v>
      </c>
    </row>
    <row r="22" spans="1:3" s="125" customFormat="1" ht="12" customHeight="1" thickBot="1" x14ac:dyDescent="0.3">
      <c r="A22" s="122" t="s">
        <v>15</v>
      </c>
      <c r="B22" s="373" t="s">
        <v>205</v>
      </c>
      <c r="C22" s="124">
        <f>'1.1.sz.mell.'!C22+'1.2.sz.mell.'!C21</f>
        <v>48509619</v>
      </c>
    </row>
    <row r="23" spans="1:3" s="125" customFormat="1" ht="12" customHeight="1" x14ac:dyDescent="0.25">
      <c r="A23" s="126" t="s">
        <v>73</v>
      </c>
      <c r="B23" s="374" t="s">
        <v>206</v>
      </c>
      <c r="C23" s="460">
        <f>'1.1.sz.mell.'!C23+'1.2.sz.mell.'!C22</f>
        <v>24709619</v>
      </c>
    </row>
    <row r="24" spans="1:3" s="125" customFormat="1" ht="12" customHeight="1" x14ac:dyDescent="0.25">
      <c r="A24" s="129" t="s">
        <v>74</v>
      </c>
      <c r="B24" s="375" t="s">
        <v>207</v>
      </c>
      <c r="C24" s="463">
        <f>'1.1.sz.mell.'!C24+'1.2.sz.mell.'!C23</f>
        <v>0</v>
      </c>
    </row>
    <row r="25" spans="1:3" s="125" customFormat="1" ht="12" customHeight="1" x14ac:dyDescent="0.25">
      <c r="A25" s="129" t="s">
        <v>75</v>
      </c>
      <c r="B25" s="375" t="s">
        <v>208</v>
      </c>
      <c r="C25" s="463">
        <f>'1.1.sz.mell.'!C25+'1.2.sz.mell.'!C24</f>
        <v>0</v>
      </c>
    </row>
    <row r="26" spans="1:3" s="125" customFormat="1" ht="12" customHeight="1" x14ac:dyDescent="0.25">
      <c r="A26" s="129" t="s">
        <v>76</v>
      </c>
      <c r="B26" s="375" t="s">
        <v>209</v>
      </c>
      <c r="C26" s="463">
        <f>'1.1.sz.mell.'!C26+'1.2.sz.mell.'!C25</f>
        <v>0</v>
      </c>
    </row>
    <row r="27" spans="1:3" s="125" customFormat="1" ht="12" customHeight="1" x14ac:dyDescent="0.25">
      <c r="A27" s="129" t="s">
        <v>121</v>
      </c>
      <c r="B27" s="375" t="s">
        <v>210</v>
      </c>
      <c r="C27" s="461">
        <f>'1.1.sz.mell.'!C27+'1.2.sz.mell.'!C26</f>
        <v>23800000</v>
      </c>
    </row>
    <row r="28" spans="1:3" s="125" customFormat="1" ht="12" customHeight="1" thickBot="1" x14ac:dyDescent="0.3">
      <c r="A28" s="132" t="s">
        <v>122</v>
      </c>
      <c r="B28" s="376" t="s">
        <v>211</v>
      </c>
      <c r="C28" s="462">
        <f>'1.1.sz.mell.'!C28+'1.2.sz.mell.'!C27</f>
        <v>23800000</v>
      </c>
    </row>
    <row r="29" spans="1:3" s="125" customFormat="1" ht="12" customHeight="1" thickBot="1" x14ac:dyDescent="0.3">
      <c r="A29" s="122" t="s">
        <v>123</v>
      </c>
      <c r="B29" s="373" t="s">
        <v>212</v>
      </c>
      <c r="C29" s="124">
        <f>'1.1.sz.mell.'!C29+'1.2.sz.mell.'!C28</f>
        <v>14600000</v>
      </c>
    </row>
    <row r="30" spans="1:3" s="125" customFormat="1" ht="12" customHeight="1" x14ac:dyDescent="0.25">
      <c r="A30" s="126" t="s">
        <v>213</v>
      </c>
      <c r="B30" s="374" t="s">
        <v>214</v>
      </c>
      <c r="C30" s="460">
        <f>'1.1.sz.mell.'!C30+'1.2.sz.mell.'!C29</f>
        <v>14400000</v>
      </c>
    </row>
    <row r="31" spans="1:3" s="125" customFormat="1" ht="12" customHeight="1" x14ac:dyDescent="0.25">
      <c r="A31" s="129" t="s">
        <v>215</v>
      </c>
      <c r="B31" s="375" t="s">
        <v>216</v>
      </c>
      <c r="C31" s="461">
        <f>'1.1.sz.mell.'!C31+'1.2.sz.mell.'!C30</f>
        <v>4400000</v>
      </c>
    </row>
    <row r="32" spans="1:3" s="125" customFormat="1" ht="12" customHeight="1" x14ac:dyDescent="0.25">
      <c r="A32" s="129" t="s">
        <v>217</v>
      </c>
      <c r="B32" s="375" t="s">
        <v>218</v>
      </c>
      <c r="C32" s="461">
        <f>'1.1.sz.mell.'!C32+'1.2.sz.mell.'!C31</f>
        <v>10000000</v>
      </c>
    </row>
    <row r="33" spans="1:3" s="125" customFormat="1" ht="12" customHeight="1" x14ac:dyDescent="0.25">
      <c r="A33" s="129" t="s">
        <v>219</v>
      </c>
      <c r="B33" s="375" t="s">
        <v>220</v>
      </c>
      <c r="C33" s="461">
        <f>'1.1.sz.mell.'!C33+'1.2.sz.mell.'!C32</f>
        <v>0</v>
      </c>
    </row>
    <row r="34" spans="1:3" s="125" customFormat="1" ht="12" customHeight="1" x14ac:dyDescent="0.25">
      <c r="A34" s="129" t="s">
        <v>221</v>
      </c>
      <c r="B34" s="375" t="s">
        <v>222</v>
      </c>
      <c r="C34" s="461">
        <f>'1.1.sz.mell.'!C34+'1.2.sz.mell.'!C33</f>
        <v>0</v>
      </c>
    </row>
    <row r="35" spans="1:3" s="125" customFormat="1" ht="12" customHeight="1" thickBot="1" x14ac:dyDescent="0.3">
      <c r="A35" s="132" t="s">
        <v>223</v>
      </c>
      <c r="B35" s="376" t="s">
        <v>224</v>
      </c>
      <c r="C35" s="462">
        <f>'1.1.sz.mell.'!C35+'1.2.sz.mell.'!C34</f>
        <v>200000</v>
      </c>
    </row>
    <row r="36" spans="1:3" s="125" customFormat="1" ht="12" customHeight="1" thickBot="1" x14ac:dyDescent="0.3">
      <c r="A36" s="122" t="s">
        <v>17</v>
      </c>
      <c r="B36" s="373" t="s">
        <v>225</v>
      </c>
      <c r="C36" s="124">
        <f>'1.1.sz.mell.'!C36+'1.2.sz.mell.'!C35</f>
        <v>34037280</v>
      </c>
    </row>
    <row r="37" spans="1:3" s="125" customFormat="1" ht="12" customHeight="1" x14ac:dyDescent="0.25">
      <c r="A37" s="126" t="s">
        <v>77</v>
      </c>
      <c r="B37" s="374" t="s">
        <v>226</v>
      </c>
      <c r="C37" s="460">
        <f>'1.1.sz.mell.'!C37+'1.2.sz.mell.'!C36</f>
        <v>300000</v>
      </c>
    </row>
    <row r="38" spans="1:3" s="125" customFormat="1" ht="12" customHeight="1" x14ac:dyDescent="0.25">
      <c r="A38" s="129" t="s">
        <v>78</v>
      </c>
      <c r="B38" s="375" t="s">
        <v>227</v>
      </c>
      <c r="C38" s="461">
        <f>'1.1.sz.mell.'!C38+'1.2.sz.mell.'!C37</f>
        <v>11952294</v>
      </c>
    </row>
    <row r="39" spans="1:3" s="125" customFormat="1" ht="12" customHeight="1" x14ac:dyDescent="0.25">
      <c r="A39" s="129" t="s">
        <v>79</v>
      </c>
      <c r="B39" s="375" t="s">
        <v>228</v>
      </c>
      <c r="C39" s="461">
        <f>'1.1.sz.mell.'!C39+'1.2.sz.mell.'!C38</f>
        <v>5010298</v>
      </c>
    </row>
    <row r="40" spans="1:3" s="125" customFormat="1" ht="12" customHeight="1" x14ac:dyDescent="0.25">
      <c r="A40" s="129" t="s">
        <v>125</v>
      </c>
      <c r="B40" s="375" t="s">
        <v>229</v>
      </c>
      <c r="C40" s="461">
        <f>'1.1.sz.mell.'!C40+'1.2.sz.mell.'!C39</f>
        <v>0</v>
      </c>
    </row>
    <row r="41" spans="1:3" s="125" customFormat="1" ht="12" customHeight="1" x14ac:dyDescent="0.25">
      <c r="A41" s="129" t="s">
        <v>126</v>
      </c>
      <c r="B41" s="375" t="s">
        <v>230</v>
      </c>
      <c r="C41" s="461">
        <f>'1.1.sz.mell.'!C41+'1.2.sz.mell.'!C40</f>
        <v>5576905</v>
      </c>
    </row>
    <row r="42" spans="1:3" s="125" customFormat="1" ht="12" customHeight="1" x14ac:dyDescent="0.25">
      <c r="A42" s="129" t="s">
        <v>127</v>
      </c>
      <c r="B42" s="375" t="s">
        <v>231</v>
      </c>
      <c r="C42" s="461">
        <f>'1.1.sz.mell.'!C42+'1.2.sz.mell.'!C41</f>
        <v>5993514</v>
      </c>
    </row>
    <row r="43" spans="1:3" s="125" customFormat="1" ht="12" customHeight="1" x14ac:dyDescent="0.25">
      <c r="A43" s="129" t="s">
        <v>128</v>
      </c>
      <c r="B43" s="375" t="s">
        <v>232</v>
      </c>
      <c r="C43" s="461">
        <f>'1.1.sz.mell.'!C43+'1.2.sz.mell.'!C42</f>
        <v>4593593</v>
      </c>
    </row>
    <row r="44" spans="1:3" s="125" customFormat="1" ht="12" customHeight="1" x14ac:dyDescent="0.25">
      <c r="A44" s="129" t="s">
        <v>129</v>
      </c>
      <c r="B44" s="375" t="s">
        <v>477</v>
      </c>
      <c r="C44" s="461">
        <f>'1.1.sz.mell.'!C44+'1.2.sz.mell.'!C43</f>
        <v>0</v>
      </c>
    </row>
    <row r="45" spans="1:3" s="125" customFormat="1" ht="12" customHeight="1" x14ac:dyDescent="0.25">
      <c r="A45" s="129" t="s">
        <v>234</v>
      </c>
      <c r="B45" s="375" t="s">
        <v>479</v>
      </c>
      <c r="C45" s="461">
        <f>'1.1.sz.mell.'!C45+'1.2.sz.mell.'!C44</f>
        <v>400</v>
      </c>
    </row>
    <row r="46" spans="1:3" s="125" customFormat="1" ht="12" customHeight="1" thickBot="1" x14ac:dyDescent="0.3">
      <c r="A46" s="132" t="s">
        <v>236</v>
      </c>
      <c r="B46" s="376" t="s">
        <v>237</v>
      </c>
      <c r="C46" s="462">
        <f>'1.1.sz.mell.'!C46+'1.2.sz.mell.'!C45</f>
        <v>610276</v>
      </c>
    </row>
    <row r="47" spans="1:3" s="125" customFormat="1" ht="12" customHeight="1" thickBot="1" x14ac:dyDescent="0.3">
      <c r="A47" s="122" t="s">
        <v>18</v>
      </c>
      <c r="B47" s="373" t="s">
        <v>238</v>
      </c>
      <c r="C47" s="124">
        <f>'1.1.sz.mell.'!C47+'1.2.sz.mell.'!C46</f>
        <v>0</v>
      </c>
    </row>
    <row r="48" spans="1:3" s="125" customFormat="1" ht="12" customHeight="1" x14ac:dyDescent="0.25">
      <c r="A48" s="126" t="s">
        <v>80</v>
      </c>
      <c r="B48" s="374" t="s">
        <v>239</v>
      </c>
      <c r="C48" s="465">
        <f>'1.1.sz.mell.'!C48+'1.2.sz.mell.'!C47</f>
        <v>0</v>
      </c>
    </row>
    <row r="49" spans="1:3" s="125" customFormat="1" ht="12" customHeight="1" x14ac:dyDescent="0.25">
      <c r="A49" s="129" t="s">
        <v>81</v>
      </c>
      <c r="B49" s="375" t="s">
        <v>240</v>
      </c>
      <c r="C49" s="463">
        <f>'1.1.sz.mell.'!C49+'1.2.sz.mell.'!C48</f>
        <v>0</v>
      </c>
    </row>
    <row r="50" spans="1:3" s="125" customFormat="1" ht="12" customHeight="1" x14ac:dyDescent="0.25">
      <c r="A50" s="129" t="s">
        <v>241</v>
      </c>
      <c r="B50" s="375" t="s">
        <v>242</v>
      </c>
      <c r="C50" s="463">
        <f>'1.1.sz.mell.'!C50+'1.2.sz.mell.'!C49</f>
        <v>0</v>
      </c>
    </row>
    <row r="51" spans="1:3" s="125" customFormat="1" ht="12" customHeight="1" x14ac:dyDescent="0.25">
      <c r="A51" s="129" t="s">
        <v>243</v>
      </c>
      <c r="B51" s="375" t="s">
        <v>244</v>
      </c>
      <c r="C51" s="463">
        <f>'1.1.sz.mell.'!C51+'1.2.sz.mell.'!C50</f>
        <v>0</v>
      </c>
    </row>
    <row r="52" spans="1:3" s="125" customFormat="1" ht="12" customHeight="1" thickBot="1" x14ac:dyDescent="0.3">
      <c r="A52" s="132" t="s">
        <v>245</v>
      </c>
      <c r="B52" s="376" t="s">
        <v>246</v>
      </c>
      <c r="C52" s="464">
        <f>'1.1.sz.mell.'!C52+'1.2.sz.mell.'!C51</f>
        <v>0</v>
      </c>
    </row>
    <row r="53" spans="1:3" s="125" customFormat="1" ht="12" customHeight="1" thickBot="1" x14ac:dyDescent="0.3">
      <c r="A53" s="122" t="s">
        <v>130</v>
      </c>
      <c r="B53" s="373" t="s">
        <v>247</v>
      </c>
      <c r="C53" s="124">
        <f>'1.1.sz.mell.'!C53+'1.2.sz.mell.'!C52</f>
        <v>240000</v>
      </c>
    </row>
    <row r="54" spans="1:3" s="125" customFormat="1" ht="12" customHeight="1" x14ac:dyDescent="0.25">
      <c r="A54" s="126" t="s">
        <v>82</v>
      </c>
      <c r="B54" s="374" t="s">
        <v>248</v>
      </c>
      <c r="C54" s="465">
        <f>'1.1.sz.mell.'!C54+'1.2.sz.mell.'!C53</f>
        <v>0</v>
      </c>
    </row>
    <row r="55" spans="1:3" s="125" customFormat="1" ht="12" customHeight="1" x14ac:dyDescent="0.25">
      <c r="A55" s="129" t="s">
        <v>83</v>
      </c>
      <c r="B55" s="375" t="s">
        <v>249</v>
      </c>
      <c r="C55" s="463">
        <f>'1.1.sz.mell.'!C55+'1.2.sz.mell.'!C54</f>
        <v>0</v>
      </c>
    </row>
    <row r="56" spans="1:3" s="125" customFormat="1" ht="12" customHeight="1" x14ac:dyDescent="0.25">
      <c r="A56" s="129" t="s">
        <v>250</v>
      </c>
      <c r="B56" s="375" t="s">
        <v>251</v>
      </c>
      <c r="C56" s="461">
        <f>'1.1.sz.mell.'!C56+'1.2.sz.mell.'!C55</f>
        <v>240000</v>
      </c>
    </row>
    <row r="57" spans="1:3" s="125" customFormat="1" ht="12" customHeight="1" thickBot="1" x14ac:dyDescent="0.3">
      <c r="A57" s="132" t="s">
        <v>252</v>
      </c>
      <c r="B57" s="376" t="s">
        <v>253</v>
      </c>
      <c r="C57" s="464">
        <f>'1.1.sz.mell.'!C57+'1.2.sz.mell.'!C56</f>
        <v>0</v>
      </c>
    </row>
    <row r="58" spans="1:3" s="125" customFormat="1" ht="12" customHeight="1" thickBot="1" x14ac:dyDescent="0.3">
      <c r="A58" s="122" t="s">
        <v>20</v>
      </c>
      <c r="B58" s="377" t="s">
        <v>254</v>
      </c>
      <c r="C58" s="124">
        <f>'1.1.sz.mell.'!C58+'1.2.sz.mell.'!C57</f>
        <v>507100</v>
      </c>
    </row>
    <row r="59" spans="1:3" s="125" customFormat="1" ht="12" customHeight="1" x14ac:dyDescent="0.25">
      <c r="A59" s="126" t="s">
        <v>131</v>
      </c>
      <c r="B59" s="374" t="s">
        <v>255</v>
      </c>
      <c r="C59" s="465">
        <f>'1.1.sz.mell.'!C59+'1.2.sz.mell.'!C58</f>
        <v>0</v>
      </c>
    </row>
    <row r="60" spans="1:3" s="125" customFormat="1" ht="12" customHeight="1" x14ac:dyDescent="0.25">
      <c r="A60" s="129" t="s">
        <v>132</v>
      </c>
      <c r="B60" s="375" t="s">
        <v>256</v>
      </c>
      <c r="C60" s="461">
        <f>'1.1.sz.mell.'!C60+'1.2.sz.mell.'!C59</f>
        <v>507100</v>
      </c>
    </row>
    <row r="61" spans="1:3" s="125" customFormat="1" ht="12" customHeight="1" x14ac:dyDescent="0.25">
      <c r="A61" s="129" t="s">
        <v>167</v>
      </c>
      <c r="B61" s="375" t="s">
        <v>257</v>
      </c>
      <c r="C61" s="463">
        <f>'1.1.sz.mell.'!C61+'1.2.sz.mell.'!C60</f>
        <v>0</v>
      </c>
    </row>
    <row r="62" spans="1:3" s="125" customFormat="1" ht="12" customHeight="1" thickBot="1" x14ac:dyDescent="0.3">
      <c r="A62" s="132" t="s">
        <v>258</v>
      </c>
      <c r="B62" s="376" t="s">
        <v>259</v>
      </c>
      <c r="C62" s="464">
        <f>'1.1.sz.mell.'!C62+'1.2.sz.mell.'!C61</f>
        <v>0</v>
      </c>
    </row>
    <row r="63" spans="1:3" s="125" customFormat="1" ht="12" customHeight="1" thickBot="1" x14ac:dyDescent="0.3">
      <c r="A63" s="122" t="s">
        <v>21</v>
      </c>
      <c r="B63" s="373" t="s">
        <v>260</v>
      </c>
      <c r="C63" s="124">
        <f>'1.1.sz.mell.'!C63+'1.2.sz.mell.'!C62</f>
        <v>249221227</v>
      </c>
    </row>
    <row r="64" spans="1:3" s="125" customFormat="1" ht="12" customHeight="1" thickBot="1" x14ac:dyDescent="0.3">
      <c r="A64" s="141" t="s">
        <v>261</v>
      </c>
      <c r="B64" s="377" t="s">
        <v>262</v>
      </c>
      <c r="C64" s="124">
        <f>'1.1.sz.mell.'!C64+'1.2.sz.mell.'!C63</f>
        <v>31600000</v>
      </c>
    </row>
    <row r="65" spans="1:3" s="125" customFormat="1" ht="12" customHeight="1" x14ac:dyDescent="0.25">
      <c r="A65" s="126" t="s">
        <v>263</v>
      </c>
      <c r="B65" s="374" t="s">
        <v>264</v>
      </c>
      <c r="C65" s="465">
        <f>'1.1.sz.mell.'!C65+'1.2.sz.mell.'!C64</f>
        <v>0</v>
      </c>
    </row>
    <row r="66" spans="1:3" s="125" customFormat="1" ht="12" customHeight="1" x14ac:dyDescent="0.25">
      <c r="A66" s="129" t="s">
        <v>265</v>
      </c>
      <c r="B66" s="375" t="s">
        <v>266</v>
      </c>
      <c r="C66" s="463">
        <f>'1.1.sz.mell.'!C66+'1.2.sz.mell.'!C65</f>
        <v>0</v>
      </c>
    </row>
    <row r="67" spans="1:3" s="125" customFormat="1" ht="12" customHeight="1" thickBot="1" x14ac:dyDescent="0.3">
      <c r="A67" s="132" t="s">
        <v>267</v>
      </c>
      <c r="B67" s="142" t="s">
        <v>268</v>
      </c>
      <c r="C67" s="462">
        <f>'1.1.sz.mell.'!C67+'1.2.sz.mell.'!C66</f>
        <v>31600000</v>
      </c>
    </row>
    <row r="68" spans="1:3" s="125" customFormat="1" ht="12" customHeight="1" thickBot="1" x14ac:dyDescent="0.3">
      <c r="A68" s="141" t="s">
        <v>269</v>
      </c>
      <c r="B68" s="377" t="s">
        <v>270</v>
      </c>
      <c r="C68" s="124">
        <f>'1.1.sz.mell.'!C68+'1.2.sz.mell.'!C67</f>
        <v>0</v>
      </c>
    </row>
    <row r="69" spans="1:3" s="125" customFormat="1" ht="12" customHeight="1" x14ac:dyDescent="0.25">
      <c r="A69" s="126" t="s">
        <v>110</v>
      </c>
      <c r="B69" s="374" t="s">
        <v>271</v>
      </c>
      <c r="C69" s="465">
        <f>'1.1.sz.mell.'!C69+'1.2.sz.mell.'!C68</f>
        <v>0</v>
      </c>
    </row>
    <row r="70" spans="1:3" s="125" customFormat="1" ht="12" customHeight="1" x14ac:dyDescent="0.25">
      <c r="A70" s="129" t="s">
        <v>111</v>
      </c>
      <c r="B70" s="375" t="s">
        <v>272</v>
      </c>
      <c r="C70" s="463">
        <f>'1.1.sz.mell.'!C70+'1.2.sz.mell.'!C69</f>
        <v>0</v>
      </c>
    </row>
    <row r="71" spans="1:3" s="125" customFormat="1" ht="12" customHeight="1" x14ac:dyDescent="0.25">
      <c r="A71" s="129" t="s">
        <v>273</v>
      </c>
      <c r="B71" s="375" t="s">
        <v>274</v>
      </c>
      <c r="C71" s="463">
        <f>'1.1.sz.mell.'!C71+'1.2.sz.mell.'!C70</f>
        <v>0</v>
      </c>
    </row>
    <row r="72" spans="1:3" s="125" customFormat="1" ht="12" customHeight="1" thickBot="1" x14ac:dyDescent="0.3">
      <c r="A72" s="132" t="s">
        <v>275</v>
      </c>
      <c r="B72" s="376"/>
      <c r="C72" s="464">
        <f>'1.1.sz.mell.'!C72+'1.2.sz.mell.'!C71</f>
        <v>0</v>
      </c>
    </row>
    <row r="73" spans="1:3" s="125" customFormat="1" ht="12" customHeight="1" thickBot="1" x14ac:dyDescent="0.3">
      <c r="A73" s="141" t="s">
        <v>277</v>
      </c>
      <c r="B73" s="377" t="s">
        <v>278</v>
      </c>
      <c r="C73" s="124">
        <f>'1.1.sz.mell.'!C73+'1.2.sz.mell.'!C72</f>
        <v>297515647</v>
      </c>
    </row>
    <row r="74" spans="1:3" s="125" customFormat="1" ht="12" customHeight="1" x14ac:dyDescent="0.25">
      <c r="A74" s="126" t="s">
        <v>279</v>
      </c>
      <c r="B74" s="374" t="s">
        <v>280</v>
      </c>
      <c r="C74" s="460">
        <f>'1.1.sz.mell.'!C74+'1.2.sz.mell.'!C73</f>
        <v>297515647</v>
      </c>
    </row>
    <row r="75" spans="1:3" s="125" customFormat="1" ht="12" customHeight="1" thickBot="1" x14ac:dyDescent="0.3">
      <c r="A75" s="132" t="s">
        <v>281</v>
      </c>
      <c r="B75" s="376" t="s">
        <v>282</v>
      </c>
      <c r="C75" s="464">
        <f>'1.1.sz.mell.'!C75+'1.2.sz.mell.'!C74</f>
        <v>0</v>
      </c>
    </row>
    <row r="76" spans="1:3" s="125" customFormat="1" ht="12" customHeight="1" thickBot="1" x14ac:dyDescent="0.3">
      <c r="A76" s="141" t="s">
        <v>283</v>
      </c>
      <c r="B76" s="377" t="s">
        <v>284</v>
      </c>
      <c r="C76" s="124">
        <f>'1.1.sz.mell.'!C76+'1.2.sz.mell.'!C75</f>
        <v>73564109</v>
      </c>
    </row>
    <row r="77" spans="1:3" s="125" customFormat="1" ht="12" customHeight="1" x14ac:dyDescent="0.25">
      <c r="A77" s="126" t="s">
        <v>285</v>
      </c>
      <c r="B77" s="374" t="s">
        <v>286</v>
      </c>
      <c r="C77" s="465">
        <f>'1.1.sz.mell.'!C77+'1.2.sz.mell.'!C76</f>
        <v>0</v>
      </c>
    </row>
    <row r="78" spans="1:3" s="125" customFormat="1" ht="12" customHeight="1" x14ac:dyDescent="0.25">
      <c r="A78" s="129" t="s">
        <v>287</v>
      </c>
      <c r="B78" s="375" t="s">
        <v>288</v>
      </c>
      <c r="C78" s="461">
        <f>'1.1.sz.mell.'!C78+'1.2.sz.mell.'!C77</f>
        <v>3653887</v>
      </c>
    </row>
    <row r="79" spans="1:3" s="125" customFormat="1" ht="12" customHeight="1" x14ac:dyDescent="0.25">
      <c r="A79" s="129" t="s">
        <v>289</v>
      </c>
      <c r="B79" s="375" t="s">
        <v>419</v>
      </c>
      <c r="C79" s="461">
        <f>'1.1.sz.mell.'!C79+'1.2.sz.mell.'!C78</f>
        <v>67281564</v>
      </c>
    </row>
    <row r="80" spans="1:3" s="125" customFormat="1" ht="12" customHeight="1" thickBot="1" x14ac:dyDescent="0.3">
      <c r="A80" s="132" t="s">
        <v>420</v>
      </c>
      <c r="B80" s="376" t="s">
        <v>290</v>
      </c>
      <c r="C80" s="462">
        <f>'1.1.sz.mell.'!C80+'1.2.sz.mell.'!C79</f>
        <v>2628658</v>
      </c>
    </row>
    <row r="81" spans="1:3" s="125" customFormat="1" ht="12" customHeight="1" thickBot="1" x14ac:dyDescent="0.3">
      <c r="A81" s="141" t="s">
        <v>291</v>
      </c>
      <c r="B81" s="377" t="s">
        <v>292</v>
      </c>
      <c r="C81" s="124">
        <f>'1.1.sz.mell.'!C81+'1.2.sz.mell.'!C80</f>
        <v>0</v>
      </c>
    </row>
    <row r="82" spans="1:3" s="125" customFormat="1" ht="12" customHeight="1" x14ac:dyDescent="0.25">
      <c r="A82" s="143" t="s">
        <v>293</v>
      </c>
      <c r="B82" s="374" t="s">
        <v>294</v>
      </c>
      <c r="C82" s="465">
        <f>'1.1.sz.mell.'!C82+'1.2.sz.mell.'!C81</f>
        <v>0</v>
      </c>
    </row>
    <row r="83" spans="1:3" s="125" customFormat="1" ht="12" customHeight="1" x14ac:dyDescent="0.25">
      <c r="A83" s="144" t="s">
        <v>295</v>
      </c>
      <c r="B83" s="375" t="s">
        <v>296</v>
      </c>
      <c r="C83" s="463">
        <f>'1.1.sz.mell.'!C83+'1.2.sz.mell.'!C82</f>
        <v>0</v>
      </c>
    </row>
    <row r="84" spans="1:3" s="125" customFormat="1" ht="12" customHeight="1" x14ac:dyDescent="0.25">
      <c r="A84" s="144" t="s">
        <v>297</v>
      </c>
      <c r="B84" s="375" t="s">
        <v>298</v>
      </c>
      <c r="C84" s="463">
        <f>'1.1.sz.mell.'!C84+'1.2.sz.mell.'!C83</f>
        <v>0</v>
      </c>
    </row>
    <row r="85" spans="1:3" s="125" customFormat="1" ht="12" customHeight="1" thickBot="1" x14ac:dyDescent="0.3">
      <c r="A85" s="145" t="s">
        <v>299</v>
      </c>
      <c r="B85" s="376" t="s">
        <v>300</v>
      </c>
      <c r="C85" s="464">
        <f>'1.1.sz.mell.'!C85+'1.2.sz.mell.'!C84</f>
        <v>0</v>
      </c>
    </row>
    <row r="86" spans="1:3" s="125" customFormat="1" ht="13.5" customHeight="1" thickBot="1" x14ac:dyDescent="0.3">
      <c r="A86" s="141" t="s">
        <v>301</v>
      </c>
      <c r="B86" s="377" t="s">
        <v>302</v>
      </c>
      <c r="C86" s="124">
        <f>'1.1.sz.mell.'!C86+'1.2.sz.mell.'!C85</f>
        <v>0</v>
      </c>
    </row>
    <row r="87" spans="1:3" s="125" customFormat="1" ht="15.75" customHeight="1" thickBot="1" x14ac:dyDescent="0.3">
      <c r="A87" s="141" t="s">
        <v>303</v>
      </c>
      <c r="B87" s="147" t="s">
        <v>304</v>
      </c>
      <c r="C87" s="124">
        <f>'1.1.sz.mell.'!C87+'1.2.sz.mell.'!C86</f>
        <v>402679756</v>
      </c>
    </row>
    <row r="88" spans="1:3" s="125" customFormat="1" ht="16.5" customHeight="1" thickBot="1" x14ac:dyDescent="0.3">
      <c r="A88" s="141" t="s">
        <v>305</v>
      </c>
      <c r="B88" s="147" t="s">
        <v>306</v>
      </c>
      <c r="C88" s="124">
        <f>'1.1.sz.mell.'!C88+'1.2.sz.mell.'!C87</f>
        <v>651900983</v>
      </c>
    </row>
    <row r="89" spans="1:3" s="104" customFormat="1" ht="83.2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0" t="s">
        <v>113</v>
      </c>
      <c r="B91" s="610"/>
      <c r="C91" s="450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03" customFormat="1" ht="12" customHeight="1" thickBot="1" x14ac:dyDescent="0.25">
      <c r="A93" s="9">
        <v>1</v>
      </c>
      <c r="B93" s="10">
        <v>2</v>
      </c>
      <c r="C93" s="11">
        <v>3</v>
      </c>
    </row>
    <row r="94" spans="1:3" s="153" customFormat="1" ht="12" customHeight="1" thickBot="1" x14ac:dyDescent="0.3">
      <c r="A94" s="122" t="s">
        <v>13</v>
      </c>
      <c r="B94" s="167" t="s">
        <v>398</v>
      </c>
      <c r="C94" s="124">
        <f>'1.A.sz.mell. (2)'!C93+'1.B.sz.mell.'!C94+'1.C.sz.mell.'!C94</f>
        <v>293140117</v>
      </c>
    </row>
    <row r="95" spans="1:3" s="153" customFormat="1" ht="12" customHeight="1" x14ac:dyDescent="0.25">
      <c r="A95" s="126" t="s">
        <v>84</v>
      </c>
      <c r="B95" s="175" t="s">
        <v>43</v>
      </c>
      <c r="C95" s="460">
        <f>'1.1.sz.mell.'!C95+'1.2.sz.mell.'!C94</f>
        <v>107162719</v>
      </c>
    </row>
    <row r="96" spans="1:3" s="153" customFormat="1" ht="12" customHeight="1" x14ac:dyDescent="0.25">
      <c r="A96" s="129" t="s">
        <v>85</v>
      </c>
      <c r="B96" s="157" t="s">
        <v>133</v>
      </c>
      <c r="C96" s="461">
        <f>'1.1.sz.mell.'!C96+'1.2.sz.mell.'!C95</f>
        <v>13881177</v>
      </c>
    </row>
    <row r="97" spans="1:3" s="153" customFormat="1" ht="12" customHeight="1" x14ac:dyDescent="0.25">
      <c r="A97" s="129" t="s">
        <v>86</v>
      </c>
      <c r="B97" s="157" t="s">
        <v>108</v>
      </c>
      <c r="C97" s="461">
        <f>'1.1.sz.mell.'!C97+'1.2.sz.mell.'!C96</f>
        <v>159021182</v>
      </c>
    </row>
    <row r="98" spans="1:3" s="153" customFormat="1" ht="12" customHeight="1" x14ac:dyDescent="0.25">
      <c r="A98" s="129" t="s">
        <v>87</v>
      </c>
      <c r="B98" s="157" t="s">
        <v>134</v>
      </c>
      <c r="C98" s="461">
        <f>'1.1.sz.mell.'!C98+'1.2.sz.mell.'!C97</f>
        <v>7600000</v>
      </c>
    </row>
    <row r="99" spans="1:3" s="153" customFormat="1" ht="12" customHeight="1" x14ac:dyDescent="0.25">
      <c r="A99" s="129" t="s">
        <v>98</v>
      </c>
      <c r="B99" s="157" t="s">
        <v>135</v>
      </c>
      <c r="C99" s="461">
        <f>'1.1.sz.mell.'!C99+'1.2.sz.mell.'!C98</f>
        <v>5475039</v>
      </c>
    </row>
    <row r="100" spans="1:3" s="153" customFormat="1" ht="12" customHeight="1" x14ac:dyDescent="0.25">
      <c r="A100" s="129" t="s">
        <v>88</v>
      </c>
      <c r="B100" s="157" t="s">
        <v>307</v>
      </c>
      <c r="C100" s="461">
        <f>'1.1.sz.mell.'!C100+'1.2.sz.mell.'!C99</f>
        <v>0</v>
      </c>
    </row>
    <row r="101" spans="1:3" s="153" customFormat="1" ht="12" customHeight="1" x14ac:dyDescent="0.25">
      <c r="A101" s="129" t="s">
        <v>89</v>
      </c>
      <c r="B101" s="160" t="s">
        <v>308</v>
      </c>
      <c r="C101" s="461">
        <f>'1.1.sz.mell.'!C101+'1.2.sz.mell.'!C100</f>
        <v>0</v>
      </c>
    </row>
    <row r="102" spans="1:3" s="153" customFormat="1" ht="12" customHeight="1" x14ac:dyDescent="0.25">
      <c r="A102" s="129" t="s">
        <v>99</v>
      </c>
      <c r="B102" s="161" t="s">
        <v>309</v>
      </c>
      <c r="C102" s="461">
        <f>'1.1.sz.mell.'!C102+'1.2.sz.mell.'!C101</f>
        <v>0</v>
      </c>
    </row>
    <row r="103" spans="1:3" s="153" customFormat="1" ht="12" customHeight="1" x14ac:dyDescent="0.25">
      <c r="A103" s="129" t="s">
        <v>100</v>
      </c>
      <c r="B103" s="161" t="s">
        <v>310</v>
      </c>
      <c r="C103" s="461">
        <f>'1.1.sz.mell.'!C103+'1.2.sz.mell.'!C102</f>
        <v>0</v>
      </c>
    </row>
    <row r="104" spans="1:3" s="153" customFormat="1" ht="12" customHeight="1" x14ac:dyDescent="0.25">
      <c r="A104" s="129" t="s">
        <v>101</v>
      </c>
      <c r="B104" s="160" t="s">
        <v>311</v>
      </c>
      <c r="C104" s="461">
        <f>'1.1.sz.mell.'!C104+'1.2.sz.mell.'!C103</f>
        <v>2115039</v>
      </c>
    </row>
    <row r="105" spans="1:3" s="153" customFormat="1" ht="12" customHeight="1" x14ac:dyDescent="0.25">
      <c r="A105" s="129" t="s">
        <v>102</v>
      </c>
      <c r="B105" s="160" t="s">
        <v>312</v>
      </c>
      <c r="C105" s="461">
        <f>'1.1.sz.mell.'!C105+'1.2.sz.mell.'!C104</f>
        <v>0</v>
      </c>
    </row>
    <row r="106" spans="1:3" s="153" customFormat="1" ht="12" customHeight="1" x14ac:dyDescent="0.25">
      <c r="A106" s="129" t="s">
        <v>104</v>
      </c>
      <c r="B106" s="161" t="s">
        <v>313</v>
      </c>
      <c r="C106" s="461">
        <f>'1.1.sz.mell.'!C106+'1.2.sz.mell.'!C105</f>
        <v>0</v>
      </c>
    </row>
    <row r="107" spans="1:3" s="153" customFormat="1" ht="12" customHeight="1" x14ac:dyDescent="0.25">
      <c r="A107" s="129" t="s">
        <v>136</v>
      </c>
      <c r="B107" s="161" t="s">
        <v>314</v>
      </c>
      <c r="C107" s="461">
        <f>'1.1.sz.mell.'!C107+'1.2.sz.mell.'!C106</f>
        <v>0</v>
      </c>
    </row>
    <row r="108" spans="1:3" s="153" customFormat="1" ht="12" customHeight="1" x14ac:dyDescent="0.25">
      <c r="A108" s="129" t="s">
        <v>315</v>
      </c>
      <c r="B108" s="161" t="s">
        <v>316</v>
      </c>
      <c r="C108" s="461">
        <f>'1.1.sz.mell.'!C108+'1.2.sz.mell.'!C107</f>
        <v>0</v>
      </c>
    </row>
    <row r="109" spans="1:3" s="153" customFormat="1" ht="12" customHeight="1" thickBot="1" x14ac:dyDescent="0.3">
      <c r="A109" s="132" t="s">
        <v>317</v>
      </c>
      <c r="B109" s="163" t="s">
        <v>318</v>
      </c>
      <c r="C109" s="462">
        <f>'1.1.sz.mell.'!C109+'1.2.sz.mell.'!C108</f>
        <v>3360000</v>
      </c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'1.1.sz.mell.'!C110+'1.2.sz.mell.'!C109</f>
        <v>249677473</v>
      </c>
    </row>
    <row r="111" spans="1:3" s="153" customFormat="1" ht="12" customHeight="1" x14ac:dyDescent="0.25">
      <c r="A111" s="126" t="s">
        <v>90</v>
      </c>
      <c r="B111" s="175" t="s">
        <v>166</v>
      </c>
      <c r="C111" s="460">
        <f>'1.1.sz.mell.'!C111+'1.2.sz.mell.'!C110</f>
        <v>87475426</v>
      </c>
    </row>
    <row r="112" spans="1:3" s="153" customFormat="1" ht="12" customHeight="1" x14ac:dyDescent="0.25">
      <c r="A112" s="129" t="s">
        <v>91</v>
      </c>
      <c r="B112" s="157" t="s">
        <v>319</v>
      </c>
      <c r="C112" s="461">
        <f>'1.1.sz.mell.'!C112+'1.2.sz.mell.'!C111</f>
        <v>84621253</v>
      </c>
    </row>
    <row r="113" spans="1:3" s="153" customFormat="1" ht="12" customHeight="1" x14ac:dyDescent="0.25">
      <c r="A113" s="129" t="s">
        <v>92</v>
      </c>
      <c r="B113" s="157" t="s">
        <v>137</v>
      </c>
      <c r="C113" s="461">
        <f>'1.1.sz.mell.'!C113+'1.2.sz.mell.'!C112</f>
        <v>162065625</v>
      </c>
    </row>
    <row r="114" spans="1:3" s="153" customFormat="1" ht="12" customHeight="1" x14ac:dyDescent="0.25">
      <c r="A114" s="129" t="s">
        <v>93</v>
      </c>
      <c r="B114" s="157" t="s">
        <v>320</v>
      </c>
      <c r="C114" s="461">
        <f>'1.1.sz.mell.'!C114+'1.2.sz.mell.'!C113</f>
        <v>160676625</v>
      </c>
    </row>
    <row r="115" spans="1:3" s="153" customFormat="1" ht="12" customHeight="1" x14ac:dyDescent="0.25">
      <c r="A115" s="129" t="s">
        <v>94</v>
      </c>
      <c r="B115" s="171" t="s">
        <v>168</v>
      </c>
      <c r="C115" s="461">
        <f>'1.1.sz.mell.'!C115+'1.2.sz.mell.'!C114</f>
        <v>136422</v>
      </c>
    </row>
    <row r="116" spans="1:3" s="153" customFormat="1" ht="12" customHeight="1" x14ac:dyDescent="0.25">
      <c r="A116" s="129" t="s">
        <v>103</v>
      </c>
      <c r="B116" s="171" t="s">
        <v>321</v>
      </c>
      <c r="C116" s="461">
        <f>'1.1.sz.mell.'!C116+'1.2.sz.mell.'!C115</f>
        <v>0</v>
      </c>
    </row>
    <row r="117" spans="1:3" s="153" customFormat="1" ht="12" customHeight="1" x14ac:dyDescent="0.25">
      <c r="A117" s="129" t="s">
        <v>105</v>
      </c>
      <c r="B117" s="161" t="s">
        <v>322</v>
      </c>
      <c r="C117" s="461">
        <f>'1.1.sz.mell.'!C117+'1.2.sz.mell.'!C116</f>
        <v>0</v>
      </c>
    </row>
    <row r="118" spans="1:3" s="153" customFormat="1" ht="12" x14ac:dyDescent="0.25">
      <c r="A118" s="129" t="s">
        <v>138</v>
      </c>
      <c r="B118" s="161" t="s">
        <v>310</v>
      </c>
      <c r="C118" s="461">
        <f>'1.1.sz.mell.'!C118+'1.2.sz.mell.'!C117</f>
        <v>0</v>
      </c>
    </row>
    <row r="119" spans="1:3" s="153" customFormat="1" ht="12" customHeight="1" x14ac:dyDescent="0.25">
      <c r="A119" s="129" t="s">
        <v>139</v>
      </c>
      <c r="B119" s="161" t="s">
        <v>323</v>
      </c>
      <c r="C119" s="461">
        <f>'1.1.sz.mell.'!C119+'1.2.sz.mell.'!C118</f>
        <v>136422</v>
      </c>
    </row>
    <row r="120" spans="1:3" s="153" customFormat="1" ht="12" customHeight="1" x14ac:dyDescent="0.25">
      <c r="A120" s="129" t="s">
        <v>140</v>
      </c>
      <c r="B120" s="161" t="s">
        <v>324</v>
      </c>
      <c r="C120" s="461">
        <f>'1.1.sz.mell.'!C120+'1.2.sz.mell.'!C119</f>
        <v>0</v>
      </c>
    </row>
    <row r="121" spans="1:3" s="153" customFormat="1" ht="12" customHeight="1" x14ac:dyDescent="0.25">
      <c r="A121" s="129" t="s">
        <v>325</v>
      </c>
      <c r="B121" s="161" t="s">
        <v>313</v>
      </c>
      <c r="C121" s="461">
        <f>'1.1.sz.mell.'!C121+'1.2.sz.mell.'!C120</f>
        <v>0</v>
      </c>
    </row>
    <row r="122" spans="1:3" s="153" customFormat="1" ht="12" customHeight="1" x14ac:dyDescent="0.25">
      <c r="A122" s="129" t="s">
        <v>326</v>
      </c>
      <c r="B122" s="161" t="s">
        <v>327</v>
      </c>
      <c r="C122" s="461">
        <f>'1.1.sz.mell.'!C122+'1.2.sz.mell.'!C121</f>
        <v>0</v>
      </c>
    </row>
    <row r="123" spans="1:3" s="153" customFormat="1" ht="12.6" thickBot="1" x14ac:dyDescent="0.3">
      <c r="A123" s="132" t="s">
        <v>328</v>
      </c>
      <c r="B123" s="163" t="s">
        <v>329</v>
      </c>
      <c r="C123" s="464">
        <f>'1.1.sz.mell.'!C123+'1.2.sz.mell.'!C122</f>
        <v>0</v>
      </c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'1.1.sz.mell.'!C124+'1.2.sz.mell.'!C123</f>
        <v>3919284</v>
      </c>
    </row>
    <row r="125" spans="1:3" s="153" customFormat="1" ht="12" customHeight="1" x14ac:dyDescent="0.25">
      <c r="A125" s="126" t="s">
        <v>73</v>
      </c>
      <c r="B125" s="175" t="s">
        <v>50</v>
      </c>
      <c r="C125" s="465">
        <f>'1.1.sz.mell.'!C125+'1.2.sz.mell.'!C124</f>
        <v>0</v>
      </c>
    </row>
    <row r="126" spans="1:3" s="153" customFormat="1" ht="12" customHeight="1" thickBot="1" x14ac:dyDescent="0.3">
      <c r="A126" s="132" t="s">
        <v>74</v>
      </c>
      <c r="B126" s="168" t="s">
        <v>51</v>
      </c>
      <c r="C126" s="464">
        <f>'1.1.sz.mell.'!C126+'1.2.sz.mell.'!C125</f>
        <v>3919284</v>
      </c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'1.1.sz.mell.'!C127+'1.2.sz.mell.'!C126</f>
        <v>546736874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'1.1.sz.mell.'!C128+'1.2.sz.mell.'!C127</f>
        <v>31600000</v>
      </c>
    </row>
    <row r="129" spans="1:3" s="153" customFormat="1" ht="12" customHeight="1" x14ac:dyDescent="0.25">
      <c r="A129" s="126" t="s">
        <v>77</v>
      </c>
      <c r="B129" s="175" t="s">
        <v>333</v>
      </c>
      <c r="C129" s="465">
        <f>'1.1.sz.mell.'!C129+'1.2.sz.mell.'!C128</f>
        <v>0</v>
      </c>
    </row>
    <row r="130" spans="1:3" s="153" customFormat="1" ht="12" customHeight="1" x14ac:dyDescent="0.25">
      <c r="A130" s="129" t="s">
        <v>78</v>
      </c>
      <c r="B130" s="157" t="s">
        <v>334</v>
      </c>
      <c r="C130" s="463">
        <f>'1.1.sz.mell.'!C130+'1.2.sz.mell.'!C129</f>
        <v>0</v>
      </c>
    </row>
    <row r="131" spans="1:3" s="153" customFormat="1" ht="12" customHeight="1" thickBot="1" x14ac:dyDescent="0.3">
      <c r="A131" s="132" t="s">
        <v>79</v>
      </c>
      <c r="B131" s="168" t="s">
        <v>335</v>
      </c>
      <c r="C131" s="462">
        <f>'1.1.sz.mell.'!C131+'1.2.sz.mell.'!C130</f>
        <v>31600000</v>
      </c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'1.1.sz.mell.'!C132+'1.2.sz.mell.'!C131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465">
        <f>'1.1.sz.mell.'!C133+'1.2.sz.mell.'!C132</f>
        <v>0</v>
      </c>
    </row>
    <row r="134" spans="1:3" s="153" customFormat="1" ht="12" customHeight="1" x14ac:dyDescent="0.25">
      <c r="A134" s="129" t="s">
        <v>81</v>
      </c>
      <c r="B134" s="157" t="s">
        <v>338</v>
      </c>
      <c r="C134" s="463">
        <f>'1.1.sz.mell.'!C134+'1.2.sz.mell.'!C133</f>
        <v>0</v>
      </c>
    </row>
    <row r="135" spans="1:3" s="153" customFormat="1" ht="12" customHeight="1" x14ac:dyDescent="0.25">
      <c r="A135" s="129" t="s">
        <v>241</v>
      </c>
      <c r="B135" s="157" t="s">
        <v>339</v>
      </c>
      <c r="C135" s="463">
        <f>'1.1.sz.mell.'!C135+'1.2.sz.mell.'!C134</f>
        <v>0</v>
      </c>
    </row>
    <row r="136" spans="1:3" s="153" customFormat="1" ht="12" customHeight="1" thickBot="1" x14ac:dyDescent="0.3">
      <c r="A136" s="132" t="s">
        <v>243</v>
      </c>
      <c r="B136" s="168" t="s">
        <v>340</v>
      </c>
      <c r="C136" s="464">
        <f>'1.1.sz.mell.'!C136+'1.2.sz.mell.'!C135</f>
        <v>0</v>
      </c>
    </row>
    <row r="137" spans="1:3" s="153" customFormat="1" ht="12" customHeight="1" thickBot="1" x14ac:dyDescent="0.3">
      <c r="A137" s="122" t="s">
        <v>19</v>
      </c>
      <c r="B137" s="174" t="s">
        <v>341</v>
      </c>
      <c r="C137" s="124">
        <f>'1.1.sz.mell.'!C137+'1.2.sz.mell.'!C136</f>
        <v>73564109</v>
      </c>
    </row>
    <row r="138" spans="1:3" s="153" customFormat="1" ht="12" customHeight="1" x14ac:dyDescent="0.25">
      <c r="A138" s="126" t="s">
        <v>82</v>
      </c>
      <c r="B138" s="175" t="s">
        <v>342</v>
      </c>
      <c r="C138" s="465">
        <f>'1.1.sz.mell.'!C138+'1.2.sz.mell.'!C137</f>
        <v>0</v>
      </c>
    </row>
    <row r="139" spans="1:3" s="153" customFormat="1" ht="12" customHeight="1" x14ac:dyDescent="0.25">
      <c r="A139" s="129" t="s">
        <v>83</v>
      </c>
      <c r="B139" s="157" t="s">
        <v>343</v>
      </c>
      <c r="C139" s="461">
        <f>'1.1.sz.mell.'!C139+'1.2.sz.mell.'!C138</f>
        <v>3653887</v>
      </c>
    </row>
    <row r="140" spans="1:3" s="153" customFormat="1" ht="12" customHeight="1" x14ac:dyDescent="0.25">
      <c r="A140" s="129" t="s">
        <v>250</v>
      </c>
      <c r="B140" s="157" t="s">
        <v>344</v>
      </c>
      <c r="C140" s="461">
        <f>'1.1.sz.mell.'!C140+'1.2.sz.mell.'!C139</f>
        <v>2628658</v>
      </c>
    </row>
    <row r="141" spans="1:3" s="153" customFormat="1" ht="12" customHeight="1" x14ac:dyDescent="0.25">
      <c r="A141" s="129" t="s">
        <v>252</v>
      </c>
      <c r="B141" s="157" t="s">
        <v>417</v>
      </c>
      <c r="C141" s="461">
        <f>'1.1.sz.mell.'!C142+'1.2.sz.mell.'!C141</f>
        <v>67281564</v>
      </c>
    </row>
    <row r="142" spans="1:3" s="153" customFormat="1" ht="12" customHeight="1" thickBot="1" x14ac:dyDescent="0.3">
      <c r="A142" s="132" t="s">
        <v>418</v>
      </c>
      <c r="B142" s="168" t="s">
        <v>525</v>
      </c>
      <c r="C142" s="464">
        <f>'1.1.sz.mell.'!C141+'1.2.sz.mell.'!C142</f>
        <v>0</v>
      </c>
    </row>
    <row r="143" spans="1:3" s="153" customFormat="1" ht="12" customHeight="1" thickBot="1" x14ac:dyDescent="0.3">
      <c r="A143" s="122" t="s">
        <v>20</v>
      </c>
      <c r="B143" s="174" t="s">
        <v>346</v>
      </c>
      <c r="C143" s="124">
        <f>'1.1.sz.mell.'!C143+'1.2.sz.mell.'!C143</f>
        <v>0</v>
      </c>
    </row>
    <row r="144" spans="1:3" s="153" customFormat="1" ht="12" customHeight="1" x14ac:dyDescent="0.25">
      <c r="A144" s="126" t="s">
        <v>131</v>
      </c>
      <c r="B144" s="175" t="s">
        <v>347</v>
      </c>
      <c r="C144" s="465">
        <f>'1.1.sz.mell.'!C144+'1.2.sz.mell.'!C144</f>
        <v>0</v>
      </c>
    </row>
    <row r="145" spans="1:9" s="153" customFormat="1" ht="12" customHeight="1" x14ac:dyDescent="0.25">
      <c r="A145" s="129" t="s">
        <v>132</v>
      </c>
      <c r="B145" s="157" t="s">
        <v>348</v>
      </c>
      <c r="C145" s="463">
        <f>'1.1.sz.mell.'!C145+'1.2.sz.mell.'!C145</f>
        <v>0</v>
      </c>
    </row>
    <row r="146" spans="1:9" s="153" customFormat="1" ht="12" customHeight="1" x14ac:dyDescent="0.25">
      <c r="A146" s="129" t="s">
        <v>167</v>
      </c>
      <c r="B146" s="157" t="s">
        <v>349</v>
      </c>
      <c r="C146" s="463">
        <f>'1.1.sz.mell.'!C146+'1.2.sz.mell.'!C146</f>
        <v>0</v>
      </c>
    </row>
    <row r="147" spans="1:9" s="153" customFormat="1" ht="12" customHeight="1" thickBot="1" x14ac:dyDescent="0.3">
      <c r="A147" s="132" t="s">
        <v>258</v>
      </c>
      <c r="B147" s="168" t="s">
        <v>350</v>
      </c>
      <c r="C147" s="464"/>
    </row>
    <row r="148" spans="1:9" s="153" customFormat="1" ht="15" customHeight="1" thickBot="1" x14ac:dyDescent="0.3">
      <c r="A148" s="150" t="s">
        <v>21</v>
      </c>
      <c r="B148" s="486" t="s">
        <v>351</v>
      </c>
      <c r="C148" s="152">
        <f>'1.1.sz.mell.'!C148+'1.2.sz.mell.'!C147</f>
        <v>105164109</v>
      </c>
      <c r="D148" s="356"/>
      <c r="F148" s="178"/>
      <c r="G148" s="179"/>
      <c r="H148" s="179"/>
      <c r="I148" s="179"/>
    </row>
    <row r="149" spans="1:9" s="125" customFormat="1" ht="12.9" customHeight="1" thickBot="1" x14ac:dyDescent="0.3">
      <c r="A149" s="469" t="s">
        <v>22</v>
      </c>
      <c r="B149" s="134" t="s">
        <v>352</v>
      </c>
      <c r="C149" s="124">
        <f>'1.1.sz.mell.'!C149+'1.2.sz.mell.'!C148</f>
        <v>651900983</v>
      </c>
    </row>
    <row r="150" spans="1:9" s="153" customFormat="1" ht="7.5" customHeight="1" x14ac:dyDescent="0.25">
      <c r="A150" s="182"/>
      <c r="B150" s="182"/>
      <c r="C150" s="576"/>
    </row>
    <row r="151" spans="1:9" s="153" customFormat="1" ht="12" x14ac:dyDescent="0.25">
      <c r="A151" s="605" t="s">
        <v>353</v>
      </c>
      <c r="B151" s="605"/>
      <c r="C151" s="605"/>
    </row>
    <row r="152" spans="1:9" s="153" customFormat="1" ht="15" customHeight="1" thickBot="1" x14ac:dyDescent="0.3">
      <c r="A152" s="606" t="s">
        <v>114</v>
      </c>
      <c r="B152" s="606"/>
      <c r="C152" s="450" t="s">
        <v>9</v>
      </c>
    </row>
    <row r="153" spans="1:9" s="153" customFormat="1" ht="26.25" customHeight="1" thickBot="1" x14ac:dyDescent="0.3">
      <c r="A153" s="122">
        <v>1</v>
      </c>
      <c r="B153" s="167" t="s">
        <v>354</v>
      </c>
      <c r="C153" s="124">
        <f>C63-C127</f>
        <v>-297515647</v>
      </c>
      <c r="D153" s="182"/>
    </row>
    <row r="154" spans="1:9" s="153" customFormat="1" ht="27.75" customHeight="1" thickBot="1" x14ac:dyDescent="0.3">
      <c r="A154" s="258" t="s">
        <v>14</v>
      </c>
      <c r="B154" s="575" t="s">
        <v>355</v>
      </c>
      <c r="C154" s="474">
        <f>C87-C148</f>
        <v>297515647</v>
      </c>
    </row>
  </sheetData>
  <mergeCells count="8">
    <mergeCell ref="A151:C151"/>
    <mergeCell ref="A152:B152"/>
    <mergeCell ref="A1:C1"/>
    <mergeCell ref="A3:C3"/>
    <mergeCell ref="A4:B4"/>
    <mergeCell ref="A90:C90"/>
    <mergeCell ref="A91:B91"/>
    <mergeCell ref="A2:C2"/>
  </mergeCells>
  <phoneticPr fontId="25" type="noConversion"/>
  <pageMargins left="0.78740157480314965" right="0.78740157480314965" top="0.32" bottom="0.16" header="0.15748031496062992" footer="0.19"/>
  <pageSetup paperSize="9" scale="73" fitToWidth="3" fitToHeight="2" orientation="portrait" r:id="rId1"/>
  <headerFooter alignWithMargins="0"/>
  <rowBreaks count="1" manualBreakCount="1">
    <brk id="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B1" zoomScaleNormal="100" workbookViewId="0">
      <selection activeCell="A3" sqref="A3:C3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573</v>
      </c>
      <c r="B1" s="608"/>
      <c r="C1" s="608"/>
      <c r="D1" s="98"/>
      <c r="E1" s="98"/>
      <c r="F1" s="98"/>
    </row>
    <row r="2" spans="1:6" ht="16.2" x14ac:dyDescent="0.35">
      <c r="A2" s="611" t="s">
        <v>494</v>
      </c>
      <c r="B2" s="618"/>
      <c r="C2" s="618"/>
      <c r="D2" s="618"/>
      <c r="E2" s="618"/>
      <c r="F2" s="618"/>
    </row>
    <row r="3" spans="1:6" ht="15.75" customHeight="1" x14ac:dyDescent="0.3">
      <c r="A3" s="619" t="s">
        <v>587</v>
      </c>
      <c r="B3" s="619"/>
      <c r="C3" s="619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23" t="s">
        <v>191</v>
      </c>
      <c r="C7" s="124">
        <f>+C8+C9+C10+C11+C12+C13</f>
        <v>0</v>
      </c>
    </row>
    <row r="8" spans="1:6" s="125" customFormat="1" ht="12" customHeight="1" thickBot="1" x14ac:dyDescent="0.3">
      <c r="A8" s="122" t="s">
        <v>13</v>
      </c>
      <c r="B8" s="127" t="s">
        <v>192</v>
      </c>
      <c r="C8" s="128"/>
    </row>
    <row r="9" spans="1:6" s="125" customFormat="1" ht="12" customHeight="1" x14ac:dyDescent="0.25">
      <c r="A9" s="126" t="s">
        <v>84</v>
      </c>
      <c r="B9" s="130" t="s">
        <v>193</v>
      </c>
      <c r="C9" s="131"/>
    </row>
    <row r="10" spans="1:6" s="125" customFormat="1" ht="12" customHeight="1" x14ac:dyDescent="0.25">
      <c r="A10" s="129" t="s">
        <v>85</v>
      </c>
      <c r="B10" s="130" t="s">
        <v>194</v>
      </c>
      <c r="C10" s="131"/>
    </row>
    <row r="11" spans="1:6" s="125" customFormat="1" ht="12" customHeight="1" x14ac:dyDescent="0.25">
      <c r="A11" s="129" t="s">
        <v>86</v>
      </c>
      <c r="B11" s="130" t="s">
        <v>195</v>
      </c>
      <c r="C11" s="131"/>
    </row>
    <row r="12" spans="1:6" s="125" customFormat="1" ht="12" customHeight="1" x14ac:dyDescent="0.25">
      <c r="A12" s="129" t="s">
        <v>87</v>
      </c>
      <c r="B12" s="130" t="s">
        <v>196</v>
      </c>
      <c r="C12" s="131"/>
    </row>
    <row r="13" spans="1:6" s="125" customFormat="1" ht="12" customHeight="1" thickBot="1" x14ac:dyDescent="0.3">
      <c r="A13" s="129" t="s">
        <v>109</v>
      </c>
      <c r="B13" s="133" t="s">
        <v>197</v>
      </c>
      <c r="C13" s="131"/>
    </row>
    <row r="14" spans="1:6" s="125" customFormat="1" ht="12" customHeight="1" thickBot="1" x14ac:dyDescent="0.3">
      <c r="A14" s="132" t="s">
        <v>88</v>
      </c>
      <c r="B14" s="134" t="s">
        <v>198</v>
      </c>
      <c r="C14" s="124">
        <f>+C15+C16+C17+C18+C19</f>
        <v>0</v>
      </c>
    </row>
    <row r="15" spans="1:6" s="125" customFormat="1" ht="12" customHeight="1" thickBot="1" x14ac:dyDescent="0.3">
      <c r="A15" s="122" t="s">
        <v>14</v>
      </c>
      <c r="B15" s="127" t="s">
        <v>199</v>
      </c>
      <c r="C15" s="128"/>
    </row>
    <row r="16" spans="1:6" s="125" customFormat="1" ht="12" customHeight="1" x14ac:dyDescent="0.25">
      <c r="A16" s="126" t="s">
        <v>90</v>
      </c>
      <c r="B16" s="130" t="s">
        <v>200</v>
      </c>
      <c r="C16" s="131"/>
    </row>
    <row r="17" spans="1:3" s="125" customFormat="1" ht="12" customHeight="1" x14ac:dyDescent="0.25">
      <c r="A17" s="129" t="s">
        <v>91</v>
      </c>
      <c r="B17" s="130" t="s">
        <v>201</v>
      </c>
      <c r="C17" s="131"/>
    </row>
    <row r="18" spans="1:3" s="125" customFormat="1" ht="12" customHeight="1" x14ac:dyDescent="0.25">
      <c r="A18" s="129" t="s">
        <v>92</v>
      </c>
      <c r="B18" s="130" t="s">
        <v>202</v>
      </c>
      <c r="C18" s="131"/>
    </row>
    <row r="19" spans="1:3" s="125" customFormat="1" ht="12" customHeight="1" x14ac:dyDescent="0.25">
      <c r="A19" s="129" t="s">
        <v>93</v>
      </c>
      <c r="B19" s="130" t="s">
        <v>203</v>
      </c>
      <c r="C19" s="131"/>
    </row>
    <row r="20" spans="1:3" s="125" customFormat="1" ht="12" customHeight="1" thickBot="1" x14ac:dyDescent="0.3">
      <c r="A20" s="129" t="s">
        <v>94</v>
      </c>
      <c r="B20" s="133" t="s">
        <v>204</v>
      </c>
      <c r="C20" s="135"/>
    </row>
    <row r="21" spans="1:3" s="125" customFormat="1" ht="12" customHeight="1" thickBot="1" x14ac:dyDescent="0.3">
      <c r="A21" s="132" t="s">
        <v>103</v>
      </c>
      <c r="B21" s="123" t="s">
        <v>205</v>
      </c>
      <c r="C21" s="124">
        <f>+C22+C23+C24+C25+C26</f>
        <v>0</v>
      </c>
    </row>
    <row r="22" spans="1:3" s="125" customFormat="1" ht="12" customHeight="1" thickBot="1" x14ac:dyDescent="0.3">
      <c r="A22" s="122" t="s">
        <v>15</v>
      </c>
      <c r="B22" s="127" t="s">
        <v>206</v>
      </c>
      <c r="C22" s="128"/>
    </row>
    <row r="23" spans="1:3" s="125" customFormat="1" ht="12" customHeight="1" x14ac:dyDescent="0.25">
      <c r="A23" s="126" t="s">
        <v>73</v>
      </c>
      <c r="B23" s="130" t="s">
        <v>207</v>
      </c>
      <c r="C23" s="131"/>
    </row>
    <row r="24" spans="1:3" s="125" customFormat="1" ht="12" customHeight="1" x14ac:dyDescent="0.25">
      <c r="A24" s="129" t="s">
        <v>74</v>
      </c>
      <c r="B24" s="130" t="s">
        <v>208</v>
      </c>
      <c r="C24" s="131"/>
    </row>
    <row r="25" spans="1:3" s="125" customFormat="1" ht="12" customHeight="1" x14ac:dyDescent="0.25">
      <c r="A25" s="129" t="s">
        <v>75</v>
      </c>
      <c r="B25" s="130" t="s">
        <v>209</v>
      </c>
      <c r="C25" s="131"/>
    </row>
    <row r="26" spans="1:3" s="125" customFormat="1" ht="12" customHeight="1" x14ac:dyDescent="0.25">
      <c r="A26" s="129" t="s">
        <v>76</v>
      </c>
      <c r="B26" s="130" t="s">
        <v>210</v>
      </c>
      <c r="C26" s="131"/>
    </row>
    <row r="27" spans="1:3" s="125" customFormat="1" ht="12" customHeight="1" thickBot="1" x14ac:dyDescent="0.3">
      <c r="A27" s="129" t="s">
        <v>121</v>
      </c>
      <c r="B27" s="133" t="s">
        <v>211</v>
      </c>
      <c r="C27" s="135"/>
    </row>
    <row r="28" spans="1:3" s="125" customFormat="1" ht="12" customHeight="1" thickBot="1" x14ac:dyDescent="0.3">
      <c r="A28" s="132" t="s">
        <v>122</v>
      </c>
      <c r="B28" s="123" t="s">
        <v>212</v>
      </c>
      <c r="C28" s="136">
        <f>+C29+C32+C33+C34</f>
        <v>0</v>
      </c>
    </row>
    <row r="29" spans="1:3" s="125" customFormat="1" ht="12" customHeight="1" thickBot="1" x14ac:dyDescent="0.3">
      <c r="A29" s="122" t="s">
        <v>123</v>
      </c>
      <c r="B29" s="127" t="s">
        <v>214</v>
      </c>
      <c r="C29" s="137">
        <f>+C30+C31</f>
        <v>0</v>
      </c>
    </row>
    <row r="30" spans="1:3" s="125" customFormat="1" ht="12" customHeight="1" x14ac:dyDescent="0.25">
      <c r="A30" s="126" t="s">
        <v>213</v>
      </c>
      <c r="B30" s="130" t="s">
        <v>216</v>
      </c>
      <c r="C30" s="131"/>
    </row>
    <row r="31" spans="1:3" s="125" customFormat="1" ht="12" customHeight="1" x14ac:dyDescent="0.25">
      <c r="A31" s="129" t="s">
        <v>215</v>
      </c>
      <c r="B31" s="130" t="s">
        <v>218</v>
      </c>
      <c r="C31" s="131"/>
    </row>
    <row r="32" spans="1:3" s="125" customFormat="1" ht="12" customHeight="1" x14ac:dyDescent="0.25">
      <c r="A32" s="129" t="s">
        <v>217</v>
      </c>
      <c r="B32" s="130" t="s">
        <v>220</v>
      </c>
      <c r="C32" s="131"/>
    </row>
    <row r="33" spans="1:3" s="125" customFormat="1" ht="12" customHeight="1" x14ac:dyDescent="0.25">
      <c r="A33" s="129" t="s">
        <v>219</v>
      </c>
      <c r="B33" s="130" t="s">
        <v>222</v>
      </c>
      <c r="C33" s="131"/>
    </row>
    <row r="34" spans="1:3" s="125" customFormat="1" ht="12" customHeight="1" thickBot="1" x14ac:dyDescent="0.3">
      <c r="A34" s="129" t="s">
        <v>221</v>
      </c>
      <c r="B34" s="133" t="s">
        <v>224</v>
      </c>
      <c r="C34" s="135"/>
    </row>
    <row r="35" spans="1:3" s="125" customFormat="1" ht="12" customHeight="1" thickBot="1" x14ac:dyDescent="0.3">
      <c r="A35" s="132" t="s">
        <v>223</v>
      </c>
      <c r="B35" s="123" t="s">
        <v>225</v>
      </c>
      <c r="C35" s="124">
        <f>SUM(C36:C45)</f>
        <v>20020</v>
      </c>
    </row>
    <row r="36" spans="1:3" s="125" customFormat="1" ht="12" customHeight="1" thickBot="1" x14ac:dyDescent="0.3">
      <c r="A36" s="122" t="s">
        <v>17</v>
      </c>
      <c r="B36" s="127" t="s">
        <v>226</v>
      </c>
      <c r="C36" s="128"/>
    </row>
    <row r="37" spans="1:3" s="125" customFormat="1" ht="12" customHeight="1" x14ac:dyDescent="0.25">
      <c r="A37" s="126" t="s">
        <v>77</v>
      </c>
      <c r="B37" s="130" t="s">
        <v>227</v>
      </c>
      <c r="C37" s="131"/>
    </row>
    <row r="38" spans="1:3" s="125" customFormat="1" ht="12" customHeight="1" x14ac:dyDescent="0.25">
      <c r="A38" s="129" t="s">
        <v>78</v>
      </c>
      <c r="B38" s="130" t="s">
        <v>228</v>
      </c>
      <c r="C38" s="131"/>
    </row>
    <row r="39" spans="1:3" s="125" customFormat="1" ht="12" customHeight="1" x14ac:dyDescent="0.25">
      <c r="A39" s="129" t="s">
        <v>79</v>
      </c>
      <c r="B39" s="130" t="s">
        <v>229</v>
      </c>
      <c r="C39" s="131"/>
    </row>
    <row r="40" spans="1:3" s="125" customFormat="1" ht="12" customHeight="1" x14ac:dyDescent="0.25">
      <c r="A40" s="129" t="s">
        <v>125</v>
      </c>
      <c r="B40" s="130" t="s">
        <v>230</v>
      </c>
      <c r="C40" s="131"/>
    </row>
    <row r="41" spans="1:3" s="125" customFormat="1" ht="12" customHeight="1" x14ac:dyDescent="0.25">
      <c r="A41" s="129" t="s">
        <v>126</v>
      </c>
      <c r="B41" s="130" t="s">
        <v>231</v>
      </c>
      <c r="C41" s="131"/>
    </row>
    <row r="42" spans="1:3" s="125" customFormat="1" ht="12" customHeight="1" x14ac:dyDescent="0.25">
      <c r="A42" s="129" t="s">
        <v>127</v>
      </c>
      <c r="B42" s="130" t="s">
        <v>232</v>
      </c>
      <c r="C42" s="131"/>
    </row>
    <row r="43" spans="1:3" s="125" customFormat="1" ht="12" customHeight="1" x14ac:dyDescent="0.25">
      <c r="A43" s="129" t="s">
        <v>128</v>
      </c>
      <c r="B43" s="130" t="s">
        <v>233</v>
      </c>
      <c r="C43" s="131"/>
    </row>
    <row r="44" spans="1:3" s="125" customFormat="1" ht="12" customHeight="1" x14ac:dyDescent="0.25">
      <c r="A44" s="129" t="s">
        <v>129</v>
      </c>
      <c r="B44" s="130" t="s">
        <v>235</v>
      </c>
      <c r="C44" s="138"/>
    </row>
    <row r="45" spans="1:3" s="125" customFormat="1" ht="12" customHeight="1" thickBot="1" x14ac:dyDescent="0.3">
      <c r="A45" s="129" t="s">
        <v>234</v>
      </c>
      <c r="B45" s="133" t="s">
        <v>237</v>
      </c>
      <c r="C45" s="139">
        <v>20020</v>
      </c>
    </row>
    <row r="46" spans="1:3" s="125" customFormat="1" ht="12" customHeight="1" thickBot="1" x14ac:dyDescent="0.3">
      <c r="A46" s="132" t="s">
        <v>236</v>
      </c>
      <c r="B46" s="123" t="s">
        <v>238</v>
      </c>
      <c r="C46" s="124">
        <f>SUM(C47:C51)</f>
        <v>0</v>
      </c>
    </row>
    <row r="47" spans="1:3" s="125" customFormat="1" ht="12" customHeight="1" thickBot="1" x14ac:dyDescent="0.3">
      <c r="A47" s="122" t="s">
        <v>18</v>
      </c>
      <c r="B47" s="127" t="s">
        <v>239</v>
      </c>
      <c r="C47" s="140"/>
    </row>
    <row r="48" spans="1:3" s="125" customFormat="1" ht="12" customHeight="1" x14ac:dyDescent="0.25">
      <c r="A48" s="126" t="s">
        <v>80</v>
      </c>
      <c r="B48" s="130" t="s">
        <v>240</v>
      </c>
      <c r="C48" s="138"/>
    </row>
    <row r="49" spans="1:3" s="125" customFormat="1" ht="12" customHeight="1" x14ac:dyDescent="0.25">
      <c r="A49" s="129" t="s">
        <v>81</v>
      </c>
      <c r="B49" s="130" t="s">
        <v>242</v>
      </c>
      <c r="C49" s="138"/>
    </row>
    <row r="50" spans="1:3" s="125" customFormat="1" ht="12" customHeight="1" x14ac:dyDescent="0.25">
      <c r="A50" s="129" t="s">
        <v>241</v>
      </c>
      <c r="B50" s="130" t="s">
        <v>244</v>
      </c>
      <c r="C50" s="138"/>
    </row>
    <row r="51" spans="1:3" s="125" customFormat="1" ht="12" customHeight="1" thickBot="1" x14ac:dyDescent="0.3">
      <c r="A51" s="129" t="s">
        <v>243</v>
      </c>
      <c r="B51" s="133" t="s">
        <v>246</v>
      </c>
      <c r="C51" s="139"/>
    </row>
    <row r="52" spans="1:3" s="125" customFormat="1" ht="12" customHeight="1" thickBot="1" x14ac:dyDescent="0.3">
      <c r="A52" s="132" t="s">
        <v>245</v>
      </c>
      <c r="B52" s="123" t="s">
        <v>247</v>
      </c>
      <c r="C52" s="124">
        <f>SUM(C53:C55)</f>
        <v>0</v>
      </c>
    </row>
    <row r="53" spans="1:3" s="125" customFormat="1" ht="12" customHeight="1" thickBot="1" x14ac:dyDescent="0.3">
      <c r="A53" s="122" t="s">
        <v>130</v>
      </c>
      <c r="B53" s="127" t="s">
        <v>248</v>
      </c>
      <c r="C53" s="128"/>
    </row>
    <row r="54" spans="1:3" s="125" customFormat="1" ht="12" customHeight="1" x14ac:dyDescent="0.25">
      <c r="A54" s="126" t="s">
        <v>82</v>
      </c>
      <c r="B54" s="130" t="s">
        <v>249</v>
      </c>
      <c r="C54" s="131"/>
    </row>
    <row r="55" spans="1:3" s="125" customFormat="1" ht="12" customHeight="1" x14ac:dyDescent="0.25">
      <c r="A55" s="129" t="s">
        <v>83</v>
      </c>
      <c r="B55" s="130" t="s">
        <v>251</v>
      </c>
      <c r="C55" s="131"/>
    </row>
    <row r="56" spans="1:3" s="125" customFormat="1" ht="12" customHeight="1" thickBot="1" x14ac:dyDescent="0.3">
      <c r="A56" s="129" t="s">
        <v>250</v>
      </c>
      <c r="B56" s="133" t="s">
        <v>253</v>
      </c>
      <c r="C56" s="135"/>
    </row>
    <row r="57" spans="1:3" s="125" customFormat="1" ht="12" customHeight="1" thickBot="1" x14ac:dyDescent="0.3">
      <c r="A57" s="132" t="s">
        <v>252</v>
      </c>
      <c r="B57" s="134" t="s">
        <v>254</v>
      </c>
      <c r="C57" s="124">
        <f>SUM(C58:C60)</f>
        <v>0</v>
      </c>
    </row>
    <row r="58" spans="1:3" s="125" customFormat="1" ht="12" customHeight="1" thickBot="1" x14ac:dyDescent="0.3">
      <c r="A58" s="122" t="s">
        <v>20</v>
      </c>
      <c r="B58" s="127" t="s">
        <v>255</v>
      </c>
      <c r="C58" s="138"/>
    </row>
    <row r="59" spans="1:3" s="125" customFormat="1" ht="12" customHeight="1" x14ac:dyDescent="0.25">
      <c r="A59" s="126" t="s">
        <v>131</v>
      </c>
      <c r="B59" s="130" t="s">
        <v>256</v>
      </c>
      <c r="C59" s="138"/>
    </row>
    <row r="60" spans="1:3" s="125" customFormat="1" ht="12" customHeight="1" x14ac:dyDescent="0.25">
      <c r="A60" s="129" t="s">
        <v>132</v>
      </c>
      <c r="B60" s="130" t="s">
        <v>257</v>
      </c>
      <c r="C60" s="138"/>
    </row>
    <row r="61" spans="1:3" s="125" customFormat="1" ht="12" customHeight="1" thickBot="1" x14ac:dyDescent="0.3">
      <c r="A61" s="129" t="s">
        <v>167</v>
      </c>
      <c r="B61" s="133" t="s">
        <v>259</v>
      </c>
      <c r="C61" s="138"/>
    </row>
    <row r="62" spans="1:3" s="125" customFormat="1" ht="12" customHeight="1" thickBot="1" x14ac:dyDescent="0.3">
      <c r="A62" s="132" t="s">
        <v>258</v>
      </c>
      <c r="B62" s="123" t="s">
        <v>260</v>
      </c>
      <c r="C62" s="136">
        <f>+C7+C14+C21+C28+C35+C46+C52+C57</f>
        <v>20020</v>
      </c>
    </row>
    <row r="63" spans="1:3" s="125" customFormat="1" ht="12" customHeight="1" thickBot="1" x14ac:dyDescent="0.3">
      <c r="A63" s="122" t="s">
        <v>21</v>
      </c>
      <c r="B63" s="134" t="s">
        <v>262</v>
      </c>
      <c r="C63" s="124">
        <f>SUM(C64:C66)</f>
        <v>0</v>
      </c>
    </row>
    <row r="64" spans="1:3" s="125" customFormat="1" ht="12" customHeight="1" thickBot="1" x14ac:dyDescent="0.3">
      <c r="A64" s="141" t="s">
        <v>261</v>
      </c>
      <c r="B64" s="127" t="s">
        <v>264</v>
      </c>
      <c r="C64" s="138"/>
    </row>
    <row r="65" spans="1:3" s="125" customFormat="1" ht="12" customHeight="1" x14ac:dyDescent="0.25">
      <c r="A65" s="126" t="s">
        <v>263</v>
      </c>
      <c r="B65" s="130" t="s">
        <v>266</v>
      </c>
      <c r="C65" s="138"/>
    </row>
    <row r="66" spans="1:3" s="125" customFormat="1" ht="12" customHeight="1" thickBot="1" x14ac:dyDescent="0.3">
      <c r="A66" s="129" t="s">
        <v>265</v>
      </c>
      <c r="B66" s="142" t="s">
        <v>268</v>
      </c>
      <c r="C66" s="138"/>
    </row>
    <row r="67" spans="1:3" s="125" customFormat="1" ht="12" customHeight="1" thickBot="1" x14ac:dyDescent="0.3">
      <c r="A67" s="132" t="s">
        <v>267</v>
      </c>
      <c r="B67" s="134" t="s">
        <v>270</v>
      </c>
      <c r="C67" s="124">
        <f>SUM(C68:C71)</f>
        <v>0</v>
      </c>
    </row>
    <row r="68" spans="1:3" s="125" customFormat="1" ht="12" customHeight="1" thickBot="1" x14ac:dyDescent="0.3">
      <c r="A68" s="141" t="s">
        <v>269</v>
      </c>
      <c r="B68" s="127" t="s">
        <v>271</v>
      </c>
      <c r="C68" s="138"/>
    </row>
    <row r="69" spans="1:3" s="125" customFormat="1" ht="12" customHeight="1" x14ac:dyDescent="0.25">
      <c r="A69" s="126" t="s">
        <v>110</v>
      </c>
      <c r="B69" s="130" t="s">
        <v>272</v>
      </c>
      <c r="C69" s="138"/>
    </row>
    <row r="70" spans="1:3" s="125" customFormat="1" ht="12" customHeight="1" x14ac:dyDescent="0.25">
      <c r="A70" s="129" t="s">
        <v>111</v>
      </c>
      <c r="B70" s="130" t="s">
        <v>274</v>
      </c>
      <c r="C70" s="138"/>
    </row>
    <row r="71" spans="1:3" s="125" customFormat="1" ht="12" customHeight="1" thickBot="1" x14ac:dyDescent="0.3">
      <c r="A71" s="129" t="s">
        <v>273</v>
      </c>
      <c r="B71" s="133" t="s">
        <v>276</v>
      </c>
      <c r="C71" s="138"/>
    </row>
    <row r="72" spans="1:3" s="125" customFormat="1" ht="12" customHeight="1" thickBot="1" x14ac:dyDescent="0.3">
      <c r="A72" s="132" t="s">
        <v>275</v>
      </c>
      <c r="B72" s="134" t="s">
        <v>278</v>
      </c>
      <c r="C72" s="124">
        <f>SUM(C73:C74)</f>
        <v>0</v>
      </c>
    </row>
    <row r="73" spans="1:3" s="125" customFormat="1" ht="12" customHeight="1" thickBot="1" x14ac:dyDescent="0.3">
      <c r="A73" s="141" t="s">
        <v>277</v>
      </c>
      <c r="B73" s="127" t="s">
        <v>280</v>
      </c>
      <c r="C73" s="138">
        <v>0</v>
      </c>
    </row>
    <row r="74" spans="1:3" s="125" customFormat="1" ht="12" customHeight="1" thickBot="1" x14ac:dyDescent="0.3">
      <c r="A74" s="126" t="s">
        <v>279</v>
      </c>
      <c r="B74" s="133" t="s">
        <v>282</v>
      </c>
      <c r="C74" s="138"/>
    </row>
    <row r="75" spans="1:3" s="125" customFormat="1" ht="12" customHeight="1" thickBot="1" x14ac:dyDescent="0.3">
      <c r="A75" s="132" t="s">
        <v>281</v>
      </c>
      <c r="B75" s="134" t="s">
        <v>284</v>
      </c>
      <c r="C75" s="124">
        <f>SUM(C76:C79)</f>
        <v>45678998</v>
      </c>
    </row>
    <row r="76" spans="1:3" s="125" customFormat="1" ht="12" customHeight="1" thickBot="1" x14ac:dyDescent="0.3">
      <c r="A76" s="141" t="s">
        <v>283</v>
      </c>
      <c r="B76" s="127" t="s">
        <v>286</v>
      </c>
      <c r="C76" s="138"/>
    </row>
    <row r="77" spans="1:3" s="125" customFormat="1" ht="12" customHeight="1" x14ac:dyDescent="0.25">
      <c r="A77" s="126" t="s">
        <v>285</v>
      </c>
      <c r="B77" s="130" t="s">
        <v>288</v>
      </c>
      <c r="C77" s="138"/>
    </row>
    <row r="78" spans="1:3" s="125" customFormat="1" ht="12" customHeight="1" x14ac:dyDescent="0.25">
      <c r="A78" s="129" t="s">
        <v>287</v>
      </c>
      <c r="B78" s="133" t="s">
        <v>419</v>
      </c>
      <c r="C78" s="138">
        <v>45678998</v>
      </c>
    </row>
    <row r="79" spans="1:3" s="125" customFormat="1" ht="12" customHeight="1" thickBot="1" x14ac:dyDescent="0.3">
      <c r="A79" s="126" t="s">
        <v>289</v>
      </c>
      <c r="B79" s="133" t="s">
        <v>290</v>
      </c>
      <c r="C79" s="138"/>
    </row>
    <row r="80" spans="1:3" s="125" customFormat="1" ht="12" customHeight="1" thickBot="1" x14ac:dyDescent="0.3">
      <c r="A80" s="132" t="s">
        <v>420</v>
      </c>
      <c r="B80" s="134" t="s">
        <v>292</v>
      </c>
      <c r="C80" s="124">
        <f>SUM(C81:C84)</f>
        <v>0</v>
      </c>
    </row>
    <row r="81" spans="1:3" s="125" customFormat="1" ht="12" customHeight="1" thickBot="1" x14ac:dyDescent="0.3">
      <c r="A81" s="141" t="s">
        <v>291</v>
      </c>
      <c r="B81" s="127" t="s">
        <v>294</v>
      </c>
      <c r="C81" s="138"/>
    </row>
    <row r="82" spans="1:3" s="125" customFormat="1" ht="12" customHeight="1" x14ac:dyDescent="0.25">
      <c r="A82" s="143" t="s">
        <v>293</v>
      </c>
      <c r="B82" s="130" t="s">
        <v>296</v>
      </c>
      <c r="C82" s="138"/>
    </row>
    <row r="83" spans="1:3" s="125" customFormat="1" ht="12" customHeight="1" x14ac:dyDescent="0.25">
      <c r="A83" s="144" t="s">
        <v>295</v>
      </c>
      <c r="B83" s="130" t="s">
        <v>298</v>
      </c>
      <c r="C83" s="138"/>
    </row>
    <row r="84" spans="1:3" s="125" customFormat="1" ht="12" customHeight="1" thickBot="1" x14ac:dyDescent="0.3">
      <c r="A84" s="144" t="s">
        <v>297</v>
      </c>
      <c r="B84" s="133" t="s">
        <v>300</v>
      </c>
      <c r="C84" s="138"/>
    </row>
    <row r="85" spans="1:3" s="125" customFormat="1" ht="12" customHeight="1" thickBot="1" x14ac:dyDescent="0.3">
      <c r="A85" s="145" t="s">
        <v>299</v>
      </c>
      <c r="B85" s="134" t="s">
        <v>302</v>
      </c>
      <c r="C85" s="146"/>
    </row>
    <row r="86" spans="1:3" s="125" customFormat="1" ht="13.5" customHeight="1" thickBot="1" x14ac:dyDescent="0.3">
      <c r="A86" s="141" t="s">
        <v>301</v>
      </c>
      <c r="B86" s="147" t="s">
        <v>304</v>
      </c>
      <c r="C86" s="136">
        <f>+C63+C67+C72+C75+C80+C85</f>
        <v>45678998</v>
      </c>
    </row>
    <row r="87" spans="1:3" s="125" customFormat="1" ht="15.75" customHeight="1" thickBot="1" x14ac:dyDescent="0.3">
      <c r="A87" s="141" t="s">
        <v>303</v>
      </c>
      <c r="B87" s="149" t="s">
        <v>306</v>
      </c>
      <c r="C87" s="136">
        <f>+C62+C86</f>
        <v>45699018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45699018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44749846</v>
      </c>
    </row>
    <row r="95" spans="1:3" s="153" customFormat="1" ht="12" customHeight="1" x14ac:dyDescent="0.25">
      <c r="A95" s="154" t="s">
        <v>84</v>
      </c>
      <c r="B95" s="155" t="s">
        <v>43</v>
      </c>
      <c r="C95" s="156">
        <v>34829750</v>
      </c>
    </row>
    <row r="96" spans="1:3" s="153" customFormat="1" ht="12" customHeight="1" x14ac:dyDescent="0.25">
      <c r="A96" s="129" t="s">
        <v>85</v>
      </c>
      <c r="B96" s="157" t="s">
        <v>133</v>
      </c>
      <c r="C96" s="131">
        <v>5442727</v>
      </c>
    </row>
    <row r="97" spans="1:3" s="153" customFormat="1" ht="12" customHeight="1" x14ac:dyDescent="0.25">
      <c r="A97" s="129" t="s">
        <v>86</v>
      </c>
      <c r="B97" s="157" t="s">
        <v>108</v>
      </c>
      <c r="C97" s="135">
        <v>4477369</v>
      </c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949172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>
        <v>949172</v>
      </c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45699018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45699018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-45699018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45699018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zoomScaleNormal="100" workbookViewId="0">
      <selection activeCell="A3" sqref="A3:C3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574</v>
      </c>
      <c r="B1" s="608"/>
      <c r="C1" s="608"/>
      <c r="D1" s="98"/>
      <c r="E1" s="98"/>
      <c r="F1" s="98"/>
    </row>
    <row r="2" spans="1:6" x14ac:dyDescent="0.3">
      <c r="A2" s="611" t="s">
        <v>495</v>
      </c>
      <c r="B2" s="618"/>
      <c r="C2" s="618"/>
      <c r="D2" s="618"/>
      <c r="E2" s="618"/>
      <c r="F2" s="618"/>
    </row>
    <row r="3" spans="1:6" ht="15.75" customHeight="1" x14ac:dyDescent="0.3">
      <c r="A3" s="619" t="s">
        <v>588</v>
      </c>
      <c r="B3" s="619"/>
      <c r="C3" s="619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84">
        <v>2</v>
      </c>
      <c r="C7" s="94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/>
    </row>
    <row r="10" spans="1:6" s="125" customFormat="1" ht="12" customHeight="1" x14ac:dyDescent="0.25">
      <c r="A10" s="129" t="s">
        <v>85</v>
      </c>
      <c r="B10" s="130" t="s">
        <v>193</v>
      </c>
      <c r="C10" s="131"/>
    </row>
    <row r="11" spans="1:6" s="125" customFormat="1" ht="12" customHeight="1" x14ac:dyDescent="0.25">
      <c r="A11" s="129" t="s">
        <v>86</v>
      </c>
      <c r="B11" s="130" t="s">
        <v>194</v>
      </c>
      <c r="C11" s="131"/>
    </row>
    <row r="12" spans="1:6" s="125" customFormat="1" ht="12" customHeight="1" x14ac:dyDescent="0.25">
      <c r="A12" s="129" t="s">
        <v>87</v>
      </c>
      <c r="B12" s="130" t="s">
        <v>195</v>
      </c>
      <c r="C12" s="131"/>
    </row>
    <row r="13" spans="1:6" s="125" customFormat="1" ht="12" customHeight="1" x14ac:dyDescent="0.25">
      <c r="A13" s="129" t="s">
        <v>109</v>
      </c>
      <c r="B13" s="130" t="s">
        <v>196</v>
      </c>
      <c r="C13" s="131"/>
    </row>
    <row r="14" spans="1:6" s="125" customFormat="1" ht="12" customHeight="1" thickBot="1" x14ac:dyDescent="0.3">
      <c r="A14" s="132" t="s">
        <v>88</v>
      </c>
      <c r="B14" s="133" t="s">
        <v>197</v>
      </c>
      <c r="C14" s="131"/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+C16+C17+C18+C19+C20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/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/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/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/>
    </row>
    <row r="28" spans="1:3" s="125" customFormat="1" ht="12" customHeight="1" thickBot="1" x14ac:dyDescent="0.3">
      <c r="A28" s="132" t="s">
        <v>122</v>
      </c>
      <c r="B28" s="133" t="s">
        <v>211</v>
      </c>
      <c r="C28" s="135"/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+C31+C32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/>
    </row>
    <row r="32" spans="1:3" s="125" customFormat="1" ht="12" customHeight="1" x14ac:dyDescent="0.25">
      <c r="A32" s="129" t="s">
        <v>217</v>
      </c>
      <c r="B32" s="130" t="s">
        <v>218</v>
      </c>
      <c r="C32" s="131"/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/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0</v>
      </c>
    </row>
    <row r="37" spans="1:3" s="125" customFormat="1" ht="12" customHeight="1" x14ac:dyDescent="0.25">
      <c r="A37" s="126" t="s">
        <v>77</v>
      </c>
      <c r="B37" s="127" t="s">
        <v>226</v>
      </c>
      <c r="C37" s="128"/>
    </row>
    <row r="38" spans="1:3" s="125" customFormat="1" ht="12" customHeight="1" x14ac:dyDescent="0.25">
      <c r="A38" s="129" t="s">
        <v>78</v>
      </c>
      <c r="B38" s="130" t="s">
        <v>227</v>
      </c>
      <c r="C38" s="131"/>
    </row>
    <row r="39" spans="1:3" s="125" customFormat="1" ht="12" customHeight="1" x14ac:dyDescent="0.25">
      <c r="A39" s="129" t="s">
        <v>79</v>
      </c>
      <c r="B39" s="130" t="s">
        <v>228</v>
      </c>
      <c r="C39" s="131"/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/>
    </row>
    <row r="42" spans="1:3" s="125" customFormat="1" ht="12" customHeight="1" x14ac:dyDescent="0.25">
      <c r="A42" s="129" t="s">
        <v>127</v>
      </c>
      <c r="B42" s="130" t="s">
        <v>231</v>
      </c>
      <c r="C42" s="131"/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233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/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/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+C8+C15+C22+C29+C36+C47+C53+C58</f>
        <v>0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276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0</v>
      </c>
    </row>
    <row r="74" spans="1:3" s="125" customFormat="1" ht="12" customHeight="1" x14ac:dyDescent="0.25">
      <c r="A74" s="126" t="s">
        <v>279</v>
      </c>
      <c r="B74" s="127" t="s">
        <v>280</v>
      </c>
      <c r="C74" s="138"/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SUM(C77:C80)</f>
        <v>0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/>
    </row>
    <row r="79" spans="1:3" s="125" customFormat="1" ht="12" customHeight="1" x14ac:dyDescent="0.25">
      <c r="A79" s="126" t="s">
        <v>289</v>
      </c>
      <c r="B79" s="133" t="s">
        <v>419</v>
      </c>
      <c r="C79" s="138"/>
    </row>
    <row r="80" spans="1:3" s="125" customFormat="1" ht="12" customHeight="1" thickBot="1" x14ac:dyDescent="0.3">
      <c r="A80" s="132" t="s">
        <v>420</v>
      </c>
      <c r="B80" s="133" t="s">
        <v>290</v>
      </c>
      <c r="C80" s="138"/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SUM(C82:C85)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38"/>
    </row>
    <row r="83" spans="1:3" s="125" customFormat="1" ht="12" customHeight="1" x14ac:dyDescent="0.25">
      <c r="A83" s="144" t="s">
        <v>295</v>
      </c>
      <c r="B83" s="130" t="s">
        <v>296</v>
      </c>
      <c r="C83" s="138"/>
    </row>
    <row r="84" spans="1:3" s="125" customFormat="1" ht="12" customHeight="1" x14ac:dyDescent="0.25">
      <c r="A84" s="144" t="s">
        <v>297</v>
      </c>
      <c r="B84" s="130" t="s">
        <v>298</v>
      </c>
      <c r="C84" s="138"/>
    </row>
    <row r="85" spans="1:3" s="125" customFormat="1" ht="12" customHeight="1" thickBot="1" x14ac:dyDescent="0.3">
      <c r="A85" s="145" t="s">
        <v>299</v>
      </c>
      <c r="B85" s="133" t="s">
        <v>300</v>
      </c>
      <c r="C85" s="138"/>
    </row>
    <row r="86" spans="1:3" s="125" customFormat="1" ht="13.5" customHeight="1" thickBot="1" x14ac:dyDescent="0.3">
      <c r="A86" s="141" t="s">
        <v>301</v>
      </c>
      <c r="B86" s="134" t="s">
        <v>302</v>
      </c>
      <c r="C86" s="146"/>
    </row>
    <row r="87" spans="1:3" s="125" customFormat="1" ht="15.75" customHeight="1" thickBot="1" x14ac:dyDescent="0.3">
      <c r="A87" s="141" t="s">
        <v>303</v>
      </c>
      <c r="B87" s="147" t="s">
        <v>304</v>
      </c>
      <c r="C87" s="136">
        <f>+C64+C68+C73+C76+C81+C86</f>
        <v>0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0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0</v>
      </c>
    </row>
    <row r="95" spans="1:3" s="153" customFormat="1" ht="12" customHeight="1" x14ac:dyDescent="0.25">
      <c r="A95" s="154" t="s">
        <v>84</v>
      </c>
      <c r="B95" s="155" t="s">
        <v>43</v>
      </c>
      <c r="C95" s="156"/>
    </row>
    <row r="96" spans="1:3" s="153" customFormat="1" ht="12" customHeight="1" x14ac:dyDescent="0.25">
      <c r="A96" s="129" t="s">
        <v>85</v>
      </c>
      <c r="B96" s="157" t="s">
        <v>133</v>
      </c>
      <c r="C96" s="131"/>
    </row>
    <row r="97" spans="1:3" s="153" customFormat="1" ht="12" customHeight="1" x14ac:dyDescent="0.25">
      <c r="A97" s="129" t="s">
        <v>86</v>
      </c>
      <c r="B97" s="157" t="s">
        <v>108</v>
      </c>
      <c r="C97" s="135"/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0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/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0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0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0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zoomScaleNormal="100" workbookViewId="0">
      <selection activeCell="L34" sqref="L34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575</v>
      </c>
      <c r="B1" s="608"/>
      <c r="C1" s="608"/>
      <c r="D1" s="98"/>
      <c r="E1" s="98"/>
      <c r="F1" s="98"/>
    </row>
    <row r="2" spans="1:6" x14ac:dyDescent="0.3">
      <c r="A2" s="611" t="s">
        <v>496</v>
      </c>
      <c r="B2" s="618"/>
      <c r="C2" s="618"/>
      <c r="D2" s="618"/>
      <c r="E2" s="618"/>
      <c r="F2" s="618"/>
    </row>
    <row r="3" spans="1:6" ht="15.75" customHeight="1" x14ac:dyDescent="0.3">
      <c r="A3" s="619" t="s">
        <v>588</v>
      </c>
      <c r="B3" s="619"/>
      <c r="C3" s="619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84">
        <v>2</v>
      </c>
      <c r="C7" s="94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/>
    </row>
    <row r="10" spans="1:6" s="125" customFormat="1" ht="12" customHeight="1" x14ac:dyDescent="0.25">
      <c r="A10" s="129" t="s">
        <v>85</v>
      </c>
      <c r="B10" s="130" t="s">
        <v>193</v>
      </c>
      <c r="C10" s="131"/>
    </row>
    <row r="11" spans="1:6" s="125" customFormat="1" ht="12" customHeight="1" x14ac:dyDescent="0.25">
      <c r="A11" s="129" t="s">
        <v>86</v>
      </c>
      <c r="B11" s="130" t="s">
        <v>194</v>
      </c>
      <c r="C11" s="131"/>
    </row>
    <row r="12" spans="1:6" s="125" customFormat="1" ht="12" customHeight="1" x14ac:dyDescent="0.25">
      <c r="A12" s="129" t="s">
        <v>87</v>
      </c>
      <c r="B12" s="130" t="s">
        <v>195</v>
      </c>
      <c r="C12" s="131"/>
    </row>
    <row r="13" spans="1:6" s="125" customFormat="1" ht="12" customHeight="1" x14ac:dyDescent="0.25">
      <c r="A13" s="129" t="s">
        <v>109</v>
      </c>
      <c r="B13" s="130" t="s">
        <v>196</v>
      </c>
      <c r="C13" s="131"/>
    </row>
    <row r="14" spans="1:6" s="125" customFormat="1" ht="12" customHeight="1" thickBot="1" x14ac:dyDescent="0.3">
      <c r="A14" s="132" t="s">
        <v>88</v>
      </c>
      <c r="B14" s="133" t="s">
        <v>197</v>
      </c>
      <c r="C14" s="131"/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+C16+C17+C18+C19+C20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/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/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/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/>
    </row>
    <row r="28" spans="1:3" s="125" customFormat="1" ht="12" customHeight="1" thickBot="1" x14ac:dyDescent="0.3">
      <c r="A28" s="132" t="s">
        <v>122</v>
      </c>
      <c r="B28" s="133" t="s">
        <v>211</v>
      </c>
      <c r="C28" s="135"/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+C31+C32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/>
    </row>
    <row r="32" spans="1:3" s="125" customFormat="1" ht="12" customHeight="1" x14ac:dyDescent="0.25">
      <c r="A32" s="129" t="s">
        <v>217</v>
      </c>
      <c r="B32" s="130" t="s">
        <v>218</v>
      </c>
      <c r="C32" s="131"/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/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0</v>
      </c>
    </row>
    <row r="37" spans="1:3" s="125" customFormat="1" ht="12" customHeight="1" x14ac:dyDescent="0.25">
      <c r="A37" s="126" t="s">
        <v>77</v>
      </c>
      <c r="B37" s="127" t="s">
        <v>226</v>
      </c>
      <c r="C37" s="128"/>
    </row>
    <row r="38" spans="1:3" s="125" customFormat="1" ht="12" customHeight="1" x14ac:dyDescent="0.25">
      <c r="A38" s="129" t="s">
        <v>78</v>
      </c>
      <c r="B38" s="130" t="s">
        <v>227</v>
      </c>
      <c r="C38" s="131"/>
    </row>
    <row r="39" spans="1:3" s="125" customFormat="1" ht="12" customHeight="1" x14ac:dyDescent="0.25">
      <c r="A39" s="129" t="s">
        <v>79</v>
      </c>
      <c r="B39" s="130" t="s">
        <v>228</v>
      </c>
      <c r="C39" s="131"/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/>
    </row>
    <row r="42" spans="1:3" s="125" customFormat="1" ht="12" customHeight="1" x14ac:dyDescent="0.25">
      <c r="A42" s="129" t="s">
        <v>127</v>
      </c>
      <c r="B42" s="130" t="s">
        <v>231</v>
      </c>
      <c r="C42" s="131"/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233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/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/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+C8+C15+C22+C29+C36+C47+C53+C58</f>
        <v>0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276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0</v>
      </c>
    </row>
    <row r="74" spans="1:3" s="125" customFormat="1" ht="12" customHeight="1" x14ac:dyDescent="0.25">
      <c r="A74" s="126" t="s">
        <v>279</v>
      </c>
      <c r="B74" s="127" t="s">
        <v>280</v>
      </c>
      <c r="C74" s="138"/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SUM(C77:C80)</f>
        <v>0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/>
    </row>
    <row r="79" spans="1:3" s="125" customFormat="1" ht="12" customHeight="1" x14ac:dyDescent="0.25">
      <c r="A79" s="126" t="s">
        <v>289</v>
      </c>
      <c r="B79" s="133" t="s">
        <v>419</v>
      </c>
      <c r="C79" s="138"/>
    </row>
    <row r="80" spans="1:3" s="125" customFormat="1" ht="12" customHeight="1" thickBot="1" x14ac:dyDescent="0.3">
      <c r="A80" s="132" t="s">
        <v>420</v>
      </c>
      <c r="B80" s="133" t="s">
        <v>290</v>
      </c>
      <c r="C80" s="138"/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SUM(C82:C85)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38"/>
    </row>
    <row r="83" spans="1:3" s="125" customFormat="1" ht="12" customHeight="1" x14ac:dyDescent="0.25">
      <c r="A83" s="144" t="s">
        <v>295</v>
      </c>
      <c r="B83" s="130" t="s">
        <v>296</v>
      </c>
      <c r="C83" s="138"/>
    </row>
    <row r="84" spans="1:3" s="125" customFormat="1" ht="12" customHeight="1" x14ac:dyDescent="0.25">
      <c r="A84" s="144" t="s">
        <v>297</v>
      </c>
      <c r="B84" s="130" t="s">
        <v>298</v>
      </c>
      <c r="C84" s="138"/>
    </row>
    <row r="85" spans="1:3" s="125" customFormat="1" ht="12" customHeight="1" thickBot="1" x14ac:dyDescent="0.3">
      <c r="A85" s="145" t="s">
        <v>299</v>
      </c>
      <c r="B85" s="133" t="s">
        <v>300</v>
      </c>
      <c r="C85" s="138"/>
    </row>
    <row r="86" spans="1:3" s="125" customFormat="1" ht="13.5" customHeight="1" thickBot="1" x14ac:dyDescent="0.3">
      <c r="A86" s="141" t="s">
        <v>301</v>
      </c>
      <c r="B86" s="134" t="s">
        <v>302</v>
      </c>
      <c r="C86" s="146"/>
    </row>
    <row r="87" spans="1:3" s="125" customFormat="1" ht="15.75" customHeight="1" thickBot="1" x14ac:dyDescent="0.3">
      <c r="A87" s="141" t="s">
        <v>303</v>
      </c>
      <c r="B87" s="147" t="s">
        <v>304</v>
      </c>
      <c r="C87" s="136">
        <f>+C64+C68+C73+C76+C81+C86</f>
        <v>0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0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0</v>
      </c>
    </row>
    <row r="95" spans="1:3" s="153" customFormat="1" ht="12" customHeight="1" x14ac:dyDescent="0.25">
      <c r="A95" s="154" t="s">
        <v>84</v>
      </c>
      <c r="B95" s="155" t="s">
        <v>43</v>
      </c>
      <c r="C95" s="156"/>
    </row>
    <row r="96" spans="1:3" s="153" customFormat="1" ht="12" customHeight="1" x14ac:dyDescent="0.25">
      <c r="A96" s="129" t="s">
        <v>85</v>
      </c>
      <c r="B96" s="157" t="s">
        <v>133</v>
      </c>
      <c r="C96" s="131"/>
    </row>
    <row r="97" spans="1:3" s="153" customFormat="1" ht="12" customHeight="1" x14ac:dyDescent="0.25">
      <c r="A97" s="129" t="s">
        <v>86</v>
      </c>
      <c r="B97" s="157" t="s">
        <v>108</v>
      </c>
      <c r="C97" s="135"/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0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/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0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0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0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85" zoomScaleNormal="100" workbookViewId="0">
      <selection activeCell="B144" sqref="B144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576</v>
      </c>
      <c r="B1" s="608"/>
      <c r="C1" s="608"/>
      <c r="D1" s="98"/>
      <c r="E1" s="98"/>
      <c r="F1" s="98"/>
    </row>
    <row r="2" spans="1:6" x14ac:dyDescent="0.3">
      <c r="A2" s="611" t="s">
        <v>499</v>
      </c>
      <c r="B2" s="618"/>
      <c r="C2" s="618"/>
      <c r="D2" s="618"/>
      <c r="E2" s="618"/>
      <c r="F2" s="618"/>
    </row>
    <row r="3" spans="1:6" ht="17.399999999999999" x14ac:dyDescent="0.3">
      <c r="A3" s="620" t="s">
        <v>422</v>
      </c>
      <c r="B3" s="620"/>
      <c r="C3" s="620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06" t="s">
        <v>112</v>
      </c>
      <c r="B5" s="606"/>
      <c r="C5" s="450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4">
        <v>1</v>
      </c>
      <c r="B7" s="5">
        <v>2</v>
      </c>
      <c r="C7" s="13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'1.C.1.sz.mell.'!C8+'1.C.2.sz.mell. '!C8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465">
        <f>'1.C.1.sz.mell.'!C9+'1.C.2.sz.mell. '!C9</f>
        <v>0</v>
      </c>
    </row>
    <row r="10" spans="1:6" s="125" customFormat="1" ht="12" customHeight="1" x14ac:dyDescent="0.25">
      <c r="A10" s="129" t="s">
        <v>85</v>
      </c>
      <c r="B10" s="130" t="s">
        <v>193</v>
      </c>
      <c r="C10" s="463">
        <f>'1.C.1.sz.mell.'!C10+'1.C.2.sz.mell. '!C10</f>
        <v>0</v>
      </c>
    </row>
    <row r="11" spans="1:6" s="125" customFormat="1" ht="12" customHeight="1" x14ac:dyDescent="0.25">
      <c r="A11" s="129" t="s">
        <v>86</v>
      </c>
      <c r="B11" s="130" t="s">
        <v>194</v>
      </c>
      <c r="C11" s="463">
        <f>'1.C.1.sz.mell.'!C11+'1.C.2.sz.mell. '!C11</f>
        <v>0</v>
      </c>
    </row>
    <row r="12" spans="1:6" s="125" customFormat="1" ht="12" customHeight="1" x14ac:dyDescent="0.25">
      <c r="A12" s="129" t="s">
        <v>87</v>
      </c>
      <c r="B12" s="130" t="s">
        <v>195</v>
      </c>
      <c r="C12" s="463">
        <f>'1.C.1.sz.mell.'!C12+'1.C.2.sz.mell. '!C12</f>
        <v>0</v>
      </c>
    </row>
    <row r="13" spans="1:6" s="125" customFormat="1" ht="12" customHeight="1" x14ac:dyDescent="0.25">
      <c r="A13" s="129" t="s">
        <v>109</v>
      </c>
      <c r="B13" s="130" t="s">
        <v>196</v>
      </c>
      <c r="C13" s="463">
        <f>'1.C.1.sz.mell.'!C13+'1.C.2.sz.mell. '!C13</f>
        <v>0</v>
      </c>
    </row>
    <row r="14" spans="1:6" s="125" customFormat="1" ht="12" customHeight="1" thickBot="1" x14ac:dyDescent="0.3">
      <c r="A14" s="132" t="s">
        <v>88</v>
      </c>
      <c r="B14" s="133" t="s">
        <v>197</v>
      </c>
      <c r="C14" s="464">
        <f>'1.C.1.sz.mell.'!C14+'1.C.2.sz.mell. '!C14</f>
        <v>0</v>
      </c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'1.C.1.sz.mell.'!C15+'1.C.2.sz.mell. '!C15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465">
        <f>'1.C.1.sz.mell.'!C16+'1.C.2.sz.mell. '!C16</f>
        <v>0</v>
      </c>
    </row>
    <row r="17" spans="1:3" s="125" customFormat="1" ht="12" customHeight="1" x14ac:dyDescent="0.25">
      <c r="A17" s="129" t="s">
        <v>91</v>
      </c>
      <c r="B17" s="130" t="s">
        <v>200</v>
      </c>
      <c r="C17" s="463">
        <f>'1.C.1.sz.mell.'!C17+'1.C.2.sz.mell. '!C17</f>
        <v>0</v>
      </c>
    </row>
    <row r="18" spans="1:3" s="125" customFormat="1" ht="12" customHeight="1" x14ac:dyDescent="0.25">
      <c r="A18" s="129" t="s">
        <v>92</v>
      </c>
      <c r="B18" s="130" t="s">
        <v>201</v>
      </c>
      <c r="C18" s="463">
        <f>'1.C.1.sz.mell.'!C18+'1.C.2.sz.mell. '!C18</f>
        <v>0</v>
      </c>
    </row>
    <row r="19" spans="1:3" s="125" customFormat="1" ht="12" customHeight="1" x14ac:dyDescent="0.25">
      <c r="A19" s="129" t="s">
        <v>93</v>
      </c>
      <c r="B19" s="130" t="s">
        <v>202</v>
      </c>
      <c r="C19" s="463">
        <f>'1.C.1.sz.mell.'!C19+'1.C.2.sz.mell. '!C19</f>
        <v>0</v>
      </c>
    </row>
    <row r="20" spans="1:3" s="125" customFormat="1" ht="12" customHeight="1" x14ac:dyDescent="0.25">
      <c r="A20" s="129" t="s">
        <v>94</v>
      </c>
      <c r="B20" s="130" t="s">
        <v>203</v>
      </c>
      <c r="C20" s="463">
        <f>'1.C.1.sz.mell.'!C20+'1.C.2.sz.mell. '!C20</f>
        <v>0</v>
      </c>
    </row>
    <row r="21" spans="1:3" s="125" customFormat="1" ht="12" customHeight="1" thickBot="1" x14ac:dyDescent="0.3">
      <c r="A21" s="132" t="s">
        <v>103</v>
      </c>
      <c r="B21" s="133" t="s">
        <v>204</v>
      </c>
      <c r="C21" s="464">
        <f>'1.C.1.sz.mell.'!C21+'1.C.2.sz.mell. '!C21</f>
        <v>0</v>
      </c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'1.C.1.sz.mell.'!C22+'1.C.2.sz.mell. '!C22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465">
        <f>'1.C.1.sz.mell.'!C23+'1.C.2.sz.mell. '!C23</f>
        <v>0</v>
      </c>
    </row>
    <row r="24" spans="1:3" s="125" customFormat="1" ht="12" customHeight="1" x14ac:dyDescent="0.25">
      <c r="A24" s="129" t="s">
        <v>74</v>
      </c>
      <c r="B24" s="130" t="s">
        <v>207</v>
      </c>
      <c r="C24" s="463">
        <f>'1.C.1.sz.mell.'!C24+'1.C.2.sz.mell. '!C24</f>
        <v>0</v>
      </c>
    </row>
    <row r="25" spans="1:3" s="125" customFormat="1" ht="12" customHeight="1" x14ac:dyDescent="0.25">
      <c r="A25" s="129" t="s">
        <v>75</v>
      </c>
      <c r="B25" s="130" t="s">
        <v>208</v>
      </c>
      <c r="C25" s="463">
        <f>'1.C.1.sz.mell.'!C25+'1.C.2.sz.mell. '!C25</f>
        <v>0</v>
      </c>
    </row>
    <row r="26" spans="1:3" s="125" customFormat="1" ht="12" customHeight="1" x14ac:dyDescent="0.25">
      <c r="A26" s="129" t="s">
        <v>76</v>
      </c>
      <c r="B26" s="130" t="s">
        <v>209</v>
      </c>
      <c r="C26" s="463">
        <f>'1.C.1.sz.mell.'!C26+'1.C.2.sz.mell. '!C26</f>
        <v>0</v>
      </c>
    </row>
    <row r="27" spans="1:3" s="125" customFormat="1" ht="12" customHeight="1" x14ac:dyDescent="0.25">
      <c r="A27" s="129" t="s">
        <v>121</v>
      </c>
      <c r="B27" s="130" t="s">
        <v>210</v>
      </c>
      <c r="C27" s="463">
        <f>'1.C.1.sz.mell.'!C27+'1.C.2.sz.mell. '!C27</f>
        <v>0</v>
      </c>
    </row>
    <row r="28" spans="1:3" s="125" customFormat="1" ht="12" customHeight="1" thickBot="1" x14ac:dyDescent="0.3">
      <c r="A28" s="132" t="s">
        <v>122</v>
      </c>
      <c r="B28" s="133" t="s">
        <v>211</v>
      </c>
      <c r="C28" s="464">
        <f>'1.C.1.sz.mell.'!C28+'1.C.2.sz.mell. '!C28</f>
        <v>0</v>
      </c>
    </row>
    <row r="29" spans="1:3" s="125" customFormat="1" ht="12" customHeight="1" thickBot="1" x14ac:dyDescent="0.3">
      <c r="A29" s="122" t="s">
        <v>123</v>
      </c>
      <c r="B29" s="123" t="s">
        <v>212</v>
      </c>
      <c r="C29" s="124">
        <f>'1.C.1.sz.mell.'!C29+'1.C.2.sz.mell. '!C29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465">
        <f>'1.C.1.sz.mell.'!C30+'1.C.2.sz.mell. '!C30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463">
        <f>'1.C.1.sz.mell.'!C31+'1.C.2.sz.mell. '!C31</f>
        <v>0</v>
      </c>
    </row>
    <row r="32" spans="1:3" s="125" customFormat="1" ht="12" customHeight="1" x14ac:dyDescent="0.25">
      <c r="A32" s="129" t="s">
        <v>217</v>
      </c>
      <c r="B32" s="130" t="s">
        <v>218</v>
      </c>
      <c r="C32" s="463">
        <f>'1.C.1.sz.mell.'!C32+'1.C.2.sz.mell. '!C32</f>
        <v>0</v>
      </c>
    </row>
    <row r="33" spans="1:3" s="125" customFormat="1" ht="12" customHeight="1" x14ac:dyDescent="0.25">
      <c r="A33" s="129" t="s">
        <v>219</v>
      </c>
      <c r="B33" s="130" t="s">
        <v>220</v>
      </c>
      <c r="C33" s="463">
        <f>'1.C.1.sz.mell.'!C33+'1.C.2.sz.mell. '!C33</f>
        <v>0</v>
      </c>
    </row>
    <row r="34" spans="1:3" s="125" customFormat="1" ht="12" customHeight="1" x14ac:dyDescent="0.25">
      <c r="A34" s="129" t="s">
        <v>221</v>
      </c>
      <c r="B34" s="130" t="s">
        <v>222</v>
      </c>
      <c r="C34" s="463">
        <f>'1.C.1.sz.mell.'!C34+'1.C.2.sz.mell. '!C34</f>
        <v>0</v>
      </c>
    </row>
    <row r="35" spans="1:3" s="125" customFormat="1" ht="12" customHeight="1" thickBot="1" x14ac:dyDescent="0.3">
      <c r="A35" s="132" t="s">
        <v>223</v>
      </c>
      <c r="B35" s="133" t="s">
        <v>224</v>
      </c>
      <c r="C35" s="464">
        <f>'1.C.1.sz.mell.'!C35+'1.C.2.sz.mell. '!C35</f>
        <v>0</v>
      </c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'1.C.1.sz.mell.'!C36+'1.C.2.sz.mell. '!C36</f>
        <v>17003282</v>
      </c>
    </row>
    <row r="37" spans="1:3" s="125" customFormat="1" ht="12" customHeight="1" x14ac:dyDescent="0.25">
      <c r="A37" s="126" t="s">
        <v>77</v>
      </c>
      <c r="B37" s="127" t="s">
        <v>226</v>
      </c>
      <c r="C37" s="465">
        <f>'1.C.1.sz.mell.'!C37+'1.C.2.sz.mell. '!C37</f>
        <v>0</v>
      </c>
    </row>
    <row r="38" spans="1:3" s="125" customFormat="1" ht="12" customHeight="1" x14ac:dyDescent="0.25">
      <c r="A38" s="129" t="s">
        <v>78</v>
      </c>
      <c r="B38" s="130" t="s">
        <v>227</v>
      </c>
      <c r="C38" s="461">
        <f>'1.C.1.sz.mell.'!C38+'1.C.2.sz.mell. '!C38</f>
        <v>7053632</v>
      </c>
    </row>
    <row r="39" spans="1:3" s="125" customFormat="1" ht="12" customHeight="1" x14ac:dyDescent="0.25">
      <c r="A39" s="129" t="s">
        <v>79</v>
      </c>
      <c r="B39" s="130" t="s">
        <v>228</v>
      </c>
      <c r="C39" s="461">
        <f>'1.C.1.sz.mell.'!C39+'1.C.2.sz.mell. '!C39</f>
        <v>750000</v>
      </c>
    </row>
    <row r="40" spans="1:3" s="125" customFormat="1" ht="12" customHeight="1" x14ac:dyDescent="0.25">
      <c r="A40" s="129" t="s">
        <v>125</v>
      </c>
      <c r="B40" s="130" t="s">
        <v>229</v>
      </c>
      <c r="C40" s="461">
        <f>'1.C.1.sz.mell.'!C40+'1.C.2.sz.mell. '!C40</f>
        <v>0</v>
      </c>
    </row>
    <row r="41" spans="1:3" s="125" customFormat="1" ht="12" customHeight="1" x14ac:dyDescent="0.25">
      <c r="A41" s="129" t="s">
        <v>126</v>
      </c>
      <c r="B41" s="130" t="s">
        <v>230</v>
      </c>
      <c r="C41" s="461">
        <f>'1.C.1.sz.mell.'!C41+'1.C.2.sz.mell. '!C41</f>
        <v>5576905</v>
      </c>
    </row>
    <row r="42" spans="1:3" s="125" customFormat="1" ht="12" customHeight="1" x14ac:dyDescent="0.25">
      <c r="A42" s="129" t="s">
        <v>127</v>
      </c>
      <c r="B42" s="130" t="s">
        <v>231</v>
      </c>
      <c r="C42" s="461">
        <f>'1.C.1.sz.mell.'!C42+'1.C.2.sz.mell. '!C42</f>
        <v>3612745</v>
      </c>
    </row>
    <row r="43" spans="1:3" s="125" customFormat="1" ht="12" customHeight="1" x14ac:dyDescent="0.25">
      <c r="A43" s="129" t="s">
        <v>128</v>
      </c>
      <c r="B43" s="130" t="s">
        <v>232</v>
      </c>
      <c r="C43" s="461">
        <f>'1.C.1.sz.mell.'!C43+'1.C.2.sz.mell. '!C43</f>
        <v>0</v>
      </c>
    </row>
    <row r="44" spans="1:3" s="125" customFormat="1" ht="12" customHeight="1" x14ac:dyDescent="0.25">
      <c r="A44" s="129" t="s">
        <v>129</v>
      </c>
      <c r="B44" s="130" t="s">
        <v>233</v>
      </c>
      <c r="C44" s="461">
        <f>'1.C.1.sz.mell.'!C44+'1.C.2.sz.mell. '!C44</f>
        <v>0</v>
      </c>
    </row>
    <row r="45" spans="1:3" s="125" customFormat="1" ht="12" customHeight="1" x14ac:dyDescent="0.25">
      <c r="A45" s="129" t="s">
        <v>234</v>
      </c>
      <c r="B45" s="130" t="s">
        <v>235</v>
      </c>
      <c r="C45" s="461">
        <f>'1.C.1.sz.mell.'!C45+'1.C.2.sz.mell. '!C45</f>
        <v>0</v>
      </c>
    </row>
    <row r="46" spans="1:3" s="125" customFormat="1" ht="12" customHeight="1" thickBot="1" x14ac:dyDescent="0.3">
      <c r="A46" s="132" t="s">
        <v>236</v>
      </c>
      <c r="B46" s="133" t="s">
        <v>237</v>
      </c>
      <c r="C46" s="462">
        <f>'1.C.1.sz.mell.'!C46+'1.C.2.sz.mell. '!C46</f>
        <v>10000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'1.C.1.sz.mell.'!C47+'1.C.2.sz.mell. '!C47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465">
        <f>'1.C.1.sz.mell.'!C48+'1.C.2.sz.mell. '!C48</f>
        <v>0</v>
      </c>
    </row>
    <row r="49" spans="1:3" s="125" customFormat="1" ht="12" customHeight="1" x14ac:dyDescent="0.25">
      <c r="A49" s="129" t="s">
        <v>81</v>
      </c>
      <c r="B49" s="130" t="s">
        <v>240</v>
      </c>
      <c r="C49" s="463">
        <f>'1.C.1.sz.mell.'!C49+'1.C.2.sz.mell. '!C49</f>
        <v>0</v>
      </c>
    </row>
    <row r="50" spans="1:3" s="125" customFormat="1" ht="12" customHeight="1" x14ac:dyDescent="0.25">
      <c r="A50" s="129" t="s">
        <v>241</v>
      </c>
      <c r="B50" s="130" t="s">
        <v>242</v>
      </c>
      <c r="C50" s="463">
        <f>'1.C.1.sz.mell.'!C50+'1.C.2.sz.mell. '!C50</f>
        <v>0</v>
      </c>
    </row>
    <row r="51" spans="1:3" s="125" customFormat="1" ht="12" customHeight="1" x14ac:dyDescent="0.25">
      <c r="A51" s="129" t="s">
        <v>243</v>
      </c>
      <c r="B51" s="130" t="s">
        <v>244</v>
      </c>
      <c r="C51" s="463">
        <f>'1.C.1.sz.mell.'!C51+'1.C.2.sz.mell. '!C51</f>
        <v>0</v>
      </c>
    </row>
    <row r="52" spans="1:3" s="125" customFormat="1" ht="12" customHeight="1" thickBot="1" x14ac:dyDescent="0.3">
      <c r="A52" s="132" t="s">
        <v>245</v>
      </c>
      <c r="B52" s="133" t="s">
        <v>246</v>
      </c>
      <c r="C52" s="464">
        <f>'1.C.1.sz.mell.'!C52+'1.C.2.sz.mell. '!C52</f>
        <v>0</v>
      </c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'1.C.1.sz.mell.'!C53+'1.C.2.sz.mell. '!C53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465">
        <f>'1.C.1.sz.mell.'!C54+'1.C.2.sz.mell. '!C54</f>
        <v>0</v>
      </c>
    </row>
    <row r="55" spans="1:3" s="125" customFormat="1" ht="12" customHeight="1" x14ac:dyDescent="0.25">
      <c r="A55" s="129" t="s">
        <v>83</v>
      </c>
      <c r="B55" s="130" t="s">
        <v>249</v>
      </c>
      <c r="C55" s="463">
        <f>'1.C.1.sz.mell.'!C55+'1.C.2.sz.mell. '!C55</f>
        <v>0</v>
      </c>
    </row>
    <row r="56" spans="1:3" s="125" customFormat="1" ht="12" customHeight="1" x14ac:dyDescent="0.25">
      <c r="A56" s="129" t="s">
        <v>250</v>
      </c>
      <c r="B56" s="130" t="s">
        <v>251</v>
      </c>
      <c r="C56" s="463">
        <f>'1.C.1.sz.mell.'!C56+'1.C.2.sz.mell. '!C56</f>
        <v>0</v>
      </c>
    </row>
    <row r="57" spans="1:3" s="125" customFormat="1" ht="12" customHeight="1" thickBot="1" x14ac:dyDescent="0.3">
      <c r="A57" s="132" t="s">
        <v>252</v>
      </c>
      <c r="B57" s="133" t="s">
        <v>253</v>
      </c>
      <c r="C57" s="464">
        <f>'1.C.1.sz.mell.'!C57+'1.C.2.sz.mell. '!C57</f>
        <v>0</v>
      </c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'1.C.1.sz.mell.'!C58+'1.C.2.sz.mell. '!C58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465">
        <f>'1.C.1.sz.mell.'!C59+'1.C.2.sz.mell. '!C59</f>
        <v>0</v>
      </c>
    </row>
    <row r="60" spans="1:3" s="125" customFormat="1" ht="12" customHeight="1" x14ac:dyDescent="0.25">
      <c r="A60" s="129" t="s">
        <v>132</v>
      </c>
      <c r="B60" s="130" t="s">
        <v>256</v>
      </c>
      <c r="C60" s="463">
        <f>'1.C.1.sz.mell.'!C60+'1.C.2.sz.mell. '!C60</f>
        <v>0</v>
      </c>
    </row>
    <row r="61" spans="1:3" s="125" customFormat="1" ht="12" customHeight="1" x14ac:dyDescent="0.25">
      <c r="A61" s="129" t="s">
        <v>167</v>
      </c>
      <c r="B61" s="130" t="s">
        <v>257</v>
      </c>
      <c r="C61" s="463">
        <f>'1.C.1.sz.mell.'!C61+'1.C.2.sz.mell. '!C61</f>
        <v>0</v>
      </c>
    </row>
    <row r="62" spans="1:3" s="125" customFormat="1" ht="12" customHeight="1" thickBot="1" x14ac:dyDescent="0.3">
      <c r="A62" s="132" t="s">
        <v>258</v>
      </c>
      <c r="B62" s="133" t="s">
        <v>259</v>
      </c>
      <c r="C62" s="464">
        <f>'1.C.1.sz.mell.'!C62+'1.C.2.sz.mell. '!C62</f>
        <v>0</v>
      </c>
    </row>
    <row r="63" spans="1:3" s="125" customFormat="1" ht="12" customHeight="1" thickBot="1" x14ac:dyDescent="0.3">
      <c r="A63" s="122" t="s">
        <v>21</v>
      </c>
      <c r="B63" s="123" t="s">
        <v>260</v>
      </c>
      <c r="C63" s="124">
        <f>'1.C.1.sz.mell.'!C63+'1.C.2.sz.mell. '!C63</f>
        <v>17003282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'1.C.1.sz.mell.'!C64+'1.C.2.sz.mell. '!C64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465">
        <f>'1.C.1.sz.mell.'!C65+'1.C.2.sz.mell. '!C65</f>
        <v>0</v>
      </c>
    </row>
    <row r="66" spans="1:3" s="125" customFormat="1" ht="12" customHeight="1" x14ac:dyDescent="0.25">
      <c r="A66" s="129" t="s">
        <v>265</v>
      </c>
      <c r="B66" s="130" t="s">
        <v>266</v>
      </c>
      <c r="C66" s="463">
        <f>'1.C.1.sz.mell.'!C66+'1.C.2.sz.mell. '!C66</f>
        <v>0</v>
      </c>
    </row>
    <row r="67" spans="1:3" s="125" customFormat="1" ht="12" customHeight="1" thickBot="1" x14ac:dyDescent="0.3">
      <c r="A67" s="132" t="s">
        <v>267</v>
      </c>
      <c r="B67" s="142" t="s">
        <v>268</v>
      </c>
      <c r="C67" s="464">
        <f>'1.C.1.sz.mell.'!C67+'1.C.2.sz.mell. '!C67</f>
        <v>0</v>
      </c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'1.C.1.sz.mell.'!C68+'1.C.2.sz.mell. '!C68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465">
        <f>'1.C.1.sz.mell.'!C69+'1.C.2.sz.mell. '!C69</f>
        <v>0</v>
      </c>
    </row>
    <row r="70" spans="1:3" s="125" customFormat="1" ht="12" customHeight="1" x14ac:dyDescent="0.25">
      <c r="A70" s="129" t="s">
        <v>111</v>
      </c>
      <c r="B70" s="130" t="s">
        <v>272</v>
      </c>
      <c r="C70" s="463">
        <f>'1.C.1.sz.mell.'!C70+'1.C.2.sz.mell. '!C70</f>
        <v>0</v>
      </c>
    </row>
    <row r="71" spans="1:3" s="125" customFormat="1" ht="12" customHeight="1" x14ac:dyDescent="0.25">
      <c r="A71" s="129" t="s">
        <v>273</v>
      </c>
      <c r="B71" s="130" t="s">
        <v>274</v>
      </c>
      <c r="C71" s="463">
        <f>'1.C.1.sz.mell.'!C71+'1.C.2.sz.mell. '!C71</f>
        <v>0</v>
      </c>
    </row>
    <row r="72" spans="1:3" s="125" customFormat="1" ht="12" customHeight="1" thickBot="1" x14ac:dyDescent="0.3">
      <c r="A72" s="132" t="s">
        <v>275</v>
      </c>
      <c r="B72" s="133" t="s">
        <v>276</v>
      </c>
      <c r="C72" s="464">
        <f>'1.C.1.sz.mell.'!C72+'1.C.2.sz.mell. '!C72</f>
        <v>0</v>
      </c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'1.C.1.sz.mell.'!C73+'1.C.2.sz.mell. '!C73</f>
        <v>19651</v>
      </c>
    </row>
    <row r="74" spans="1:3" s="125" customFormat="1" ht="12" customHeight="1" x14ac:dyDescent="0.25">
      <c r="A74" s="126" t="s">
        <v>279</v>
      </c>
      <c r="B74" s="127" t="s">
        <v>280</v>
      </c>
      <c r="C74" s="460">
        <f>'1.C.1.sz.mell.'!C74+'1.C.2.sz.mell. '!C74</f>
        <v>19651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464">
        <f>'1.C.1.sz.mell.'!C75+'1.C.2.sz.mell. '!C75</f>
        <v>0</v>
      </c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'1.C.1.sz.mell.'!C76+'1.C.2.sz.mell. '!C76</f>
        <v>21602566</v>
      </c>
    </row>
    <row r="77" spans="1:3" s="125" customFormat="1" ht="12" customHeight="1" x14ac:dyDescent="0.25">
      <c r="A77" s="126" t="s">
        <v>285</v>
      </c>
      <c r="B77" s="127" t="s">
        <v>286</v>
      </c>
      <c r="C77" s="465">
        <f>'1.C.1.sz.mell.'!C77+'1.C.2.sz.mell. '!C77</f>
        <v>0</v>
      </c>
    </row>
    <row r="78" spans="1:3" s="125" customFormat="1" ht="12" customHeight="1" x14ac:dyDescent="0.25">
      <c r="A78" s="129" t="s">
        <v>287</v>
      </c>
      <c r="B78" s="130" t="s">
        <v>288</v>
      </c>
      <c r="C78" s="463">
        <f>'1.C.1.sz.mell.'!C78+'1.C.2.sz.mell. '!C78</f>
        <v>0</v>
      </c>
    </row>
    <row r="79" spans="1:3" s="125" customFormat="1" ht="12" customHeight="1" x14ac:dyDescent="0.25">
      <c r="A79" s="129" t="s">
        <v>289</v>
      </c>
      <c r="B79" s="130" t="s">
        <v>419</v>
      </c>
      <c r="C79" s="461">
        <f>'1.C.1.sz.mell.'!C79+'1.C.2.sz.mell. '!C79</f>
        <v>21602566</v>
      </c>
    </row>
    <row r="80" spans="1:3" s="125" customFormat="1" ht="12" customHeight="1" thickBot="1" x14ac:dyDescent="0.3">
      <c r="A80" s="132" t="s">
        <v>420</v>
      </c>
      <c r="B80" s="133" t="s">
        <v>290</v>
      </c>
      <c r="C80" s="464">
        <f>'1.C.1.sz.mell.'!C80+'1.C.2.sz.mell. '!C80</f>
        <v>0</v>
      </c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'1.C.1.sz.mell.'!C81+'1.C.2.sz.mell. '!C81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465">
        <f>'1.C.1.sz.mell.'!C82+'1.C.2.sz.mell. '!C82</f>
        <v>0</v>
      </c>
    </row>
    <row r="83" spans="1:3" s="125" customFormat="1" ht="12" customHeight="1" x14ac:dyDescent="0.25">
      <c r="A83" s="144" t="s">
        <v>295</v>
      </c>
      <c r="B83" s="130" t="s">
        <v>296</v>
      </c>
      <c r="C83" s="463">
        <f>'1.C.1.sz.mell.'!C83+'1.C.2.sz.mell. '!C83</f>
        <v>0</v>
      </c>
    </row>
    <row r="84" spans="1:3" s="125" customFormat="1" ht="12" customHeight="1" x14ac:dyDescent="0.25">
      <c r="A84" s="144" t="s">
        <v>297</v>
      </c>
      <c r="B84" s="130" t="s">
        <v>298</v>
      </c>
      <c r="C84" s="463">
        <f>'1.C.1.sz.mell.'!C84+'1.C.2.sz.mell. '!C84</f>
        <v>0</v>
      </c>
    </row>
    <row r="85" spans="1:3" s="125" customFormat="1" ht="12" customHeight="1" thickBot="1" x14ac:dyDescent="0.3">
      <c r="A85" s="145" t="s">
        <v>299</v>
      </c>
      <c r="B85" s="133" t="s">
        <v>300</v>
      </c>
      <c r="C85" s="464">
        <f>'1.C.1.sz.mell.'!C85+'1.C.2.sz.mell. '!C85</f>
        <v>0</v>
      </c>
    </row>
    <row r="86" spans="1:3" s="125" customFormat="1" ht="13.5" customHeight="1" thickBot="1" x14ac:dyDescent="0.3">
      <c r="A86" s="141" t="s">
        <v>301</v>
      </c>
      <c r="B86" s="134" t="s">
        <v>302</v>
      </c>
      <c r="C86" s="124">
        <f>'1.C.1.sz.mell.'!C86+'1.C.2.sz.mell. '!C86</f>
        <v>0</v>
      </c>
    </row>
    <row r="87" spans="1:3" s="125" customFormat="1" ht="15.75" customHeight="1" thickBot="1" x14ac:dyDescent="0.3">
      <c r="A87" s="141" t="s">
        <v>303</v>
      </c>
      <c r="B87" s="147" t="s">
        <v>304</v>
      </c>
      <c r="C87" s="124">
        <f>'1.C.1.sz.mell.'!C87+'1.C.2.sz.mell. '!C87</f>
        <v>21622217</v>
      </c>
    </row>
    <row r="88" spans="1:3" s="125" customFormat="1" ht="16.5" customHeight="1" thickBot="1" x14ac:dyDescent="0.3">
      <c r="A88" s="141" t="s">
        <v>305</v>
      </c>
      <c r="B88" s="147" t="s">
        <v>306</v>
      </c>
      <c r="C88" s="124">
        <f>'1.C.1.sz.mell.'!C88+'1.C.2.sz.mell. '!C88</f>
        <v>38625499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0" t="s">
        <v>113</v>
      </c>
      <c r="B91" s="610"/>
      <c r="C91" s="450" t="s">
        <v>9</v>
      </c>
    </row>
    <row r="92" spans="1:3" ht="38.1" customHeight="1" thickBot="1" x14ac:dyDescent="0.35">
      <c r="A92" s="183" t="s">
        <v>59</v>
      </c>
      <c r="B92" s="184" t="s">
        <v>42</v>
      </c>
      <c r="C92" s="94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22" t="s">
        <v>13</v>
      </c>
      <c r="B94" s="167" t="s">
        <v>398</v>
      </c>
      <c r="C94" s="124">
        <f>'1.C.1.sz.mell.'!C94+'1.C.2.sz.mell. '!C94</f>
        <v>38244498</v>
      </c>
    </row>
    <row r="95" spans="1:3" s="153" customFormat="1" ht="12" customHeight="1" x14ac:dyDescent="0.25">
      <c r="A95" s="126" t="s">
        <v>84</v>
      </c>
      <c r="B95" s="175" t="s">
        <v>43</v>
      </c>
      <c r="C95" s="460">
        <f>'1.C.1.sz.mell.'!C95+'1.C.2.sz.mell. '!C95</f>
        <v>10740744</v>
      </c>
    </row>
    <row r="96" spans="1:3" s="153" customFormat="1" ht="12" customHeight="1" x14ac:dyDescent="0.25">
      <c r="A96" s="129" t="s">
        <v>85</v>
      </c>
      <c r="B96" s="157" t="s">
        <v>133</v>
      </c>
      <c r="C96" s="461">
        <f>'1.C.1.sz.mell.'!C96+'1.C.2.sz.mell. '!C96</f>
        <v>1636667</v>
      </c>
    </row>
    <row r="97" spans="1:3" s="153" customFormat="1" ht="12" customHeight="1" x14ac:dyDescent="0.25">
      <c r="A97" s="129" t="s">
        <v>86</v>
      </c>
      <c r="B97" s="157" t="s">
        <v>108</v>
      </c>
      <c r="C97" s="461">
        <f>'1.C.1.sz.mell.'!C97+'1.C.2.sz.mell. '!C97</f>
        <v>25867087</v>
      </c>
    </row>
    <row r="98" spans="1:3" s="153" customFormat="1" ht="12" customHeight="1" x14ac:dyDescent="0.25">
      <c r="A98" s="129" t="s">
        <v>87</v>
      </c>
      <c r="B98" s="157" t="s">
        <v>134</v>
      </c>
      <c r="C98" s="463">
        <f>'1.C.1.sz.mell.'!C98+'1.C.2.sz.mell. '!C98</f>
        <v>0</v>
      </c>
    </row>
    <row r="99" spans="1:3" s="153" customFormat="1" ht="12" customHeight="1" x14ac:dyDescent="0.25">
      <c r="A99" s="129" t="s">
        <v>98</v>
      </c>
      <c r="B99" s="157" t="s">
        <v>135</v>
      </c>
      <c r="C99" s="463">
        <f>'1.C.1.sz.mell.'!C99+'1.C.2.sz.mell. '!C99</f>
        <v>0</v>
      </c>
    </row>
    <row r="100" spans="1:3" s="153" customFormat="1" ht="12" customHeight="1" x14ac:dyDescent="0.25">
      <c r="A100" s="129" t="s">
        <v>88</v>
      </c>
      <c r="B100" s="157" t="s">
        <v>307</v>
      </c>
      <c r="C100" s="463">
        <f>'1.C.1.sz.mell.'!C100+'1.C.2.sz.mell. '!C100</f>
        <v>0</v>
      </c>
    </row>
    <row r="101" spans="1:3" s="153" customFormat="1" ht="12" customHeight="1" x14ac:dyDescent="0.25">
      <c r="A101" s="129" t="s">
        <v>89</v>
      </c>
      <c r="B101" s="160" t="s">
        <v>308</v>
      </c>
      <c r="C101" s="463">
        <f>'1.C.1.sz.mell.'!C101+'1.C.2.sz.mell. '!C101</f>
        <v>0</v>
      </c>
    </row>
    <row r="102" spans="1:3" s="153" customFormat="1" ht="12" customHeight="1" x14ac:dyDescent="0.25">
      <c r="A102" s="129" t="s">
        <v>99</v>
      </c>
      <c r="B102" s="161" t="s">
        <v>309</v>
      </c>
      <c r="C102" s="463">
        <f>'1.C.1.sz.mell.'!C102+'1.C.2.sz.mell. '!C102</f>
        <v>0</v>
      </c>
    </row>
    <row r="103" spans="1:3" s="153" customFormat="1" ht="12" customHeight="1" x14ac:dyDescent="0.25">
      <c r="A103" s="129" t="s">
        <v>100</v>
      </c>
      <c r="B103" s="161" t="s">
        <v>310</v>
      </c>
      <c r="C103" s="463">
        <f>'1.C.1.sz.mell.'!C103+'1.C.2.sz.mell. '!C103</f>
        <v>0</v>
      </c>
    </row>
    <row r="104" spans="1:3" s="153" customFormat="1" ht="12" customHeight="1" x14ac:dyDescent="0.25">
      <c r="A104" s="129" t="s">
        <v>101</v>
      </c>
      <c r="B104" s="160" t="s">
        <v>311</v>
      </c>
      <c r="C104" s="463">
        <f>'1.C.1.sz.mell.'!C104+'1.C.2.sz.mell. '!C104</f>
        <v>0</v>
      </c>
    </row>
    <row r="105" spans="1:3" s="153" customFormat="1" ht="12" customHeight="1" x14ac:dyDescent="0.25">
      <c r="A105" s="129" t="s">
        <v>102</v>
      </c>
      <c r="B105" s="160" t="s">
        <v>312</v>
      </c>
      <c r="C105" s="463">
        <f>'1.C.1.sz.mell.'!C105+'1.C.2.sz.mell. '!C105</f>
        <v>0</v>
      </c>
    </row>
    <row r="106" spans="1:3" s="153" customFormat="1" ht="12" customHeight="1" x14ac:dyDescent="0.25">
      <c r="A106" s="129" t="s">
        <v>104</v>
      </c>
      <c r="B106" s="161" t="s">
        <v>313</v>
      </c>
      <c r="C106" s="463">
        <f>'1.C.1.sz.mell.'!C106+'1.C.2.sz.mell. '!C106</f>
        <v>0</v>
      </c>
    </row>
    <row r="107" spans="1:3" s="153" customFormat="1" ht="12" customHeight="1" x14ac:dyDescent="0.25">
      <c r="A107" s="129" t="s">
        <v>136</v>
      </c>
      <c r="B107" s="161" t="s">
        <v>314</v>
      </c>
      <c r="C107" s="463">
        <f>'1.C.1.sz.mell.'!C107+'1.C.2.sz.mell. '!C107</f>
        <v>0</v>
      </c>
    </row>
    <row r="108" spans="1:3" s="153" customFormat="1" ht="12" customHeight="1" x14ac:dyDescent="0.25">
      <c r="A108" s="129" t="s">
        <v>315</v>
      </c>
      <c r="B108" s="161" t="s">
        <v>316</v>
      </c>
      <c r="C108" s="463">
        <f>'1.C.1.sz.mell.'!C108+'1.C.2.sz.mell. '!C108</f>
        <v>0</v>
      </c>
    </row>
    <row r="109" spans="1:3" s="153" customFormat="1" ht="12" customHeight="1" thickBot="1" x14ac:dyDescent="0.3">
      <c r="A109" s="132" t="s">
        <v>317</v>
      </c>
      <c r="B109" s="163" t="s">
        <v>318</v>
      </c>
      <c r="C109" s="464">
        <f>'1.C.1.sz.mell.'!C109+'1.C.2.sz.mell. '!C109</f>
        <v>0</v>
      </c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'1.C.1.sz.mell.'!C110+'1.C.2.sz.mell. '!C110</f>
        <v>381001</v>
      </c>
    </row>
    <row r="111" spans="1:3" s="153" customFormat="1" ht="12" customHeight="1" x14ac:dyDescent="0.25">
      <c r="A111" s="126" t="s">
        <v>90</v>
      </c>
      <c r="B111" s="175" t="s">
        <v>166</v>
      </c>
      <c r="C111" s="460">
        <f>'1.C.1.sz.mell.'!C111+'1.C.2.sz.mell. '!C111</f>
        <v>381001</v>
      </c>
    </row>
    <row r="112" spans="1:3" s="153" customFormat="1" ht="12" customHeight="1" x14ac:dyDescent="0.25">
      <c r="A112" s="129" t="s">
        <v>91</v>
      </c>
      <c r="B112" s="157" t="s">
        <v>319</v>
      </c>
      <c r="C112" s="463">
        <f>'1.C.1.sz.mell.'!C112+'1.C.2.sz.mell. '!C112</f>
        <v>0</v>
      </c>
    </row>
    <row r="113" spans="1:3" s="153" customFormat="1" ht="12" customHeight="1" x14ac:dyDescent="0.25">
      <c r="A113" s="129" t="s">
        <v>92</v>
      </c>
      <c r="B113" s="157" t="s">
        <v>137</v>
      </c>
      <c r="C113" s="463">
        <f>'1.C.1.sz.mell.'!C113+'1.C.2.sz.mell. '!C113</f>
        <v>0</v>
      </c>
    </row>
    <row r="114" spans="1:3" s="153" customFormat="1" ht="12" customHeight="1" x14ac:dyDescent="0.25">
      <c r="A114" s="129" t="s">
        <v>93</v>
      </c>
      <c r="B114" s="157" t="s">
        <v>320</v>
      </c>
      <c r="C114" s="463">
        <f>'1.C.1.sz.mell.'!C114+'1.C.2.sz.mell. '!C114</f>
        <v>0</v>
      </c>
    </row>
    <row r="115" spans="1:3" s="153" customFormat="1" ht="12" customHeight="1" x14ac:dyDescent="0.25">
      <c r="A115" s="129" t="s">
        <v>94</v>
      </c>
      <c r="B115" s="171" t="s">
        <v>168</v>
      </c>
      <c r="C115" s="463">
        <f>'1.C.1.sz.mell.'!C115+'1.C.2.sz.mell. '!C115</f>
        <v>0</v>
      </c>
    </row>
    <row r="116" spans="1:3" s="153" customFormat="1" ht="12" customHeight="1" x14ac:dyDescent="0.25">
      <c r="A116" s="129" t="s">
        <v>103</v>
      </c>
      <c r="B116" s="171" t="s">
        <v>321</v>
      </c>
      <c r="C116" s="463">
        <f>'1.C.1.sz.mell.'!C116+'1.C.2.sz.mell. '!C116</f>
        <v>0</v>
      </c>
    </row>
    <row r="117" spans="1:3" s="153" customFormat="1" ht="12" customHeight="1" x14ac:dyDescent="0.25">
      <c r="A117" s="129" t="s">
        <v>105</v>
      </c>
      <c r="B117" s="161" t="s">
        <v>322</v>
      </c>
      <c r="C117" s="463">
        <f>'1.C.1.sz.mell.'!C117+'1.C.2.sz.mell. '!C117</f>
        <v>0</v>
      </c>
    </row>
    <row r="118" spans="1:3" s="153" customFormat="1" ht="12" x14ac:dyDescent="0.25">
      <c r="A118" s="129" t="s">
        <v>138</v>
      </c>
      <c r="B118" s="161" t="s">
        <v>310</v>
      </c>
      <c r="C118" s="463">
        <f>'1.C.1.sz.mell.'!C118+'1.C.2.sz.mell. '!C118</f>
        <v>0</v>
      </c>
    </row>
    <row r="119" spans="1:3" s="153" customFormat="1" ht="12" customHeight="1" x14ac:dyDescent="0.25">
      <c r="A119" s="129" t="s">
        <v>139</v>
      </c>
      <c r="B119" s="161" t="s">
        <v>323</v>
      </c>
      <c r="C119" s="463">
        <f>'1.C.1.sz.mell.'!C119+'1.C.2.sz.mell. '!C119</f>
        <v>0</v>
      </c>
    </row>
    <row r="120" spans="1:3" s="153" customFormat="1" ht="12" customHeight="1" x14ac:dyDescent="0.25">
      <c r="A120" s="129" t="s">
        <v>140</v>
      </c>
      <c r="B120" s="161" t="s">
        <v>324</v>
      </c>
      <c r="C120" s="463">
        <f>'1.C.1.sz.mell.'!C120+'1.C.2.sz.mell. '!C120</f>
        <v>0</v>
      </c>
    </row>
    <row r="121" spans="1:3" s="153" customFormat="1" ht="12" customHeight="1" x14ac:dyDescent="0.25">
      <c r="A121" s="129" t="s">
        <v>325</v>
      </c>
      <c r="B121" s="161" t="s">
        <v>313</v>
      </c>
      <c r="C121" s="463">
        <f>'1.C.1.sz.mell.'!C121+'1.C.2.sz.mell. '!C121</f>
        <v>0</v>
      </c>
    </row>
    <row r="122" spans="1:3" s="153" customFormat="1" ht="12" customHeight="1" x14ac:dyDescent="0.25">
      <c r="A122" s="129" t="s">
        <v>326</v>
      </c>
      <c r="B122" s="161" t="s">
        <v>327</v>
      </c>
      <c r="C122" s="463">
        <f>'1.C.1.sz.mell.'!C122+'1.C.2.sz.mell. '!C122</f>
        <v>0</v>
      </c>
    </row>
    <row r="123" spans="1:3" s="153" customFormat="1" ht="12.6" thickBot="1" x14ac:dyDescent="0.3">
      <c r="A123" s="132" t="s">
        <v>328</v>
      </c>
      <c r="B123" s="163" t="s">
        <v>329</v>
      </c>
      <c r="C123" s="464">
        <f>'1.C.1.sz.mell.'!C123+'1.C.2.sz.mell. '!C123</f>
        <v>0</v>
      </c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'1.C.1.sz.mell.'!C124+'1.C.2.sz.mell. '!C124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465">
        <f>'1.C.1.sz.mell.'!C125+'1.C.2.sz.mell. '!C125</f>
        <v>0</v>
      </c>
    </row>
    <row r="126" spans="1:3" s="153" customFormat="1" ht="12" customHeight="1" thickBot="1" x14ac:dyDescent="0.3">
      <c r="A126" s="132" t="s">
        <v>74</v>
      </c>
      <c r="B126" s="168" t="s">
        <v>51</v>
      </c>
      <c r="C126" s="464">
        <f>'1.C.1.sz.mell.'!C126+'1.C.2.sz.mell. '!C126</f>
        <v>0</v>
      </c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'1.C.1.sz.mell.'!C127+'1.C.2.sz.mell. '!C127</f>
        <v>38625499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'1.C.1.sz.mell.'!C128+'1.C.2.sz.mell. '!C128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465">
        <f>'1.C.1.sz.mell.'!C129+'1.C.2.sz.mell. '!C129</f>
        <v>0</v>
      </c>
    </row>
    <row r="130" spans="1:3" s="153" customFormat="1" ht="12" customHeight="1" x14ac:dyDescent="0.25">
      <c r="A130" s="129" t="s">
        <v>78</v>
      </c>
      <c r="B130" s="157" t="s">
        <v>334</v>
      </c>
      <c r="C130" s="463">
        <f>'1.C.1.sz.mell.'!C130+'1.C.2.sz.mell. '!C130</f>
        <v>0</v>
      </c>
    </row>
    <row r="131" spans="1:3" s="153" customFormat="1" ht="12" customHeight="1" thickBot="1" x14ac:dyDescent="0.3">
      <c r="A131" s="132" t="s">
        <v>79</v>
      </c>
      <c r="B131" s="168" t="s">
        <v>335</v>
      </c>
      <c r="C131" s="464">
        <f>'1.C.1.sz.mell.'!C131+'1.C.2.sz.mell. '!C131</f>
        <v>0</v>
      </c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'1.C.1.sz.mell.'!C132+'1.C.2.sz.mell. '!C132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465">
        <f>'1.C.1.sz.mell.'!C133+'1.C.2.sz.mell. '!C133</f>
        <v>0</v>
      </c>
    </row>
    <row r="134" spans="1:3" s="153" customFormat="1" ht="12" customHeight="1" x14ac:dyDescent="0.25">
      <c r="A134" s="129" t="s">
        <v>81</v>
      </c>
      <c r="B134" s="157" t="s">
        <v>338</v>
      </c>
      <c r="C134" s="463">
        <f>'1.C.1.sz.mell.'!C134+'1.C.2.sz.mell. '!C134</f>
        <v>0</v>
      </c>
    </row>
    <row r="135" spans="1:3" s="153" customFormat="1" ht="12" customHeight="1" x14ac:dyDescent="0.25">
      <c r="A135" s="129" t="s">
        <v>241</v>
      </c>
      <c r="B135" s="157" t="s">
        <v>339</v>
      </c>
      <c r="C135" s="463">
        <f>'1.C.1.sz.mell.'!C135+'1.C.2.sz.mell. '!C135</f>
        <v>0</v>
      </c>
    </row>
    <row r="136" spans="1:3" s="153" customFormat="1" ht="12" customHeight="1" thickBot="1" x14ac:dyDescent="0.3">
      <c r="A136" s="132" t="s">
        <v>243</v>
      </c>
      <c r="B136" s="168" t="s">
        <v>340</v>
      </c>
      <c r="C136" s="464">
        <f>'1.C.1.sz.mell.'!C136+'1.C.2.sz.mell. '!C136</f>
        <v>0</v>
      </c>
    </row>
    <row r="137" spans="1:3" s="153" customFormat="1" ht="12" customHeight="1" thickBot="1" x14ac:dyDescent="0.3">
      <c r="A137" s="122" t="s">
        <v>19</v>
      </c>
      <c r="B137" s="174" t="s">
        <v>341</v>
      </c>
      <c r="C137" s="124">
        <f>'1.C.1.sz.mell.'!C137+'1.C.2.sz.mell. '!C137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465">
        <f>'1.C.1.sz.mell.'!C138+'1.C.2.sz.mell. '!C138</f>
        <v>0</v>
      </c>
    </row>
    <row r="139" spans="1:3" s="153" customFormat="1" ht="12" customHeight="1" x14ac:dyDescent="0.25">
      <c r="A139" s="129" t="s">
        <v>83</v>
      </c>
      <c r="B139" s="157" t="s">
        <v>343</v>
      </c>
      <c r="C139" s="463">
        <f>'1.C.1.sz.mell.'!C139+'1.C.2.sz.mell. '!C139</f>
        <v>0</v>
      </c>
    </row>
    <row r="140" spans="1:3" s="153" customFormat="1" ht="12" customHeight="1" x14ac:dyDescent="0.25">
      <c r="A140" s="129" t="s">
        <v>250</v>
      </c>
      <c r="B140" s="157" t="s">
        <v>344</v>
      </c>
      <c r="C140" s="463">
        <f>'1.C.1.sz.mell.'!C140+'1.C.2.sz.mell. '!C140</f>
        <v>0</v>
      </c>
    </row>
    <row r="141" spans="1:3" s="153" customFormat="1" ht="12" customHeight="1" thickBot="1" x14ac:dyDescent="0.3">
      <c r="A141" s="132" t="s">
        <v>252</v>
      </c>
      <c r="B141" s="168" t="s">
        <v>345</v>
      </c>
      <c r="C141" s="464">
        <f>'1.C.1.sz.mell.'!C141+'1.C.2.sz.mell. '!C141</f>
        <v>0</v>
      </c>
    </row>
    <row r="142" spans="1:3" s="153" customFormat="1" ht="12" customHeight="1" thickBot="1" x14ac:dyDescent="0.3">
      <c r="A142" s="122" t="s">
        <v>20</v>
      </c>
      <c r="B142" s="174" t="s">
        <v>346</v>
      </c>
      <c r="C142" s="124">
        <f>'1.C.1.sz.mell.'!C142+'1.C.2.sz.mell. '!C142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465">
        <f>'1.C.1.sz.mell.'!C143+'1.C.2.sz.mell. '!C143</f>
        <v>0</v>
      </c>
    </row>
    <row r="144" spans="1:3" s="153" customFormat="1" ht="12" customHeight="1" x14ac:dyDescent="0.25">
      <c r="A144" s="129" t="s">
        <v>132</v>
      </c>
      <c r="B144" s="157" t="s">
        <v>348</v>
      </c>
      <c r="C144" s="463">
        <f>'1.C.1.sz.mell.'!C144+'1.C.2.sz.mell. '!C144</f>
        <v>0</v>
      </c>
    </row>
    <row r="145" spans="1:9" s="153" customFormat="1" ht="12" customHeight="1" x14ac:dyDescent="0.25">
      <c r="A145" s="129" t="s">
        <v>167</v>
      </c>
      <c r="B145" s="157" t="s">
        <v>349</v>
      </c>
      <c r="C145" s="463">
        <f>'1.C.1.sz.mell.'!C145+'1.C.2.sz.mell. '!C145</f>
        <v>0</v>
      </c>
    </row>
    <row r="146" spans="1:9" s="153" customFormat="1" ht="12" customHeight="1" thickBot="1" x14ac:dyDescent="0.3">
      <c r="A146" s="132" t="s">
        <v>258</v>
      </c>
      <c r="B146" s="168" t="s">
        <v>350</v>
      </c>
      <c r="C146" s="464">
        <f>'1.C.1.sz.mell.'!C146+'1.C.2.sz.mell. '!C146</f>
        <v>0</v>
      </c>
    </row>
    <row r="147" spans="1:9" s="153" customFormat="1" ht="15" customHeight="1" thickBot="1" x14ac:dyDescent="0.3">
      <c r="A147" s="150" t="s">
        <v>21</v>
      </c>
      <c r="B147" s="486" t="s">
        <v>351</v>
      </c>
      <c r="C147" s="152">
        <f>'1.C.1.sz.mell.'!C147+'1.C.2.sz.mell. '!C147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469" t="s">
        <v>22</v>
      </c>
      <c r="B148" s="134" t="s">
        <v>352</v>
      </c>
      <c r="C148" s="124">
        <f>'1.C.1.sz.mell.'!C148+'1.C.2.sz.mell. '!C148</f>
        <v>38625499</v>
      </c>
    </row>
    <row r="149" spans="1:9" ht="7.5" customHeight="1" x14ac:dyDescent="0.3">
      <c r="A149" s="580"/>
      <c r="B149" s="580"/>
      <c r="C149" s="581"/>
    </row>
    <row r="150" spans="1:9" x14ac:dyDescent="0.3">
      <c r="A150" s="612" t="s">
        <v>353</v>
      </c>
      <c r="B150" s="612"/>
      <c r="C150" s="612"/>
    </row>
    <row r="151" spans="1:9" ht="15" customHeight="1" thickBot="1" x14ac:dyDescent="0.35">
      <c r="A151" s="606" t="s">
        <v>114</v>
      </c>
      <c r="B151" s="606"/>
      <c r="C151" s="450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-21622217</v>
      </c>
      <c r="D152" s="107"/>
    </row>
    <row r="153" spans="1:9" ht="27.75" customHeight="1" thickBot="1" x14ac:dyDescent="0.35">
      <c r="A153" s="499" t="s">
        <v>14</v>
      </c>
      <c r="B153" s="588" t="s">
        <v>355</v>
      </c>
      <c r="C153" s="579">
        <f>+C87-C147</f>
        <v>21622217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zoomScaleNormal="100" workbookViewId="0">
      <selection sqref="A1:C1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577</v>
      </c>
      <c r="B1" s="608"/>
      <c r="C1" s="608"/>
      <c r="D1" s="98"/>
      <c r="E1" s="98"/>
      <c r="F1" s="98"/>
    </row>
    <row r="2" spans="1:6" x14ac:dyDescent="0.3">
      <c r="A2" s="611" t="s">
        <v>497</v>
      </c>
      <c r="B2" s="618"/>
      <c r="C2" s="618"/>
      <c r="D2" s="618"/>
      <c r="E2" s="618"/>
      <c r="F2" s="618"/>
    </row>
    <row r="3" spans="1:6" ht="17.399999999999999" x14ac:dyDescent="0.3">
      <c r="A3" s="620" t="s">
        <v>422</v>
      </c>
      <c r="B3" s="620"/>
      <c r="C3" s="620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84">
        <v>2</v>
      </c>
      <c r="C7" s="94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/>
    </row>
    <row r="10" spans="1:6" s="125" customFormat="1" ht="12" customHeight="1" x14ac:dyDescent="0.25">
      <c r="A10" s="129" t="s">
        <v>85</v>
      </c>
      <c r="B10" s="130" t="s">
        <v>193</v>
      </c>
      <c r="C10" s="131"/>
    </row>
    <row r="11" spans="1:6" s="125" customFormat="1" ht="12" customHeight="1" x14ac:dyDescent="0.25">
      <c r="A11" s="129" t="s">
        <v>86</v>
      </c>
      <c r="B11" s="130" t="s">
        <v>194</v>
      </c>
      <c r="C11" s="131"/>
    </row>
    <row r="12" spans="1:6" s="125" customFormat="1" ht="12" customHeight="1" x14ac:dyDescent="0.25">
      <c r="A12" s="129" t="s">
        <v>87</v>
      </c>
      <c r="B12" s="130" t="s">
        <v>195</v>
      </c>
      <c r="C12" s="131"/>
    </row>
    <row r="13" spans="1:6" s="125" customFormat="1" ht="12" customHeight="1" x14ac:dyDescent="0.25">
      <c r="A13" s="129" t="s">
        <v>109</v>
      </c>
      <c r="B13" s="130" t="s">
        <v>196</v>
      </c>
      <c r="C13" s="131"/>
    </row>
    <row r="14" spans="1:6" s="125" customFormat="1" ht="12" customHeight="1" thickBot="1" x14ac:dyDescent="0.3">
      <c r="A14" s="132" t="s">
        <v>88</v>
      </c>
      <c r="B14" s="133" t="s">
        <v>197</v>
      </c>
      <c r="C14" s="131"/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+C16+C17+C18+C19+C20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/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/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/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/>
    </row>
    <row r="28" spans="1:3" s="125" customFormat="1" ht="12" customHeight="1" thickBot="1" x14ac:dyDescent="0.3">
      <c r="A28" s="132" t="s">
        <v>122</v>
      </c>
      <c r="B28" s="133" t="s">
        <v>211</v>
      </c>
      <c r="C28" s="135"/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+C31+C32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/>
    </row>
    <row r="32" spans="1:3" s="125" customFormat="1" ht="12" customHeight="1" x14ac:dyDescent="0.25">
      <c r="A32" s="129" t="s">
        <v>217</v>
      </c>
      <c r="B32" s="130" t="s">
        <v>218</v>
      </c>
      <c r="C32" s="131"/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/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7948225</v>
      </c>
    </row>
    <row r="37" spans="1:3" s="125" customFormat="1" ht="12" customHeight="1" x14ac:dyDescent="0.25">
      <c r="A37" s="126" t="s">
        <v>77</v>
      </c>
      <c r="B37" s="127" t="s">
        <v>226</v>
      </c>
      <c r="C37" s="128"/>
    </row>
    <row r="38" spans="1:3" s="125" customFormat="1" ht="12" customHeight="1" x14ac:dyDescent="0.25">
      <c r="A38" s="129" t="s">
        <v>78</v>
      </c>
      <c r="B38" s="130" t="s">
        <v>227</v>
      </c>
      <c r="C38" s="131">
        <v>681540</v>
      </c>
    </row>
    <row r="39" spans="1:3" s="125" customFormat="1" ht="12" customHeight="1" x14ac:dyDescent="0.25">
      <c r="A39" s="129" t="s">
        <v>79</v>
      </c>
      <c r="B39" s="130" t="s">
        <v>228</v>
      </c>
      <c r="C39" s="131"/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>
        <v>5576905</v>
      </c>
    </row>
    <row r="42" spans="1:3" s="125" customFormat="1" ht="12" customHeight="1" x14ac:dyDescent="0.25">
      <c r="A42" s="129" t="s">
        <v>127</v>
      </c>
      <c r="B42" s="130" t="s">
        <v>231</v>
      </c>
      <c r="C42" s="131">
        <v>1689780</v>
      </c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233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/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/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+C8+C15+C22+C29+C36+C47+C53+C58</f>
        <v>7948225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276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19651</v>
      </c>
    </row>
    <row r="74" spans="1:3" s="125" customFormat="1" ht="12" customHeight="1" x14ac:dyDescent="0.25">
      <c r="A74" s="126" t="s">
        <v>279</v>
      </c>
      <c r="B74" s="127" t="s">
        <v>280</v>
      </c>
      <c r="C74" s="138">
        <v>19651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SUM(C77:C80)</f>
        <v>20467074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/>
    </row>
    <row r="79" spans="1:3" s="125" customFormat="1" ht="12" customHeight="1" x14ac:dyDescent="0.25">
      <c r="A79" s="126" t="s">
        <v>289</v>
      </c>
      <c r="B79" s="133" t="s">
        <v>419</v>
      </c>
      <c r="C79" s="138">
        <v>20467074</v>
      </c>
    </row>
    <row r="80" spans="1:3" s="125" customFormat="1" ht="12" customHeight="1" thickBot="1" x14ac:dyDescent="0.3">
      <c r="A80" s="132" t="s">
        <v>420</v>
      </c>
      <c r="B80" s="133" t="s">
        <v>290</v>
      </c>
      <c r="C80" s="138"/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SUM(C82:C85)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38"/>
    </row>
    <row r="83" spans="1:3" s="125" customFormat="1" ht="12" customHeight="1" x14ac:dyDescent="0.25">
      <c r="A83" s="144" t="s">
        <v>295</v>
      </c>
      <c r="B83" s="130" t="s">
        <v>296</v>
      </c>
      <c r="C83" s="138"/>
    </row>
    <row r="84" spans="1:3" s="125" customFormat="1" ht="12" customHeight="1" x14ac:dyDescent="0.25">
      <c r="A84" s="144" t="s">
        <v>297</v>
      </c>
      <c r="B84" s="130" t="s">
        <v>298</v>
      </c>
      <c r="C84" s="138"/>
    </row>
    <row r="85" spans="1:3" s="125" customFormat="1" ht="12" customHeight="1" thickBot="1" x14ac:dyDescent="0.3">
      <c r="A85" s="145" t="s">
        <v>299</v>
      </c>
      <c r="B85" s="133" t="s">
        <v>300</v>
      </c>
      <c r="C85" s="138"/>
    </row>
    <row r="86" spans="1:3" s="125" customFormat="1" ht="13.5" customHeight="1" thickBot="1" x14ac:dyDescent="0.3">
      <c r="A86" s="141" t="s">
        <v>301</v>
      </c>
      <c r="B86" s="134" t="s">
        <v>302</v>
      </c>
      <c r="C86" s="146"/>
    </row>
    <row r="87" spans="1:3" s="125" customFormat="1" ht="15.75" customHeight="1" thickBot="1" x14ac:dyDescent="0.3">
      <c r="A87" s="141" t="s">
        <v>303</v>
      </c>
      <c r="B87" s="147" t="s">
        <v>304</v>
      </c>
      <c r="C87" s="136">
        <f>+C64+C68+C73+C76+C81+C86</f>
        <v>20486725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28434950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28152057</v>
      </c>
    </row>
    <row r="95" spans="1:3" s="153" customFormat="1" ht="12" customHeight="1" x14ac:dyDescent="0.25">
      <c r="A95" s="154" t="s">
        <v>84</v>
      </c>
      <c r="B95" s="155" t="s">
        <v>43</v>
      </c>
      <c r="C95" s="156">
        <v>7974660</v>
      </c>
    </row>
    <row r="96" spans="1:3" s="153" customFormat="1" ht="12" customHeight="1" x14ac:dyDescent="0.25">
      <c r="A96" s="129" t="s">
        <v>85</v>
      </c>
      <c r="B96" s="157" t="s">
        <v>133</v>
      </c>
      <c r="C96" s="131">
        <v>1207925</v>
      </c>
    </row>
    <row r="97" spans="1:3" s="153" customFormat="1" ht="12" customHeight="1" x14ac:dyDescent="0.25">
      <c r="A97" s="129" t="s">
        <v>86</v>
      </c>
      <c r="B97" s="157" t="s">
        <v>108</v>
      </c>
      <c r="C97" s="135">
        <v>18969472</v>
      </c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282893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>
        <v>282893</v>
      </c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28434950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28434950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-20486725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20486725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8" zoomScaleNormal="100" workbookViewId="0">
      <selection activeCell="B8" sqref="B8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578</v>
      </c>
      <c r="B1" s="608"/>
      <c r="C1" s="608"/>
      <c r="D1" s="98"/>
      <c r="E1" s="98"/>
      <c r="F1" s="98"/>
    </row>
    <row r="2" spans="1:6" x14ac:dyDescent="0.3">
      <c r="A2" s="611" t="s">
        <v>498</v>
      </c>
      <c r="B2" s="618"/>
      <c r="C2" s="618"/>
      <c r="D2" s="618"/>
      <c r="E2" s="618"/>
      <c r="F2" s="618"/>
    </row>
    <row r="3" spans="1:6" ht="17.399999999999999" x14ac:dyDescent="0.3">
      <c r="A3" s="620" t="s">
        <v>422</v>
      </c>
      <c r="B3" s="620"/>
      <c r="C3" s="620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84">
        <v>2</v>
      </c>
      <c r="C7" s="94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/>
    </row>
    <row r="10" spans="1:6" s="125" customFormat="1" ht="12" customHeight="1" x14ac:dyDescent="0.25">
      <c r="A10" s="129" t="s">
        <v>85</v>
      </c>
      <c r="B10" s="130" t="s">
        <v>193</v>
      </c>
      <c r="C10" s="131"/>
    </row>
    <row r="11" spans="1:6" s="125" customFormat="1" ht="12" customHeight="1" x14ac:dyDescent="0.25">
      <c r="A11" s="129" t="s">
        <v>86</v>
      </c>
      <c r="B11" s="130" t="s">
        <v>194</v>
      </c>
      <c r="C11" s="131"/>
    </row>
    <row r="12" spans="1:6" s="125" customFormat="1" ht="12" customHeight="1" x14ac:dyDescent="0.25">
      <c r="A12" s="129" t="s">
        <v>87</v>
      </c>
      <c r="B12" s="130" t="s">
        <v>195</v>
      </c>
      <c r="C12" s="131"/>
    </row>
    <row r="13" spans="1:6" s="125" customFormat="1" ht="12" customHeight="1" x14ac:dyDescent="0.25">
      <c r="A13" s="129" t="s">
        <v>109</v>
      </c>
      <c r="B13" s="130" t="s">
        <v>196</v>
      </c>
      <c r="C13" s="131"/>
    </row>
    <row r="14" spans="1:6" s="125" customFormat="1" ht="12" customHeight="1" thickBot="1" x14ac:dyDescent="0.3">
      <c r="A14" s="132" t="s">
        <v>88</v>
      </c>
      <c r="B14" s="133" t="s">
        <v>197</v>
      </c>
      <c r="C14" s="131"/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+C16+C17+C18+C19+C20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/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/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/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/>
    </row>
    <row r="28" spans="1:3" s="125" customFormat="1" ht="12" customHeight="1" thickBot="1" x14ac:dyDescent="0.3">
      <c r="A28" s="132" t="s">
        <v>122</v>
      </c>
      <c r="B28" s="133" t="s">
        <v>211</v>
      </c>
      <c r="C28" s="135"/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+C31+C32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/>
    </row>
    <row r="32" spans="1:3" s="125" customFormat="1" ht="12" customHeight="1" x14ac:dyDescent="0.25">
      <c r="A32" s="129" t="s">
        <v>217</v>
      </c>
      <c r="B32" s="130" t="s">
        <v>218</v>
      </c>
      <c r="C32" s="131"/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/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9055057</v>
      </c>
    </row>
    <row r="37" spans="1:3" s="125" customFormat="1" ht="12" customHeight="1" x14ac:dyDescent="0.25">
      <c r="A37" s="126" t="s">
        <v>77</v>
      </c>
      <c r="B37" s="127" t="s">
        <v>226</v>
      </c>
      <c r="C37" s="128"/>
    </row>
    <row r="38" spans="1:3" s="125" customFormat="1" ht="12" customHeight="1" x14ac:dyDescent="0.25">
      <c r="A38" s="129" t="s">
        <v>78</v>
      </c>
      <c r="B38" s="130" t="s">
        <v>227</v>
      </c>
      <c r="C38" s="131">
        <v>6372092</v>
      </c>
    </row>
    <row r="39" spans="1:3" s="125" customFormat="1" ht="12" customHeight="1" x14ac:dyDescent="0.25">
      <c r="A39" s="129" t="s">
        <v>79</v>
      </c>
      <c r="B39" s="130" t="s">
        <v>228</v>
      </c>
      <c r="C39" s="131">
        <v>750000</v>
      </c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/>
    </row>
    <row r="42" spans="1:3" s="125" customFormat="1" ht="12" customHeight="1" x14ac:dyDescent="0.25">
      <c r="A42" s="129" t="s">
        <v>127</v>
      </c>
      <c r="B42" s="130" t="s">
        <v>231</v>
      </c>
      <c r="C42" s="131">
        <v>1922965</v>
      </c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233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>
        <v>10000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/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+C8+C15+C22+C29+C36+C47+C53+C58</f>
        <v>9055057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276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0</v>
      </c>
    </row>
    <row r="74" spans="1:3" s="125" customFormat="1" ht="12" customHeight="1" x14ac:dyDescent="0.25">
      <c r="A74" s="126" t="s">
        <v>279</v>
      </c>
      <c r="B74" s="127" t="s">
        <v>280</v>
      </c>
      <c r="C74" s="138"/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SUM(C77:C80)</f>
        <v>1135492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/>
    </row>
    <row r="79" spans="1:3" s="125" customFormat="1" ht="12" customHeight="1" x14ac:dyDescent="0.25">
      <c r="A79" s="126" t="s">
        <v>289</v>
      </c>
      <c r="B79" s="133" t="s">
        <v>419</v>
      </c>
      <c r="C79" s="138">
        <v>1135492</v>
      </c>
    </row>
    <row r="80" spans="1:3" s="125" customFormat="1" ht="12" customHeight="1" thickBot="1" x14ac:dyDescent="0.3">
      <c r="A80" s="132" t="s">
        <v>420</v>
      </c>
      <c r="B80" s="133" t="s">
        <v>290</v>
      </c>
      <c r="C80" s="138"/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SUM(C82:C85)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38"/>
    </row>
    <row r="83" spans="1:3" s="125" customFormat="1" ht="12" customHeight="1" x14ac:dyDescent="0.25">
      <c r="A83" s="144" t="s">
        <v>295</v>
      </c>
      <c r="B83" s="130" t="s">
        <v>296</v>
      </c>
      <c r="C83" s="138"/>
    </row>
    <row r="84" spans="1:3" s="125" customFormat="1" ht="12" customHeight="1" x14ac:dyDescent="0.25">
      <c r="A84" s="144" t="s">
        <v>297</v>
      </c>
      <c r="B84" s="130" t="s">
        <v>298</v>
      </c>
      <c r="C84" s="138"/>
    </row>
    <row r="85" spans="1:3" s="125" customFormat="1" ht="12" customHeight="1" thickBot="1" x14ac:dyDescent="0.3">
      <c r="A85" s="145" t="s">
        <v>299</v>
      </c>
      <c r="B85" s="133" t="s">
        <v>300</v>
      </c>
      <c r="C85" s="138"/>
    </row>
    <row r="86" spans="1:3" s="125" customFormat="1" ht="13.5" customHeight="1" thickBot="1" x14ac:dyDescent="0.3">
      <c r="A86" s="141" t="s">
        <v>301</v>
      </c>
      <c r="B86" s="134" t="s">
        <v>302</v>
      </c>
      <c r="C86" s="146"/>
    </row>
    <row r="87" spans="1:3" s="125" customFormat="1" ht="15.75" customHeight="1" thickBot="1" x14ac:dyDescent="0.3">
      <c r="A87" s="141" t="s">
        <v>303</v>
      </c>
      <c r="B87" s="147" t="s">
        <v>304</v>
      </c>
      <c r="C87" s="136">
        <f>+C64+C68+C73+C76+C81+C86</f>
        <v>1135492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10190549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10092441</v>
      </c>
    </row>
    <row r="95" spans="1:3" s="153" customFormat="1" ht="12" customHeight="1" x14ac:dyDescent="0.25">
      <c r="A95" s="154" t="s">
        <v>84</v>
      </c>
      <c r="B95" s="155" t="s">
        <v>43</v>
      </c>
      <c r="C95" s="156">
        <v>2766084</v>
      </c>
    </row>
    <row r="96" spans="1:3" s="153" customFormat="1" ht="12" customHeight="1" x14ac:dyDescent="0.25">
      <c r="A96" s="129" t="s">
        <v>85</v>
      </c>
      <c r="B96" s="157" t="s">
        <v>133</v>
      </c>
      <c r="C96" s="131">
        <v>428742</v>
      </c>
    </row>
    <row r="97" spans="1:3" s="153" customFormat="1" ht="12" customHeight="1" x14ac:dyDescent="0.25">
      <c r="A97" s="129" t="s">
        <v>86</v>
      </c>
      <c r="B97" s="157" t="s">
        <v>108</v>
      </c>
      <c r="C97" s="135">
        <v>6897615</v>
      </c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98108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>
        <v>98108</v>
      </c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10190549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10190549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-1135492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1135492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14" zoomScaleNormal="100" workbookViewId="0">
      <selection activeCell="C14" sqref="C14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579</v>
      </c>
      <c r="B1" s="608"/>
      <c r="C1" s="608"/>
      <c r="D1" s="98"/>
      <c r="E1" s="98"/>
      <c r="F1" s="98"/>
    </row>
    <row r="2" spans="1:6" x14ac:dyDescent="0.3">
      <c r="A2" s="611" t="s">
        <v>496</v>
      </c>
      <c r="B2" s="618"/>
      <c r="C2" s="618"/>
      <c r="D2" s="618"/>
      <c r="E2" s="618"/>
      <c r="F2" s="618"/>
    </row>
    <row r="3" spans="1:6" ht="17.399999999999999" x14ac:dyDescent="0.3">
      <c r="A3" s="620" t="s">
        <v>422</v>
      </c>
      <c r="B3" s="620"/>
      <c r="C3" s="620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16" t="s">
        <v>112</v>
      </c>
      <c r="B5" s="616"/>
      <c r="C5" s="76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471</v>
      </c>
    </row>
    <row r="7" spans="1:6" s="125" customFormat="1" ht="12" customHeight="1" thickBot="1" x14ac:dyDescent="0.3">
      <c r="A7" s="183">
        <v>1</v>
      </c>
      <c r="B7" s="184">
        <v>2</v>
      </c>
      <c r="C7" s="94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/>
    </row>
    <row r="10" spans="1:6" s="125" customFormat="1" ht="12" customHeight="1" x14ac:dyDescent="0.25">
      <c r="A10" s="129" t="s">
        <v>85</v>
      </c>
      <c r="B10" s="130" t="s">
        <v>193</v>
      </c>
      <c r="C10" s="131"/>
    </row>
    <row r="11" spans="1:6" s="125" customFormat="1" ht="12" customHeight="1" x14ac:dyDescent="0.25">
      <c r="A11" s="129" t="s">
        <v>86</v>
      </c>
      <c r="B11" s="130" t="s">
        <v>194</v>
      </c>
      <c r="C11" s="131"/>
    </row>
    <row r="12" spans="1:6" s="125" customFormat="1" ht="12" customHeight="1" x14ac:dyDescent="0.25">
      <c r="A12" s="129" t="s">
        <v>87</v>
      </c>
      <c r="B12" s="130" t="s">
        <v>195</v>
      </c>
      <c r="C12" s="131"/>
    </row>
    <row r="13" spans="1:6" s="125" customFormat="1" ht="12" customHeight="1" x14ac:dyDescent="0.25">
      <c r="A13" s="129" t="s">
        <v>109</v>
      </c>
      <c r="B13" s="130" t="s">
        <v>196</v>
      </c>
      <c r="C13" s="131"/>
    </row>
    <row r="14" spans="1:6" s="125" customFormat="1" ht="12" customHeight="1" thickBot="1" x14ac:dyDescent="0.3">
      <c r="A14" s="132" t="s">
        <v>88</v>
      </c>
      <c r="B14" s="133" t="s">
        <v>197</v>
      </c>
      <c r="C14" s="131"/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+C16+C17+C18+C19+C20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/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/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/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/>
    </row>
    <row r="28" spans="1:3" s="125" customFormat="1" ht="12" customHeight="1" thickBot="1" x14ac:dyDescent="0.3">
      <c r="A28" s="132" t="s">
        <v>122</v>
      </c>
      <c r="B28" s="133" t="s">
        <v>211</v>
      </c>
      <c r="C28" s="135"/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+C31+C32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/>
    </row>
    <row r="32" spans="1:3" s="125" customFormat="1" ht="12" customHeight="1" x14ac:dyDescent="0.25">
      <c r="A32" s="129" t="s">
        <v>217</v>
      </c>
      <c r="B32" s="130" t="s">
        <v>218</v>
      </c>
      <c r="C32" s="131"/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/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0</v>
      </c>
    </row>
    <row r="37" spans="1:3" s="125" customFormat="1" ht="12" customHeight="1" x14ac:dyDescent="0.25">
      <c r="A37" s="126" t="s">
        <v>77</v>
      </c>
      <c r="B37" s="127" t="s">
        <v>226</v>
      </c>
      <c r="C37" s="128"/>
    </row>
    <row r="38" spans="1:3" s="125" customFormat="1" ht="12" customHeight="1" x14ac:dyDescent="0.25">
      <c r="A38" s="129" t="s">
        <v>78</v>
      </c>
      <c r="B38" s="130" t="s">
        <v>227</v>
      </c>
      <c r="C38" s="131"/>
    </row>
    <row r="39" spans="1:3" s="125" customFormat="1" ht="12" customHeight="1" x14ac:dyDescent="0.25">
      <c r="A39" s="129" t="s">
        <v>79</v>
      </c>
      <c r="B39" s="130" t="s">
        <v>228</v>
      </c>
      <c r="C39" s="131"/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/>
    </row>
    <row r="42" spans="1:3" s="125" customFormat="1" ht="12" customHeight="1" x14ac:dyDescent="0.25">
      <c r="A42" s="129" t="s">
        <v>127</v>
      </c>
      <c r="B42" s="130" t="s">
        <v>231</v>
      </c>
      <c r="C42" s="131"/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233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/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/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+C8+C15+C22+C29+C36+C47+C53+C58</f>
        <v>0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276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0</v>
      </c>
    </row>
    <row r="74" spans="1:3" s="125" customFormat="1" ht="12" customHeight="1" x14ac:dyDescent="0.25">
      <c r="A74" s="126" t="s">
        <v>279</v>
      </c>
      <c r="B74" s="127" t="s">
        <v>280</v>
      </c>
      <c r="C74" s="138"/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SUM(C77:C80)</f>
        <v>0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/>
    </row>
    <row r="79" spans="1:3" s="125" customFormat="1" ht="12" customHeight="1" x14ac:dyDescent="0.25">
      <c r="A79" s="126" t="s">
        <v>289</v>
      </c>
      <c r="B79" s="133" t="s">
        <v>419</v>
      </c>
      <c r="C79" s="138"/>
    </row>
    <row r="80" spans="1:3" s="125" customFormat="1" ht="12" customHeight="1" thickBot="1" x14ac:dyDescent="0.3">
      <c r="A80" s="132" t="s">
        <v>420</v>
      </c>
      <c r="B80" s="133" t="s">
        <v>290</v>
      </c>
      <c r="C80" s="138"/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SUM(C82:C85)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38"/>
    </row>
    <row r="83" spans="1:3" s="125" customFormat="1" ht="12" customHeight="1" x14ac:dyDescent="0.25">
      <c r="A83" s="144" t="s">
        <v>295</v>
      </c>
      <c r="B83" s="130" t="s">
        <v>296</v>
      </c>
      <c r="C83" s="138"/>
    </row>
    <row r="84" spans="1:3" s="125" customFormat="1" ht="12" customHeight="1" x14ac:dyDescent="0.25">
      <c r="A84" s="144" t="s">
        <v>297</v>
      </c>
      <c r="B84" s="130" t="s">
        <v>298</v>
      </c>
      <c r="C84" s="138"/>
    </row>
    <row r="85" spans="1:3" s="125" customFormat="1" ht="12" customHeight="1" thickBot="1" x14ac:dyDescent="0.3">
      <c r="A85" s="145" t="s">
        <v>299</v>
      </c>
      <c r="B85" s="133" t="s">
        <v>300</v>
      </c>
      <c r="C85" s="138"/>
    </row>
    <row r="86" spans="1:3" s="125" customFormat="1" ht="13.5" customHeight="1" thickBot="1" x14ac:dyDescent="0.3">
      <c r="A86" s="141" t="s">
        <v>301</v>
      </c>
      <c r="B86" s="134" t="s">
        <v>302</v>
      </c>
      <c r="C86" s="146"/>
    </row>
    <row r="87" spans="1:3" s="125" customFormat="1" ht="15.75" customHeight="1" thickBot="1" x14ac:dyDescent="0.3">
      <c r="A87" s="141" t="s">
        <v>303</v>
      </c>
      <c r="B87" s="147" t="s">
        <v>304</v>
      </c>
      <c r="C87" s="136">
        <f>+C64+C68+C73+C76+C81+C86</f>
        <v>0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136">
        <f>+C63+C87</f>
        <v>0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7" t="s">
        <v>113</v>
      </c>
      <c r="B91" s="617"/>
      <c r="C91" s="76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50" t="s">
        <v>13</v>
      </c>
      <c r="B94" s="151" t="s">
        <v>398</v>
      </c>
      <c r="C94" s="152">
        <f>SUM(C95:C99)</f>
        <v>20297998</v>
      </c>
    </row>
    <row r="95" spans="1:3" s="153" customFormat="1" ht="12" customHeight="1" x14ac:dyDescent="0.25">
      <c r="A95" s="154" t="s">
        <v>84</v>
      </c>
      <c r="B95" s="155" t="s">
        <v>43</v>
      </c>
      <c r="C95" s="156">
        <v>5940000</v>
      </c>
    </row>
    <row r="96" spans="1:3" s="153" customFormat="1" ht="12" customHeight="1" x14ac:dyDescent="0.25">
      <c r="A96" s="129" t="s">
        <v>85</v>
      </c>
      <c r="B96" s="157" t="s">
        <v>133</v>
      </c>
      <c r="C96" s="131">
        <v>474320</v>
      </c>
    </row>
    <row r="97" spans="1:3" s="153" customFormat="1" ht="12" customHeight="1" x14ac:dyDescent="0.25">
      <c r="A97" s="129" t="s">
        <v>86</v>
      </c>
      <c r="B97" s="157" t="s">
        <v>108</v>
      </c>
      <c r="C97" s="135">
        <v>13883678</v>
      </c>
    </row>
    <row r="98" spans="1:3" s="153" customFormat="1" ht="12" customHeight="1" x14ac:dyDescent="0.25">
      <c r="A98" s="129" t="s">
        <v>87</v>
      </c>
      <c r="B98" s="158" t="s">
        <v>134</v>
      </c>
      <c r="C98" s="135"/>
    </row>
    <row r="99" spans="1:3" s="153" customFormat="1" ht="12" customHeight="1" x14ac:dyDescent="0.25">
      <c r="A99" s="129" t="s">
        <v>98</v>
      </c>
      <c r="B99" s="159" t="s">
        <v>135</v>
      </c>
      <c r="C99" s="135"/>
    </row>
    <row r="100" spans="1:3" s="153" customFormat="1" ht="12" customHeight="1" x14ac:dyDescent="0.25">
      <c r="A100" s="129" t="s">
        <v>88</v>
      </c>
      <c r="B100" s="157" t="s">
        <v>307</v>
      </c>
      <c r="C100" s="135"/>
    </row>
    <row r="101" spans="1:3" s="153" customFormat="1" ht="12" customHeight="1" x14ac:dyDescent="0.25">
      <c r="A101" s="129" t="s">
        <v>89</v>
      </c>
      <c r="B101" s="160" t="s">
        <v>308</v>
      </c>
      <c r="C101" s="135"/>
    </row>
    <row r="102" spans="1:3" s="153" customFormat="1" ht="12" customHeight="1" x14ac:dyDescent="0.25">
      <c r="A102" s="129" t="s">
        <v>99</v>
      </c>
      <c r="B102" s="161" t="s">
        <v>309</v>
      </c>
      <c r="C102" s="135"/>
    </row>
    <row r="103" spans="1:3" s="153" customFormat="1" ht="12" customHeight="1" x14ac:dyDescent="0.25">
      <c r="A103" s="129" t="s">
        <v>100</v>
      </c>
      <c r="B103" s="161" t="s">
        <v>310</v>
      </c>
      <c r="C103" s="135"/>
    </row>
    <row r="104" spans="1:3" s="153" customFormat="1" ht="12" customHeight="1" x14ac:dyDescent="0.25">
      <c r="A104" s="129" t="s">
        <v>101</v>
      </c>
      <c r="B104" s="160" t="s">
        <v>311</v>
      </c>
      <c r="C104" s="135"/>
    </row>
    <row r="105" spans="1:3" s="153" customFormat="1" ht="12" customHeight="1" x14ac:dyDescent="0.25">
      <c r="A105" s="129" t="s">
        <v>102</v>
      </c>
      <c r="B105" s="160" t="s">
        <v>312</v>
      </c>
      <c r="C105" s="135"/>
    </row>
    <row r="106" spans="1:3" s="153" customFormat="1" ht="12" customHeight="1" x14ac:dyDescent="0.25">
      <c r="A106" s="129" t="s">
        <v>104</v>
      </c>
      <c r="B106" s="161" t="s">
        <v>313</v>
      </c>
      <c r="C106" s="135"/>
    </row>
    <row r="107" spans="1:3" s="153" customFormat="1" ht="12" customHeight="1" x14ac:dyDescent="0.25">
      <c r="A107" s="162" t="s">
        <v>136</v>
      </c>
      <c r="B107" s="163" t="s">
        <v>314</v>
      </c>
      <c r="C107" s="135"/>
    </row>
    <row r="108" spans="1:3" s="153" customFormat="1" ht="12" customHeight="1" x14ac:dyDescent="0.25">
      <c r="A108" s="129" t="s">
        <v>315</v>
      </c>
      <c r="B108" s="163" t="s">
        <v>316</v>
      </c>
      <c r="C108" s="135"/>
    </row>
    <row r="109" spans="1:3" s="153" customFormat="1" ht="12" customHeight="1" thickBot="1" x14ac:dyDescent="0.3">
      <c r="A109" s="164" t="s">
        <v>317</v>
      </c>
      <c r="B109" s="165" t="s">
        <v>318</v>
      </c>
      <c r="C109" s="166"/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+C111+C113+C115</f>
        <v>0</v>
      </c>
    </row>
    <row r="111" spans="1:3" s="153" customFormat="1" ht="12" customHeight="1" x14ac:dyDescent="0.25">
      <c r="A111" s="126" t="s">
        <v>90</v>
      </c>
      <c r="B111" s="157" t="s">
        <v>166</v>
      </c>
      <c r="C111" s="128"/>
    </row>
    <row r="112" spans="1:3" s="153" customFormat="1" ht="12" customHeight="1" x14ac:dyDescent="0.25">
      <c r="A112" s="126" t="s">
        <v>91</v>
      </c>
      <c r="B112" s="168" t="s">
        <v>319</v>
      </c>
      <c r="C112" s="128"/>
    </row>
    <row r="113" spans="1:3" s="153" customFormat="1" ht="12" customHeight="1" x14ac:dyDescent="0.25">
      <c r="A113" s="126" t="s">
        <v>92</v>
      </c>
      <c r="B113" s="168" t="s">
        <v>137</v>
      </c>
      <c r="C113" s="131"/>
    </row>
    <row r="114" spans="1:3" s="153" customFormat="1" ht="12" customHeight="1" x14ac:dyDescent="0.25">
      <c r="A114" s="126" t="s">
        <v>93</v>
      </c>
      <c r="B114" s="168" t="s">
        <v>320</v>
      </c>
      <c r="C114" s="169"/>
    </row>
    <row r="115" spans="1:3" s="153" customFormat="1" ht="12" customHeight="1" x14ac:dyDescent="0.25">
      <c r="A115" s="126" t="s">
        <v>94</v>
      </c>
      <c r="B115" s="170" t="s">
        <v>168</v>
      </c>
      <c r="C115" s="169"/>
    </row>
    <row r="116" spans="1:3" s="153" customFormat="1" ht="12" customHeight="1" x14ac:dyDescent="0.25">
      <c r="A116" s="126" t="s">
        <v>103</v>
      </c>
      <c r="B116" s="171" t="s">
        <v>321</v>
      </c>
      <c r="C116" s="169"/>
    </row>
    <row r="117" spans="1:3" s="153" customFormat="1" ht="12" customHeight="1" x14ac:dyDescent="0.25">
      <c r="A117" s="126" t="s">
        <v>105</v>
      </c>
      <c r="B117" s="172" t="s">
        <v>322</v>
      </c>
      <c r="C117" s="169"/>
    </row>
    <row r="118" spans="1:3" s="153" customFormat="1" ht="12" x14ac:dyDescent="0.25">
      <c r="A118" s="126" t="s">
        <v>138</v>
      </c>
      <c r="B118" s="161" t="s">
        <v>310</v>
      </c>
      <c r="C118" s="169"/>
    </row>
    <row r="119" spans="1:3" s="153" customFormat="1" ht="12" customHeight="1" x14ac:dyDescent="0.25">
      <c r="A119" s="126" t="s">
        <v>139</v>
      </c>
      <c r="B119" s="161" t="s">
        <v>323</v>
      </c>
      <c r="C119" s="169"/>
    </row>
    <row r="120" spans="1:3" s="153" customFormat="1" ht="12" customHeight="1" x14ac:dyDescent="0.25">
      <c r="A120" s="126" t="s">
        <v>140</v>
      </c>
      <c r="B120" s="161" t="s">
        <v>324</v>
      </c>
      <c r="C120" s="169"/>
    </row>
    <row r="121" spans="1:3" s="153" customFormat="1" ht="12" customHeight="1" x14ac:dyDescent="0.25">
      <c r="A121" s="126" t="s">
        <v>325</v>
      </c>
      <c r="B121" s="161" t="s">
        <v>313</v>
      </c>
      <c r="C121" s="169"/>
    </row>
    <row r="122" spans="1:3" s="153" customFormat="1" ht="12" customHeight="1" x14ac:dyDescent="0.25">
      <c r="A122" s="126" t="s">
        <v>326</v>
      </c>
      <c r="B122" s="161" t="s">
        <v>327</v>
      </c>
      <c r="C122" s="169"/>
    </row>
    <row r="123" spans="1:3" s="153" customFormat="1" ht="12.6" thickBot="1" x14ac:dyDescent="0.3">
      <c r="A123" s="162" t="s">
        <v>328</v>
      </c>
      <c r="B123" s="161" t="s">
        <v>329</v>
      </c>
      <c r="C123" s="173"/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+C125+C126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/>
    </row>
    <row r="126" spans="1:3" s="153" customFormat="1" ht="12" customHeight="1" thickBot="1" x14ac:dyDescent="0.3">
      <c r="A126" s="132" t="s">
        <v>74</v>
      </c>
      <c r="B126" s="168" t="s">
        <v>51</v>
      </c>
      <c r="C126" s="135"/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+C94+C110+C124</f>
        <v>20297998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+C129+C130+C131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69"/>
    </row>
    <row r="130" spans="1:3" s="153" customFormat="1" ht="12" customHeight="1" x14ac:dyDescent="0.25">
      <c r="A130" s="126" t="s">
        <v>78</v>
      </c>
      <c r="B130" s="175" t="s">
        <v>334</v>
      </c>
      <c r="C130" s="169"/>
    </row>
    <row r="131" spans="1:3" s="153" customFormat="1" ht="12" customHeight="1" thickBot="1" x14ac:dyDescent="0.3">
      <c r="A131" s="162" t="s">
        <v>79</v>
      </c>
      <c r="B131" s="176" t="s">
        <v>335</v>
      </c>
      <c r="C131" s="169"/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+C133+C134+C135+C136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69"/>
    </row>
    <row r="134" spans="1:3" s="153" customFormat="1" ht="12" customHeight="1" x14ac:dyDescent="0.25">
      <c r="A134" s="126" t="s">
        <v>81</v>
      </c>
      <c r="B134" s="175" t="s">
        <v>338</v>
      </c>
      <c r="C134" s="169"/>
    </row>
    <row r="135" spans="1:3" s="153" customFormat="1" ht="12" customHeight="1" x14ac:dyDescent="0.25">
      <c r="A135" s="126" t="s">
        <v>241</v>
      </c>
      <c r="B135" s="175" t="s">
        <v>339</v>
      </c>
      <c r="C135" s="169"/>
    </row>
    <row r="136" spans="1:3" s="153" customFormat="1" ht="12" customHeight="1" thickBot="1" x14ac:dyDescent="0.3">
      <c r="A136" s="162" t="s">
        <v>243</v>
      </c>
      <c r="B136" s="176" t="s">
        <v>340</v>
      </c>
      <c r="C136" s="169"/>
    </row>
    <row r="137" spans="1:3" s="153" customFormat="1" ht="12" customHeight="1" thickBot="1" x14ac:dyDescent="0.3">
      <c r="A137" s="122" t="s">
        <v>19</v>
      </c>
      <c r="B137" s="174" t="s">
        <v>341</v>
      </c>
      <c r="C137" s="136">
        <f>+C138+C139+C140+C141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69"/>
    </row>
    <row r="139" spans="1:3" s="153" customFormat="1" ht="12" customHeight="1" x14ac:dyDescent="0.25">
      <c r="A139" s="126" t="s">
        <v>83</v>
      </c>
      <c r="B139" s="175" t="s">
        <v>343</v>
      </c>
      <c r="C139" s="169"/>
    </row>
    <row r="140" spans="1:3" s="153" customFormat="1" ht="12" customHeight="1" x14ac:dyDescent="0.25">
      <c r="A140" s="126" t="s">
        <v>250</v>
      </c>
      <c r="B140" s="175" t="s">
        <v>344</v>
      </c>
      <c r="C140" s="169"/>
    </row>
    <row r="141" spans="1:3" s="153" customFormat="1" ht="12" customHeight="1" thickBot="1" x14ac:dyDescent="0.3">
      <c r="A141" s="162" t="s">
        <v>252</v>
      </c>
      <c r="B141" s="176" t="s">
        <v>345</v>
      </c>
      <c r="C141" s="169"/>
    </row>
    <row r="142" spans="1:3" s="153" customFormat="1" ht="12" customHeight="1" thickBot="1" x14ac:dyDescent="0.3">
      <c r="A142" s="122" t="s">
        <v>20</v>
      </c>
      <c r="B142" s="174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+C128+C132+C137+C142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+C127+C147</f>
        <v>20297998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-20297998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+C87-C147</f>
        <v>0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1.04" right="0.16" top="0.66" bottom="0.27" header="0.5" footer="0.16"/>
  <pageSetup paperSize="9" scale="64" fitToWidth="3" fitToHeight="2" orientation="portrait" horizontalDpi="300" verticalDpi="300" r:id="rId1"/>
  <headerFooter alignWithMargins="0"/>
  <rowBreaks count="1" manualBreakCount="1">
    <brk id="8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2"/>
  <sheetViews>
    <sheetView zoomScaleNormal="100" workbookViewId="0">
      <selection activeCell="C7" sqref="C7"/>
    </sheetView>
  </sheetViews>
  <sheetFormatPr defaultColWidth="9.33203125" defaultRowHeight="13.2" x14ac:dyDescent="0.25"/>
  <cols>
    <col min="1" max="1" width="6.77734375" style="21" customWidth="1"/>
    <col min="2" max="2" width="55.109375" style="44" customWidth="1"/>
    <col min="3" max="3" width="16.33203125" style="21" customWidth="1"/>
    <col min="4" max="4" width="55.109375" style="21" customWidth="1"/>
    <col min="5" max="5" width="16.33203125" style="21" customWidth="1"/>
    <col min="6" max="6" width="4.77734375" style="21" customWidth="1"/>
    <col min="7" max="16384" width="9.33203125" style="21"/>
  </cols>
  <sheetData>
    <row r="1" spans="1:6" ht="39.75" customHeight="1" x14ac:dyDescent="0.25">
      <c r="B1" s="77" t="s">
        <v>117</v>
      </c>
      <c r="C1" s="78"/>
      <c r="D1" s="78"/>
      <c r="E1" s="78"/>
      <c r="F1" s="621" t="s">
        <v>580</v>
      </c>
    </row>
    <row r="2" spans="1:6" ht="14.4" thickBot="1" x14ac:dyDescent="0.3">
      <c r="E2" s="76" t="s">
        <v>9</v>
      </c>
      <c r="F2" s="621"/>
    </row>
    <row r="3" spans="1:6" ht="18" customHeight="1" thickBot="1" x14ac:dyDescent="0.3">
      <c r="A3" s="622" t="s">
        <v>59</v>
      </c>
      <c r="B3" s="79" t="s">
        <v>47</v>
      </c>
      <c r="C3" s="80"/>
      <c r="D3" s="79" t="s">
        <v>49</v>
      </c>
      <c r="E3" s="108"/>
      <c r="F3" s="621"/>
    </row>
    <row r="4" spans="1:6" s="81" customFormat="1" ht="35.25" customHeight="1" thickBot="1" x14ac:dyDescent="0.3">
      <c r="A4" s="623"/>
      <c r="B4" s="45" t="s">
        <v>52</v>
      </c>
      <c r="C4" s="46" t="s">
        <v>471</v>
      </c>
      <c r="D4" s="45" t="s">
        <v>52</v>
      </c>
      <c r="E4" s="20" t="s">
        <v>471</v>
      </c>
      <c r="F4" s="621"/>
    </row>
    <row r="5" spans="1:6" s="86" customFormat="1" ht="12" customHeight="1" thickBot="1" x14ac:dyDescent="0.3">
      <c r="A5" s="82">
        <v>1</v>
      </c>
      <c r="B5" s="83">
        <v>2</v>
      </c>
      <c r="C5" s="84" t="s">
        <v>15</v>
      </c>
      <c r="D5" s="83" t="s">
        <v>16</v>
      </c>
      <c r="E5" s="85" t="s">
        <v>17</v>
      </c>
      <c r="F5" s="621"/>
    </row>
    <row r="6" spans="1:6" s="189" customFormat="1" ht="12.9" customHeight="1" x14ac:dyDescent="0.25">
      <c r="A6" s="185" t="s">
        <v>13</v>
      </c>
      <c r="B6" s="186" t="s">
        <v>356</v>
      </c>
      <c r="C6" s="187">
        <f>'1.A.sz.mell. (2)'!C7</f>
        <v>106501171</v>
      </c>
      <c r="D6" s="186" t="s">
        <v>53</v>
      </c>
      <c r="E6" s="188">
        <f>'1.A.sz.mell. (2)'!C94</f>
        <v>61592225</v>
      </c>
      <c r="F6" s="621"/>
    </row>
    <row r="7" spans="1:6" s="189" customFormat="1" ht="12.9" customHeight="1" x14ac:dyDescent="0.25">
      <c r="A7" s="190" t="s">
        <v>14</v>
      </c>
      <c r="B7" s="191" t="s">
        <v>357</v>
      </c>
      <c r="C7" s="192">
        <f>'1.A.sz.mell. (2)'!C15</f>
        <v>44826057</v>
      </c>
      <c r="D7" s="191" t="s">
        <v>133</v>
      </c>
      <c r="E7" s="193">
        <f>'1.A.sz.mell. (2)'!C95</f>
        <v>6801783</v>
      </c>
      <c r="F7" s="621"/>
    </row>
    <row r="8" spans="1:6" s="189" customFormat="1" ht="12.9" customHeight="1" x14ac:dyDescent="0.25">
      <c r="A8" s="190" t="s">
        <v>15</v>
      </c>
      <c r="B8" s="191" t="s">
        <v>358</v>
      </c>
      <c r="C8" s="192"/>
      <c r="D8" s="191" t="s">
        <v>171</v>
      </c>
      <c r="E8" s="193">
        <f>'1.A.sz.mell. (2)'!C96</f>
        <v>128676726</v>
      </c>
      <c r="F8" s="621"/>
    </row>
    <row r="9" spans="1:6" s="189" customFormat="1" ht="12.9" customHeight="1" x14ac:dyDescent="0.25">
      <c r="A9" s="190" t="s">
        <v>16</v>
      </c>
      <c r="B9" s="191" t="s">
        <v>124</v>
      </c>
      <c r="C9" s="192">
        <f>'1.A.sz.mell. (2)'!C29</f>
        <v>14600000</v>
      </c>
      <c r="D9" s="191" t="s">
        <v>134</v>
      </c>
      <c r="E9" s="193">
        <f>'1.A.sz.mell. (2)'!C97</f>
        <v>7600000</v>
      </c>
      <c r="F9" s="621"/>
    </row>
    <row r="10" spans="1:6" s="189" customFormat="1" ht="12.9" customHeight="1" x14ac:dyDescent="0.25">
      <c r="A10" s="190" t="s">
        <v>17</v>
      </c>
      <c r="B10" s="194" t="s">
        <v>359</v>
      </c>
      <c r="C10" s="192">
        <v>240000</v>
      </c>
      <c r="D10" s="191" t="s">
        <v>135</v>
      </c>
      <c r="E10" s="193">
        <f>'1.A.sz.mell. (2)'!C98</f>
        <v>5475039</v>
      </c>
      <c r="F10" s="621"/>
    </row>
    <row r="11" spans="1:6" s="189" customFormat="1" ht="12.9" customHeight="1" x14ac:dyDescent="0.25">
      <c r="A11" s="190" t="s">
        <v>18</v>
      </c>
      <c r="B11" s="191" t="s">
        <v>360</v>
      </c>
      <c r="C11" s="195"/>
      <c r="D11" s="191" t="s">
        <v>44</v>
      </c>
      <c r="E11" s="193">
        <f>'1.A.sz.mell. (2)'!C123</f>
        <v>3919284</v>
      </c>
      <c r="F11" s="621"/>
    </row>
    <row r="12" spans="1:6" s="189" customFormat="1" ht="12.9" customHeight="1" x14ac:dyDescent="0.25">
      <c r="A12" s="190" t="s">
        <v>19</v>
      </c>
      <c r="B12" s="191" t="s">
        <v>237</v>
      </c>
      <c r="C12" s="192">
        <f>'1.A.sz.mell. (2)'!C36</f>
        <v>17013978</v>
      </c>
      <c r="D12" s="196"/>
      <c r="E12" s="193"/>
      <c r="F12" s="621"/>
    </row>
    <row r="13" spans="1:6" s="189" customFormat="1" ht="12.9" customHeight="1" x14ac:dyDescent="0.25">
      <c r="A13" s="190" t="s">
        <v>20</v>
      </c>
      <c r="B13" s="196"/>
      <c r="C13" s="192"/>
      <c r="D13" s="196"/>
      <c r="E13" s="193"/>
      <c r="F13" s="621"/>
    </row>
    <row r="14" spans="1:6" s="189" customFormat="1" ht="12.9" customHeight="1" x14ac:dyDescent="0.25">
      <c r="A14" s="190" t="s">
        <v>21</v>
      </c>
      <c r="B14" s="197"/>
      <c r="C14" s="195"/>
      <c r="D14" s="196"/>
      <c r="E14" s="193"/>
      <c r="F14" s="621"/>
    </row>
    <row r="15" spans="1:6" s="189" customFormat="1" ht="12.9" customHeight="1" x14ac:dyDescent="0.25">
      <c r="A15" s="190" t="s">
        <v>22</v>
      </c>
      <c r="B15" s="196"/>
      <c r="C15" s="192"/>
      <c r="D15" s="196"/>
      <c r="E15" s="193"/>
      <c r="F15" s="621"/>
    </row>
    <row r="16" spans="1:6" s="189" customFormat="1" ht="12.9" customHeight="1" x14ac:dyDescent="0.25">
      <c r="A16" s="190" t="s">
        <v>23</v>
      </c>
      <c r="B16" s="196"/>
      <c r="C16" s="192"/>
      <c r="D16" s="196"/>
      <c r="E16" s="193"/>
      <c r="F16" s="621"/>
    </row>
    <row r="17" spans="1:6" s="189" customFormat="1" ht="12.9" customHeight="1" thickBot="1" x14ac:dyDescent="0.3">
      <c r="A17" s="190" t="s">
        <v>24</v>
      </c>
      <c r="B17" s="198"/>
      <c r="C17" s="199"/>
      <c r="D17" s="196"/>
      <c r="E17" s="200"/>
      <c r="F17" s="621"/>
    </row>
    <row r="18" spans="1:6" s="189" customFormat="1" ht="32.25" customHeight="1" thickBot="1" x14ac:dyDescent="0.3">
      <c r="A18" s="201" t="s">
        <v>25</v>
      </c>
      <c r="B18" s="202" t="s">
        <v>361</v>
      </c>
      <c r="C18" s="203">
        <f>+C6+C7+C9+C10+C12+C13+C14+C15+C16+C17</f>
        <v>183181206</v>
      </c>
      <c r="D18" s="202" t="s">
        <v>362</v>
      </c>
      <c r="E18" s="204">
        <f>SUM(E6:E17)</f>
        <v>214065057</v>
      </c>
      <c r="F18" s="621"/>
    </row>
    <row r="19" spans="1:6" s="189" customFormat="1" ht="12.9" customHeight="1" x14ac:dyDescent="0.25">
      <c r="A19" s="205" t="s">
        <v>26</v>
      </c>
      <c r="B19" s="206" t="s">
        <v>363</v>
      </c>
      <c r="C19" s="207">
        <f>+C20+C21+C22+C23</f>
        <v>0</v>
      </c>
      <c r="D19" s="191" t="s">
        <v>141</v>
      </c>
      <c r="E19" s="208"/>
      <c r="F19" s="621"/>
    </row>
    <row r="20" spans="1:6" s="189" customFormat="1" ht="12.9" customHeight="1" x14ac:dyDescent="0.25">
      <c r="A20" s="190" t="s">
        <v>27</v>
      </c>
      <c r="B20" s="191" t="s">
        <v>164</v>
      </c>
      <c r="C20" s="192"/>
      <c r="D20" s="191" t="s">
        <v>364</v>
      </c>
      <c r="E20" s="193"/>
      <c r="F20" s="621"/>
    </row>
    <row r="21" spans="1:6" s="189" customFormat="1" ht="12.9" customHeight="1" x14ac:dyDescent="0.25">
      <c r="A21" s="190" t="s">
        <v>28</v>
      </c>
      <c r="B21" s="191" t="s">
        <v>165</v>
      </c>
      <c r="C21" s="192"/>
      <c r="D21" s="191" t="s">
        <v>115</v>
      </c>
      <c r="E21" s="193"/>
      <c r="F21" s="621"/>
    </row>
    <row r="22" spans="1:6" s="189" customFormat="1" ht="12.9" customHeight="1" x14ac:dyDescent="0.25">
      <c r="A22" s="190" t="s">
        <v>29</v>
      </c>
      <c r="B22" s="191" t="s">
        <v>169</v>
      </c>
      <c r="C22" s="192"/>
      <c r="D22" s="191" t="s">
        <v>116</v>
      </c>
      <c r="E22" s="193"/>
      <c r="F22" s="621"/>
    </row>
    <row r="23" spans="1:6" s="189" customFormat="1" ht="12.9" customHeight="1" x14ac:dyDescent="0.25">
      <c r="A23" s="190" t="s">
        <v>30</v>
      </c>
      <c r="B23" s="191" t="s">
        <v>170</v>
      </c>
      <c r="C23" s="192"/>
      <c r="D23" s="206" t="s">
        <v>172</v>
      </c>
      <c r="E23" s="193"/>
      <c r="F23" s="621"/>
    </row>
    <row r="24" spans="1:6" s="189" customFormat="1" ht="12.9" customHeight="1" x14ac:dyDescent="0.25">
      <c r="A24" s="190" t="s">
        <v>31</v>
      </c>
      <c r="B24" s="191" t="s">
        <v>365</v>
      </c>
      <c r="C24" s="209">
        <f>C27+C26</f>
        <v>3653887</v>
      </c>
      <c r="D24" s="191" t="s">
        <v>142</v>
      </c>
      <c r="E24" s="193"/>
      <c r="F24" s="621"/>
    </row>
    <row r="25" spans="1:6" s="189" customFormat="1" ht="12.9" customHeight="1" x14ac:dyDescent="0.25">
      <c r="A25" s="205" t="s">
        <v>32</v>
      </c>
      <c r="B25" s="206" t="s">
        <v>366</v>
      </c>
      <c r="C25" s="210"/>
      <c r="D25" s="186" t="s">
        <v>143</v>
      </c>
      <c r="E25" s="208"/>
      <c r="F25" s="621"/>
    </row>
    <row r="26" spans="1:6" s="189" customFormat="1" ht="12.9" customHeight="1" x14ac:dyDescent="0.25">
      <c r="A26" s="190" t="s">
        <v>33</v>
      </c>
      <c r="B26" s="191" t="s">
        <v>367</v>
      </c>
      <c r="C26" s="192"/>
      <c r="D26" s="196" t="s">
        <v>419</v>
      </c>
      <c r="E26" s="193">
        <f>'1.sz.mell.'!C141</f>
        <v>67281564</v>
      </c>
      <c r="F26" s="621"/>
    </row>
    <row r="27" spans="1:6" s="189" customFormat="1" ht="12.9" customHeight="1" thickBot="1" x14ac:dyDescent="0.3">
      <c r="A27" s="205" t="s">
        <v>34</v>
      </c>
      <c r="B27" s="211" t="s">
        <v>343</v>
      </c>
      <c r="C27" s="210">
        <v>3653887</v>
      </c>
      <c r="D27" s="211" t="s">
        <v>343</v>
      </c>
      <c r="E27" s="208">
        <f>'1.A.sz.mell. (2)'!C138</f>
        <v>3653887</v>
      </c>
      <c r="F27" s="621"/>
    </row>
    <row r="28" spans="1:6" s="189" customFormat="1" ht="29.25" customHeight="1" thickBot="1" x14ac:dyDescent="0.3">
      <c r="A28" s="201" t="s">
        <v>34</v>
      </c>
      <c r="B28" s="202" t="s">
        <v>368</v>
      </c>
      <c r="C28" s="203">
        <f>+C19+C24</f>
        <v>3653887</v>
      </c>
      <c r="D28" s="202" t="s">
        <v>369</v>
      </c>
      <c r="E28" s="204">
        <f>SUM(E19:E27)</f>
        <v>70935451</v>
      </c>
      <c r="F28" s="621"/>
    </row>
    <row r="29" spans="1:6" ht="13.8" thickBot="1" x14ac:dyDescent="0.3">
      <c r="A29" s="87" t="s">
        <v>35</v>
      </c>
      <c r="B29" s="88" t="s">
        <v>370</v>
      </c>
      <c r="C29" s="89">
        <f>+C18+C28</f>
        <v>186835093</v>
      </c>
      <c r="D29" s="88" t="s">
        <v>371</v>
      </c>
      <c r="E29" s="89">
        <f>+E18+E28</f>
        <v>285000508</v>
      </c>
      <c r="F29" s="621"/>
    </row>
    <row r="30" spans="1:6" ht="13.8" thickBot="1" x14ac:dyDescent="0.3">
      <c r="A30" s="87" t="s">
        <v>36</v>
      </c>
      <c r="B30" s="88" t="s">
        <v>119</v>
      </c>
      <c r="C30" s="89">
        <f>E18-C18</f>
        <v>30883851</v>
      </c>
      <c r="D30" s="88" t="s">
        <v>120</v>
      </c>
      <c r="E30" s="89">
        <f>C18-E18</f>
        <v>-30883851</v>
      </c>
      <c r="F30" s="621"/>
    </row>
    <row r="31" spans="1:6" ht="13.8" thickBot="1" x14ac:dyDescent="0.3">
      <c r="A31" s="87" t="s">
        <v>37</v>
      </c>
      <c r="B31" s="88" t="s">
        <v>173</v>
      </c>
      <c r="C31" s="89">
        <f>E29-C29</f>
        <v>98165415</v>
      </c>
      <c r="D31" s="88" t="s">
        <v>174</v>
      </c>
      <c r="E31" s="89"/>
      <c r="F31" s="621"/>
    </row>
    <row r="32" spans="1:6" ht="17.399999999999999" x14ac:dyDescent="0.25">
      <c r="B32" s="624"/>
      <c r="C32" s="624"/>
      <c r="D32" s="624"/>
    </row>
  </sheetData>
  <mergeCells count="3">
    <mergeCell ref="F1:F31"/>
    <mergeCell ref="A3:A4"/>
    <mergeCell ref="B32:D32"/>
  </mergeCells>
  <phoneticPr fontId="25" type="noConversion"/>
  <pageMargins left="0.75" right="0.75" top="1" bottom="1" header="0.5" footer="0.5"/>
  <pageSetup paperSize="9"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abSelected="1" topLeftCell="C1" zoomScaleNormal="100" workbookViewId="0">
      <selection activeCell="I7" sqref="I7"/>
    </sheetView>
  </sheetViews>
  <sheetFormatPr defaultColWidth="9.33203125" defaultRowHeight="13.2" x14ac:dyDescent="0.25"/>
  <cols>
    <col min="1" max="1" width="6.77734375" style="21" customWidth="1"/>
    <col min="2" max="2" width="55.109375" style="44" customWidth="1"/>
    <col min="3" max="3" width="16.33203125" style="21" customWidth="1"/>
    <col min="4" max="4" width="55.109375" style="21" customWidth="1"/>
    <col min="5" max="5" width="16.44140625" style="21" customWidth="1"/>
    <col min="6" max="6" width="4.77734375" style="21" customWidth="1"/>
    <col min="7" max="16384" width="9.33203125" style="21"/>
  </cols>
  <sheetData>
    <row r="1" spans="1:6" ht="32.25" customHeight="1" x14ac:dyDescent="0.25">
      <c r="B1" s="77" t="s">
        <v>118</v>
      </c>
      <c r="C1" s="78"/>
      <c r="D1" s="78"/>
      <c r="E1" s="78"/>
      <c r="F1" s="621" t="s">
        <v>581</v>
      </c>
    </row>
    <row r="2" spans="1:6" ht="14.4" thickBot="1" x14ac:dyDescent="0.3">
      <c r="E2" s="76" t="s">
        <v>9</v>
      </c>
      <c r="F2" s="621"/>
    </row>
    <row r="3" spans="1:6" ht="13.8" thickBot="1" x14ac:dyDescent="0.3">
      <c r="A3" s="625" t="s">
        <v>59</v>
      </c>
      <c r="B3" s="79" t="s">
        <v>47</v>
      </c>
      <c r="C3" s="80"/>
      <c r="D3" s="79" t="s">
        <v>49</v>
      </c>
      <c r="E3" s="108"/>
      <c r="F3" s="621"/>
    </row>
    <row r="4" spans="1:6" s="81" customFormat="1" ht="13.8" thickBot="1" x14ac:dyDescent="0.3">
      <c r="A4" s="626"/>
      <c r="B4" s="45" t="s">
        <v>52</v>
      </c>
      <c r="C4" s="46" t="s">
        <v>471</v>
      </c>
      <c r="D4" s="45" t="s">
        <v>52</v>
      </c>
      <c r="E4" s="46" t="s">
        <v>471</v>
      </c>
      <c r="F4" s="621"/>
    </row>
    <row r="5" spans="1:6" s="81" customFormat="1" ht="13.8" thickBot="1" x14ac:dyDescent="0.3">
      <c r="A5" s="82">
        <v>1</v>
      </c>
      <c r="B5" s="83">
        <v>2</v>
      </c>
      <c r="C5" s="84">
        <v>3</v>
      </c>
      <c r="D5" s="83">
        <v>4</v>
      </c>
      <c r="E5" s="85">
        <v>5</v>
      </c>
      <c r="F5" s="621"/>
    </row>
    <row r="6" spans="1:6" s="189" customFormat="1" ht="12.9" customHeight="1" x14ac:dyDescent="0.25">
      <c r="A6" s="185" t="s">
        <v>13</v>
      </c>
      <c r="B6" s="186" t="s">
        <v>372</v>
      </c>
      <c r="C6" s="187">
        <f>'1.A.sz.mell. (2)'!C22</f>
        <v>48509619</v>
      </c>
      <c r="D6" s="186" t="s">
        <v>166</v>
      </c>
      <c r="E6" s="188">
        <f>'1.A.sz.mell. (2)'!C110</f>
        <v>86145253</v>
      </c>
      <c r="F6" s="621"/>
    </row>
    <row r="7" spans="1:6" s="189" customFormat="1" ht="13.8" x14ac:dyDescent="0.25">
      <c r="A7" s="190" t="s">
        <v>14</v>
      </c>
      <c r="B7" s="191" t="s">
        <v>373</v>
      </c>
      <c r="C7" s="192">
        <f>'1.A.sz.mell. (2)'!C28</f>
        <v>23800000</v>
      </c>
      <c r="D7" s="191" t="s">
        <v>374</v>
      </c>
      <c r="E7" s="193">
        <v>85606131</v>
      </c>
      <c r="F7" s="621"/>
    </row>
    <row r="8" spans="1:6" s="189" customFormat="1" ht="12.9" customHeight="1" x14ac:dyDescent="0.25">
      <c r="A8" s="190" t="s">
        <v>15</v>
      </c>
      <c r="B8" s="191" t="s">
        <v>4</v>
      </c>
      <c r="C8" s="192"/>
      <c r="D8" s="191" t="s">
        <v>137</v>
      </c>
      <c r="E8" s="193">
        <f>'1.A.sz.mell. (2)'!C112</f>
        <v>162065625</v>
      </c>
      <c r="F8" s="621"/>
    </row>
    <row r="9" spans="1:6" s="189" customFormat="1" ht="12.9" customHeight="1" x14ac:dyDescent="0.25">
      <c r="A9" s="190" t="s">
        <v>16</v>
      </c>
      <c r="B9" s="191" t="s">
        <v>375</v>
      </c>
      <c r="C9" s="192">
        <f>'1.A.sz.mell. (2)'!C58</f>
        <v>507100</v>
      </c>
      <c r="D9" s="191" t="s">
        <v>376</v>
      </c>
      <c r="E9" s="193">
        <v>24544204</v>
      </c>
      <c r="F9" s="621"/>
    </row>
    <row r="10" spans="1:6" s="189" customFormat="1" ht="12.75" customHeight="1" x14ac:dyDescent="0.25">
      <c r="A10" s="190" t="s">
        <v>17</v>
      </c>
      <c r="B10" s="191" t="s">
        <v>377</v>
      </c>
      <c r="C10" s="192"/>
      <c r="D10" s="191" t="s">
        <v>168</v>
      </c>
      <c r="E10" s="193">
        <f>'1.A.sz.mell. (2)'!C114</f>
        <v>136422</v>
      </c>
      <c r="F10" s="621"/>
    </row>
    <row r="11" spans="1:6" s="189" customFormat="1" ht="12.9" customHeight="1" x14ac:dyDescent="0.25">
      <c r="A11" s="190" t="s">
        <v>18</v>
      </c>
      <c r="B11" s="191" t="s">
        <v>378</v>
      </c>
      <c r="C11" s="195">
        <f>'1.A.sz.mell. (2)'!C47</f>
        <v>0</v>
      </c>
      <c r="D11" s="196"/>
      <c r="E11" s="193"/>
      <c r="F11" s="621"/>
    </row>
    <row r="12" spans="1:6" s="189" customFormat="1" ht="12.9" customHeight="1" x14ac:dyDescent="0.25">
      <c r="A12" s="190" t="s">
        <v>19</v>
      </c>
      <c r="B12" s="196"/>
      <c r="C12" s="192"/>
      <c r="D12" s="196"/>
      <c r="E12" s="193"/>
      <c r="F12" s="621"/>
    </row>
    <row r="13" spans="1:6" s="189" customFormat="1" ht="12.9" customHeight="1" x14ac:dyDescent="0.25">
      <c r="A13" s="190" t="s">
        <v>20</v>
      </c>
      <c r="B13" s="196"/>
      <c r="C13" s="192"/>
      <c r="D13" s="196"/>
      <c r="E13" s="193"/>
      <c r="F13" s="621"/>
    </row>
    <row r="14" spans="1:6" s="189" customFormat="1" ht="12.9" customHeight="1" x14ac:dyDescent="0.25">
      <c r="A14" s="190" t="s">
        <v>21</v>
      </c>
      <c r="B14" s="196"/>
      <c r="C14" s="195"/>
      <c r="D14" s="196"/>
      <c r="E14" s="193"/>
      <c r="F14" s="621"/>
    </row>
    <row r="15" spans="1:6" s="189" customFormat="1" ht="13.8" x14ac:dyDescent="0.25">
      <c r="A15" s="190" t="s">
        <v>22</v>
      </c>
      <c r="B15" s="196"/>
      <c r="C15" s="195"/>
      <c r="D15" s="196"/>
      <c r="E15" s="193"/>
      <c r="F15" s="621"/>
    </row>
    <row r="16" spans="1:6" s="189" customFormat="1" ht="12.9" customHeight="1" thickBot="1" x14ac:dyDescent="0.3">
      <c r="A16" s="205" t="s">
        <v>23</v>
      </c>
      <c r="B16" s="211"/>
      <c r="C16" s="212"/>
      <c r="D16" s="206" t="s">
        <v>44</v>
      </c>
      <c r="E16" s="208"/>
      <c r="F16" s="621"/>
    </row>
    <row r="17" spans="1:6" s="189" customFormat="1" ht="30.75" customHeight="1" thickBot="1" x14ac:dyDescent="0.3">
      <c r="A17" s="201" t="s">
        <v>24</v>
      </c>
      <c r="B17" s="202" t="s">
        <v>379</v>
      </c>
      <c r="C17" s="203">
        <f>+C6+C8+C9+C11+C12+C13+C14+C15+C16</f>
        <v>49016719</v>
      </c>
      <c r="D17" s="202" t="s">
        <v>380</v>
      </c>
      <c r="E17" s="204">
        <f>+E6+E8+E10+E11+E12+E13+E14+E15+E16</f>
        <v>248347300</v>
      </c>
      <c r="F17" s="621"/>
    </row>
    <row r="18" spans="1:6" s="189" customFormat="1" ht="12.9" customHeight="1" x14ac:dyDescent="0.25">
      <c r="A18" s="185" t="s">
        <v>25</v>
      </c>
      <c r="B18" s="213" t="s">
        <v>186</v>
      </c>
      <c r="C18" s="214">
        <f>+C19+C20+C21+C22+C23</f>
        <v>300124654</v>
      </c>
      <c r="D18" s="191" t="s">
        <v>141</v>
      </c>
      <c r="E18" s="188"/>
      <c r="F18" s="621"/>
    </row>
    <row r="19" spans="1:6" s="189" customFormat="1" ht="12.9" customHeight="1" x14ac:dyDescent="0.25">
      <c r="A19" s="190" t="s">
        <v>26</v>
      </c>
      <c r="B19" s="215" t="s">
        <v>175</v>
      </c>
      <c r="C19" s="192">
        <v>297495996</v>
      </c>
      <c r="D19" s="191" t="s">
        <v>144</v>
      </c>
      <c r="E19" s="193"/>
      <c r="F19" s="621"/>
    </row>
    <row r="20" spans="1:6" s="189" customFormat="1" ht="12.9" customHeight="1" x14ac:dyDescent="0.25">
      <c r="A20" s="185" t="s">
        <v>27</v>
      </c>
      <c r="B20" s="215" t="s">
        <v>176</v>
      </c>
      <c r="C20" s="192"/>
      <c r="D20" s="191" t="s">
        <v>115</v>
      </c>
      <c r="E20" s="193">
        <f>'1.A.sz.mell. (2)'!C127</f>
        <v>31600000</v>
      </c>
      <c r="F20" s="621"/>
    </row>
    <row r="21" spans="1:6" s="189" customFormat="1" ht="12.9" customHeight="1" x14ac:dyDescent="0.25">
      <c r="A21" s="190" t="s">
        <v>28</v>
      </c>
      <c r="B21" s="215" t="s">
        <v>177</v>
      </c>
      <c r="C21" s="192">
        <v>2628658</v>
      </c>
      <c r="D21" s="191" t="s">
        <v>116</v>
      </c>
      <c r="E21" s="193"/>
      <c r="F21" s="621"/>
    </row>
    <row r="22" spans="1:6" s="189" customFormat="1" ht="12.9" customHeight="1" x14ac:dyDescent="0.25">
      <c r="A22" s="185" t="s">
        <v>29</v>
      </c>
      <c r="B22" s="215" t="s">
        <v>178</v>
      </c>
      <c r="C22" s="192"/>
      <c r="D22" s="206" t="s">
        <v>172</v>
      </c>
      <c r="E22" s="193"/>
      <c r="F22" s="621"/>
    </row>
    <row r="23" spans="1:6" s="189" customFormat="1" ht="12.9" customHeight="1" x14ac:dyDescent="0.25">
      <c r="A23" s="190" t="s">
        <v>30</v>
      </c>
      <c r="B23" s="216" t="s">
        <v>179</v>
      </c>
      <c r="C23" s="192"/>
      <c r="D23" s="191" t="s">
        <v>145</v>
      </c>
      <c r="E23" s="193"/>
      <c r="F23" s="621"/>
    </row>
    <row r="24" spans="1:6" s="189" customFormat="1" ht="12.9" customHeight="1" x14ac:dyDescent="0.25">
      <c r="A24" s="185" t="s">
        <v>31</v>
      </c>
      <c r="B24" s="217" t="s">
        <v>180</v>
      </c>
      <c r="C24" s="209">
        <f>+C25+C26+C27+C28+C29</f>
        <v>31600000</v>
      </c>
      <c r="D24" s="186" t="s">
        <v>143</v>
      </c>
      <c r="E24" s="193">
        <f>'1.A.sz.mell. (2)'!C139</f>
        <v>2628658</v>
      </c>
      <c r="F24" s="621"/>
    </row>
    <row r="25" spans="1:6" s="189" customFormat="1" ht="12.9" customHeight="1" x14ac:dyDescent="0.25">
      <c r="A25" s="190" t="s">
        <v>32</v>
      </c>
      <c r="B25" s="216" t="s">
        <v>181</v>
      </c>
      <c r="C25" s="192"/>
      <c r="D25" s="186" t="s">
        <v>381</v>
      </c>
      <c r="E25" s="193"/>
      <c r="F25" s="621"/>
    </row>
    <row r="26" spans="1:6" s="189" customFormat="1" ht="12.9" customHeight="1" x14ac:dyDescent="0.25">
      <c r="A26" s="185" t="s">
        <v>33</v>
      </c>
      <c r="B26" s="216" t="s">
        <v>182</v>
      </c>
      <c r="C26" s="192"/>
      <c r="D26" s="372" t="s">
        <v>525</v>
      </c>
      <c r="E26" s="193">
        <f>'1.A.sz.mell. (2)'!C140</f>
        <v>0</v>
      </c>
      <c r="F26" s="621"/>
    </row>
    <row r="27" spans="1:6" s="189" customFormat="1" ht="12.9" customHeight="1" x14ac:dyDescent="0.25">
      <c r="A27" s="190" t="s">
        <v>34</v>
      </c>
      <c r="B27" s="215" t="s">
        <v>183</v>
      </c>
      <c r="C27" s="192">
        <f>'1.A.sz.mell. (2)'!C64</f>
        <v>31600000</v>
      </c>
      <c r="D27" s="218"/>
      <c r="E27" s="193"/>
      <c r="F27" s="621"/>
    </row>
    <row r="28" spans="1:6" s="189" customFormat="1" ht="12.9" customHeight="1" x14ac:dyDescent="0.25">
      <c r="A28" s="185" t="s">
        <v>35</v>
      </c>
      <c r="B28" s="219" t="s">
        <v>184</v>
      </c>
      <c r="C28" s="192"/>
      <c r="D28" s="196"/>
      <c r="E28" s="193"/>
      <c r="F28" s="621"/>
    </row>
    <row r="29" spans="1:6" s="189" customFormat="1" ht="12.9" customHeight="1" thickBot="1" x14ac:dyDescent="0.3">
      <c r="A29" s="190" t="s">
        <v>36</v>
      </c>
      <c r="B29" s="220" t="s">
        <v>185</v>
      </c>
      <c r="C29" s="192"/>
      <c r="D29" s="218"/>
      <c r="E29" s="193"/>
      <c r="F29" s="621"/>
    </row>
    <row r="30" spans="1:6" s="189" customFormat="1" ht="42.75" customHeight="1" thickBot="1" x14ac:dyDescent="0.3">
      <c r="A30" s="201" t="s">
        <v>37</v>
      </c>
      <c r="B30" s="202" t="s">
        <v>382</v>
      </c>
      <c r="C30" s="203">
        <f>+C18+C24</f>
        <v>331724654</v>
      </c>
      <c r="D30" s="202" t="s">
        <v>383</v>
      </c>
      <c r="E30" s="204">
        <f>SUM(E18:E29)</f>
        <v>34228658</v>
      </c>
      <c r="F30" s="621"/>
    </row>
    <row r="31" spans="1:6" ht="13.8" thickBot="1" x14ac:dyDescent="0.3">
      <c r="A31" s="87" t="s">
        <v>38</v>
      </c>
      <c r="B31" s="88" t="s">
        <v>384</v>
      </c>
      <c r="C31" s="89">
        <f>+C17+C30</f>
        <v>380741373</v>
      </c>
      <c r="D31" s="88" t="s">
        <v>385</v>
      </c>
      <c r="E31" s="89">
        <f>+E17+E30</f>
        <v>282575958</v>
      </c>
      <c r="F31" s="621"/>
    </row>
    <row r="32" spans="1:6" ht="13.8" thickBot="1" x14ac:dyDescent="0.3">
      <c r="A32" s="87" t="s">
        <v>39</v>
      </c>
      <c r="B32" s="88" t="s">
        <v>119</v>
      </c>
      <c r="C32" s="89">
        <f>IF(C17-E17&lt;0,E17-C17,"-")</f>
        <v>199330581</v>
      </c>
      <c r="D32" s="88" t="s">
        <v>120</v>
      </c>
      <c r="E32" s="89">
        <f>C17-E17</f>
        <v>-199330581</v>
      </c>
      <c r="F32" s="621"/>
    </row>
    <row r="33" spans="1:6" ht="13.8" thickBot="1" x14ac:dyDescent="0.3">
      <c r="A33" s="87" t="s">
        <v>40</v>
      </c>
      <c r="B33" s="88" t="s">
        <v>173</v>
      </c>
      <c r="C33" s="89"/>
      <c r="D33" s="88" t="s">
        <v>174</v>
      </c>
      <c r="E33" s="89">
        <f>C31-E31</f>
        <v>98165415</v>
      </c>
      <c r="F33" s="621"/>
    </row>
    <row r="35" spans="1:6" x14ac:dyDescent="0.25">
      <c r="C35" s="21">
        <f>C17-E17</f>
        <v>-199330581</v>
      </c>
    </row>
    <row r="36" spans="1:6" x14ac:dyDescent="0.25">
      <c r="C36" s="21">
        <f>C31-E31</f>
        <v>98165415</v>
      </c>
    </row>
  </sheetData>
  <mergeCells count="2">
    <mergeCell ref="F1:F33"/>
    <mergeCell ref="A3:A4"/>
  </mergeCells>
  <phoneticPr fontId="25" type="noConversion"/>
  <pageMargins left="0.75" right="0.75" top="0.76" bottom="0.73" header="0.5" footer="0.5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2"/>
  <sheetViews>
    <sheetView zoomScale="120" zoomScaleNormal="120" workbookViewId="0">
      <selection sqref="A1:E1"/>
    </sheetView>
  </sheetViews>
  <sheetFormatPr defaultColWidth="9.33203125" defaultRowHeight="13.8" x14ac:dyDescent="0.25"/>
  <cols>
    <col min="1" max="1" width="5.6640625" style="28" customWidth="1"/>
    <col min="2" max="2" width="54.6640625" style="28" customWidth="1"/>
    <col min="3" max="3" width="15.44140625" style="28" bestFit="1" customWidth="1"/>
    <col min="4" max="4" width="10.33203125" style="28" customWidth="1"/>
    <col min="5" max="5" width="9.44140625" style="28" bestFit="1" customWidth="1"/>
    <col min="6" max="16384" width="9.33203125" style="28"/>
  </cols>
  <sheetData>
    <row r="1" spans="1:5" ht="75.75" customHeight="1" x14ac:dyDescent="0.25">
      <c r="A1" s="630" t="s">
        <v>390</v>
      </c>
      <c r="B1" s="630"/>
      <c r="C1" s="630"/>
      <c r="D1" s="631"/>
      <c r="E1" s="631"/>
    </row>
    <row r="2" spans="1:5" ht="15.9" customHeight="1" thickBot="1" x14ac:dyDescent="0.3">
      <c r="A2" s="632" t="s">
        <v>9</v>
      </c>
      <c r="B2" s="633"/>
      <c r="C2" s="633"/>
      <c r="D2" s="633"/>
      <c r="E2" s="633"/>
    </row>
    <row r="3" spans="1:5" s="237" customFormat="1" ht="56.25" customHeight="1" thickBot="1" x14ac:dyDescent="0.3">
      <c r="A3" s="234" t="s">
        <v>11</v>
      </c>
      <c r="B3" s="235" t="s">
        <v>146</v>
      </c>
      <c r="C3" s="236" t="s">
        <v>506</v>
      </c>
      <c r="D3" s="236" t="s">
        <v>507</v>
      </c>
      <c r="E3" s="236" t="s">
        <v>508</v>
      </c>
    </row>
    <row r="4" spans="1:5" ht="14.4" thickBot="1" x14ac:dyDescent="0.3">
      <c r="A4" s="40">
        <v>1</v>
      </c>
      <c r="B4" s="41">
        <v>2</v>
      </c>
      <c r="C4" s="42">
        <v>3</v>
      </c>
      <c r="D4" s="95">
        <v>4</v>
      </c>
      <c r="E4" s="95">
        <v>5</v>
      </c>
    </row>
    <row r="5" spans="1:5" s="224" customFormat="1" ht="13.2" x14ac:dyDescent="0.25">
      <c r="A5" s="221" t="s">
        <v>13</v>
      </c>
      <c r="B5" s="268" t="s">
        <v>48</v>
      </c>
      <c r="C5" s="222"/>
      <c r="D5" s="223"/>
      <c r="E5" s="269"/>
    </row>
    <row r="6" spans="1:5" s="224" customFormat="1" ht="26.4" x14ac:dyDescent="0.25">
      <c r="A6" s="225" t="s">
        <v>14</v>
      </c>
      <c r="B6" s="226" t="s">
        <v>187</v>
      </c>
      <c r="C6" s="227"/>
      <c r="D6" s="228"/>
      <c r="E6" s="270"/>
    </row>
    <row r="7" spans="1:5" s="224" customFormat="1" ht="13.2" x14ac:dyDescent="0.25">
      <c r="A7" s="225" t="s">
        <v>15</v>
      </c>
      <c r="B7" s="229" t="s">
        <v>386</v>
      </c>
      <c r="C7" s="227"/>
      <c r="D7" s="228"/>
      <c r="E7" s="270"/>
    </row>
    <row r="8" spans="1:5" s="224" customFormat="1" ht="26.4" x14ac:dyDescent="0.25">
      <c r="A8" s="225" t="s">
        <v>16</v>
      </c>
      <c r="B8" s="229" t="s">
        <v>189</v>
      </c>
      <c r="C8" s="227"/>
      <c r="D8" s="228"/>
      <c r="E8" s="270"/>
    </row>
    <row r="9" spans="1:5" s="224" customFormat="1" ht="13.2" x14ac:dyDescent="0.25">
      <c r="A9" s="230" t="s">
        <v>17</v>
      </c>
      <c r="B9" s="229" t="s">
        <v>188</v>
      </c>
      <c r="C9" s="231"/>
      <c r="D9" s="228"/>
      <c r="E9" s="270"/>
    </row>
    <row r="10" spans="1:5" s="224" customFormat="1" thickBot="1" x14ac:dyDescent="0.3">
      <c r="A10" s="271" t="s">
        <v>18</v>
      </c>
      <c r="B10" s="232" t="s">
        <v>147</v>
      </c>
      <c r="C10" s="272"/>
      <c r="D10" s="233"/>
      <c r="E10" s="273"/>
    </row>
    <row r="11" spans="1:5" ht="14.4" thickBot="1" x14ac:dyDescent="0.3">
      <c r="A11" s="627" t="s">
        <v>148</v>
      </c>
      <c r="B11" s="628"/>
      <c r="C11" s="43">
        <f>SUM(C5:C10)</f>
        <v>0</v>
      </c>
      <c r="D11" s="96"/>
      <c r="E11" s="96"/>
    </row>
    <row r="12" spans="1:5" ht="23.25" customHeight="1" x14ac:dyDescent="0.25">
      <c r="A12" s="629" t="s">
        <v>163</v>
      </c>
      <c r="B12" s="629"/>
      <c r="C12" s="629"/>
    </row>
  </sheetData>
  <mergeCells count="4">
    <mergeCell ref="A11:B11"/>
    <mergeCell ref="A12:C12"/>
    <mergeCell ref="A1:E1"/>
    <mergeCell ref="A2:E2"/>
  </mergeCells>
  <phoneticPr fontId="25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3. melléklet a 3/2021 (02.25.)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4"/>
  <sheetViews>
    <sheetView topLeftCell="A128" zoomScaleNormal="100" workbookViewId="0">
      <selection activeCell="B148" sqref="B148"/>
    </sheetView>
  </sheetViews>
  <sheetFormatPr defaultColWidth="9.33203125" defaultRowHeight="15.6" x14ac:dyDescent="0.3"/>
  <cols>
    <col min="1" max="1" width="9.44140625" style="92" customWidth="1"/>
    <col min="2" max="2" width="94.109375" style="92" customWidth="1"/>
    <col min="3" max="3" width="37" style="93" customWidth="1"/>
    <col min="4" max="4" width="9" style="99" customWidth="1"/>
    <col min="5" max="16384" width="9.33203125" style="99"/>
  </cols>
  <sheetData>
    <row r="1" spans="1:6" x14ac:dyDescent="0.3">
      <c r="A1" s="607" t="s">
        <v>565</v>
      </c>
      <c r="B1" s="608"/>
      <c r="C1" s="608"/>
      <c r="D1" s="98"/>
      <c r="E1" s="98"/>
      <c r="F1" s="98"/>
    </row>
    <row r="2" spans="1:6" x14ac:dyDescent="0.3">
      <c r="A2" s="613" t="s">
        <v>502</v>
      </c>
      <c r="B2" s="614"/>
      <c r="C2" s="614"/>
      <c r="D2" s="614"/>
      <c r="E2" s="614"/>
      <c r="F2" s="614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06" t="s">
        <v>112</v>
      </c>
      <c r="B4" s="606"/>
      <c r="C4" s="450" t="s">
        <v>9</v>
      </c>
    </row>
    <row r="5" spans="1:6" ht="38.1" customHeight="1" thickBot="1" x14ac:dyDescent="0.35">
      <c r="A5" s="183" t="s">
        <v>59</v>
      </c>
      <c r="B5" s="184" t="s">
        <v>12</v>
      </c>
      <c r="C5" s="94" t="s">
        <v>471</v>
      </c>
    </row>
    <row r="6" spans="1:6" s="103" customFormat="1" ht="12" customHeight="1" thickBot="1" x14ac:dyDescent="0.25">
      <c r="A6" s="9">
        <v>1</v>
      </c>
      <c r="B6" s="10">
        <v>2</v>
      </c>
      <c r="C6" s="11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'1.1.A.sz.mell. (2)'!C7+'1.B.1sz.mell.'!C7+'1.C.1.sz.mell.'!C8</f>
        <v>106501171</v>
      </c>
    </row>
    <row r="8" spans="1:6" s="125" customFormat="1" ht="12" customHeight="1" x14ac:dyDescent="0.25">
      <c r="A8" s="126" t="s">
        <v>84</v>
      </c>
      <c r="B8" s="127" t="s">
        <v>192</v>
      </c>
      <c r="C8" s="465">
        <f>'1.1.A.sz.mell. (2)'!C8+'1.B.1sz.mell.'!C8+'1.C.1.sz.mell.'!C9</f>
        <v>24908946</v>
      </c>
    </row>
    <row r="9" spans="1:6" s="125" customFormat="1" ht="12" customHeight="1" x14ac:dyDescent="0.25">
      <c r="A9" s="129" t="s">
        <v>85</v>
      </c>
      <c r="B9" s="130" t="s">
        <v>193</v>
      </c>
      <c r="C9" s="463">
        <f>'1.1.A.sz.mell. (2)'!C9+'1.B.1sz.mell.'!C9+'1.C.1.sz.mell.'!C10</f>
        <v>34961350</v>
      </c>
    </row>
    <row r="10" spans="1:6" s="125" customFormat="1" ht="12" customHeight="1" x14ac:dyDescent="0.25">
      <c r="A10" s="129" t="s">
        <v>86</v>
      </c>
      <c r="B10" s="130" t="s">
        <v>194</v>
      </c>
      <c r="C10" s="463">
        <f>'1.1.A.sz.mell. (2)'!C10+'1.B.1sz.mell.'!C10+'1.C.1.sz.mell.'!C11</f>
        <v>10795000</v>
      </c>
    </row>
    <row r="11" spans="1:6" s="125" customFormat="1" ht="12" customHeight="1" x14ac:dyDescent="0.25">
      <c r="A11" s="129" t="s">
        <v>109</v>
      </c>
      <c r="B11" s="130" t="s">
        <v>195</v>
      </c>
      <c r="C11" s="463">
        <f>'1.1.A.sz.mell. (2)'!C11+'1.B.1sz.mell.'!C11+'1.C.1.sz.mell.'!C12</f>
        <v>17003725</v>
      </c>
    </row>
    <row r="12" spans="1:6" s="125" customFormat="1" ht="12" customHeight="1" x14ac:dyDescent="0.25">
      <c r="A12" s="129" t="s">
        <v>88</v>
      </c>
      <c r="B12" s="130" t="s">
        <v>196</v>
      </c>
      <c r="C12" s="463">
        <f>'1.1.A.sz.mell. (2)'!C12+'1.B.1sz.mell.'!C12+'1.C.1.sz.mell.'!C13</f>
        <v>3678150</v>
      </c>
    </row>
    <row r="13" spans="1:6" s="125" customFormat="1" ht="12" customHeight="1" x14ac:dyDescent="0.25">
      <c r="A13" s="129" t="s">
        <v>89</v>
      </c>
      <c r="B13" s="130" t="s">
        <v>197</v>
      </c>
      <c r="C13" s="463">
        <f>'1.1.A.sz.mell. (2)'!C13+'1.B.1sz.mell.'!C13+'1.C.1.sz.mell.'!C14</f>
        <v>0</v>
      </c>
    </row>
    <row r="14" spans="1:6" s="125" customFormat="1" ht="12" customHeight="1" thickBot="1" x14ac:dyDescent="0.3">
      <c r="A14" s="132" t="s">
        <v>88</v>
      </c>
      <c r="B14" s="133" t="s">
        <v>197</v>
      </c>
      <c r="C14" s="464">
        <f>'1.1.A.sz.mell. (2)'!C14+'1.B.1sz.mell.'!C13+'1.C.1.sz.mell.'!C14</f>
        <v>15000000</v>
      </c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'1.1.A.sz.mell. (2)'!C15+'1.B.1sz.mell.'!C14+'1.C.1.sz.mell.'!C15</f>
        <v>11030235</v>
      </c>
    </row>
    <row r="16" spans="1:6" s="125" customFormat="1" ht="12" customHeight="1" x14ac:dyDescent="0.25">
      <c r="A16" s="126" t="s">
        <v>90</v>
      </c>
      <c r="B16" s="127" t="s">
        <v>199</v>
      </c>
      <c r="C16" s="465">
        <f>'1.1.A.sz.mell. (2)'!C16+'1.B.1sz.mell.'!C15+'1.C.1.sz.mell.'!C16</f>
        <v>154000</v>
      </c>
    </row>
    <row r="17" spans="1:3" s="125" customFormat="1" ht="12" customHeight="1" x14ac:dyDescent="0.25">
      <c r="A17" s="129" t="s">
        <v>91</v>
      </c>
      <c r="B17" s="130" t="s">
        <v>200</v>
      </c>
      <c r="C17" s="463">
        <f>'1.1.A.sz.mell. (2)'!C17+'1.B.1sz.mell.'!C16+'1.C.1.sz.mell.'!C17</f>
        <v>0</v>
      </c>
    </row>
    <row r="18" spans="1:3" s="125" customFormat="1" ht="12" customHeight="1" x14ac:dyDescent="0.25">
      <c r="A18" s="129" t="s">
        <v>92</v>
      </c>
      <c r="B18" s="130" t="s">
        <v>201</v>
      </c>
      <c r="C18" s="463">
        <f>'1.1.A.sz.mell. (2)'!C18+'1.B.1sz.mell.'!C17+'1.C.1.sz.mell.'!C18</f>
        <v>0</v>
      </c>
    </row>
    <row r="19" spans="1:3" s="125" customFormat="1" ht="12" customHeight="1" x14ac:dyDescent="0.25">
      <c r="A19" s="129" t="s">
        <v>93</v>
      </c>
      <c r="B19" s="130" t="s">
        <v>202</v>
      </c>
      <c r="C19" s="463">
        <f>'1.1.A.sz.mell. (2)'!C19+'1.B.1sz.mell.'!C18+'1.C.1.sz.mell.'!C19</f>
        <v>0</v>
      </c>
    </row>
    <row r="20" spans="1:3" s="125" customFormat="1" ht="12" customHeight="1" x14ac:dyDescent="0.25">
      <c r="A20" s="129" t="s">
        <v>94</v>
      </c>
      <c r="B20" s="130" t="s">
        <v>203</v>
      </c>
      <c r="C20" s="463">
        <f>'1.1.A.sz.mell. (2)'!C20+'1.B.1sz.mell.'!C19+'1.C.1.sz.mell.'!C20</f>
        <v>11030235</v>
      </c>
    </row>
    <row r="21" spans="1:3" s="125" customFormat="1" ht="12" customHeight="1" thickBot="1" x14ac:dyDescent="0.3">
      <c r="A21" s="132" t="s">
        <v>103</v>
      </c>
      <c r="B21" s="133" t="s">
        <v>204</v>
      </c>
      <c r="C21" s="464">
        <f>'1.1.A.sz.mell. (2)'!C21+'1.B.1sz.mell.'!C20+'1.C.1.sz.mell.'!C21</f>
        <v>0</v>
      </c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'1.1.A.sz.mell. (2)'!C22+'1.B.1sz.mell.'!C21+'1.C.1.sz.mell.'!C22</f>
        <v>34315600</v>
      </c>
    </row>
    <row r="23" spans="1:3" s="125" customFormat="1" ht="12" customHeight="1" x14ac:dyDescent="0.25">
      <c r="A23" s="126" t="s">
        <v>73</v>
      </c>
      <c r="B23" s="127" t="s">
        <v>206</v>
      </c>
      <c r="C23" s="465">
        <f>'1.1.A.sz.mell. (2)'!C23+'1.B.1sz.mell.'!C22+'1.C.1.sz.mell.'!C23</f>
        <v>10515600</v>
      </c>
    </row>
    <row r="24" spans="1:3" s="125" customFormat="1" ht="12" customHeight="1" x14ac:dyDescent="0.25">
      <c r="A24" s="129" t="s">
        <v>74</v>
      </c>
      <c r="B24" s="130" t="s">
        <v>207</v>
      </c>
      <c r="C24" s="463">
        <f>'1.1.A.sz.mell. (2)'!C24+'1.B.1sz.mell.'!C23+'1.C.1.sz.mell.'!C24</f>
        <v>0</v>
      </c>
    </row>
    <row r="25" spans="1:3" s="125" customFormat="1" ht="12" customHeight="1" x14ac:dyDescent="0.25">
      <c r="A25" s="129" t="s">
        <v>75</v>
      </c>
      <c r="B25" s="130" t="s">
        <v>208</v>
      </c>
      <c r="C25" s="463">
        <f>'1.1.A.sz.mell. (2)'!C25+'1.B.1sz.mell.'!C24+'1.C.1.sz.mell.'!C25</f>
        <v>0</v>
      </c>
    </row>
    <row r="26" spans="1:3" s="125" customFormat="1" ht="12" customHeight="1" x14ac:dyDescent="0.25">
      <c r="A26" s="129" t="s">
        <v>76</v>
      </c>
      <c r="B26" s="130" t="s">
        <v>209</v>
      </c>
      <c r="C26" s="463">
        <f>'1.1.A.sz.mell. (2)'!C26+'1.B.1sz.mell.'!C25+'1.C.1.sz.mell.'!C26</f>
        <v>0</v>
      </c>
    </row>
    <row r="27" spans="1:3" s="125" customFormat="1" ht="12" customHeight="1" x14ac:dyDescent="0.25">
      <c r="A27" s="129" t="s">
        <v>121</v>
      </c>
      <c r="B27" s="130" t="s">
        <v>210</v>
      </c>
      <c r="C27" s="463">
        <f>'1.1.A.sz.mell. (2)'!C27+'1.B.1sz.mell.'!C26+'1.C.1.sz.mell.'!C27</f>
        <v>23800000</v>
      </c>
    </row>
    <row r="28" spans="1:3" s="125" customFormat="1" ht="12" customHeight="1" thickBot="1" x14ac:dyDescent="0.3">
      <c r="A28" s="132" t="s">
        <v>122</v>
      </c>
      <c r="B28" s="133" t="s">
        <v>211</v>
      </c>
      <c r="C28" s="464">
        <f>'1.1.A.sz.mell. (2)'!C28+'1.B.1sz.mell.'!C27+'1.C.1.sz.mell.'!C28</f>
        <v>23800000</v>
      </c>
    </row>
    <row r="29" spans="1:3" s="125" customFormat="1" ht="12" customHeight="1" thickBot="1" x14ac:dyDescent="0.3">
      <c r="A29" s="122" t="s">
        <v>123</v>
      </c>
      <c r="B29" s="123" t="s">
        <v>212</v>
      </c>
      <c r="C29" s="124">
        <f>'1.1.A.sz.mell. (2)'!C29+'1.B.1sz.mell.'!C28+'1.C.1.sz.mell.'!C29</f>
        <v>14600000</v>
      </c>
    </row>
    <row r="30" spans="1:3" s="125" customFormat="1" ht="12" customHeight="1" x14ac:dyDescent="0.25">
      <c r="A30" s="126" t="s">
        <v>213</v>
      </c>
      <c r="B30" s="127" t="s">
        <v>214</v>
      </c>
      <c r="C30" s="465">
        <f>'1.1.A.sz.mell. (2)'!C30+'1.B.1sz.mell.'!C29+'1.C.1.sz.mell.'!C30</f>
        <v>14400000</v>
      </c>
    </row>
    <row r="31" spans="1:3" s="125" customFormat="1" ht="12" customHeight="1" x14ac:dyDescent="0.25">
      <c r="A31" s="129" t="s">
        <v>215</v>
      </c>
      <c r="B31" s="130" t="s">
        <v>216</v>
      </c>
      <c r="C31" s="463">
        <f>'1.1.A.sz.mell. (2)'!C31+'1.B.1sz.mell.'!C30+'1.C.1.sz.mell.'!C31</f>
        <v>4400000</v>
      </c>
    </row>
    <row r="32" spans="1:3" s="125" customFormat="1" ht="12" customHeight="1" x14ac:dyDescent="0.25">
      <c r="A32" s="129" t="s">
        <v>217</v>
      </c>
      <c r="B32" s="130" t="s">
        <v>218</v>
      </c>
      <c r="C32" s="463">
        <f>'1.1.A.sz.mell. (2)'!C32+'1.B.1sz.mell.'!C31+'1.C.1.sz.mell.'!C32</f>
        <v>10000000</v>
      </c>
    </row>
    <row r="33" spans="1:3" s="125" customFormat="1" ht="12" customHeight="1" x14ac:dyDescent="0.25">
      <c r="A33" s="129" t="s">
        <v>219</v>
      </c>
      <c r="B33" s="130" t="s">
        <v>220</v>
      </c>
      <c r="C33" s="463">
        <f>'1.1.A.sz.mell. (2)'!C33+'1.B.1sz.mell.'!C32+'1.C.1.sz.mell.'!C33</f>
        <v>0</v>
      </c>
    </row>
    <row r="34" spans="1:3" s="125" customFormat="1" ht="12" customHeight="1" x14ac:dyDescent="0.25">
      <c r="A34" s="129" t="s">
        <v>221</v>
      </c>
      <c r="B34" s="130" t="s">
        <v>222</v>
      </c>
      <c r="C34" s="463">
        <f>'1.1.A.sz.mell. (2)'!C34+'1.B.1sz.mell.'!C33+'1.C.1.sz.mell.'!C34</f>
        <v>0</v>
      </c>
    </row>
    <row r="35" spans="1:3" s="125" customFormat="1" ht="12" customHeight="1" thickBot="1" x14ac:dyDescent="0.3">
      <c r="A35" s="132" t="s">
        <v>223</v>
      </c>
      <c r="B35" s="133" t="s">
        <v>224</v>
      </c>
      <c r="C35" s="464">
        <f>'1.1.A.sz.mell. (2)'!C35+'1.B.1sz.mell.'!C34+'1.C.1.sz.mell.'!C35</f>
        <v>200000</v>
      </c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'1.1.A.sz.mell. (2)'!C36+'1.B.1sz.mell.'!C35+'1.C.1.sz.mell.'!C36</f>
        <v>15852039</v>
      </c>
    </row>
    <row r="37" spans="1:3" s="125" customFormat="1" ht="12" customHeight="1" x14ac:dyDescent="0.25">
      <c r="A37" s="126" t="s">
        <v>77</v>
      </c>
      <c r="B37" s="127" t="s">
        <v>226</v>
      </c>
      <c r="C37" s="465">
        <f>'1.1.A.sz.mell. (2)'!C37+'1.B.1sz.mell.'!C36+'1.C.1.sz.mell.'!C37</f>
        <v>300000</v>
      </c>
    </row>
    <row r="38" spans="1:3" s="125" customFormat="1" ht="12" customHeight="1" x14ac:dyDescent="0.25">
      <c r="A38" s="129" t="s">
        <v>78</v>
      </c>
      <c r="B38" s="130" t="s">
        <v>227</v>
      </c>
      <c r="C38" s="463">
        <f>'1.1.A.sz.mell. (2)'!C38+'1.B.1sz.mell.'!C37+'1.C.1.sz.mell.'!C38</f>
        <v>4580202</v>
      </c>
    </row>
    <row r="39" spans="1:3" s="125" customFormat="1" ht="12" customHeight="1" x14ac:dyDescent="0.25">
      <c r="A39" s="129" t="s">
        <v>79</v>
      </c>
      <c r="B39" s="130" t="s">
        <v>228</v>
      </c>
      <c r="C39" s="463">
        <f>'1.1.A.sz.mell. (2)'!C39+'1.B.1sz.mell.'!C38+'1.C.1.sz.mell.'!C39</f>
        <v>1688494</v>
      </c>
    </row>
    <row r="40" spans="1:3" s="125" customFormat="1" ht="12" customHeight="1" x14ac:dyDescent="0.25">
      <c r="A40" s="129" t="s">
        <v>125</v>
      </c>
      <c r="B40" s="130" t="s">
        <v>229</v>
      </c>
      <c r="C40" s="463">
        <f>'1.1.A.sz.mell. (2)'!C40+'1.B.1sz.mell.'!C39+'1.C.1.sz.mell.'!C40</f>
        <v>0</v>
      </c>
    </row>
    <row r="41" spans="1:3" s="125" customFormat="1" ht="12" customHeight="1" x14ac:dyDescent="0.25">
      <c r="A41" s="129" t="s">
        <v>126</v>
      </c>
      <c r="B41" s="130" t="s">
        <v>230</v>
      </c>
      <c r="C41" s="463">
        <f>'1.1.A.sz.mell. (2)'!C41+'1.B.1sz.mell.'!C40+'1.C.1.sz.mell.'!C41</f>
        <v>5576905</v>
      </c>
    </row>
    <row r="42" spans="1:3" s="125" customFormat="1" ht="12" customHeight="1" x14ac:dyDescent="0.25">
      <c r="A42" s="129" t="s">
        <v>127</v>
      </c>
      <c r="B42" s="130" t="s">
        <v>231</v>
      </c>
      <c r="C42" s="463">
        <f>'1.1.A.sz.mell. (2)'!C42+'1.B.1sz.mell.'!C41+'1.C.1.sz.mell.'!C42</f>
        <v>3106162</v>
      </c>
    </row>
    <row r="43" spans="1:3" s="125" customFormat="1" ht="12" customHeight="1" x14ac:dyDescent="0.25">
      <c r="A43" s="129" t="s">
        <v>128</v>
      </c>
      <c r="B43" s="130" t="s">
        <v>232</v>
      </c>
      <c r="C43" s="463">
        <f>'1.1.A.sz.mell. (2)'!C43+'1.B.1sz.mell.'!C42+'1.C.1.sz.mell.'!C43</f>
        <v>0</v>
      </c>
    </row>
    <row r="44" spans="1:3" s="125" customFormat="1" ht="12" customHeight="1" x14ac:dyDescent="0.25">
      <c r="A44" s="129" t="s">
        <v>129</v>
      </c>
      <c r="B44" s="130" t="s">
        <v>474</v>
      </c>
      <c r="C44" s="463">
        <f>'1.1.A.sz.mell. (2)'!C44+'1.B.1sz.mell.'!C43+'1.C.1.sz.mell.'!C44</f>
        <v>0</v>
      </c>
    </row>
    <row r="45" spans="1:3" s="125" customFormat="1" ht="12" customHeight="1" x14ac:dyDescent="0.25">
      <c r="A45" s="129" t="s">
        <v>234</v>
      </c>
      <c r="B45" s="130" t="s">
        <v>235</v>
      </c>
      <c r="C45" s="463">
        <f>'1.1.A.sz.mell. (2)'!C45+'1.B.1sz.mell.'!C44+'1.C.1.sz.mell.'!C45</f>
        <v>0</v>
      </c>
    </row>
    <row r="46" spans="1:3" s="125" customFormat="1" ht="12" customHeight="1" thickBot="1" x14ac:dyDescent="0.3">
      <c r="A46" s="132" t="s">
        <v>236</v>
      </c>
      <c r="B46" s="133" t="s">
        <v>237</v>
      </c>
      <c r="C46" s="464">
        <f>'1.1.A.sz.mell. (2)'!C46+'1.B.1sz.mell.'!C45+'1.C.1.sz.mell.'!C46</f>
        <v>600276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'1.1.A.sz.mell. (2)'!C47+'1.B.1sz.mell.'!C46+'1.C.1.sz.mell.'!C47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465">
        <f>'1.1.A.sz.mell. (2)'!C48+'1.B.1sz.mell.'!C47+'1.C.1.sz.mell.'!C48</f>
        <v>0</v>
      </c>
    </row>
    <row r="49" spans="1:3" s="125" customFormat="1" ht="12" customHeight="1" x14ac:dyDescent="0.25">
      <c r="A49" s="129" t="s">
        <v>81</v>
      </c>
      <c r="B49" s="130" t="s">
        <v>240</v>
      </c>
      <c r="C49" s="463">
        <f>'1.1.A.sz.mell. (2)'!C49+'1.B.1sz.mell.'!C48+'1.C.1.sz.mell.'!C49</f>
        <v>0</v>
      </c>
    </row>
    <row r="50" spans="1:3" s="125" customFormat="1" ht="12" customHeight="1" x14ac:dyDescent="0.25">
      <c r="A50" s="129" t="s">
        <v>241</v>
      </c>
      <c r="B50" s="130" t="s">
        <v>242</v>
      </c>
      <c r="C50" s="463">
        <f>'1.1.A.sz.mell. (2)'!C50+'1.B.1sz.mell.'!C49+'1.C.1.sz.mell.'!C50</f>
        <v>0</v>
      </c>
    </row>
    <row r="51" spans="1:3" s="125" customFormat="1" ht="12" customHeight="1" x14ac:dyDescent="0.25">
      <c r="A51" s="129" t="s">
        <v>243</v>
      </c>
      <c r="B51" s="130" t="s">
        <v>244</v>
      </c>
      <c r="C51" s="463">
        <f>'1.1.A.sz.mell. (2)'!C51+'1.B.1sz.mell.'!C50+'1.C.1.sz.mell.'!C51</f>
        <v>0</v>
      </c>
    </row>
    <row r="52" spans="1:3" s="125" customFormat="1" ht="12" customHeight="1" thickBot="1" x14ac:dyDescent="0.3">
      <c r="A52" s="132" t="s">
        <v>245</v>
      </c>
      <c r="B52" s="133" t="s">
        <v>246</v>
      </c>
      <c r="C52" s="464">
        <f>'1.1.A.sz.mell. (2)'!C52+'1.B.1sz.mell.'!C51+'1.C.1.sz.mell.'!C52</f>
        <v>0</v>
      </c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'1.1.A.sz.mell. (2)'!C53+'1.B.1sz.mell.'!C52+'1.C.1.sz.mell.'!C53</f>
        <v>240000</v>
      </c>
    </row>
    <row r="54" spans="1:3" s="125" customFormat="1" ht="12" customHeight="1" x14ac:dyDescent="0.25">
      <c r="A54" s="126" t="s">
        <v>82</v>
      </c>
      <c r="B54" s="127" t="s">
        <v>248</v>
      </c>
      <c r="C54" s="465">
        <f>'1.1.A.sz.mell. (2)'!C54+'1.B.1sz.mell.'!C53+'1.C.1.sz.mell.'!C54</f>
        <v>0</v>
      </c>
    </row>
    <row r="55" spans="1:3" s="125" customFormat="1" ht="12" customHeight="1" x14ac:dyDescent="0.25">
      <c r="A55" s="129" t="s">
        <v>83</v>
      </c>
      <c r="B55" s="130" t="s">
        <v>249</v>
      </c>
      <c r="C55" s="463">
        <f>'1.1.A.sz.mell. (2)'!C55+'1.B.1sz.mell.'!C54+'1.C.1.sz.mell.'!C55</f>
        <v>0</v>
      </c>
    </row>
    <row r="56" spans="1:3" s="125" customFormat="1" ht="12" customHeight="1" x14ac:dyDescent="0.25">
      <c r="A56" s="129" t="s">
        <v>250</v>
      </c>
      <c r="B56" s="130" t="s">
        <v>251</v>
      </c>
      <c r="C56" s="461">
        <f>'1.1.A.sz.mell. (2)'!C56+'1.B.1sz.mell.'!C55+'1.C.1.sz.mell.'!C56</f>
        <v>240000</v>
      </c>
    </row>
    <row r="57" spans="1:3" s="125" customFormat="1" ht="12" customHeight="1" thickBot="1" x14ac:dyDescent="0.3">
      <c r="A57" s="132" t="s">
        <v>252</v>
      </c>
      <c r="B57" s="133" t="s">
        <v>253</v>
      </c>
      <c r="C57" s="464">
        <f>'1.1.A.sz.mell. (2)'!C57+'1.B.1sz.mell.'!C56+'1.C.1.sz.mell.'!C57</f>
        <v>0</v>
      </c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'1.1.A.sz.mell. (2)'!C58+'1.B.1sz.mell.'!C57+'1.C.1.sz.mell.'!C58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465">
        <f>'1.1.A.sz.mell. (2)'!C59+'1.B.1sz.mell.'!C58+'1.C.1.sz.mell.'!C59</f>
        <v>0</v>
      </c>
    </row>
    <row r="60" spans="1:3" s="125" customFormat="1" ht="12" customHeight="1" x14ac:dyDescent="0.25">
      <c r="A60" s="129" t="s">
        <v>132</v>
      </c>
      <c r="B60" s="130" t="s">
        <v>256</v>
      </c>
      <c r="C60" s="463">
        <f>'1.1.A.sz.mell. (2)'!C60+'1.B.1sz.mell.'!C59+'1.C.1.sz.mell.'!C60</f>
        <v>0</v>
      </c>
    </row>
    <row r="61" spans="1:3" s="125" customFormat="1" ht="12" customHeight="1" x14ac:dyDescent="0.25">
      <c r="A61" s="129" t="s">
        <v>167</v>
      </c>
      <c r="B61" s="130" t="s">
        <v>257</v>
      </c>
      <c r="C61" s="463">
        <f>'1.1.A.sz.mell. (2)'!C61+'1.B.1sz.mell.'!C60+'1.C.1.sz.mell.'!C61</f>
        <v>0</v>
      </c>
    </row>
    <row r="62" spans="1:3" s="125" customFormat="1" ht="12" customHeight="1" thickBot="1" x14ac:dyDescent="0.3">
      <c r="A62" s="132" t="s">
        <v>258</v>
      </c>
      <c r="B62" s="133" t="s">
        <v>259</v>
      </c>
      <c r="C62" s="464">
        <f>'1.1.A.sz.mell. (2)'!C62+'1.B.1sz.mell.'!C61+'1.C.1.sz.mell.'!C62</f>
        <v>0</v>
      </c>
    </row>
    <row r="63" spans="1:3" s="125" customFormat="1" ht="12" customHeight="1" thickBot="1" x14ac:dyDescent="0.3">
      <c r="A63" s="122" t="s">
        <v>21</v>
      </c>
      <c r="B63" s="123" t="s">
        <v>260</v>
      </c>
      <c r="C63" s="124">
        <f>'1.1.A.sz.mell. (2)'!C63+'1.B.1sz.mell.'!C62+'1.C.1.sz.mell.'!C63</f>
        <v>182539045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'1.1.A.sz.mell. (2)'!C64+'1.B.1sz.mell.'!C63+'1.C.1.sz.mell.'!C64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465">
        <f>'1.1.A.sz.mell. (2)'!C65+'1.B.1sz.mell.'!C64+'1.C.1.sz.mell.'!C65</f>
        <v>0</v>
      </c>
    </row>
    <row r="66" spans="1:3" s="125" customFormat="1" ht="12" customHeight="1" x14ac:dyDescent="0.25">
      <c r="A66" s="129" t="s">
        <v>265</v>
      </c>
      <c r="B66" s="130" t="s">
        <v>266</v>
      </c>
      <c r="C66" s="463">
        <f>'1.1.A.sz.mell. (2)'!C66+'1.B.1sz.mell.'!C65+'1.C.1.sz.mell.'!C66</f>
        <v>0</v>
      </c>
    </row>
    <row r="67" spans="1:3" s="125" customFormat="1" ht="12" customHeight="1" thickBot="1" x14ac:dyDescent="0.3">
      <c r="A67" s="132" t="s">
        <v>267</v>
      </c>
      <c r="B67" s="142" t="s">
        <v>268</v>
      </c>
      <c r="C67" s="464">
        <f>'1.1.A.sz.mell. (2)'!C67+'1.B.1sz.mell.'!C66+'1.C.1.sz.mell.'!C67</f>
        <v>0</v>
      </c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'1.1.A.sz.mell. (2)'!C68+'1.B.1sz.mell.'!C67+'1.C.1.sz.mell.'!C68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465">
        <f>'1.1.A.sz.mell. (2)'!C69+'1.B.1sz.mell.'!C68+'1.C.1.sz.mell.'!C69</f>
        <v>0</v>
      </c>
    </row>
    <row r="70" spans="1:3" s="125" customFormat="1" ht="12" customHeight="1" x14ac:dyDescent="0.25">
      <c r="A70" s="129" t="s">
        <v>111</v>
      </c>
      <c r="B70" s="130" t="s">
        <v>272</v>
      </c>
      <c r="C70" s="463">
        <f>'1.1.A.sz.mell. (2)'!C70+'1.B.1sz.mell.'!C69+'1.C.1.sz.mell.'!C70</f>
        <v>0</v>
      </c>
    </row>
    <row r="71" spans="1:3" s="125" customFormat="1" ht="12" customHeight="1" x14ac:dyDescent="0.25">
      <c r="A71" s="129" t="s">
        <v>273</v>
      </c>
      <c r="B71" s="130" t="s">
        <v>274</v>
      </c>
      <c r="C71" s="463">
        <f>'1.1.A.sz.mell. (2)'!C71+'1.B.1sz.mell.'!C70+'1.C.1.sz.mell.'!C71</f>
        <v>0</v>
      </c>
    </row>
    <row r="72" spans="1:3" s="125" customFormat="1" ht="12" customHeight="1" thickBot="1" x14ac:dyDescent="0.3">
      <c r="A72" s="132" t="s">
        <v>275</v>
      </c>
      <c r="B72" s="133" t="s">
        <v>473</v>
      </c>
      <c r="C72" s="464">
        <f>'1.1.A.sz.mell. (2)'!C72+'1.B.1sz.mell.'!C71+'1.C.1.sz.mell.'!C72</f>
        <v>0</v>
      </c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'1.1.A.sz.mell. (2)'!C73+'1.B.1sz.mell.'!C72+'1.C.1.sz.mell.'!C73</f>
        <v>215983364</v>
      </c>
    </row>
    <row r="74" spans="1:3" s="125" customFormat="1" ht="12" customHeight="1" x14ac:dyDescent="0.25">
      <c r="A74" s="126" t="s">
        <v>279</v>
      </c>
      <c r="B74" s="127" t="s">
        <v>280</v>
      </c>
      <c r="C74" s="460">
        <f>'1.1.A.sz.mell. (2)'!C74+'1.B.1sz.mell.'!C73+'1.C.1.sz.mell.'!C74</f>
        <v>215983364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464">
        <f>'1.1.A.sz.mell. (2)'!C75+'1.B.1sz.mell.'!C74+'1.C.1.sz.mell.'!C75</f>
        <v>0</v>
      </c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'1.1.A.sz.mell. (2)'!C76+'1.B.1sz.mell.'!C75+'1.C.1.sz.mell.'!C76</f>
        <v>69799959</v>
      </c>
    </row>
    <row r="77" spans="1:3" s="125" customFormat="1" ht="12" customHeight="1" x14ac:dyDescent="0.25">
      <c r="A77" s="126" t="s">
        <v>285</v>
      </c>
      <c r="B77" s="127" t="s">
        <v>286</v>
      </c>
      <c r="C77" s="460">
        <f>'1.1.A.sz.mell. (2)'!C77+'1.B.1sz.mell.'!C76+'1.C.1.sz.mell.'!C77</f>
        <v>0</v>
      </c>
    </row>
    <row r="78" spans="1:3" s="125" customFormat="1" ht="12" customHeight="1" x14ac:dyDescent="0.25">
      <c r="A78" s="129" t="s">
        <v>287</v>
      </c>
      <c r="B78" s="130" t="s">
        <v>288</v>
      </c>
      <c r="C78" s="461">
        <f>'1.1.A.sz.mell. (2)'!C78+'1.B.1sz.mell.'!C77+'1.C.1.sz.mell.'!C78</f>
        <v>3653887</v>
      </c>
    </row>
    <row r="79" spans="1:3" s="125" customFormat="1" ht="12" customHeight="1" x14ac:dyDescent="0.25">
      <c r="A79" s="129" t="s">
        <v>289</v>
      </c>
      <c r="B79" s="130" t="s">
        <v>419</v>
      </c>
      <c r="C79" s="461">
        <f>'1.B.1sz.mell.'!C78+'1.C.1.sz.mell.'!C79</f>
        <v>66146072</v>
      </c>
    </row>
    <row r="80" spans="1:3" s="125" customFormat="1" ht="12" customHeight="1" thickBot="1" x14ac:dyDescent="0.3">
      <c r="A80" s="132" t="s">
        <v>420</v>
      </c>
      <c r="B80" s="133" t="s">
        <v>290</v>
      </c>
      <c r="C80" s="462">
        <f>'1.1.A.sz.mell. (2)'!C80+'1.B.1sz.mell.'!C79+'1.C.1.sz.mell.'!C80</f>
        <v>0</v>
      </c>
    </row>
    <row r="81" spans="1:3" s="125" customFormat="1" ht="12" customHeight="1" thickBot="1" x14ac:dyDescent="0.3">
      <c r="A81" s="141" t="s">
        <v>291</v>
      </c>
      <c r="B81" s="134" t="s">
        <v>292</v>
      </c>
      <c r="C81" s="124">
        <f>'1.1.A.sz.mell. (2)'!C81+'1.B.1sz.mell.'!C80+'1.C.1.sz.mell.'!C81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465">
        <f>'1.1.A.sz.mell. (2)'!C82+'1.B.1sz.mell.'!C81+'1.C.1.sz.mell.'!C82</f>
        <v>0</v>
      </c>
    </row>
    <row r="83" spans="1:3" s="125" customFormat="1" ht="12" customHeight="1" x14ac:dyDescent="0.25">
      <c r="A83" s="144" t="s">
        <v>295</v>
      </c>
      <c r="B83" s="130" t="s">
        <v>296</v>
      </c>
      <c r="C83" s="463">
        <f>'1.1.A.sz.mell. (2)'!C83+'1.B.1sz.mell.'!C82+'1.C.1.sz.mell.'!C83</f>
        <v>0</v>
      </c>
    </row>
    <row r="84" spans="1:3" s="125" customFormat="1" ht="12" customHeight="1" x14ac:dyDescent="0.25">
      <c r="A84" s="144" t="s">
        <v>297</v>
      </c>
      <c r="B84" s="130" t="s">
        <v>298</v>
      </c>
      <c r="C84" s="463">
        <f>'1.1.A.sz.mell. (2)'!C84+'1.B.1sz.mell.'!C83+'1.C.1.sz.mell.'!C84</f>
        <v>0</v>
      </c>
    </row>
    <row r="85" spans="1:3" s="125" customFormat="1" ht="12" customHeight="1" thickBot="1" x14ac:dyDescent="0.3">
      <c r="A85" s="145" t="s">
        <v>299</v>
      </c>
      <c r="B85" s="133" t="s">
        <v>300</v>
      </c>
      <c r="C85" s="464">
        <f>'1.1.A.sz.mell. (2)'!C85+'1.B.1sz.mell.'!C84+'1.C.1.sz.mell.'!C85</f>
        <v>0</v>
      </c>
    </row>
    <row r="86" spans="1:3" s="125" customFormat="1" ht="13.5" customHeight="1" thickBot="1" x14ac:dyDescent="0.3">
      <c r="A86" s="141" t="s">
        <v>301</v>
      </c>
      <c r="B86" s="134" t="s">
        <v>302</v>
      </c>
      <c r="C86" s="124"/>
    </row>
    <row r="87" spans="1:3" s="125" customFormat="1" ht="15.75" customHeight="1" thickBot="1" x14ac:dyDescent="0.3">
      <c r="A87" s="141" t="s">
        <v>303</v>
      </c>
      <c r="B87" s="147" t="s">
        <v>304</v>
      </c>
      <c r="C87" s="124">
        <f>'1.1.A.sz.mell. (2)'!C86+'1.B.1sz.mell.'!C86+'1.C.1.sz.mell.'!C87</f>
        <v>285783323</v>
      </c>
    </row>
    <row r="88" spans="1:3" s="125" customFormat="1" ht="16.5" customHeight="1" thickBot="1" x14ac:dyDescent="0.3">
      <c r="A88" s="148" t="s">
        <v>305</v>
      </c>
      <c r="B88" s="149" t="s">
        <v>306</v>
      </c>
      <c r="C88" s="474">
        <f>'1.1.A.sz.mell. (2)'!C87+'1.B.1sz.mell.'!C88+'1.C.1.sz.mell.'!C88</f>
        <v>468322368</v>
      </c>
    </row>
    <row r="89" spans="1:3" s="104" customFormat="1" ht="74.2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0" t="s">
        <v>113</v>
      </c>
      <c r="B91" s="610"/>
      <c r="C91" s="450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471</v>
      </c>
    </row>
    <row r="93" spans="1:3" s="103" customFormat="1" ht="12" customHeight="1" thickBot="1" x14ac:dyDescent="0.25">
      <c r="A93" s="9">
        <v>1</v>
      </c>
      <c r="B93" s="10">
        <v>2</v>
      </c>
      <c r="C93" s="11">
        <v>3</v>
      </c>
    </row>
    <row r="94" spans="1:3" s="153" customFormat="1" ht="12" customHeight="1" thickBot="1" x14ac:dyDescent="0.3">
      <c r="A94" s="122" t="s">
        <v>13</v>
      </c>
      <c r="B94" s="167" t="s">
        <v>398</v>
      </c>
      <c r="C94" s="124">
        <f>'1.1.A.sz.mell. (2)'!C93+'1.B.1sz.mell.'!C94+'1.C.1.sz.mell.'!C94</f>
        <v>227802885</v>
      </c>
    </row>
    <row r="95" spans="1:3" s="153" customFormat="1" ht="12" customHeight="1" x14ac:dyDescent="0.25">
      <c r="A95" s="126" t="s">
        <v>84</v>
      </c>
      <c r="B95" s="175" t="s">
        <v>43</v>
      </c>
      <c r="C95" s="460">
        <f>'1.1.A.sz.mell. (2)'!C94+'1.B.1sz.mell.'!C95+'1.C.1.sz.mell.'!C95</f>
        <v>73753460</v>
      </c>
    </row>
    <row r="96" spans="1:3" s="153" customFormat="1" ht="12" customHeight="1" x14ac:dyDescent="0.25">
      <c r="A96" s="129" t="s">
        <v>85</v>
      </c>
      <c r="B96" s="157" t="s">
        <v>133</v>
      </c>
      <c r="C96" s="461">
        <f>'1.1.A.sz.mell. (2)'!C95+'1.B.1sz.mell.'!C96+'1.C.1.sz.mell.'!C96</f>
        <v>11450687</v>
      </c>
    </row>
    <row r="97" spans="1:3" s="153" customFormat="1" ht="12" customHeight="1" x14ac:dyDescent="0.25">
      <c r="A97" s="129" t="s">
        <v>86</v>
      </c>
      <c r="B97" s="157" t="s">
        <v>108</v>
      </c>
      <c r="C97" s="461">
        <f>'1.1.A.sz.mell. (2)'!C96+'1.B.1sz.mell.'!C97+'1.C.1.sz.mell.'!C97</f>
        <v>132883699</v>
      </c>
    </row>
    <row r="98" spans="1:3" s="153" customFormat="1" ht="12" customHeight="1" x14ac:dyDescent="0.25">
      <c r="A98" s="129" t="s">
        <v>87</v>
      </c>
      <c r="B98" s="157" t="s">
        <v>134</v>
      </c>
      <c r="C98" s="461">
        <f>'1.1.A.sz.mell. (2)'!C97+'1.B.1sz.mell.'!C98+'1.C.1.sz.mell.'!C98</f>
        <v>7600000</v>
      </c>
    </row>
    <row r="99" spans="1:3" s="153" customFormat="1" ht="12" customHeight="1" x14ac:dyDescent="0.25">
      <c r="A99" s="129" t="s">
        <v>98</v>
      </c>
      <c r="B99" s="157" t="s">
        <v>135</v>
      </c>
      <c r="C99" s="461">
        <f>'1.1.A.sz.mell. (2)'!C98+'1.B.1sz.mell.'!C99+'1.C.1.sz.mell.'!C99</f>
        <v>2115039</v>
      </c>
    </row>
    <row r="100" spans="1:3" s="153" customFormat="1" ht="12" customHeight="1" x14ac:dyDescent="0.25">
      <c r="A100" s="129" t="s">
        <v>88</v>
      </c>
      <c r="B100" s="157" t="s">
        <v>307</v>
      </c>
      <c r="C100" s="461">
        <f>'1.1.A.sz.mell. (2)'!C99+'1.B.1sz.mell.'!C100+'1.C.1.sz.mell.'!C100</f>
        <v>0</v>
      </c>
    </row>
    <row r="101" spans="1:3" s="153" customFormat="1" ht="12" customHeight="1" x14ac:dyDescent="0.25">
      <c r="A101" s="129" t="s">
        <v>89</v>
      </c>
      <c r="B101" s="160" t="s">
        <v>308</v>
      </c>
      <c r="C101" s="461">
        <f>'1.1.A.sz.mell. (2)'!C100+'1.B.1sz.mell.'!C101+'1.C.1.sz.mell.'!C101</f>
        <v>0</v>
      </c>
    </row>
    <row r="102" spans="1:3" s="153" customFormat="1" ht="12" customHeight="1" x14ac:dyDescent="0.25">
      <c r="A102" s="129" t="s">
        <v>99</v>
      </c>
      <c r="B102" s="161" t="s">
        <v>309</v>
      </c>
      <c r="C102" s="461">
        <f>'1.1.A.sz.mell. (2)'!C101+'1.B.1sz.mell.'!C102+'1.C.1.sz.mell.'!C102</f>
        <v>0</v>
      </c>
    </row>
    <row r="103" spans="1:3" s="153" customFormat="1" ht="12" customHeight="1" x14ac:dyDescent="0.25">
      <c r="A103" s="129" t="s">
        <v>100</v>
      </c>
      <c r="B103" s="161" t="s">
        <v>310</v>
      </c>
      <c r="C103" s="461">
        <f>'1.1.A.sz.mell. (2)'!C102+'1.B.1sz.mell.'!C103+'1.C.1.sz.mell.'!C103</f>
        <v>0</v>
      </c>
    </row>
    <row r="104" spans="1:3" s="153" customFormat="1" ht="12" customHeight="1" x14ac:dyDescent="0.25">
      <c r="A104" s="129" t="s">
        <v>101</v>
      </c>
      <c r="B104" s="160" t="s">
        <v>311</v>
      </c>
      <c r="C104" s="461">
        <f>'1.1.A.sz.mell. (2)'!C103+'1.B.1sz.mell.'!C104+'1.C.1.sz.mell.'!C104</f>
        <v>2115039</v>
      </c>
    </row>
    <row r="105" spans="1:3" s="153" customFormat="1" ht="12" customHeight="1" x14ac:dyDescent="0.25">
      <c r="A105" s="129" t="s">
        <v>102</v>
      </c>
      <c r="B105" s="160" t="s">
        <v>312</v>
      </c>
      <c r="C105" s="461">
        <f>'1.1.A.sz.mell. (2)'!C104+'1.B.1sz.mell.'!C105+'1.C.1.sz.mell.'!C105</f>
        <v>0</v>
      </c>
    </row>
    <row r="106" spans="1:3" s="153" customFormat="1" ht="12" customHeight="1" x14ac:dyDescent="0.25">
      <c r="A106" s="129" t="s">
        <v>104</v>
      </c>
      <c r="B106" s="161" t="s">
        <v>313</v>
      </c>
      <c r="C106" s="463">
        <f>'1.1.A.sz.mell. (2)'!C105+'1.B.1sz.mell.'!C106+'1.C.1.sz.mell.'!C106</f>
        <v>0</v>
      </c>
    </row>
    <row r="107" spans="1:3" s="153" customFormat="1" ht="12" customHeight="1" x14ac:dyDescent="0.25">
      <c r="A107" s="129" t="s">
        <v>136</v>
      </c>
      <c r="B107" s="161" t="s">
        <v>314</v>
      </c>
      <c r="C107" s="463">
        <f>'1.1.A.sz.mell. (2)'!C106+'1.B.1sz.mell.'!C107+'1.C.1.sz.mell.'!C107</f>
        <v>0</v>
      </c>
    </row>
    <row r="108" spans="1:3" s="153" customFormat="1" ht="12" customHeight="1" x14ac:dyDescent="0.25">
      <c r="A108" s="129" t="s">
        <v>315</v>
      </c>
      <c r="B108" s="161" t="s">
        <v>316</v>
      </c>
      <c r="C108" s="463">
        <f>'1.1.A.sz.mell. (2)'!C107+'1.B.1sz.mell.'!C108+'1.C.1.sz.mell.'!C108</f>
        <v>0</v>
      </c>
    </row>
    <row r="109" spans="1:3" s="153" customFormat="1" ht="12" customHeight="1" thickBot="1" x14ac:dyDescent="0.3">
      <c r="A109" s="132" t="s">
        <v>317</v>
      </c>
      <c r="B109" s="163" t="s">
        <v>318</v>
      </c>
      <c r="C109" s="464">
        <f>'1.1.A.sz.mell. (2)'!C108+'1.B.1sz.mell.'!C109+'1.C.1.sz.mell.'!C109</f>
        <v>0</v>
      </c>
    </row>
    <row r="110" spans="1:3" s="153" customFormat="1" ht="12" customHeight="1" thickBot="1" x14ac:dyDescent="0.3">
      <c r="A110" s="122" t="s">
        <v>14</v>
      </c>
      <c r="B110" s="167" t="s">
        <v>399</v>
      </c>
      <c r="C110" s="124">
        <f>'1.1.A.sz.mell. (2)'!C109+'1.B.1sz.mell.'!C110+'1.C.1.sz.mell.'!C110</f>
        <v>160388365</v>
      </c>
    </row>
    <row r="111" spans="1:3" s="153" customFormat="1" ht="12" customHeight="1" x14ac:dyDescent="0.25">
      <c r="A111" s="126" t="s">
        <v>90</v>
      </c>
      <c r="B111" s="175" t="s">
        <v>166</v>
      </c>
      <c r="C111" s="460">
        <f>'1.1.A.sz.mell. (2)'!C110+'1.B.1sz.mell.'!C111+'1.C.1.sz.mell.'!C111</f>
        <v>2756065</v>
      </c>
    </row>
    <row r="112" spans="1:3" s="153" customFormat="1" ht="12" customHeight="1" x14ac:dyDescent="0.25">
      <c r="A112" s="129" t="s">
        <v>91</v>
      </c>
      <c r="B112" s="157" t="s">
        <v>319</v>
      </c>
      <c r="C112" s="461">
        <f>'1.1.A.sz.mell. (2)'!C111+'1.B.1sz.mell.'!C112+'1.C.1.sz.mell.'!C112</f>
        <v>0</v>
      </c>
    </row>
    <row r="113" spans="1:3" s="153" customFormat="1" ht="12" customHeight="1" x14ac:dyDescent="0.25">
      <c r="A113" s="129" t="s">
        <v>92</v>
      </c>
      <c r="B113" s="157" t="s">
        <v>137</v>
      </c>
      <c r="C113" s="461">
        <f>'1.1.A.sz.mell. (2)'!C112+'1.B.1sz.mell.'!C113+'1.C.1.sz.mell.'!C113</f>
        <v>157495878</v>
      </c>
    </row>
    <row r="114" spans="1:3" s="153" customFormat="1" ht="12" customHeight="1" x14ac:dyDescent="0.25">
      <c r="A114" s="129" t="s">
        <v>93</v>
      </c>
      <c r="B114" s="157" t="s">
        <v>320</v>
      </c>
      <c r="C114" s="461">
        <f>'1.1.A.sz.mell. (2)'!C113+'1.B.1sz.mell.'!C114+'1.C.1.sz.mell.'!C114</f>
        <v>156106878</v>
      </c>
    </row>
    <row r="115" spans="1:3" s="153" customFormat="1" ht="12" customHeight="1" x14ac:dyDescent="0.25">
      <c r="A115" s="129" t="s">
        <v>94</v>
      </c>
      <c r="B115" s="171" t="s">
        <v>168</v>
      </c>
      <c r="C115" s="461">
        <f>'1.1.A.sz.mell. (2)'!C114+'1.B.1sz.mell.'!C115+'1.C.1.sz.mell.'!C115</f>
        <v>136422</v>
      </c>
    </row>
    <row r="116" spans="1:3" s="153" customFormat="1" ht="12" customHeight="1" x14ac:dyDescent="0.25">
      <c r="A116" s="129" t="s">
        <v>103</v>
      </c>
      <c r="B116" s="171" t="s">
        <v>321</v>
      </c>
      <c r="C116" s="461">
        <f>'1.1.A.sz.mell. (2)'!C115+'1.B.1sz.mell.'!C116+'1.C.1.sz.mell.'!C116</f>
        <v>0</v>
      </c>
    </row>
    <row r="117" spans="1:3" s="153" customFormat="1" ht="12" customHeight="1" x14ac:dyDescent="0.25">
      <c r="A117" s="129" t="s">
        <v>105</v>
      </c>
      <c r="B117" s="161" t="s">
        <v>322</v>
      </c>
      <c r="C117" s="461">
        <f>'1.1.A.sz.mell. (2)'!C116+'1.B.1sz.mell.'!C117+'1.C.1.sz.mell.'!C117</f>
        <v>0</v>
      </c>
    </row>
    <row r="118" spans="1:3" s="153" customFormat="1" ht="12" x14ac:dyDescent="0.25">
      <c r="A118" s="129" t="s">
        <v>138</v>
      </c>
      <c r="B118" s="161" t="s">
        <v>310</v>
      </c>
      <c r="C118" s="461">
        <f>'1.1.A.sz.mell. (2)'!C117+'1.B.1sz.mell.'!C118+'1.C.1.sz.mell.'!C118</f>
        <v>0</v>
      </c>
    </row>
    <row r="119" spans="1:3" s="153" customFormat="1" ht="12" customHeight="1" x14ac:dyDescent="0.25">
      <c r="A119" s="129" t="s">
        <v>139</v>
      </c>
      <c r="B119" s="161" t="s">
        <v>323</v>
      </c>
      <c r="C119" s="461">
        <f>'1.1.A.sz.mell. (2)'!C118+'1.B.1sz.mell.'!C119+'1.C.1.sz.mell.'!C119</f>
        <v>136422</v>
      </c>
    </row>
    <row r="120" spans="1:3" s="153" customFormat="1" ht="12" customHeight="1" x14ac:dyDescent="0.25">
      <c r="A120" s="129" t="s">
        <v>140</v>
      </c>
      <c r="B120" s="161" t="s">
        <v>324</v>
      </c>
      <c r="C120" s="461">
        <f>'1.1.A.sz.mell. (2)'!C119+'1.B.1sz.mell.'!C120+'1.C.1.sz.mell.'!C120</f>
        <v>0</v>
      </c>
    </row>
    <row r="121" spans="1:3" s="153" customFormat="1" ht="12" customHeight="1" x14ac:dyDescent="0.25">
      <c r="A121" s="129" t="s">
        <v>325</v>
      </c>
      <c r="B121" s="161" t="s">
        <v>313</v>
      </c>
      <c r="C121" s="461">
        <f>'1.1.A.sz.mell. (2)'!C120+'1.B.1sz.mell.'!C121+'1.C.1.sz.mell.'!C121</f>
        <v>0</v>
      </c>
    </row>
    <row r="122" spans="1:3" s="153" customFormat="1" ht="12" customHeight="1" x14ac:dyDescent="0.25">
      <c r="A122" s="129" t="s">
        <v>326</v>
      </c>
      <c r="B122" s="161" t="s">
        <v>327</v>
      </c>
      <c r="C122" s="463">
        <f>'1.1.A.sz.mell. (2)'!C121+'1.B.1sz.mell.'!C122+'1.C.1.sz.mell.'!C122</f>
        <v>0</v>
      </c>
    </row>
    <row r="123" spans="1:3" s="153" customFormat="1" ht="12.6" thickBot="1" x14ac:dyDescent="0.3">
      <c r="A123" s="132" t="s">
        <v>328</v>
      </c>
      <c r="B123" s="163" t="s">
        <v>329</v>
      </c>
      <c r="C123" s="464">
        <f>'1.1.A.sz.mell. (2)'!C122+'1.B.1sz.mell.'!C123+'1.C.1.sz.mell.'!C123</f>
        <v>0</v>
      </c>
    </row>
    <row r="124" spans="1:3" s="153" customFormat="1" ht="12" customHeight="1" thickBot="1" x14ac:dyDescent="0.3">
      <c r="A124" s="122" t="s">
        <v>15</v>
      </c>
      <c r="B124" s="174" t="s">
        <v>330</v>
      </c>
      <c r="C124" s="124">
        <f>'1.1.A.sz.mell. (2)'!C123+'1.B.1sz.mell.'!C124+'1.C.1.sz.mell.'!C124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465">
        <f>'1.1.A.sz.mell. (2)'!C124+'1.B.1sz.mell.'!C125+'1.C.1.sz.mell.'!C125</f>
        <v>0</v>
      </c>
    </row>
    <row r="126" spans="1:3" s="153" customFormat="1" ht="12" customHeight="1" thickBot="1" x14ac:dyDescent="0.3">
      <c r="A126" s="132" t="s">
        <v>74</v>
      </c>
      <c r="B126" s="168" t="s">
        <v>51</v>
      </c>
      <c r="C126" s="464">
        <f>'1.1.A.sz.mell. (2)'!C125+'1.B.1sz.mell.'!C126+'1.C.1.sz.mell.'!C126</f>
        <v>0</v>
      </c>
    </row>
    <row r="127" spans="1:3" s="153" customFormat="1" ht="12" customHeight="1" thickBot="1" x14ac:dyDescent="0.3">
      <c r="A127" s="122" t="s">
        <v>16</v>
      </c>
      <c r="B127" s="174" t="s">
        <v>331</v>
      </c>
      <c r="C127" s="124">
        <f>'1.1.A.sz.mell. (2)'!C126+'1.B.1sz.mell.'!C127+'1.C.1.sz.mell.'!C127</f>
        <v>388191250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124">
        <f>'1.1.A.sz.mell. (2)'!C127+'1.B.1sz.mell.'!C128+'1.C.1.sz.mell.'!C128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465">
        <f>'1.1.A.sz.mell. (2)'!C128+'1.B.1sz.mell.'!C129+'1.C.1.sz.mell.'!C129</f>
        <v>0</v>
      </c>
    </row>
    <row r="130" spans="1:3" s="153" customFormat="1" ht="12" customHeight="1" x14ac:dyDescent="0.25">
      <c r="A130" s="129" t="s">
        <v>78</v>
      </c>
      <c r="B130" s="157" t="s">
        <v>334</v>
      </c>
      <c r="C130" s="463">
        <f>'1.1.A.sz.mell. (2)'!C129+'1.B.1sz.mell.'!C130+'1.C.1.sz.mell.'!C130</f>
        <v>0</v>
      </c>
    </row>
    <row r="131" spans="1:3" s="153" customFormat="1" ht="12" customHeight="1" thickBot="1" x14ac:dyDescent="0.3">
      <c r="A131" s="132" t="s">
        <v>79</v>
      </c>
      <c r="B131" s="168" t="s">
        <v>335</v>
      </c>
      <c r="C131" s="464">
        <f>'1.1.A.sz.mell. (2)'!C130+'1.B.1sz.mell.'!C131+'1.C.1.sz.mell.'!C131</f>
        <v>0</v>
      </c>
    </row>
    <row r="132" spans="1:3" s="153" customFormat="1" ht="12" customHeight="1" thickBot="1" x14ac:dyDescent="0.3">
      <c r="A132" s="122" t="s">
        <v>18</v>
      </c>
      <c r="B132" s="174" t="s">
        <v>336</v>
      </c>
      <c r="C132" s="124">
        <f>'1.1.A.sz.mell. (2)'!C131+'1.B.1sz.mell.'!C132+'1.C.1.sz.mell.'!C132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465">
        <f>'1.1.A.sz.mell. (2)'!C132+'1.B.1sz.mell.'!C133+'1.C.1.sz.mell.'!C133</f>
        <v>0</v>
      </c>
    </row>
    <row r="134" spans="1:3" s="153" customFormat="1" ht="12" customHeight="1" x14ac:dyDescent="0.25">
      <c r="A134" s="129" t="s">
        <v>81</v>
      </c>
      <c r="B134" s="157" t="s">
        <v>338</v>
      </c>
      <c r="C134" s="463">
        <f>'1.1.A.sz.mell. (2)'!C133+'1.B.1sz.mell.'!C134+'1.C.1.sz.mell.'!C134</f>
        <v>0</v>
      </c>
    </row>
    <row r="135" spans="1:3" s="153" customFormat="1" ht="12" customHeight="1" x14ac:dyDescent="0.25">
      <c r="A135" s="129" t="s">
        <v>241</v>
      </c>
      <c r="B135" s="157" t="s">
        <v>339</v>
      </c>
      <c r="C135" s="463">
        <f>'1.1.A.sz.mell. (2)'!C134+'1.B.1sz.mell.'!C135+'1.C.1.sz.mell.'!C135</f>
        <v>0</v>
      </c>
    </row>
    <row r="136" spans="1:3" s="153" customFormat="1" ht="12" customHeight="1" thickBot="1" x14ac:dyDescent="0.3">
      <c r="A136" s="132" t="s">
        <v>243</v>
      </c>
      <c r="B136" s="168" t="s">
        <v>340</v>
      </c>
      <c r="C136" s="464">
        <f>'1.1.A.sz.mell. (2)'!C135+'1.B.1sz.mell.'!C136+'1.C.1.sz.mell.'!C136</f>
        <v>0</v>
      </c>
    </row>
    <row r="137" spans="1:3" s="153" customFormat="1" ht="12" customHeight="1" thickBot="1" x14ac:dyDescent="0.3">
      <c r="A137" s="122" t="s">
        <v>19</v>
      </c>
      <c r="B137" s="174" t="s">
        <v>341</v>
      </c>
      <c r="C137" s="124">
        <f>'1.1.A.sz.mell. (2)'!C136+'1.B.1sz.mell.'!C137+'1.C.1.sz.mell.'!C137</f>
        <v>70935451</v>
      </c>
    </row>
    <row r="138" spans="1:3" s="153" customFormat="1" ht="12" customHeight="1" x14ac:dyDescent="0.25">
      <c r="A138" s="126" t="s">
        <v>82</v>
      </c>
      <c r="B138" s="175" t="s">
        <v>342</v>
      </c>
      <c r="C138" s="465">
        <f>'1.1.A.sz.mell. (2)'!C137+'1.B.1sz.mell.'!C138+'1.C.1.sz.mell.'!C138</f>
        <v>0</v>
      </c>
    </row>
    <row r="139" spans="1:3" s="153" customFormat="1" ht="12" customHeight="1" x14ac:dyDescent="0.25">
      <c r="A139" s="129" t="s">
        <v>83</v>
      </c>
      <c r="B139" s="157" t="s">
        <v>343</v>
      </c>
      <c r="C139" s="461">
        <f>'1.1.A.sz.mell. (2)'!C138+'1.B.1sz.mell.'!C139+'1.C.1.sz.mell.'!C139</f>
        <v>3653887</v>
      </c>
    </row>
    <row r="140" spans="1:3" s="153" customFormat="1" ht="12" customHeight="1" x14ac:dyDescent="0.25">
      <c r="A140" s="129" t="s">
        <v>250</v>
      </c>
      <c r="B140" s="157" t="s">
        <v>344</v>
      </c>
      <c r="C140" s="461">
        <f>'1.1.A.sz.mell. (2)'!C139+'1.B.1sz.mell.'!C140+'1.C.1.sz.mell.'!C140</f>
        <v>0</v>
      </c>
    </row>
    <row r="141" spans="1:3" s="153" customFormat="1" ht="12" customHeight="1" x14ac:dyDescent="0.25">
      <c r="A141" s="129" t="s">
        <v>252</v>
      </c>
      <c r="B141" s="157" t="s">
        <v>525</v>
      </c>
      <c r="C141" s="463">
        <f>'1.1.A.sz.mell. (2)'!C140+'1.B.1sz.mell.'!C141+'1.C.1.sz.mell.'!C141</f>
        <v>0</v>
      </c>
    </row>
    <row r="142" spans="1:3" s="153" customFormat="1" ht="12" customHeight="1" thickBot="1" x14ac:dyDescent="0.3">
      <c r="A142" s="132" t="s">
        <v>418</v>
      </c>
      <c r="B142" s="168" t="s">
        <v>414</v>
      </c>
      <c r="C142" s="464">
        <f>'1.1.A.sz.mell. (2)'!C141</f>
        <v>67281564</v>
      </c>
    </row>
    <row r="143" spans="1:3" s="153" customFormat="1" ht="12" customHeight="1" thickBot="1" x14ac:dyDescent="0.3">
      <c r="A143" s="122" t="s">
        <v>20</v>
      </c>
      <c r="B143" s="174" t="s">
        <v>346</v>
      </c>
      <c r="C143" s="124">
        <f>'1.1.A.sz.mell. (2)'!C142+'1.B.1sz.mell.'!C143+'1.C.1.sz.mell.'!C143</f>
        <v>0</v>
      </c>
    </row>
    <row r="144" spans="1:3" s="153" customFormat="1" ht="12" customHeight="1" x14ac:dyDescent="0.25">
      <c r="A144" s="126" t="s">
        <v>131</v>
      </c>
      <c r="B144" s="175" t="s">
        <v>347</v>
      </c>
      <c r="C144" s="465">
        <f>'1.1.A.sz.mell. (2)'!C143+'1.B.1sz.mell.'!C144+'1.C.1.sz.mell.'!C144</f>
        <v>0</v>
      </c>
    </row>
    <row r="145" spans="1:9" s="153" customFormat="1" ht="12" customHeight="1" x14ac:dyDescent="0.25">
      <c r="A145" s="129" t="s">
        <v>132</v>
      </c>
      <c r="B145" s="157" t="s">
        <v>348</v>
      </c>
      <c r="C145" s="463">
        <f>'1.1.A.sz.mell. (2)'!C144+'1.B.1sz.mell.'!C145+'1.C.1.sz.mell.'!C145</f>
        <v>0</v>
      </c>
    </row>
    <row r="146" spans="1:9" s="153" customFormat="1" ht="12" customHeight="1" x14ac:dyDescent="0.25">
      <c r="A146" s="129" t="s">
        <v>167</v>
      </c>
      <c r="B146" s="157" t="s">
        <v>349</v>
      </c>
      <c r="C146" s="463">
        <f>'1.1.A.sz.mell. (2)'!C145+'1.B.1sz.mell.'!C146+'1.C.1.sz.mell.'!C146</f>
        <v>0</v>
      </c>
    </row>
    <row r="147" spans="1:9" s="153" customFormat="1" ht="12" customHeight="1" thickBot="1" x14ac:dyDescent="0.3">
      <c r="A147" s="132" t="s">
        <v>258</v>
      </c>
      <c r="B147" s="168" t="s">
        <v>350</v>
      </c>
      <c r="C147" s="464">
        <f>'1.1.A.sz.mell. (2)'!C146+'1.B.1sz.mell.'!C147+'1.C.1.sz.mell.'!C147</f>
        <v>0</v>
      </c>
    </row>
    <row r="148" spans="1:9" s="153" customFormat="1" ht="15" customHeight="1" thickBot="1" x14ac:dyDescent="0.3">
      <c r="A148" s="150" t="s">
        <v>21</v>
      </c>
      <c r="B148" s="486" t="s">
        <v>351</v>
      </c>
      <c r="C148" s="152">
        <f>'1.1.A.sz.mell. (2)'!C147+'1.B.1sz.mell.'!C147+'1.C.1.sz.mell.'!C147</f>
        <v>70935451</v>
      </c>
      <c r="F148" s="178"/>
      <c r="G148" s="179"/>
      <c r="H148" s="179"/>
      <c r="I148" s="179"/>
    </row>
    <row r="149" spans="1:9" s="125" customFormat="1" ht="12.9" customHeight="1" thickBot="1" x14ac:dyDescent="0.3">
      <c r="A149" s="469" t="s">
        <v>22</v>
      </c>
      <c r="B149" s="134" t="s">
        <v>352</v>
      </c>
      <c r="C149" s="106">
        <f>'1.1.A.sz.mell. (2)'!C148+'1.B.1sz.mell.'!C87+'1.C.1.sz.mell.'!C88</f>
        <v>459126701</v>
      </c>
    </row>
    <row r="150" spans="1:9" ht="7.5" customHeight="1" x14ac:dyDescent="0.3">
      <c r="A150" s="580"/>
      <c r="B150" s="580"/>
      <c r="C150" s="581"/>
    </row>
    <row r="151" spans="1:9" x14ac:dyDescent="0.3">
      <c r="A151" s="612" t="s">
        <v>353</v>
      </c>
      <c r="B151" s="612"/>
      <c r="C151" s="612"/>
    </row>
    <row r="152" spans="1:9" ht="15" customHeight="1" thickBot="1" x14ac:dyDescent="0.35">
      <c r="A152" s="606" t="s">
        <v>114</v>
      </c>
      <c r="B152" s="606"/>
      <c r="C152" s="450" t="s">
        <v>9</v>
      </c>
    </row>
    <row r="153" spans="1:9" ht="13.5" customHeight="1" thickBot="1" x14ac:dyDescent="0.35">
      <c r="A153" s="3">
        <v>1</v>
      </c>
      <c r="B153" s="7" t="s">
        <v>354</v>
      </c>
      <c r="C153" s="74">
        <f>+C63-C127</f>
        <v>-205652205</v>
      </c>
      <c r="D153" s="107"/>
    </row>
    <row r="154" spans="1:9" ht="27.75" customHeight="1" thickBot="1" x14ac:dyDescent="0.35">
      <c r="A154" s="577" t="s">
        <v>14</v>
      </c>
      <c r="B154" s="578" t="s">
        <v>355</v>
      </c>
      <c r="C154" s="579">
        <f>+C87-C148</f>
        <v>214847872</v>
      </c>
    </row>
  </sheetData>
  <mergeCells count="8">
    <mergeCell ref="A151:C151"/>
    <mergeCell ref="A152:B152"/>
    <mergeCell ref="A1:C1"/>
    <mergeCell ref="A2:F2"/>
    <mergeCell ref="A3:C3"/>
    <mergeCell ref="A4:B4"/>
    <mergeCell ref="A90:C90"/>
    <mergeCell ref="A91:B91"/>
  </mergeCells>
  <phoneticPr fontId="25" type="noConversion"/>
  <pageMargins left="0.78740157480314965" right="0.78740157480314965" top="0.74" bottom="0.79" header="0.51181102362204722" footer="0.51181102362204722"/>
  <pageSetup paperSize="9" scale="64" fitToWidth="3" fitToHeight="2" orientation="portrait" r:id="rId1"/>
  <headerFooter alignWithMargins="0"/>
  <rowBreaks count="1" manualBreakCount="1">
    <brk id="8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2"/>
  <sheetViews>
    <sheetView zoomScaleNormal="100" workbookViewId="0">
      <selection activeCell="F59" sqref="F59"/>
    </sheetView>
  </sheetViews>
  <sheetFormatPr defaultColWidth="9.33203125" defaultRowHeight="13.2" x14ac:dyDescent="0.25"/>
  <cols>
    <col min="1" max="1" width="47.109375" style="378" customWidth="1"/>
    <col min="2" max="2" width="15.6640625" style="378" customWidth="1"/>
    <col min="3" max="3" width="16.33203125" style="378" customWidth="1"/>
    <col min="4" max="4" width="18" style="378" customWidth="1"/>
    <col min="5" max="5" width="16.6640625" style="378" customWidth="1"/>
    <col min="6" max="6" width="18.77734375" style="378" customWidth="1"/>
    <col min="7" max="7" width="16.109375" style="378" customWidth="1"/>
    <col min="8" max="8" width="12.77734375" style="379" customWidth="1"/>
    <col min="9" max="9" width="13.77734375" style="379" customWidth="1"/>
    <col min="10" max="16384" width="9.33203125" style="379"/>
  </cols>
  <sheetData>
    <row r="1" spans="1:7" ht="25.5" customHeight="1" x14ac:dyDescent="0.25">
      <c r="A1" s="634" t="s">
        <v>1</v>
      </c>
      <c r="B1" s="634"/>
      <c r="C1" s="634"/>
      <c r="D1" s="634"/>
      <c r="E1" s="634"/>
      <c r="F1" s="634"/>
    </row>
    <row r="2" spans="1:7" ht="22.5" customHeight="1" thickBot="1" x14ac:dyDescent="0.35">
      <c r="F2" s="380" t="s">
        <v>9</v>
      </c>
    </row>
    <row r="3" spans="1:7" s="382" customFormat="1" ht="44.25" customHeight="1" thickBot="1" x14ac:dyDescent="0.3">
      <c r="A3" s="381" t="s">
        <v>55</v>
      </c>
      <c r="B3" s="381" t="s">
        <v>56</v>
      </c>
      <c r="C3" s="381" t="s">
        <v>57</v>
      </c>
      <c r="D3" s="381" t="s">
        <v>482</v>
      </c>
      <c r="E3" s="381" t="s">
        <v>471</v>
      </c>
      <c r="F3" s="381" t="s">
        <v>509</v>
      </c>
    </row>
    <row r="4" spans="1:7" ht="12" customHeight="1" thickBot="1" x14ac:dyDescent="0.3">
      <c r="A4" s="383">
        <v>1</v>
      </c>
      <c r="B4" s="383">
        <v>2</v>
      </c>
      <c r="C4" s="383">
        <v>3</v>
      </c>
      <c r="D4" s="383">
        <v>4</v>
      </c>
      <c r="E4" s="383">
        <v>5</v>
      </c>
      <c r="F4" s="383" t="s">
        <v>72</v>
      </c>
    </row>
    <row r="5" spans="1:7" ht="12" customHeight="1" x14ac:dyDescent="0.25">
      <c r="A5" s="384"/>
      <c r="B5" s="385"/>
      <c r="C5" s="386"/>
      <c r="D5" s="387"/>
      <c r="E5" s="385"/>
      <c r="F5" s="388"/>
      <c r="G5" s="389"/>
    </row>
    <row r="6" spans="1:7" s="393" customFormat="1" ht="15.9" customHeight="1" x14ac:dyDescent="0.25">
      <c r="A6" s="390" t="s">
        <v>483</v>
      </c>
      <c r="B6" s="385"/>
      <c r="C6" s="386"/>
      <c r="D6" s="387"/>
      <c r="E6" s="385"/>
      <c r="F6" s="391"/>
      <c r="G6" s="392"/>
    </row>
    <row r="7" spans="1:7" s="393" customFormat="1" ht="15.9" customHeight="1" x14ac:dyDescent="0.25">
      <c r="A7" s="394" t="s">
        <v>526</v>
      </c>
      <c r="B7" s="395">
        <v>299999</v>
      </c>
      <c r="C7" s="396"/>
      <c r="D7" s="397"/>
      <c r="E7" s="395">
        <v>299999</v>
      </c>
      <c r="F7" s="398"/>
      <c r="G7" s="392"/>
    </row>
    <row r="8" spans="1:7" s="393" customFormat="1" ht="15.9" customHeight="1" x14ac:dyDescent="0.25">
      <c r="A8" s="394" t="s">
        <v>527</v>
      </c>
      <c r="B8" s="395">
        <v>1606550</v>
      </c>
      <c r="C8" s="396"/>
      <c r="D8" s="397"/>
      <c r="E8" s="395">
        <v>1606550</v>
      </c>
      <c r="F8" s="398"/>
      <c r="G8" s="392"/>
    </row>
    <row r="9" spans="1:7" s="393" customFormat="1" ht="15.9" customHeight="1" x14ac:dyDescent="0.25">
      <c r="A9" s="394" t="s">
        <v>528</v>
      </c>
      <c r="B9" s="395">
        <v>9525</v>
      </c>
      <c r="C9" s="396"/>
      <c r="D9" s="397"/>
      <c r="E9" s="395">
        <v>9525</v>
      </c>
      <c r="F9" s="398"/>
      <c r="G9" s="392"/>
    </row>
    <row r="10" spans="1:7" s="393" customFormat="1" ht="15.9" customHeight="1" x14ac:dyDescent="0.25">
      <c r="A10" s="394" t="s">
        <v>529</v>
      </c>
      <c r="B10" s="395">
        <v>12700</v>
      </c>
      <c r="C10" s="396"/>
      <c r="D10" s="397"/>
      <c r="E10" s="395">
        <v>12700</v>
      </c>
      <c r="F10" s="398"/>
      <c r="G10" s="392"/>
    </row>
    <row r="11" spans="1:7" s="393" customFormat="1" ht="15.9" customHeight="1" x14ac:dyDescent="0.25">
      <c r="A11" s="394" t="s">
        <v>530</v>
      </c>
      <c r="B11" s="395">
        <v>11430</v>
      </c>
      <c r="C11" s="396"/>
      <c r="D11" s="397"/>
      <c r="E11" s="395">
        <v>11430</v>
      </c>
      <c r="F11" s="398"/>
      <c r="G11" s="392"/>
    </row>
    <row r="12" spans="1:7" ht="15.9" customHeight="1" x14ac:dyDescent="0.25">
      <c r="A12" s="394" t="s">
        <v>531</v>
      </c>
      <c r="B12" s="395">
        <v>11430</v>
      </c>
      <c r="C12" s="399"/>
      <c r="D12" s="400"/>
      <c r="E12" s="395">
        <v>11430</v>
      </c>
      <c r="F12" s="398"/>
    </row>
    <row r="13" spans="1:7" ht="15.9" customHeight="1" x14ac:dyDescent="0.25">
      <c r="A13" s="394" t="s">
        <v>532</v>
      </c>
      <c r="B13" s="401">
        <v>30010</v>
      </c>
      <c r="C13" s="399"/>
      <c r="D13" s="400"/>
      <c r="E13" s="401">
        <v>30010</v>
      </c>
      <c r="F13" s="398"/>
    </row>
    <row r="14" spans="1:7" ht="15.9" customHeight="1" x14ac:dyDescent="0.25">
      <c r="A14" s="394" t="s">
        <v>533</v>
      </c>
      <c r="B14" s="401">
        <v>19764</v>
      </c>
      <c r="C14" s="399"/>
      <c r="D14" s="400"/>
      <c r="E14" s="401">
        <v>19764</v>
      </c>
      <c r="F14" s="398"/>
    </row>
    <row r="15" spans="1:7" ht="15.9" customHeight="1" x14ac:dyDescent="0.25">
      <c r="A15" s="394" t="s">
        <v>534</v>
      </c>
      <c r="B15" s="401">
        <v>11430</v>
      </c>
      <c r="C15" s="399"/>
      <c r="D15" s="400"/>
      <c r="E15" s="401">
        <v>11430</v>
      </c>
      <c r="F15" s="398"/>
    </row>
    <row r="16" spans="1:7" ht="15.9" customHeight="1" x14ac:dyDescent="0.25">
      <c r="A16" s="394" t="s">
        <v>535</v>
      </c>
      <c r="B16" s="401">
        <v>11430</v>
      </c>
      <c r="C16" s="399"/>
      <c r="D16" s="400"/>
      <c r="E16" s="401">
        <v>11430</v>
      </c>
      <c r="F16" s="398"/>
    </row>
    <row r="17" spans="1:6" ht="15.9" customHeight="1" x14ac:dyDescent="0.25">
      <c r="A17" s="394" t="s">
        <v>536</v>
      </c>
      <c r="B17" s="395">
        <v>100000</v>
      </c>
      <c r="C17" s="399"/>
      <c r="D17" s="400"/>
      <c r="E17" s="395">
        <v>100000</v>
      </c>
      <c r="F17" s="398"/>
    </row>
    <row r="18" spans="1:6" ht="15.9" customHeight="1" x14ac:dyDescent="0.25">
      <c r="A18" s="394" t="s">
        <v>537</v>
      </c>
      <c r="B18" s="395">
        <v>5715</v>
      </c>
      <c r="C18" s="399"/>
      <c r="D18" s="400"/>
      <c r="E18" s="395">
        <v>5715</v>
      </c>
      <c r="F18" s="398"/>
    </row>
    <row r="19" spans="1:6" ht="15.9" customHeight="1" x14ac:dyDescent="0.25">
      <c r="A19" s="394" t="s">
        <v>538</v>
      </c>
      <c r="B19" s="395">
        <v>11430</v>
      </c>
      <c r="C19" s="399"/>
      <c r="D19" s="400"/>
      <c r="E19" s="395">
        <v>11430</v>
      </c>
      <c r="F19" s="398"/>
    </row>
    <row r="20" spans="1:6" ht="15.9" customHeight="1" x14ac:dyDescent="0.25">
      <c r="A20" s="394" t="s">
        <v>539</v>
      </c>
      <c r="B20" s="395">
        <v>11430</v>
      </c>
      <c r="C20" s="399"/>
      <c r="D20" s="400"/>
      <c r="E20" s="395">
        <v>11430</v>
      </c>
      <c r="F20" s="398"/>
    </row>
    <row r="21" spans="1:6" ht="15.9" customHeight="1" x14ac:dyDescent="0.25">
      <c r="A21" s="394" t="s">
        <v>540</v>
      </c>
      <c r="B21" s="395">
        <v>45720</v>
      </c>
      <c r="C21" s="399"/>
      <c r="D21" s="400"/>
      <c r="E21" s="395">
        <v>45720</v>
      </c>
      <c r="F21" s="398"/>
    </row>
    <row r="22" spans="1:6" ht="15.9" customHeight="1" x14ac:dyDescent="0.25">
      <c r="A22" s="394" t="s">
        <v>541</v>
      </c>
      <c r="B22" s="395">
        <v>10000</v>
      </c>
      <c r="C22" s="399"/>
      <c r="D22" s="400"/>
      <c r="E22" s="395">
        <v>10000</v>
      </c>
      <c r="F22" s="398"/>
    </row>
    <row r="23" spans="1:6" ht="17.25" customHeight="1" x14ac:dyDescent="0.25">
      <c r="A23" s="394" t="s">
        <v>542</v>
      </c>
      <c r="B23" s="395">
        <v>32258</v>
      </c>
      <c r="C23" s="399"/>
      <c r="D23" s="400"/>
      <c r="E23" s="395">
        <v>32258</v>
      </c>
      <c r="F23" s="398"/>
    </row>
    <row r="24" spans="1:6" ht="15.9" customHeight="1" x14ac:dyDescent="0.25">
      <c r="A24" s="394" t="s">
        <v>543</v>
      </c>
      <c r="B24" s="395">
        <v>19050</v>
      </c>
      <c r="C24" s="399"/>
      <c r="D24" s="400"/>
      <c r="E24" s="395">
        <v>19050</v>
      </c>
      <c r="F24" s="398"/>
    </row>
    <row r="25" spans="1:6" ht="15.6" x14ac:dyDescent="0.25">
      <c r="A25" s="394" t="s">
        <v>544</v>
      </c>
      <c r="B25" s="395">
        <v>11430</v>
      </c>
      <c r="C25" s="399"/>
      <c r="D25" s="400"/>
      <c r="E25" s="395">
        <v>11430</v>
      </c>
      <c r="F25" s="398"/>
    </row>
    <row r="26" spans="1:6" ht="15.6" x14ac:dyDescent="0.25">
      <c r="A26" s="394" t="s">
        <v>545</v>
      </c>
      <c r="B26" s="395">
        <v>100000</v>
      </c>
      <c r="C26" s="399"/>
      <c r="D26" s="400"/>
      <c r="E26" s="395">
        <f>B26</f>
        <v>100000</v>
      </c>
      <c r="F26" s="398"/>
    </row>
    <row r="27" spans="1:6" ht="15.6" x14ac:dyDescent="0.25">
      <c r="A27" s="394" t="s">
        <v>546</v>
      </c>
      <c r="B27" s="395">
        <v>100000</v>
      </c>
      <c r="C27" s="399"/>
      <c r="D27" s="400"/>
      <c r="E27" s="395">
        <f>B27</f>
        <v>100000</v>
      </c>
      <c r="F27" s="398"/>
    </row>
    <row r="28" spans="1:6" ht="15.6" x14ac:dyDescent="0.25">
      <c r="A28" s="394" t="s">
        <v>547</v>
      </c>
      <c r="B28" s="395">
        <v>200000</v>
      </c>
      <c r="C28" s="399"/>
      <c r="D28" s="400"/>
      <c r="E28" s="395">
        <f>B28</f>
        <v>200000</v>
      </c>
      <c r="F28" s="398"/>
    </row>
    <row r="29" spans="1:6" ht="15.6" x14ac:dyDescent="0.25">
      <c r="A29" s="394" t="s">
        <v>548</v>
      </c>
      <c r="B29" s="395">
        <v>170000</v>
      </c>
      <c r="C29" s="399"/>
      <c r="D29" s="400"/>
      <c r="E29" s="395">
        <f>B29</f>
        <v>170000</v>
      </c>
      <c r="F29" s="398"/>
    </row>
    <row r="30" spans="1:6" ht="15.6" x14ac:dyDescent="0.25">
      <c r="A30" s="394"/>
      <c r="B30" s="395"/>
      <c r="C30" s="399"/>
      <c r="D30" s="400"/>
      <c r="E30" s="395"/>
      <c r="F30" s="398"/>
    </row>
    <row r="31" spans="1:6" ht="15.6" x14ac:dyDescent="0.25">
      <c r="A31" s="394"/>
      <c r="B31" s="395"/>
      <c r="C31" s="399"/>
      <c r="D31" s="400"/>
      <c r="E31" s="395"/>
      <c r="F31" s="398"/>
    </row>
    <row r="32" spans="1:6" ht="15.6" x14ac:dyDescent="0.25">
      <c r="A32" s="394"/>
      <c r="B32" s="395"/>
      <c r="C32" s="399"/>
      <c r="D32" s="400"/>
      <c r="E32" s="395"/>
      <c r="F32" s="398"/>
    </row>
    <row r="33" spans="1:8" ht="15.6" x14ac:dyDescent="0.25">
      <c r="A33" s="394"/>
      <c r="B33" s="395"/>
      <c r="C33" s="399"/>
      <c r="D33" s="400"/>
      <c r="E33" s="395"/>
      <c r="F33" s="398"/>
      <c r="G33" s="379"/>
    </row>
    <row r="34" spans="1:8" ht="15.9" customHeight="1" x14ac:dyDescent="0.25">
      <c r="A34" s="402" t="s">
        <v>549</v>
      </c>
      <c r="B34" s="403"/>
      <c r="C34" s="404"/>
      <c r="D34" s="405"/>
      <c r="E34" s="406"/>
      <c r="F34" s="407"/>
      <c r="H34" s="378"/>
    </row>
    <row r="35" spans="1:8" ht="15.9" customHeight="1" x14ac:dyDescent="0.25">
      <c r="A35" s="408" t="s">
        <v>549</v>
      </c>
      <c r="B35" s="403">
        <v>56699965</v>
      </c>
      <c r="C35" s="409"/>
      <c r="D35" s="406"/>
      <c r="E35" s="403">
        <v>56699965</v>
      </c>
      <c r="F35" s="407"/>
    </row>
    <row r="36" spans="1:8" ht="15.9" customHeight="1" x14ac:dyDescent="0.25">
      <c r="A36" s="408" t="s">
        <v>550</v>
      </c>
      <c r="B36" s="403">
        <v>12569398</v>
      </c>
      <c r="C36" s="409"/>
      <c r="D36" s="406"/>
      <c r="E36" s="403">
        <v>12569398</v>
      </c>
      <c r="F36" s="407"/>
      <c r="G36" s="410"/>
    </row>
    <row r="37" spans="1:8" ht="15.9" customHeight="1" x14ac:dyDescent="0.25">
      <c r="A37" s="402"/>
      <c r="B37" s="403"/>
      <c r="C37" s="409"/>
      <c r="D37" s="406"/>
      <c r="E37" s="406"/>
      <c r="F37" s="407"/>
    </row>
    <row r="38" spans="1:8" ht="15.9" customHeight="1" x14ac:dyDescent="0.25">
      <c r="A38" s="402" t="s">
        <v>551</v>
      </c>
      <c r="B38" s="403">
        <v>12510590</v>
      </c>
      <c r="C38" s="409"/>
      <c r="D38" s="406"/>
      <c r="E38" s="403">
        <v>12510590</v>
      </c>
      <c r="F38" s="407"/>
    </row>
    <row r="39" spans="1:8" ht="15.9" customHeight="1" x14ac:dyDescent="0.25">
      <c r="A39" s="408"/>
      <c r="B39" s="403"/>
      <c r="C39" s="409"/>
      <c r="D39" s="406"/>
      <c r="E39" s="403"/>
      <c r="F39" s="407"/>
    </row>
    <row r="40" spans="1:8" ht="15.9" customHeight="1" x14ac:dyDescent="0.25">
      <c r="A40" s="411" t="s">
        <v>552</v>
      </c>
      <c r="C40" s="412"/>
      <c r="D40" s="413"/>
      <c r="F40" s="398"/>
    </row>
    <row r="41" spans="1:8" ht="15.9" customHeight="1" x14ac:dyDescent="0.25">
      <c r="A41" s="394" t="s">
        <v>553</v>
      </c>
      <c r="B41" s="401">
        <v>1524000</v>
      </c>
      <c r="C41" s="399"/>
      <c r="D41" s="400"/>
      <c r="E41" s="395">
        <v>1524000</v>
      </c>
      <c r="F41" s="398"/>
    </row>
    <row r="42" spans="1:8" ht="15.9" customHeight="1" x14ac:dyDescent="0.25">
      <c r="A42" s="394"/>
      <c r="B42" s="401"/>
      <c r="C42" s="399"/>
      <c r="D42" s="400"/>
      <c r="E42" s="395"/>
      <c r="F42" s="398"/>
    </row>
    <row r="43" spans="1:8" ht="15.9" customHeight="1" x14ac:dyDescent="0.25">
      <c r="A43" s="411" t="s">
        <v>560</v>
      </c>
      <c r="B43" s="401"/>
      <c r="C43" s="399"/>
      <c r="D43" s="400"/>
      <c r="E43" s="395"/>
      <c r="F43" s="398"/>
    </row>
    <row r="44" spans="1:8" ht="15.9" customHeight="1" x14ac:dyDescent="0.25">
      <c r="A44" s="394" t="s">
        <v>562</v>
      </c>
      <c r="B44" s="401">
        <v>949172</v>
      </c>
      <c r="C44" s="399"/>
      <c r="D44" s="400"/>
      <c r="E44" s="395">
        <v>949172</v>
      </c>
      <c r="F44" s="398"/>
    </row>
    <row r="45" spans="1:8" ht="15.9" customHeight="1" x14ac:dyDescent="0.25">
      <c r="A45" s="394"/>
      <c r="B45" s="401"/>
      <c r="C45" s="399"/>
      <c r="D45" s="400"/>
      <c r="E45" s="395"/>
      <c r="F45" s="398"/>
    </row>
    <row r="46" spans="1:8" ht="15.9" customHeight="1" x14ac:dyDescent="0.25">
      <c r="A46" s="411" t="s">
        <v>561</v>
      </c>
      <c r="B46" s="401"/>
      <c r="C46" s="399"/>
      <c r="D46" s="400"/>
      <c r="E46" s="395"/>
      <c r="F46" s="398"/>
    </row>
    <row r="47" spans="1:8" ht="15.9" customHeight="1" x14ac:dyDescent="0.25">
      <c r="A47" s="394" t="s">
        <v>563</v>
      </c>
      <c r="B47" s="401">
        <v>381000</v>
      </c>
      <c r="C47" s="399"/>
      <c r="D47" s="400"/>
      <c r="E47" s="395">
        <v>381000</v>
      </c>
      <c r="F47" s="398"/>
    </row>
    <row r="48" spans="1:8" ht="15.9" customHeight="1" x14ac:dyDescent="0.25">
      <c r="A48" s="394"/>
      <c r="B48" s="401"/>
      <c r="C48" s="399"/>
      <c r="D48" s="400"/>
      <c r="E48" s="395"/>
      <c r="F48" s="398"/>
    </row>
    <row r="49" spans="1:7" ht="15.9" customHeight="1" x14ac:dyDescent="0.25">
      <c r="A49" s="394"/>
      <c r="B49" s="401"/>
      <c r="C49" s="399"/>
      <c r="D49" s="400"/>
      <c r="E49" s="395"/>
      <c r="F49" s="398"/>
    </row>
    <row r="50" spans="1:7" ht="15.6" x14ac:dyDescent="0.25">
      <c r="A50" s="394"/>
      <c r="B50" s="401"/>
      <c r="C50" s="399"/>
      <c r="D50" s="400"/>
      <c r="E50" s="395"/>
      <c r="F50" s="398"/>
    </row>
    <row r="51" spans="1:7" ht="15.9" customHeight="1" x14ac:dyDescent="0.25">
      <c r="A51" s="414"/>
      <c r="B51" s="401"/>
      <c r="C51" s="399"/>
      <c r="D51" s="400"/>
      <c r="E51" s="395"/>
      <c r="F51" s="398"/>
    </row>
    <row r="52" spans="1:7" ht="15.9" customHeight="1" x14ac:dyDescent="0.25">
      <c r="A52" s="394"/>
      <c r="B52" s="401"/>
      <c r="C52" s="399"/>
      <c r="D52" s="400"/>
      <c r="E52" s="395"/>
      <c r="F52" s="398"/>
    </row>
    <row r="53" spans="1:7" ht="15.9" customHeight="1" x14ac:dyDescent="0.25">
      <c r="A53" s="394"/>
      <c r="B53" s="401"/>
      <c r="C53" s="399"/>
      <c r="D53" s="400"/>
      <c r="E53" s="395"/>
      <c r="F53" s="398"/>
    </row>
    <row r="54" spans="1:7" ht="15.9" customHeight="1" x14ac:dyDescent="0.25">
      <c r="A54" s="394"/>
      <c r="B54" s="401"/>
      <c r="C54" s="399"/>
      <c r="D54" s="400"/>
      <c r="E54" s="395"/>
      <c r="F54" s="398"/>
    </row>
    <row r="55" spans="1:7" ht="15.9" customHeight="1" x14ac:dyDescent="0.25">
      <c r="A55" s="394"/>
      <c r="B55" s="401"/>
      <c r="C55" s="399"/>
      <c r="D55" s="400"/>
      <c r="E55" s="395"/>
      <c r="F55" s="398"/>
    </row>
    <row r="56" spans="1:7" ht="15.9" customHeight="1" x14ac:dyDescent="0.25">
      <c r="A56" s="394"/>
      <c r="B56" s="401"/>
      <c r="C56" s="399"/>
      <c r="D56" s="400"/>
      <c r="E56" s="395"/>
      <c r="F56" s="398"/>
    </row>
    <row r="57" spans="1:7" ht="15.9" customHeight="1" x14ac:dyDescent="0.25">
      <c r="A57" s="394"/>
      <c r="B57" s="401"/>
      <c r="C57" s="399"/>
      <c r="D57" s="400"/>
      <c r="E57" s="395"/>
      <c r="F57" s="398"/>
    </row>
    <row r="58" spans="1:7" ht="15.6" x14ac:dyDescent="0.25">
      <c r="A58" s="394"/>
      <c r="B58" s="401"/>
      <c r="C58" s="399"/>
      <c r="D58" s="400"/>
      <c r="E58" s="395"/>
      <c r="F58" s="398"/>
    </row>
    <row r="59" spans="1:7" s="393" customFormat="1" ht="15.9" customHeight="1" x14ac:dyDescent="0.25">
      <c r="A59" s="394"/>
      <c r="B59" s="401"/>
      <c r="C59" s="396"/>
      <c r="D59" s="397"/>
      <c r="E59" s="395"/>
      <c r="F59" s="398"/>
      <c r="G59" s="392"/>
    </row>
    <row r="60" spans="1:7" s="393" customFormat="1" ht="15.9" customHeight="1" x14ac:dyDescent="0.25">
      <c r="A60" s="394"/>
      <c r="B60" s="401"/>
      <c r="C60" s="396"/>
      <c r="D60" s="397"/>
      <c r="E60" s="395"/>
      <c r="F60" s="398"/>
      <c r="G60" s="392"/>
    </row>
    <row r="61" spans="1:7" ht="15.9" customHeight="1" thickBot="1" x14ac:dyDescent="0.3">
      <c r="A61" s="415"/>
      <c r="B61" s="416"/>
      <c r="C61" s="417"/>
      <c r="D61" s="418"/>
      <c r="E61" s="419"/>
      <c r="F61" s="420"/>
    </row>
    <row r="62" spans="1:7" s="423" customFormat="1" ht="18" customHeight="1" thickBot="1" x14ac:dyDescent="0.3">
      <c r="A62" s="421" t="s">
        <v>54</v>
      </c>
      <c r="B62" s="383">
        <f>SUM(B6:B61)</f>
        <v>87475426</v>
      </c>
      <c r="C62" s="422"/>
      <c r="D62" s="383">
        <f>SUM(D6:D61)</f>
        <v>0</v>
      </c>
      <c r="E62" s="383">
        <f>SUM(E6:E61)</f>
        <v>87475426</v>
      </c>
      <c r="F62" s="383">
        <f>SUM(F6:F61)</f>
        <v>0</v>
      </c>
      <c r="G62" s="382"/>
    </row>
    <row r="72" spans="7:7" x14ac:dyDescent="0.25">
      <c r="G72" s="378" t="s">
        <v>423</v>
      </c>
    </row>
  </sheetData>
  <mergeCells count="1">
    <mergeCell ref="A1:F1"/>
  </mergeCells>
  <printOptions horizontalCentered="1"/>
  <pageMargins left="0.23622047244094491" right="0.15748031496062992" top="0.84" bottom="0.15748031496062992" header="0.36" footer="0.15748031496062992"/>
  <pageSetup paperSize="9" scale="60" orientation="portrait" r:id="rId1"/>
  <headerFooter alignWithMargins="0">
    <oddHeader>&amp;R&amp;"Times New Roman CE,Félkövér dőlt"&amp;11 4. melléklet a 3/2021 (02.25.)  önkormányzati rendelethez</oddHeader>
  </headerFooter>
  <rowBreaks count="1" manualBreakCount="1">
    <brk id="62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3"/>
  <sheetViews>
    <sheetView zoomScaleNormal="100" workbookViewId="0">
      <selection activeCell="I28" sqref="I28"/>
    </sheetView>
  </sheetViews>
  <sheetFormatPr defaultColWidth="9.33203125" defaultRowHeight="13.2" x14ac:dyDescent="0.25"/>
  <cols>
    <col min="1" max="1" width="60.6640625" style="378" customWidth="1"/>
    <col min="2" max="2" width="15.6640625" style="379" customWidth="1"/>
    <col min="3" max="3" width="16.33203125" style="379" customWidth="1"/>
    <col min="4" max="4" width="18" style="379" customWidth="1"/>
    <col min="5" max="5" width="16.6640625" style="379" customWidth="1"/>
    <col min="6" max="6" width="18.77734375" style="379" customWidth="1"/>
    <col min="7" max="8" width="12.77734375" style="379" customWidth="1"/>
    <col min="9" max="9" width="13.77734375" style="379" customWidth="1"/>
    <col min="10" max="16384" width="9.33203125" style="379"/>
  </cols>
  <sheetData>
    <row r="1" spans="1:6" ht="24.75" customHeight="1" x14ac:dyDescent="0.25">
      <c r="A1" s="634" t="s">
        <v>2</v>
      </c>
      <c r="B1" s="634"/>
      <c r="C1" s="634"/>
      <c r="D1" s="634"/>
      <c r="E1" s="634"/>
      <c r="F1" s="634"/>
    </row>
    <row r="2" spans="1:6" ht="23.25" customHeight="1" thickBot="1" x14ac:dyDescent="0.3">
      <c r="F2" s="424" t="s">
        <v>9</v>
      </c>
    </row>
    <row r="3" spans="1:6" s="382" customFormat="1" ht="48.75" customHeight="1" thickBot="1" x14ac:dyDescent="0.3">
      <c r="A3" s="425" t="s">
        <v>58</v>
      </c>
      <c r="B3" s="426" t="s">
        <v>56</v>
      </c>
      <c r="C3" s="426" t="s">
        <v>57</v>
      </c>
      <c r="D3" s="426" t="s">
        <v>510</v>
      </c>
      <c r="E3" s="426" t="s">
        <v>471</v>
      </c>
      <c r="F3" s="427" t="s">
        <v>511</v>
      </c>
    </row>
    <row r="4" spans="1:6" ht="15" customHeight="1" thickBot="1" x14ac:dyDescent="0.3">
      <c r="A4" s="428">
        <v>1</v>
      </c>
      <c r="B4" s="429">
        <v>2</v>
      </c>
      <c r="C4" s="429">
        <v>3</v>
      </c>
      <c r="D4" s="429">
        <v>4</v>
      </c>
      <c r="E4" s="429">
        <v>5</v>
      </c>
      <c r="F4" s="430">
        <v>6</v>
      </c>
    </row>
    <row r="6" spans="1:6" ht="26.4" x14ac:dyDescent="0.25">
      <c r="A6" s="431" t="s">
        <v>554</v>
      </c>
      <c r="B6" s="432">
        <v>142474882</v>
      </c>
      <c r="C6" s="432"/>
      <c r="D6" s="432"/>
      <c r="E6" s="433">
        <f>B6</f>
        <v>142474882</v>
      </c>
      <c r="F6" s="434"/>
    </row>
    <row r="7" spans="1:6" ht="15.9" customHeight="1" x14ac:dyDescent="0.25">
      <c r="A7" s="431" t="s">
        <v>555</v>
      </c>
      <c r="B7" s="435">
        <v>13631997</v>
      </c>
      <c r="C7" s="436"/>
      <c r="D7" s="433"/>
      <c r="E7" s="433">
        <f>B7</f>
        <v>13631997</v>
      </c>
      <c r="F7" s="434">
        <f>B7-D7-E7</f>
        <v>0</v>
      </c>
    </row>
    <row r="8" spans="1:6" ht="15.9" customHeight="1" x14ac:dyDescent="0.25">
      <c r="A8" s="432" t="s">
        <v>556</v>
      </c>
      <c r="B8" s="432">
        <v>889000</v>
      </c>
      <c r="C8" s="432"/>
      <c r="D8" s="437"/>
      <c r="E8" s="432">
        <f>B8</f>
        <v>889000</v>
      </c>
      <c r="F8" s="438"/>
    </row>
    <row r="9" spans="1:6" ht="15.9" customHeight="1" x14ac:dyDescent="0.25">
      <c r="A9" s="432" t="s">
        <v>557</v>
      </c>
      <c r="B9" s="432">
        <v>500000</v>
      </c>
      <c r="C9" s="436"/>
      <c r="D9" s="439"/>
      <c r="E9" s="432">
        <f t="shared" ref="E9:E20" si="0">B9</f>
        <v>500000</v>
      </c>
      <c r="F9" s="438">
        <f t="shared" ref="F9:F22" si="1">B9-D9-E9</f>
        <v>0</v>
      </c>
    </row>
    <row r="10" spans="1:6" ht="15.9" customHeight="1" x14ac:dyDescent="0.25">
      <c r="A10" s="440" t="s">
        <v>558</v>
      </c>
      <c r="B10" s="433">
        <v>1270000</v>
      </c>
      <c r="C10" s="436"/>
      <c r="D10" s="439"/>
      <c r="E10" s="432">
        <f t="shared" si="0"/>
        <v>1270000</v>
      </c>
      <c r="F10" s="438">
        <f t="shared" si="1"/>
        <v>0</v>
      </c>
    </row>
    <row r="11" spans="1:6" ht="15.9" customHeight="1" x14ac:dyDescent="0.25">
      <c r="A11" s="440" t="s">
        <v>559</v>
      </c>
      <c r="B11" s="433">
        <v>3299746</v>
      </c>
      <c r="C11" s="436"/>
      <c r="D11" s="439"/>
      <c r="E11" s="432">
        <f t="shared" si="0"/>
        <v>3299746</v>
      </c>
      <c r="F11" s="438">
        <f t="shared" si="1"/>
        <v>0</v>
      </c>
    </row>
    <row r="12" spans="1:6" ht="15.9" customHeight="1" x14ac:dyDescent="0.25">
      <c r="A12" s="440"/>
      <c r="B12" s="433"/>
      <c r="C12" s="436"/>
      <c r="D12" s="439"/>
      <c r="E12" s="432">
        <f t="shared" si="0"/>
        <v>0</v>
      </c>
      <c r="F12" s="438">
        <f t="shared" si="1"/>
        <v>0</v>
      </c>
    </row>
    <row r="13" spans="1:6" ht="15.9" customHeight="1" x14ac:dyDescent="0.25">
      <c r="A13" s="440"/>
      <c r="B13" s="433"/>
      <c r="C13" s="436"/>
      <c r="D13" s="439"/>
      <c r="E13" s="432">
        <f t="shared" si="0"/>
        <v>0</v>
      </c>
      <c r="F13" s="438">
        <f t="shared" si="1"/>
        <v>0</v>
      </c>
    </row>
    <row r="14" spans="1:6" ht="15.9" customHeight="1" x14ac:dyDescent="0.25">
      <c r="A14" s="440"/>
      <c r="B14" s="433"/>
      <c r="C14" s="436"/>
      <c r="D14" s="439"/>
      <c r="E14" s="432">
        <f t="shared" si="0"/>
        <v>0</v>
      </c>
      <c r="F14" s="438">
        <f t="shared" si="1"/>
        <v>0</v>
      </c>
    </row>
    <row r="15" spans="1:6" ht="15.9" customHeight="1" x14ac:dyDescent="0.25">
      <c r="A15" s="441"/>
      <c r="B15" s="433"/>
      <c r="C15" s="436"/>
      <c r="D15" s="439"/>
      <c r="E15" s="432">
        <f t="shared" si="0"/>
        <v>0</v>
      </c>
      <c r="F15" s="438">
        <f t="shared" si="1"/>
        <v>0</v>
      </c>
    </row>
    <row r="16" spans="1:6" ht="15.9" customHeight="1" x14ac:dyDescent="0.25">
      <c r="A16" s="441"/>
      <c r="B16" s="433"/>
      <c r="C16" s="436"/>
      <c r="D16" s="439"/>
      <c r="E16" s="432">
        <f t="shared" si="0"/>
        <v>0</v>
      </c>
      <c r="F16" s="438">
        <f t="shared" si="1"/>
        <v>0</v>
      </c>
    </row>
    <row r="17" spans="1:6" ht="15.9" customHeight="1" x14ac:dyDescent="0.25">
      <c r="A17" s="441"/>
      <c r="B17" s="433"/>
      <c r="C17" s="436"/>
      <c r="D17" s="439"/>
      <c r="E17" s="432">
        <f t="shared" si="0"/>
        <v>0</v>
      </c>
      <c r="F17" s="438">
        <f t="shared" si="1"/>
        <v>0</v>
      </c>
    </row>
    <row r="18" spans="1:6" ht="15.9" customHeight="1" x14ac:dyDescent="0.25">
      <c r="A18" s="441"/>
      <c r="B18" s="433"/>
      <c r="C18" s="436"/>
      <c r="D18" s="439"/>
      <c r="E18" s="432">
        <f t="shared" si="0"/>
        <v>0</v>
      </c>
      <c r="F18" s="438">
        <f t="shared" si="1"/>
        <v>0</v>
      </c>
    </row>
    <row r="19" spans="1:6" ht="15.9" customHeight="1" x14ac:dyDescent="0.25">
      <c r="A19" s="441"/>
      <c r="B19" s="433"/>
      <c r="C19" s="436"/>
      <c r="D19" s="439"/>
      <c r="E19" s="432">
        <f t="shared" si="0"/>
        <v>0</v>
      </c>
      <c r="F19" s="438">
        <f t="shared" si="1"/>
        <v>0</v>
      </c>
    </row>
    <row r="20" spans="1:6" ht="15.9" customHeight="1" x14ac:dyDescent="0.25">
      <c r="A20" s="441"/>
      <c r="B20" s="433"/>
      <c r="C20" s="436"/>
      <c r="D20" s="439"/>
      <c r="E20" s="432">
        <f t="shared" si="0"/>
        <v>0</v>
      </c>
      <c r="F20" s="438">
        <f t="shared" si="1"/>
        <v>0</v>
      </c>
    </row>
    <row r="21" spans="1:6" ht="15.9" customHeight="1" x14ac:dyDescent="0.25">
      <c r="A21" s="441"/>
      <c r="B21" s="433"/>
      <c r="C21" s="436"/>
      <c r="D21" s="433"/>
      <c r="E21" s="442"/>
      <c r="F21" s="434">
        <f t="shared" si="1"/>
        <v>0</v>
      </c>
    </row>
    <row r="22" spans="1:6" ht="15.9" customHeight="1" thickBot="1" x14ac:dyDescent="0.3">
      <c r="A22" s="443"/>
      <c r="B22" s="444"/>
      <c r="C22" s="444"/>
      <c r="D22" s="444"/>
      <c r="E22" s="444"/>
      <c r="F22" s="445">
        <f t="shared" si="1"/>
        <v>0</v>
      </c>
    </row>
    <row r="23" spans="1:6" s="423" customFormat="1" ht="18" customHeight="1" thickBot="1" x14ac:dyDescent="0.3">
      <c r="A23" s="446" t="s">
        <v>54</v>
      </c>
      <c r="B23" s="447">
        <f>SUM(B6:B22)</f>
        <v>162065625</v>
      </c>
      <c r="C23" s="448"/>
      <c r="D23" s="447">
        <f>SUM(D6:D22)</f>
        <v>0</v>
      </c>
      <c r="E23" s="447">
        <f>SUM(E6:E22)</f>
        <v>162065625</v>
      </c>
      <c r="F23" s="449">
        <f>SUM(F6:F22)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5. melléklet a 3/2021 (02.25.) önkormányzati rendelethez&amp;"Times New Roman CE,Normál"&amp;10
   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6"/>
  <sheetViews>
    <sheetView zoomScaleNormal="100" workbookViewId="0">
      <selection activeCell="G15" sqref="G15"/>
    </sheetView>
  </sheetViews>
  <sheetFormatPr defaultColWidth="9.33203125" defaultRowHeight="13.2" x14ac:dyDescent="0.25"/>
  <cols>
    <col min="1" max="1" width="5.44140625" style="16" customWidth="1"/>
    <col min="2" max="2" width="33.109375" style="16" customWidth="1"/>
    <col min="3" max="3" width="12.33203125" style="16" customWidth="1"/>
    <col min="4" max="4" width="11.44140625" style="16" customWidth="1"/>
    <col min="5" max="5" width="11.33203125" style="16" customWidth="1"/>
    <col min="6" max="6" width="11" style="16" customWidth="1"/>
    <col min="7" max="7" width="14.33203125" style="16" customWidth="1"/>
    <col min="8" max="16384" width="9.33203125" style="16"/>
  </cols>
  <sheetData>
    <row r="1" spans="1:7" ht="43.5" customHeight="1" x14ac:dyDescent="0.3">
      <c r="A1" s="636" t="s">
        <v>3</v>
      </c>
      <c r="B1" s="636"/>
      <c r="C1" s="636"/>
      <c r="D1" s="636"/>
      <c r="E1" s="636"/>
      <c r="F1" s="636"/>
      <c r="G1" s="636"/>
    </row>
    <row r="3" spans="1:7" s="31" customFormat="1" ht="27" customHeight="1" x14ac:dyDescent="0.35">
      <c r="A3" s="29" t="s">
        <v>149</v>
      </c>
      <c r="B3" s="30"/>
      <c r="C3" s="635" t="s">
        <v>391</v>
      </c>
      <c r="D3" s="635"/>
      <c r="E3" s="635"/>
      <c r="F3" s="635"/>
      <c r="G3" s="635"/>
    </row>
    <row r="4" spans="1:7" s="31" customFormat="1" ht="15.6" x14ac:dyDescent="0.3">
      <c r="A4" s="30"/>
      <c r="B4" s="30"/>
      <c r="C4" s="30"/>
      <c r="D4" s="30"/>
      <c r="E4" s="30"/>
      <c r="F4" s="30"/>
      <c r="G4" s="30"/>
    </row>
    <row r="5" spans="1:7" s="31" customFormat="1" ht="24.75" customHeight="1" x14ac:dyDescent="0.35">
      <c r="A5" s="29" t="s">
        <v>150</v>
      </c>
      <c r="B5" s="30"/>
      <c r="C5" s="635" t="s">
        <v>392</v>
      </c>
      <c r="D5" s="635"/>
      <c r="E5" s="635"/>
      <c r="F5" s="635"/>
      <c r="G5" s="30"/>
    </row>
    <row r="6" spans="1:7" s="32" customFormat="1" x14ac:dyDescent="0.25">
      <c r="A6" s="55"/>
      <c r="B6" s="55"/>
      <c r="C6" s="55"/>
      <c r="D6" s="55"/>
      <c r="E6" s="55"/>
      <c r="F6" s="55"/>
      <c r="G6" s="55"/>
    </row>
    <row r="7" spans="1:7" s="33" customFormat="1" ht="15" customHeight="1" x14ac:dyDescent="0.25">
      <c r="A7" s="71" t="s">
        <v>524</v>
      </c>
      <c r="B7" s="70"/>
      <c r="C7" s="70"/>
      <c r="D7" s="56"/>
      <c r="E7" s="56"/>
      <c r="F7" s="56"/>
      <c r="G7" s="56"/>
    </row>
    <row r="8" spans="1:7" s="33" customFormat="1" ht="15" customHeight="1" thickBot="1" x14ac:dyDescent="0.3">
      <c r="A8" s="71" t="s">
        <v>523</v>
      </c>
      <c r="B8" s="56"/>
      <c r="C8" s="56"/>
      <c r="D8" s="56"/>
      <c r="E8" s="56"/>
      <c r="F8" s="56"/>
      <c r="G8" s="56"/>
    </row>
    <row r="9" spans="1:7" s="22" customFormat="1" ht="42" customHeight="1" thickBot="1" x14ac:dyDescent="0.3">
      <c r="A9" s="47" t="s">
        <v>11</v>
      </c>
      <c r="B9" s="48" t="s">
        <v>151</v>
      </c>
      <c r="C9" s="48" t="s">
        <v>152</v>
      </c>
      <c r="D9" s="48" t="s">
        <v>153</v>
      </c>
      <c r="E9" s="48" t="s">
        <v>154</v>
      </c>
      <c r="F9" s="48" t="s">
        <v>155</v>
      </c>
      <c r="G9" s="49" t="s">
        <v>46</v>
      </c>
    </row>
    <row r="10" spans="1:7" ht="24" customHeight="1" x14ac:dyDescent="0.25">
      <c r="A10" s="57" t="s">
        <v>13</v>
      </c>
      <c r="B10" s="50" t="s">
        <v>156</v>
      </c>
      <c r="C10" s="34"/>
      <c r="D10" s="34"/>
      <c r="E10" s="34"/>
      <c r="F10" s="34"/>
      <c r="G10" s="58">
        <f>SUM(C10:F10)</f>
        <v>0</v>
      </c>
    </row>
    <row r="11" spans="1:7" ht="24" customHeight="1" x14ac:dyDescent="0.25">
      <c r="A11" s="59" t="s">
        <v>14</v>
      </c>
      <c r="B11" s="51" t="s">
        <v>157</v>
      </c>
      <c r="C11" s="35">
        <v>3653887</v>
      </c>
      <c r="D11" s="35"/>
      <c r="E11" s="35"/>
      <c r="F11" s="35"/>
      <c r="G11" s="60">
        <f t="shared" ref="G11:G16" si="0">SUM(C11:F11)</f>
        <v>3653887</v>
      </c>
    </row>
    <row r="12" spans="1:7" ht="24" customHeight="1" x14ac:dyDescent="0.25">
      <c r="A12" s="59" t="s">
        <v>15</v>
      </c>
      <c r="B12" s="51" t="s">
        <v>158</v>
      </c>
      <c r="C12" s="35"/>
      <c r="D12" s="35"/>
      <c r="E12" s="35"/>
      <c r="F12" s="35"/>
      <c r="G12" s="60">
        <f t="shared" si="0"/>
        <v>0</v>
      </c>
    </row>
    <row r="13" spans="1:7" ht="24" customHeight="1" x14ac:dyDescent="0.25">
      <c r="A13" s="59" t="s">
        <v>16</v>
      </c>
      <c r="B13" s="51" t="s">
        <v>159</v>
      </c>
      <c r="C13" s="35"/>
      <c r="D13" s="35"/>
      <c r="E13" s="35"/>
      <c r="F13" s="35"/>
      <c r="G13" s="60">
        <f t="shared" si="0"/>
        <v>0</v>
      </c>
    </row>
    <row r="14" spans="1:7" ht="24" customHeight="1" x14ac:dyDescent="0.25">
      <c r="A14" s="59" t="s">
        <v>17</v>
      </c>
      <c r="B14" s="51" t="s">
        <v>160</v>
      </c>
      <c r="C14" s="35"/>
      <c r="D14" s="35"/>
      <c r="E14" s="35"/>
      <c r="F14" s="35"/>
      <c r="G14" s="60">
        <f t="shared" si="0"/>
        <v>0</v>
      </c>
    </row>
    <row r="15" spans="1:7" ht="24" customHeight="1" thickBot="1" x14ac:dyDescent="0.3">
      <c r="A15" s="61" t="s">
        <v>18</v>
      </c>
      <c r="B15" s="62" t="s">
        <v>161</v>
      </c>
      <c r="C15" s="36"/>
      <c r="D15" s="36">
        <v>2500</v>
      </c>
      <c r="E15" s="36">
        <v>1872415</v>
      </c>
      <c r="F15" s="36"/>
      <c r="G15" s="63">
        <f t="shared" si="0"/>
        <v>1874915</v>
      </c>
    </row>
    <row r="16" spans="1:7" s="37" customFormat="1" ht="24" customHeight="1" thickBot="1" x14ac:dyDescent="0.3">
      <c r="A16" s="64" t="s">
        <v>19</v>
      </c>
      <c r="B16" s="65" t="s">
        <v>46</v>
      </c>
      <c r="C16" s="66">
        <f>SUM(C10:C15)</f>
        <v>3653887</v>
      </c>
      <c r="D16" s="66">
        <f>SUM(D10:D15)</f>
        <v>2500</v>
      </c>
      <c r="E16" s="66">
        <f>SUM(E10:E15)</f>
        <v>1872415</v>
      </c>
      <c r="F16" s="66">
        <f>SUM(F10:F15)</f>
        <v>0</v>
      </c>
      <c r="G16" s="67">
        <f t="shared" si="0"/>
        <v>5528802</v>
      </c>
    </row>
    <row r="17" spans="1:7" s="32" customFormat="1" x14ac:dyDescent="0.25">
      <c r="A17" s="55"/>
      <c r="B17" s="55"/>
      <c r="C17" s="55"/>
      <c r="D17" s="55"/>
      <c r="E17" s="55"/>
      <c r="F17" s="55"/>
      <c r="G17" s="55"/>
    </row>
    <row r="18" spans="1:7" s="32" customFormat="1" x14ac:dyDescent="0.25">
      <c r="A18" s="55"/>
      <c r="B18" s="55"/>
      <c r="C18" s="55"/>
      <c r="D18" s="55"/>
      <c r="E18" s="55"/>
      <c r="F18" s="55"/>
      <c r="G18" s="55"/>
    </row>
    <row r="19" spans="1:7" s="32" customFormat="1" x14ac:dyDescent="0.25">
      <c r="A19" s="55"/>
      <c r="B19" s="55"/>
      <c r="C19" s="55"/>
      <c r="D19" s="55"/>
      <c r="E19" s="55"/>
      <c r="F19" s="55"/>
      <c r="G19" s="55"/>
    </row>
    <row r="20" spans="1:7" s="32" customFormat="1" ht="15.6" x14ac:dyDescent="0.3">
      <c r="A20" s="31" t="s">
        <v>512</v>
      </c>
      <c r="B20" s="55"/>
      <c r="C20" s="55"/>
      <c r="D20" s="55"/>
      <c r="E20" s="55"/>
      <c r="F20" s="55"/>
      <c r="G20" s="55"/>
    </row>
    <row r="21" spans="1:7" s="32" customFormat="1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55"/>
      <c r="B22" s="55"/>
      <c r="C22" s="55"/>
      <c r="D22" s="55"/>
      <c r="E22" s="55"/>
      <c r="F22" s="55"/>
      <c r="G22" s="55"/>
    </row>
    <row r="23" spans="1:7" x14ac:dyDescent="0.25">
      <c r="A23" s="55"/>
      <c r="B23" s="55"/>
      <c r="C23" s="32"/>
      <c r="D23" s="32"/>
      <c r="E23" s="32"/>
      <c r="F23" s="32"/>
      <c r="G23" s="55"/>
    </row>
    <row r="24" spans="1:7" ht="13.8" x14ac:dyDescent="0.3">
      <c r="A24" s="55"/>
      <c r="B24" s="55"/>
      <c r="C24" s="68"/>
      <c r="D24" s="69" t="s">
        <v>162</v>
      </c>
      <c r="E24" s="69"/>
      <c r="F24" s="68"/>
      <c r="G24" s="55"/>
    </row>
    <row r="25" spans="1:7" ht="13.8" x14ac:dyDescent="0.3">
      <c r="C25" s="38"/>
      <c r="D25" s="39"/>
      <c r="E25" s="39"/>
      <c r="F25" s="38"/>
    </row>
    <row r="26" spans="1:7" ht="13.8" x14ac:dyDescent="0.3">
      <c r="C26" s="38"/>
      <c r="D26" s="39"/>
      <c r="E26" s="39"/>
      <c r="F26" s="38"/>
    </row>
  </sheetData>
  <sheetProtection sheet="1"/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32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
6. melléklet a 3/2021 (02.25.) 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2"/>
  <sheetViews>
    <sheetView topLeftCell="A16" zoomScaleNormal="100" workbookViewId="0">
      <selection activeCell="E32" sqref="E4:E32"/>
    </sheetView>
  </sheetViews>
  <sheetFormatPr defaultRowHeight="13.2" x14ac:dyDescent="0.25"/>
  <cols>
    <col min="1" max="1" width="5.44140625" customWidth="1"/>
    <col min="2" max="2" width="40.6640625" customWidth="1"/>
    <col min="3" max="3" width="25.109375" customWidth="1"/>
    <col min="4" max="4" width="18.44140625" bestFit="1" customWidth="1"/>
    <col min="5" max="5" width="13.109375" customWidth="1"/>
    <col min="7" max="7" width="12.77734375" bestFit="1" customWidth="1"/>
  </cols>
  <sheetData>
    <row r="1" spans="1:7" ht="45" customHeight="1" x14ac:dyDescent="0.3">
      <c r="A1" s="637" t="s">
        <v>518</v>
      </c>
      <c r="B1" s="637"/>
      <c r="C1" s="637"/>
      <c r="D1" s="637"/>
      <c r="E1" s="637"/>
    </row>
    <row r="2" spans="1:7" ht="17.25" customHeight="1" x14ac:dyDescent="0.3">
      <c r="A2" s="90"/>
      <c r="B2" s="90"/>
      <c r="C2" s="90"/>
      <c r="D2" s="90"/>
      <c r="E2" s="90"/>
    </row>
    <row r="3" spans="1:7" ht="13.8" thickBot="1" x14ac:dyDescent="0.3">
      <c r="A3" s="52" t="s">
        <v>421</v>
      </c>
      <c r="B3" s="52"/>
      <c r="C3" s="638" t="s">
        <v>9</v>
      </c>
      <c r="D3" s="638"/>
      <c r="E3" s="638"/>
    </row>
    <row r="4" spans="1:7" ht="42.75" customHeight="1" thickBot="1" x14ac:dyDescent="0.3">
      <c r="A4" s="114" t="s">
        <v>59</v>
      </c>
      <c r="B4" s="115" t="s">
        <v>106</v>
      </c>
      <c r="C4" s="115" t="s">
        <v>107</v>
      </c>
      <c r="D4" s="589" t="s">
        <v>396</v>
      </c>
      <c r="E4" s="594" t="s">
        <v>397</v>
      </c>
    </row>
    <row r="5" spans="1:7" ht="30.75" customHeight="1" x14ac:dyDescent="0.25">
      <c r="A5" s="111" t="s">
        <v>13</v>
      </c>
      <c r="B5" s="112" t="s">
        <v>393</v>
      </c>
      <c r="C5" s="113" t="s">
        <v>394</v>
      </c>
      <c r="D5" s="116">
        <v>25000</v>
      </c>
      <c r="E5" s="118"/>
    </row>
    <row r="6" spans="1:7" ht="30.75" customHeight="1" x14ac:dyDescent="0.25">
      <c r="A6" s="53" t="s">
        <v>14</v>
      </c>
      <c r="B6" s="109" t="s">
        <v>395</v>
      </c>
      <c r="C6" s="110" t="s">
        <v>394</v>
      </c>
      <c r="D6" s="117">
        <v>35000</v>
      </c>
      <c r="E6" s="119"/>
    </row>
    <row r="7" spans="1:7" ht="30.75" customHeight="1" x14ac:dyDescent="0.25">
      <c r="A7" s="111"/>
      <c r="B7" s="109" t="s">
        <v>462</v>
      </c>
      <c r="C7" s="110" t="s">
        <v>463</v>
      </c>
      <c r="D7" s="349">
        <v>200000</v>
      </c>
      <c r="E7" s="119"/>
    </row>
    <row r="8" spans="1:7" ht="30.75" customHeight="1" x14ac:dyDescent="0.25">
      <c r="A8" s="111" t="s">
        <v>15</v>
      </c>
      <c r="B8" s="109" t="s">
        <v>464</v>
      </c>
      <c r="C8" s="110" t="s">
        <v>463</v>
      </c>
      <c r="D8" s="345">
        <v>500000</v>
      </c>
      <c r="E8" s="119"/>
    </row>
    <row r="9" spans="1:7" ht="30.75" customHeight="1" x14ac:dyDescent="0.25">
      <c r="A9" s="53" t="s">
        <v>16</v>
      </c>
      <c r="B9" s="109" t="s">
        <v>465</v>
      </c>
      <c r="C9" s="110" t="s">
        <v>463</v>
      </c>
      <c r="D9" s="345">
        <v>500000</v>
      </c>
      <c r="E9" s="119"/>
    </row>
    <row r="10" spans="1:7" ht="30.75" customHeight="1" x14ac:dyDescent="0.25">
      <c r="A10" s="111" t="s">
        <v>17</v>
      </c>
      <c r="B10" s="109" t="s">
        <v>466</v>
      </c>
      <c r="C10" s="110" t="s">
        <v>463</v>
      </c>
      <c r="D10" s="345">
        <v>400000</v>
      </c>
      <c r="E10" s="120"/>
      <c r="G10" s="347"/>
    </row>
    <row r="11" spans="1:7" ht="15.9" customHeight="1" x14ac:dyDescent="0.25">
      <c r="A11" s="53" t="s">
        <v>18</v>
      </c>
      <c r="B11" s="109" t="s">
        <v>467</v>
      </c>
      <c r="C11" s="110" t="s">
        <v>463</v>
      </c>
      <c r="D11" s="345">
        <v>300000</v>
      </c>
      <c r="E11" s="120"/>
      <c r="G11" s="348"/>
    </row>
    <row r="12" spans="1:7" ht="15.9" customHeight="1" x14ac:dyDescent="0.25">
      <c r="A12" s="111" t="s">
        <v>19</v>
      </c>
      <c r="B12" s="121" t="s">
        <v>468</v>
      </c>
      <c r="C12" s="110" t="s">
        <v>463</v>
      </c>
      <c r="D12" s="345">
        <v>400000</v>
      </c>
      <c r="E12" s="120"/>
    </row>
    <row r="13" spans="1:7" ht="15.9" customHeight="1" x14ac:dyDescent="0.25">
      <c r="A13" s="53" t="s">
        <v>20</v>
      </c>
      <c r="B13" s="109" t="s">
        <v>469</v>
      </c>
      <c r="C13" s="110" t="s">
        <v>463</v>
      </c>
      <c r="D13" s="346">
        <v>300000</v>
      </c>
      <c r="E13" s="120"/>
    </row>
    <row r="14" spans="1:7" ht="15.9" customHeight="1" x14ac:dyDescent="0.25">
      <c r="A14" s="111" t="s">
        <v>21</v>
      </c>
      <c r="B14" s="109" t="s">
        <v>470</v>
      </c>
      <c r="C14" s="110" t="s">
        <v>463</v>
      </c>
      <c r="D14" s="346">
        <v>700000</v>
      </c>
      <c r="E14" s="120"/>
    </row>
    <row r="15" spans="1:7" ht="39.75" customHeight="1" x14ac:dyDescent="0.25">
      <c r="A15" s="53" t="s">
        <v>22</v>
      </c>
      <c r="B15" s="360"/>
      <c r="C15" s="360"/>
      <c r="D15" s="590"/>
      <c r="E15" s="119"/>
      <c r="G15" s="348"/>
    </row>
    <row r="16" spans="1:7" ht="15.9" customHeight="1" x14ac:dyDescent="0.25">
      <c r="A16" s="111" t="s">
        <v>23</v>
      </c>
      <c r="B16" s="352"/>
      <c r="C16" s="359"/>
      <c r="D16" s="591"/>
      <c r="E16" s="595"/>
    </row>
    <row r="17" spans="1:7" ht="15.9" customHeight="1" x14ac:dyDescent="0.25">
      <c r="A17" s="53"/>
      <c r="B17" s="352"/>
      <c r="C17" s="110"/>
      <c r="D17" s="592"/>
      <c r="E17" s="120"/>
      <c r="G17" s="348"/>
    </row>
    <row r="18" spans="1:7" ht="15.9" customHeight="1" x14ac:dyDescent="0.25">
      <c r="A18" s="53"/>
      <c r="B18" s="109"/>
      <c r="C18" s="110"/>
      <c r="D18" s="592"/>
      <c r="E18" s="120"/>
    </row>
    <row r="19" spans="1:7" ht="15.9" customHeight="1" x14ac:dyDescent="0.25">
      <c r="A19" s="53" t="s">
        <v>27</v>
      </c>
      <c r="B19" s="109"/>
      <c r="C19" s="110"/>
      <c r="D19" s="592"/>
      <c r="E19" s="120"/>
    </row>
    <row r="20" spans="1:7" ht="15.9" customHeight="1" x14ac:dyDescent="0.25">
      <c r="A20" s="53" t="s">
        <v>28</v>
      </c>
      <c r="B20" s="109"/>
      <c r="C20" s="8"/>
      <c r="D20" s="344"/>
      <c r="E20" s="120"/>
    </row>
    <row r="21" spans="1:7" ht="15.9" customHeight="1" x14ac:dyDescent="0.25">
      <c r="A21" s="53" t="s">
        <v>29</v>
      </c>
      <c r="B21" s="109"/>
      <c r="C21" s="8"/>
      <c r="D21" s="344"/>
      <c r="E21" s="120"/>
    </row>
    <row r="22" spans="1:7" ht="15.9" customHeight="1" x14ac:dyDescent="0.25">
      <c r="A22" s="53" t="s">
        <v>30</v>
      </c>
      <c r="B22" s="109"/>
      <c r="C22" s="8"/>
      <c r="D22" s="344"/>
      <c r="E22" s="120"/>
    </row>
    <row r="23" spans="1:7" ht="15.9" customHeight="1" x14ac:dyDescent="0.25">
      <c r="A23" s="53" t="s">
        <v>31</v>
      </c>
      <c r="B23" s="109"/>
      <c r="C23" s="8"/>
      <c r="D23" s="344"/>
      <c r="E23" s="120"/>
    </row>
    <row r="24" spans="1:7" ht="15.9" customHeight="1" x14ac:dyDescent="0.25">
      <c r="A24" s="53" t="s">
        <v>32</v>
      </c>
      <c r="B24" s="8"/>
      <c r="C24" s="8"/>
      <c r="D24" s="344"/>
      <c r="E24" s="120"/>
    </row>
    <row r="25" spans="1:7" ht="15.9" customHeight="1" x14ac:dyDescent="0.25">
      <c r="A25" s="53" t="s">
        <v>33</v>
      </c>
      <c r="B25" s="8"/>
      <c r="C25" s="8"/>
      <c r="D25" s="344"/>
      <c r="E25" s="120"/>
    </row>
    <row r="26" spans="1:7" ht="15.9" customHeight="1" x14ac:dyDescent="0.25">
      <c r="A26" s="53" t="s">
        <v>34</v>
      </c>
      <c r="B26" s="8"/>
      <c r="C26" s="8"/>
      <c r="D26" s="344"/>
      <c r="E26" s="120"/>
    </row>
    <row r="27" spans="1:7" ht="15.9" customHeight="1" x14ac:dyDescent="0.25">
      <c r="A27" s="53" t="s">
        <v>35</v>
      </c>
      <c r="B27" s="8"/>
      <c r="C27" s="8"/>
      <c r="D27" s="97"/>
      <c r="E27" s="120"/>
    </row>
    <row r="28" spans="1:7" ht="15.9" customHeight="1" x14ac:dyDescent="0.25">
      <c r="A28" s="53" t="s">
        <v>36</v>
      </c>
      <c r="B28" s="8"/>
      <c r="C28" s="8"/>
      <c r="D28" s="97"/>
      <c r="E28" s="120"/>
    </row>
    <row r="29" spans="1:7" ht="15.9" customHeight="1" x14ac:dyDescent="0.25">
      <c r="A29" s="53" t="s">
        <v>37</v>
      </c>
      <c r="B29" s="8"/>
      <c r="C29" s="8"/>
      <c r="D29" s="97"/>
      <c r="E29" s="120"/>
    </row>
    <row r="30" spans="1:7" ht="15.9" customHeight="1" x14ac:dyDescent="0.25">
      <c r="A30" s="53" t="s">
        <v>38</v>
      </c>
      <c r="B30" s="8"/>
      <c r="C30" s="8"/>
      <c r="D30" s="97"/>
      <c r="E30" s="120"/>
    </row>
    <row r="31" spans="1:7" ht="15.9" customHeight="1" thickBot="1" x14ac:dyDescent="0.3">
      <c r="A31" s="53" t="s">
        <v>39</v>
      </c>
      <c r="B31" s="8"/>
      <c r="C31" s="8"/>
      <c r="D31" s="97"/>
      <c r="E31" s="120"/>
    </row>
    <row r="32" spans="1:7" ht="15.9" customHeight="1" thickBot="1" x14ac:dyDescent="0.3">
      <c r="A32" s="639" t="s">
        <v>46</v>
      </c>
      <c r="B32" s="640"/>
      <c r="C32" s="54"/>
      <c r="D32" s="593">
        <f>SUM(D5:D31)</f>
        <v>3360000</v>
      </c>
      <c r="E32" s="596">
        <f>SUM(E5:E31)</f>
        <v>0</v>
      </c>
    </row>
  </sheetData>
  <mergeCells count="3">
    <mergeCell ref="A1:E1"/>
    <mergeCell ref="C3:E3"/>
    <mergeCell ref="A32:B32"/>
  </mergeCells>
  <phoneticPr fontId="25" type="noConversion"/>
  <conditionalFormatting sqref="E32">
    <cfRule type="cellIs" dxfId="0" priority="1" stopIfTrue="1" operator="equal">
      <formula>0</formula>
    </cfRule>
  </conditionalFormatting>
  <pageMargins left="0.75" right="0.75" top="1" bottom="1" header="0.5" footer="0.5"/>
  <pageSetup paperSize="9" scale="92" orientation="portrait" horizontalDpi="300" verticalDpi="300" r:id="rId1"/>
  <headerFooter alignWithMargins="0"/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FFFF00"/>
  </sheetPr>
  <dimension ref="A1:P84"/>
  <sheetViews>
    <sheetView zoomScaleNormal="100" workbookViewId="0">
      <selection activeCell="P5" sqref="P5"/>
    </sheetView>
  </sheetViews>
  <sheetFormatPr defaultColWidth="9.33203125" defaultRowHeight="15.6" x14ac:dyDescent="0.3"/>
  <cols>
    <col min="1" max="1" width="5.6640625" style="23" customWidth="1"/>
    <col min="2" max="2" width="31.6640625" style="24" customWidth="1"/>
    <col min="3" max="13" width="11.33203125" style="24" bestFit="1" customWidth="1"/>
    <col min="14" max="14" width="11.77734375" style="24" bestFit="1" customWidth="1"/>
    <col min="15" max="15" width="12.6640625" style="23" customWidth="1"/>
    <col min="16" max="16" width="10.109375" style="24" bestFit="1" customWidth="1"/>
    <col min="17" max="16384" width="9.33203125" style="24"/>
  </cols>
  <sheetData>
    <row r="1" spans="1:16" ht="31.5" customHeight="1" x14ac:dyDescent="0.3">
      <c r="A1" s="643" t="s">
        <v>519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</row>
    <row r="2" spans="1:16" ht="16.2" thickBot="1" x14ac:dyDescent="0.35">
      <c r="A2" s="256" t="s">
        <v>412</v>
      </c>
      <c r="N2" s="645" t="s">
        <v>9</v>
      </c>
      <c r="O2" s="645"/>
    </row>
    <row r="3" spans="1:16" s="23" customFormat="1" ht="27.75" customHeight="1" thickBot="1" x14ac:dyDescent="0.35">
      <c r="A3" s="500" t="s">
        <v>11</v>
      </c>
      <c r="B3" s="501" t="s">
        <v>52</v>
      </c>
      <c r="C3" s="501" t="s">
        <v>60</v>
      </c>
      <c r="D3" s="501" t="s">
        <v>61</v>
      </c>
      <c r="E3" s="501" t="s">
        <v>62</v>
      </c>
      <c r="F3" s="501" t="s">
        <v>63</v>
      </c>
      <c r="G3" s="501" t="s">
        <v>64</v>
      </c>
      <c r="H3" s="501" t="s">
        <v>65</v>
      </c>
      <c r="I3" s="501" t="s">
        <v>66</v>
      </c>
      <c r="J3" s="501" t="s">
        <v>67</v>
      </c>
      <c r="K3" s="501" t="s">
        <v>68</v>
      </c>
      <c r="L3" s="501" t="s">
        <v>69</v>
      </c>
      <c r="M3" s="501" t="s">
        <v>70</v>
      </c>
      <c r="N3" s="501" t="s">
        <v>71</v>
      </c>
      <c r="O3" s="502" t="s">
        <v>46</v>
      </c>
    </row>
    <row r="4" spans="1:16" s="239" customFormat="1" ht="15" customHeight="1" thickBot="1" x14ac:dyDescent="0.3">
      <c r="A4" s="238" t="s">
        <v>13</v>
      </c>
      <c r="B4" s="641" t="s">
        <v>47</v>
      </c>
      <c r="C4" s="641"/>
      <c r="D4" s="641"/>
      <c r="E4" s="641"/>
      <c r="F4" s="641"/>
      <c r="G4" s="641"/>
      <c r="H4" s="641"/>
      <c r="I4" s="641"/>
      <c r="J4" s="641"/>
      <c r="K4" s="641"/>
      <c r="L4" s="641"/>
      <c r="M4" s="641"/>
      <c r="N4" s="641"/>
      <c r="O4" s="642"/>
    </row>
    <row r="5" spans="1:16" s="239" customFormat="1" ht="22.5" customHeight="1" x14ac:dyDescent="0.25">
      <c r="A5" s="506" t="s">
        <v>14</v>
      </c>
      <c r="B5" s="245" t="s">
        <v>356</v>
      </c>
      <c r="C5" s="246">
        <v>7612264</v>
      </c>
      <c r="D5" s="246">
        <v>7612264</v>
      </c>
      <c r="E5" s="246">
        <v>7612264</v>
      </c>
      <c r="F5" s="246">
        <v>7612264</v>
      </c>
      <c r="G5" s="246">
        <v>7766264</v>
      </c>
      <c r="H5" s="246">
        <v>15112264</v>
      </c>
      <c r="I5" s="246">
        <v>7612265</v>
      </c>
      <c r="J5" s="246">
        <v>7612264</v>
      </c>
      <c r="K5" s="246">
        <v>7612264</v>
      </c>
      <c r="L5" s="246">
        <v>15112264</v>
      </c>
      <c r="M5" s="246">
        <v>7612265</v>
      </c>
      <c r="N5" s="246">
        <v>7612265</v>
      </c>
      <c r="O5" s="247">
        <f t="shared" ref="O5:O27" si="0">SUM(C5:N5)</f>
        <v>106501171</v>
      </c>
    </row>
    <row r="6" spans="1:16" s="244" customFormat="1" ht="30" customHeight="1" x14ac:dyDescent="0.25">
      <c r="A6" s="240" t="s">
        <v>15</v>
      </c>
      <c r="B6" s="241" t="s">
        <v>387</v>
      </c>
      <c r="C6" s="242">
        <v>1696317</v>
      </c>
      <c r="D6" s="242">
        <v>1696317</v>
      </c>
      <c r="E6" s="242">
        <v>2324587</v>
      </c>
      <c r="F6" s="242">
        <v>3926953</v>
      </c>
      <c r="G6" s="242">
        <v>4019723</v>
      </c>
      <c r="H6" s="242">
        <v>3580515</v>
      </c>
      <c r="I6" s="242">
        <v>3580515</v>
      </c>
      <c r="J6" s="242">
        <v>6197010</v>
      </c>
      <c r="K6" s="242">
        <v>3580515</v>
      </c>
      <c r="L6" s="242">
        <v>3580515</v>
      </c>
      <c r="M6" s="242">
        <v>3580515</v>
      </c>
      <c r="N6" s="242">
        <v>7062575</v>
      </c>
      <c r="O6" s="243">
        <f t="shared" si="0"/>
        <v>44826057</v>
      </c>
    </row>
    <row r="7" spans="1:16" s="244" customFormat="1" ht="12" x14ac:dyDescent="0.25">
      <c r="A7" s="240" t="s">
        <v>16</v>
      </c>
      <c r="B7" s="241" t="s">
        <v>388</v>
      </c>
      <c r="C7" s="242">
        <v>10515600</v>
      </c>
      <c r="D7" s="242"/>
      <c r="E7" s="242"/>
      <c r="F7" s="242"/>
      <c r="G7" s="242"/>
      <c r="H7" s="242">
        <v>8052972</v>
      </c>
      <c r="I7" s="242"/>
      <c r="J7" s="242">
        <v>1906549</v>
      </c>
      <c r="K7" s="242">
        <v>23800000</v>
      </c>
      <c r="L7" s="242"/>
      <c r="M7" s="242"/>
      <c r="N7" s="242">
        <v>4234498</v>
      </c>
      <c r="O7" s="243">
        <f>C7+D7+E7+F7+G7+H7+I7+J7+K7+L7+M7+N7</f>
        <v>48509619</v>
      </c>
    </row>
    <row r="8" spans="1:16" s="244" customFormat="1" ht="14.1" customHeight="1" x14ac:dyDescent="0.25">
      <c r="A8" s="240" t="s">
        <v>17</v>
      </c>
      <c r="B8" s="248" t="s">
        <v>124</v>
      </c>
      <c r="C8" s="357">
        <v>500000</v>
      </c>
      <c r="D8" s="357">
        <v>500000</v>
      </c>
      <c r="E8" s="357">
        <v>2299998</v>
      </c>
      <c r="F8" s="357">
        <v>2299998</v>
      </c>
      <c r="G8" s="357">
        <v>1200004</v>
      </c>
      <c r="H8" s="357">
        <v>866667</v>
      </c>
      <c r="I8" s="357">
        <v>500000</v>
      </c>
      <c r="J8" s="357">
        <v>500000</v>
      </c>
      <c r="K8" s="357">
        <v>2299998</v>
      </c>
      <c r="L8" s="357">
        <v>2299998</v>
      </c>
      <c r="M8" s="357">
        <v>833337</v>
      </c>
      <c r="N8" s="357">
        <v>500000</v>
      </c>
      <c r="O8" s="243">
        <f>SUM(C8:N8)</f>
        <v>14600000</v>
      </c>
      <c r="P8" s="274"/>
    </row>
    <row r="9" spans="1:16" s="244" customFormat="1" ht="14.1" customHeight="1" x14ac:dyDescent="0.25">
      <c r="A9" s="240" t="s">
        <v>18</v>
      </c>
      <c r="B9" s="248" t="s">
        <v>389</v>
      </c>
      <c r="C9" s="242">
        <v>3236440</v>
      </c>
      <c r="D9" s="242">
        <v>3236440</v>
      </c>
      <c r="E9" s="242">
        <v>3236440</v>
      </c>
      <c r="F9" s="242">
        <v>3236440</v>
      </c>
      <c r="G9" s="242">
        <v>3236440</v>
      </c>
      <c r="H9" s="242">
        <v>1736440</v>
      </c>
      <c r="I9" s="242">
        <v>1236440</v>
      </c>
      <c r="J9" s="242">
        <v>1236440</v>
      </c>
      <c r="K9" s="242">
        <v>3236440</v>
      </c>
      <c r="L9" s="242">
        <v>3236440</v>
      </c>
      <c r="M9" s="242">
        <v>3236440</v>
      </c>
      <c r="N9" s="242">
        <v>3936440</v>
      </c>
      <c r="O9" s="243">
        <f t="shared" si="0"/>
        <v>34037280</v>
      </c>
    </row>
    <row r="10" spans="1:16" s="244" customFormat="1" ht="14.1" customHeight="1" x14ac:dyDescent="0.25">
      <c r="A10" s="240" t="s">
        <v>19</v>
      </c>
      <c r="B10" s="248" t="s">
        <v>4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3">
        <f t="shared" si="0"/>
        <v>0</v>
      </c>
    </row>
    <row r="11" spans="1:16" s="244" customFormat="1" ht="14.1" customHeight="1" x14ac:dyDescent="0.25">
      <c r="A11" s="240" t="s">
        <v>20</v>
      </c>
      <c r="B11" s="248" t="s">
        <v>359</v>
      </c>
      <c r="C11" s="242">
        <v>20000</v>
      </c>
      <c r="D11" s="242">
        <v>20000</v>
      </c>
      <c r="E11" s="242">
        <v>20000</v>
      </c>
      <c r="F11" s="242">
        <v>20000</v>
      </c>
      <c r="G11" s="242">
        <v>20000</v>
      </c>
      <c r="H11" s="242">
        <v>20000</v>
      </c>
      <c r="I11" s="242">
        <v>20000</v>
      </c>
      <c r="J11" s="242">
        <v>20000</v>
      </c>
      <c r="K11" s="242">
        <v>20000</v>
      </c>
      <c r="L11" s="242">
        <v>20000</v>
      </c>
      <c r="M11" s="242">
        <v>20000</v>
      </c>
      <c r="N11" s="242">
        <v>20000</v>
      </c>
      <c r="O11" s="243">
        <f t="shared" si="0"/>
        <v>240000</v>
      </c>
    </row>
    <row r="12" spans="1:16" s="244" customFormat="1" ht="12" x14ac:dyDescent="0.25">
      <c r="A12" s="240" t="s">
        <v>21</v>
      </c>
      <c r="B12" s="241" t="s">
        <v>0</v>
      </c>
      <c r="C12" s="242">
        <v>42260</v>
      </c>
      <c r="D12" s="242">
        <v>42258</v>
      </c>
      <c r="E12" s="242">
        <v>42258</v>
      </c>
      <c r="F12" s="242">
        <v>42258</v>
      </c>
      <c r="G12" s="242">
        <v>42258</v>
      </c>
      <c r="H12" s="242">
        <v>42258</v>
      </c>
      <c r="I12" s="242">
        <v>42258</v>
      </c>
      <c r="J12" s="242">
        <v>42258</v>
      </c>
      <c r="K12" s="242">
        <v>42258</v>
      </c>
      <c r="L12" s="242">
        <v>42258</v>
      </c>
      <c r="M12" s="242">
        <v>42258</v>
      </c>
      <c r="N12" s="242">
        <v>42260</v>
      </c>
      <c r="O12" s="243">
        <f t="shared" si="0"/>
        <v>507100</v>
      </c>
    </row>
    <row r="13" spans="1:16" s="244" customFormat="1" ht="14.1" customHeight="1" x14ac:dyDescent="0.25">
      <c r="A13" s="240">
        <v>10</v>
      </c>
      <c r="B13" s="248" t="s">
        <v>5</v>
      </c>
      <c r="C13" s="242">
        <v>37206797</v>
      </c>
      <c r="D13" s="242">
        <v>5606797</v>
      </c>
      <c r="E13" s="242">
        <v>5606797</v>
      </c>
      <c r="F13" s="242">
        <v>5606797</v>
      </c>
      <c r="G13" s="242">
        <v>5606797</v>
      </c>
      <c r="H13" s="242">
        <v>5606797</v>
      </c>
      <c r="I13" s="242">
        <v>5606797</v>
      </c>
      <c r="J13" s="242">
        <v>5606797</v>
      </c>
      <c r="K13" s="242">
        <v>5606797</v>
      </c>
      <c r="L13" s="242">
        <v>8235455</v>
      </c>
      <c r="M13" s="242">
        <v>5606797</v>
      </c>
      <c r="N13" s="242">
        <v>9260684</v>
      </c>
      <c r="O13" s="243">
        <f t="shared" si="0"/>
        <v>105164109</v>
      </c>
    </row>
    <row r="14" spans="1:16" s="244" customFormat="1" ht="24" customHeight="1" thickBot="1" x14ac:dyDescent="0.3">
      <c r="A14" s="507" t="s">
        <v>22</v>
      </c>
      <c r="B14" s="504" t="s">
        <v>445</v>
      </c>
      <c r="C14" s="505">
        <v>297515647</v>
      </c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8">
        <f t="shared" si="0"/>
        <v>297515647</v>
      </c>
    </row>
    <row r="15" spans="1:16" s="239" customFormat="1" ht="15.9" customHeight="1" thickBot="1" x14ac:dyDescent="0.3">
      <c r="A15" s="238">
        <v>11</v>
      </c>
      <c r="B15" s="12" t="s">
        <v>95</v>
      </c>
      <c r="C15" s="249">
        <f>SUM(C5:C14)</f>
        <v>358345325</v>
      </c>
      <c r="D15" s="249">
        <f t="shared" ref="D15:N15" si="1">SUM(D5:D14)</f>
        <v>18714076</v>
      </c>
      <c r="E15" s="249">
        <f t="shared" si="1"/>
        <v>21142344</v>
      </c>
      <c r="F15" s="249">
        <f t="shared" si="1"/>
        <v>22744710</v>
      </c>
      <c r="G15" s="249">
        <f t="shared" si="1"/>
        <v>21891486</v>
      </c>
      <c r="H15" s="249">
        <f t="shared" si="1"/>
        <v>35017913</v>
      </c>
      <c r="I15" s="249">
        <f t="shared" si="1"/>
        <v>18598275</v>
      </c>
      <c r="J15" s="249">
        <f t="shared" si="1"/>
        <v>23121318</v>
      </c>
      <c r="K15" s="249">
        <f t="shared" si="1"/>
        <v>46198272</v>
      </c>
      <c r="L15" s="249">
        <f t="shared" si="1"/>
        <v>32526930</v>
      </c>
      <c r="M15" s="249">
        <f t="shared" si="1"/>
        <v>20931612</v>
      </c>
      <c r="N15" s="249">
        <f t="shared" si="1"/>
        <v>32668722</v>
      </c>
      <c r="O15" s="250">
        <f>SUM(C15:N15)</f>
        <v>651900983</v>
      </c>
    </row>
    <row r="16" spans="1:16" s="239" customFormat="1" ht="15" customHeight="1" thickBot="1" x14ac:dyDescent="0.3">
      <c r="A16" s="238" t="s">
        <v>23</v>
      </c>
      <c r="B16" s="641" t="s">
        <v>49</v>
      </c>
      <c r="C16" s="641"/>
      <c r="D16" s="641"/>
      <c r="E16" s="641"/>
      <c r="F16" s="641"/>
      <c r="G16" s="641"/>
      <c r="H16" s="641"/>
      <c r="I16" s="641"/>
      <c r="J16" s="641"/>
      <c r="K16" s="641"/>
      <c r="L16" s="641"/>
      <c r="M16" s="641"/>
      <c r="N16" s="641"/>
      <c r="O16" s="642"/>
    </row>
    <row r="17" spans="1:15" s="244" customFormat="1" ht="14.1" customHeight="1" x14ac:dyDescent="0.25">
      <c r="A17" s="506">
        <v>12</v>
      </c>
      <c r="B17" s="251" t="s">
        <v>53</v>
      </c>
      <c r="C17" s="246">
        <v>8993734</v>
      </c>
      <c r="D17" s="246">
        <v>8993734</v>
      </c>
      <c r="E17" s="246">
        <v>8993735</v>
      </c>
      <c r="F17" s="246">
        <v>8993735</v>
      </c>
      <c r="G17" s="246">
        <v>8993735</v>
      </c>
      <c r="H17" s="246">
        <v>8993735</v>
      </c>
      <c r="I17" s="246">
        <v>8993735</v>
      </c>
      <c r="J17" s="246">
        <v>8993735</v>
      </c>
      <c r="K17" s="246">
        <v>8993735</v>
      </c>
      <c r="L17" s="246">
        <v>8739702</v>
      </c>
      <c r="M17" s="246">
        <v>8739702</v>
      </c>
      <c r="N17" s="246">
        <v>8739702</v>
      </c>
      <c r="O17" s="247">
        <f>SUM(C17:N17)</f>
        <v>107162719</v>
      </c>
    </row>
    <row r="18" spans="1:15" s="244" customFormat="1" ht="27" customHeight="1" x14ac:dyDescent="0.25">
      <c r="A18" s="240" t="s">
        <v>24</v>
      </c>
      <c r="B18" s="241" t="s">
        <v>133</v>
      </c>
      <c r="C18" s="242">
        <v>1156765</v>
      </c>
      <c r="D18" s="242">
        <v>1156765</v>
      </c>
      <c r="E18" s="242">
        <v>1156765</v>
      </c>
      <c r="F18" s="242">
        <v>1156765</v>
      </c>
      <c r="G18" s="242">
        <v>1156765</v>
      </c>
      <c r="H18" s="242">
        <v>1156765</v>
      </c>
      <c r="I18" s="242">
        <v>1156765</v>
      </c>
      <c r="J18" s="242">
        <v>1156765</v>
      </c>
      <c r="K18" s="242">
        <v>1156764</v>
      </c>
      <c r="L18" s="242">
        <v>1156764</v>
      </c>
      <c r="M18" s="242">
        <v>1156764</v>
      </c>
      <c r="N18" s="242">
        <v>1156765</v>
      </c>
      <c r="O18" s="243">
        <f>SUM(C18:N18)</f>
        <v>13881177</v>
      </c>
    </row>
    <row r="19" spans="1:15" s="244" customFormat="1" ht="14.1" customHeight="1" x14ac:dyDescent="0.25">
      <c r="A19" s="240">
        <v>13</v>
      </c>
      <c r="B19" s="248" t="s">
        <v>108</v>
      </c>
      <c r="C19" s="242">
        <v>11985221</v>
      </c>
      <c r="D19" s="242">
        <v>11985221</v>
      </c>
      <c r="E19" s="242">
        <v>11985221</v>
      </c>
      <c r="F19" s="242">
        <v>12485221</v>
      </c>
      <c r="G19" s="242">
        <v>12485221</v>
      </c>
      <c r="H19" s="242">
        <v>11985221</v>
      </c>
      <c r="I19" s="242">
        <v>11985221</v>
      </c>
      <c r="J19" s="242">
        <v>16543023</v>
      </c>
      <c r="K19" s="242">
        <v>16260020</v>
      </c>
      <c r="L19" s="242">
        <v>11985221</v>
      </c>
      <c r="M19" s="242">
        <v>11985221</v>
      </c>
      <c r="N19" s="242">
        <v>17351150</v>
      </c>
      <c r="O19" s="243">
        <f>SUM(C19:N19)</f>
        <v>159021182</v>
      </c>
    </row>
    <row r="20" spans="1:15" s="244" customFormat="1" ht="14.1" customHeight="1" x14ac:dyDescent="0.25">
      <c r="A20" s="240" t="s">
        <v>25</v>
      </c>
      <c r="B20" s="248" t="s">
        <v>134</v>
      </c>
      <c r="C20" s="242">
        <v>633333</v>
      </c>
      <c r="D20" s="242">
        <v>633333</v>
      </c>
      <c r="E20" s="242">
        <v>633333</v>
      </c>
      <c r="F20" s="242">
        <v>633333</v>
      </c>
      <c r="G20" s="242">
        <v>633333</v>
      </c>
      <c r="H20" s="242">
        <v>633333</v>
      </c>
      <c r="I20" s="242">
        <v>633333</v>
      </c>
      <c r="J20" s="242">
        <v>633333</v>
      </c>
      <c r="K20" s="242">
        <v>633334</v>
      </c>
      <c r="L20" s="242">
        <v>633334</v>
      </c>
      <c r="M20" s="242">
        <v>633334</v>
      </c>
      <c r="N20" s="242">
        <v>633334</v>
      </c>
      <c r="O20" s="243">
        <f>SUM(C20:N20)</f>
        <v>7600000</v>
      </c>
    </row>
    <row r="21" spans="1:15" s="244" customFormat="1" ht="14.1" customHeight="1" x14ac:dyDescent="0.25">
      <c r="A21" s="240">
        <v>14</v>
      </c>
      <c r="B21" s="248" t="s">
        <v>6</v>
      </c>
      <c r="C21" s="242">
        <v>175000</v>
      </c>
      <c r="D21" s="242"/>
      <c r="E21" s="242">
        <v>2805039</v>
      </c>
      <c r="F21" s="242">
        <v>60000</v>
      </c>
      <c r="G21" s="242"/>
      <c r="H21" s="242"/>
      <c r="I21" s="242"/>
      <c r="J21" s="242"/>
      <c r="K21" s="242">
        <v>175000</v>
      </c>
      <c r="L21" s="242"/>
      <c r="M21" s="242">
        <v>610000</v>
      </c>
      <c r="N21" s="242">
        <v>1650000</v>
      </c>
      <c r="O21" s="243">
        <f>SUM(C21:N21)</f>
        <v>5475039</v>
      </c>
    </row>
    <row r="22" spans="1:15" s="244" customFormat="1" ht="14.1" customHeight="1" x14ac:dyDescent="0.25">
      <c r="A22" s="240" t="s">
        <v>26</v>
      </c>
      <c r="B22" s="248" t="s">
        <v>166</v>
      </c>
      <c r="C22" s="242">
        <v>12510590</v>
      </c>
      <c r="D22" s="242">
        <v>254000</v>
      </c>
      <c r="E22" s="242">
        <v>381000</v>
      </c>
      <c r="F22" s="242">
        <v>964325</v>
      </c>
      <c r="G22" s="242">
        <v>964325</v>
      </c>
      <c r="H22" s="242">
        <v>964325</v>
      </c>
      <c r="I22" s="242">
        <v>964326</v>
      </c>
      <c r="J22" s="242">
        <v>254000</v>
      </c>
      <c r="K22" s="242">
        <v>949172</v>
      </c>
      <c r="L22" s="242"/>
      <c r="M22" s="242">
        <v>12569398</v>
      </c>
      <c r="N22" s="242">
        <v>56699965</v>
      </c>
      <c r="O22" s="243">
        <f t="shared" si="0"/>
        <v>87475426</v>
      </c>
    </row>
    <row r="23" spans="1:15" s="244" customFormat="1" ht="12" x14ac:dyDescent="0.25">
      <c r="A23" s="240">
        <v>15</v>
      </c>
      <c r="B23" s="241" t="s">
        <v>137</v>
      </c>
      <c r="C23" s="242"/>
      <c r="D23" s="242"/>
      <c r="E23" s="242"/>
      <c r="F23" s="242">
        <v>889000</v>
      </c>
      <c r="G23" s="242">
        <v>1324937</v>
      </c>
      <c r="H23" s="242">
        <v>13631997</v>
      </c>
      <c r="I23" s="242">
        <v>824936</v>
      </c>
      <c r="J23" s="242">
        <v>824936</v>
      </c>
      <c r="K23" s="242">
        <v>824937</v>
      </c>
      <c r="L23" s="242"/>
      <c r="M23" s="242"/>
      <c r="N23" s="242">
        <v>143744882</v>
      </c>
      <c r="O23" s="243">
        <f t="shared" si="0"/>
        <v>162065625</v>
      </c>
    </row>
    <row r="24" spans="1:15" s="244" customFormat="1" ht="14.1" customHeight="1" x14ac:dyDescent="0.25">
      <c r="A24" s="240" t="s">
        <v>27</v>
      </c>
      <c r="B24" s="248" t="s">
        <v>168</v>
      </c>
      <c r="C24" s="242"/>
      <c r="D24" s="242"/>
      <c r="E24" s="242"/>
      <c r="F24" s="242">
        <v>136422</v>
      </c>
      <c r="G24" s="242"/>
      <c r="H24" s="242"/>
      <c r="I24" s="242"/>
      <c r="J24" s="242"/>
      <c r="K24" s="242"/>
      <c r="L24" s="242"/>
      <c r="M24" s="242"/>
      <c r="N24" s="242"/>
      <c r="O24" s="243">
        <f t="shared" si="0"/>
        <v>136422</v>
      </c>
    </row>
    <row r="25" spans="1:15" s="244" customFormat="1" ht="14.1" customHeight="1" x14ac:dyDescent="0.25">
      <c r="A25" s="240">
        <v>16</v>
      </c>
      <c r="B25" s="248" t="s">
        <v>44</v>
      </c>
      <c r="C25" s="242"/>
      <c r="D25" s="242"/>
      <c r="E25" s="242">
        <v>3919284</v>
      </c>
      <c r="F25" s="242"/>
      <c r="G25" s="242"/>
      <c r="H25" s="242"/>
      <c r="I25" s="242"/>
      <c r="J25" s="242"/>
      <c r="K25" s="242"/>
      <c r="L25" s="242"/>
      <c r="M25" s="242"/>
      <c r="N25" s="242"/>
      <c r="O25" s="243">
        <f t="shared" si="0"/>
        <v>3919284</v>
      </c>
    </row>
    <row r="26" spans="1:15" s="244" customFormat="1" ht="13.5" customHeight="1" x14ac:dyDescent="0.25">
      <c r="A26" s="240" t="s">
        <v>28</v>
      </c>
      <c r="B26" s="248" t="s">
        <v>7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3">
        <f t="shared" si="0"/>
        <v>0</v>
      </c>
    </row>
    <row r="27" spans="1:15" s="244" customFormat="1" ht="14.1" customHeight="1" thickBot="1" x14ac:dyDescent="0.3">
      <c r="A27" s="507">
        <v>17</v>
      </c>
      <c r="B27" s="503" t="s">
        <v>8</v>
      </c>
      <c r="C27" s="505">
        <v>40860684</v>
      </c>
      <c r="D27" s="505">
        <v>5606797</v>
      </c>
      <c r="E27" s="505">
        <v>5606797</v>
      </c>
      <c r="F27" s="505">
        <v>5606797</v>
      </c>
      <c r="G27" s="505">
        <v>5606797</v>
      </c>
      <c r="H27" s="505">
        <v>5606797</v>
      </c>
      <c r="I27" s="505">
        <v>5606797</v>
      </c>
      <c r="J27" s="505">
        <v>5606797</v>
      </c>
      <c r="K27" s="505">
        <v>5606797</v>
      </c>
      <c r="L27" s="505">
        <v>8235455</v>
      </c>
      <c r="M27" s="505">
        <v>5606797</v>
      </c>
      <c r="N27" s="505">
        <v>5606797</v>
      </c>
      <c r="O27" s="508">
        <f t="shared" si="0"/>
        <v>105164109</v>
      </c>
    </row>
    <row r="28" spans="1:15" s="239" customFormat="1" ht="15.9" customHeight="1" thickBot="1" x14ac:dyDescent="0.3">
      <c r="A28" s="238" t="s">
        <v>29</v>
      </c>
      <c r="B28" s="12" t="s">
        <v>96</v>
      </c>
      <c r="C28" s="249">
        <f>SUM(C17:C27)</f>
        <v>76315327</v>
      </c>
      <c r="D28" s="249">
        <f>SUM(D17:D27)</f>
        <v>28629850</v>
      </c>
      <c r="E28" s="249">
        <f>SUM(E17:E27)</f>
        <v>35481174</v>
      </c>
      <c r="F28" s="249">
        <f>SUM(F17:F27)</f>
        <v>30925598</v>
      </c>
      <c r="G28" s="249">
        <f>SUM(G17:G27)</f>
        <v>31165113</v>
      </c>
      <c r="H28" s="249">
        <f t="shared" ref="H28:N28" si="2">SUM(H17:H27)</f>
        <v>42972173</v>
      </c>
      <c r="I28" s="249">
        <f t="shared" si="2"/>
        <v>30165113</v>
      </c>
      <c r="J28" s="249">
        <f t="shared" si="2"/>
        <v>34012589</v>
      </c>
      <c r="K28" s="249">
        <f t="shared" si="2"/>
        <v>34599759</v>
      </c>
      <c r="L28" s="249">
        <f t="shared" si="2"/>
        <v>30750476</v>
      </c>
      <c r="M28" s="249">
        <f t="shared" si="2"/>
        <v>41301216</v>
      </c>
      <c r="N28" s="249">
        <f t="shared" si="2"/>
        <v>235582595</v>
      </c>
      <c r="O28" s="250">
        <f>SUM(C28:N28)</f>
        <v>651900983</v>
      </c>
    </row>
    <row r="29" spans="1:15" s="254" customFormat="1" ht="12.6" thickBot="1" x14ac:dyDescent="0.3">
      <c r="A29" s="238">
        <v>18</v>
      </c>
      <c r="B29" s="72" t="s">
        <v>97</v>
      </c>
      <c r="C29" s="252">
        <f t="shared" ref="C29:O29" si="3">C15-C28</f>
        <v>282029998</v>
      </c>
      <c r="D29" s="252">
        <f t="shared" si="3"/>
        <v>-9915774</v>
      </c>
      <c r="E29" s="252">
        <f t="shared" si="3"/>
        <v>-14338830</v>
      </c>
      <c r="F29" s="252">
        <f t="shared" si="3"/>
        <v>-8180888</v>
      </c>
      <c r="G29" s="252">
        <f t="shared" si="3"/>
        <v>-9273627</v>
      </c>
      <c r="H29" s="252">
        <f t="shared" si="3"/>
        <v>-7954260</v>
      </c>
      <c r="I29" s="252">
        <f t="shared" si="3"/>
        <v>-11566838</v>
      </c>
      <c r="J29" s="252">
        <f t="shared" si="3"/>
        <v>-10891271</v>
      </c>
      <c r="K29" s="252">
        <f t="shared" si="3"/>
        <v>11598513</v>
      </c>
      <c r="L29" s="252">
        <f t="shared" si="3"/>
        <v>1776454</v>
      </c>
      <c r="M29" s="252">
        <f t="shared" si="3"/>
        <v>-20369604</v>
      </c>
      <c r="N29" s="252">
        <f t="shared" si="3"/>
        <v>-202913873</v>
      </c>
      <c r="O29" s="253">
        <f t="shared" si="3"/>
        <v>0</v>
      </c>
    </row>
    <row r="30" spans="1:15" x14ac:dyDescent="0.3">
      <c r="A30" s="25"/>
    </row>
    <row r="31" spans="1:15" x14ac:dyDescent="0.3">
      <c r="B31" s="26"/>
      <c r="C31" s="27"/>
      <c r="D31" s="27"/>
      <c r="O31" s="24"/>
    </row>
    <row r="32" spans="1:15" x14ac:dyDescent="0.3">
      <c r="O32" s="24"/>
    </row>
    <row r="33" spans="15:15" x14ac:dyDescent="0.3">
      <c r="O33" s="24"/>
    </row>
    <row r="34" spans="15:15" x14ac:dyDescent="0.3">
      <c r="O34" s="24"/>
    </row>
    <row r="35" spans="15:15" x14ac:dyDescent="0.3">
      <c r="O35" s="24"/>
    </row>
    <row r="36" spans="15:15" x14ac:dyDescent="0.3">
      <c r="O36" s="24"/>
    </row>
    <row r="37" spans="15:15" x14ac:dyDescent="0.3">
      <c r="O37" s="24"/>
    </row>
    <row r="38" spans="15:15" x14ac:dyDescent="0.3">
      <c r="O38" s="24"/>
    </row>
    <row r="39" spans="15:15" x14ac:dyDescent="0.3">
      <c r="O39" s="24"/>
    </row>
    <row r="40" spans="15:15" x14ac:dyDescent="0.3">
      <c r="O40" s="24"/>
    </row>
    <row r="41" spans="15:15" x14ac:dyDescent="0.3">
      <c r="O41" s="24"/>
    </row>
    <row r="42" spans="15:15" x14ac:dyDescent="0.3">
      <c r="O42" s="24"/>
    </row>
    <row r="43" spans="15:15" x14ac:dyDescent="0.3">
      <c r="O43" s="24"/>
    </row>
    <row r="44" spans="15:15" x14ac:dyDescent="0.3">
      <c r="O44" s="24"/>
    </row>
    <row r="45" spans="15:15" x14ac:dyDescent="0.3">
      <c r="O45" s="24"/>
    </row>
    <row r="46" spans="15:15" x14ac:dyDescent="0.3">
      <c r="O46" s="24"/>
    </row>
    <row r="47" spans="15:15" x14ac:dyDescent="0.3">
      <c r="O47" s="24"/>
    </row>
    <row r="48" spans="15:15" x14ac:dyDescent="0.3">
      <c r="O48" s="24"/>
    </row>
    <row r="49" spans="15:15" x14ac:dyDescent="0.3">
      <c r="O49" s="24"/>
    </row>
    <row r="50" spans="15:15" x14ac:dyDescent="0.3">
      <c r="O50" s="24"/>
    </row>
    <row r="51" spans="15:15" x14ac:dyDescent="0.3">
      <c r="O51" s="24"/>
    </row>
    <row r="52" spans="15:15" x14ac:dyDescent="0.3">
      <c r="O52" s="24"/>
    </row>
    <row r="53" spans="15:15" x14ac:dyDescent="0.3">
      <c r="O53" s="24"/>
    </row>
    <row r="54" spans="15:15" x14ac:dyDescent="0.3">
      <c r="O54" s="24"/>
    </row>
    <row r="55" spans="15:15" x14ac:dyDescent="0.3">
      <c r="O55" s="24"/>
    </row>
    <row r="56" spans="15:15" x14ac:dyDescent="0.3">
      <c r="O56" s="24"/>
    </row>
    <row r="57" spans="15:15" x14ac:dyDescent="0.3">
      <c r="O57" s="24"/>
    </row>
    <row r="58" spans="15:15" x14ac:dyDescent="0.3">
      <c r="O58" s="24"/>
    </row>
    <row r="59" spans="15:15" x14ac:dyDescent="0.3">
      <c r="O59" s="24"/>
    </row>
    <row r="60" spans="15:15" x14ac:dyDescent="0.3">
      <c r="O60" s="24"/>
    </row>
    <row r="61" spans="15:15" x14ac:dyDescent="0.3">
      <c r="O61" s="24"/>
    </row>
    <row r="62" spans="15:15" x14ac:dyDescent="0.3">
      <c r="O62" s="24"/>
    </row>
    <row r="63" spans="15:15" x14ac:dyDescent="0.3">
      <c r="O63" s="24"/>
    </row>
    <row r="64" spans="15:15" x14ac:dyDescent="0.3">
      <c r="O64" s="24"/>
    </row>
    <row r="65" spans="15:15" x14ac:dyDescent="0.3">
      <c r="O65" s="24"/>
    </row>
    <row r="66" spans="15:15" x14ac:dyDescent="0.3">
      <c r="O66" s="24"/>
    </row>
    <row r="67" spans="15:15" x14ac:dyDescent="0.3">
      <c r="O67" s="24"/>
    </row>
    <row r="68" spans="15:15" x14ac:dyDescent="0.3">
      <c r="O68" s="24"/>
    </row>
    <row r="69" spans="15:15" x14ac:dyDescent="0.3">
      <c r="O69" s="24"/>
    </row>
    <row r="70" spans="15:15" x14ac:dyDescent="0.3">
      <c r="O70" s="24"/>
    </row>
    <row r="71" spans="15:15" x14ac:dyDescent="0.3">
      <c r="O71" s="24"/>
    </row>
    <row r="72" spans="15:15" x14ac:dyDescent="0.3">
      <c r="O72" s="24"/>
    </row>
    <row r="73" spans="15:15" x14ac:dyDescent="0.3">
      <c r="O73" s="24"/>
    </row>
    <row r="74" spans="15:15" x14ac:dyDescent="0.3">
      <c r="O74" s="24"/>
    </row>
    <row r="75" spans="15:15" x14ac:dyDescent="0.3">
      <c r="O75" s="24"/>
    </row>
    <row r="76" spans="15:15" x14ac:dyDescent="0.3">
      <c r="O76" s="24"/>
    </row>
    <row r="77" spans="15:15" x14ac:dyDescent="0.3">
      <c r="O77" s="24"/>
    </row>
    <row r="78" spans="15:15" x14ac:dyDescent="0.3">
      <c r="O78" s="24"/>
    </row>
    <row r="79" spans="15:15" x14ac:dyDescent="0.3">
      <c r="O79" s="24"/>
    </row>
    <row r="80" spans="15:15" x14ac:dyDescent="0.3">
      <c r="O80" s="24"/>
    </row>
    <row r="81" spans="15:15" x14ac:dyDescent="0.3">
      <c r="O81" s="24"/>
    </row>
    <row r="82" spans="15:15" x14ac:dyDescent="0.3">
      <c r="O82" s="24"/>
    </row>
    <row r="83" spans="15:15" x14ac:dyDescent="0.3">
      <c r="O83" s="24"/>
    </row>
    <row r="84" spans="15:15" x14ac:dyDescent="0.3">
      <c r="O84" s="24"/>
    </row>
  </sheetData>
  <mergeCells count="4">
    <mergeCell ref="B4:O4"/>
    <mergeCell ref="B16:O16"/>
    <mergeCell ref="A1:O1"/>
    <mergeCell ref="N2:O2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FFFF00"/>
    <pageSetUpPr fitToPage="1"/>
  </sheetPr>
  <dimension ref="A1:E31"/>
  <sheetViews>
    <sheetView zoomScaleNormal="100" workbookViewId="0">
      <selection activeCell="A32" sqref="A32"/>
    </sheetView>
  </sheetViews>
  <sheetFormatPr defaultColWidth="9.33203125" defaultRowHeight="13.2" x14ac:dyDescent="0.25"/>
  <cols>
    <col min="1" max="1" width="88.6640625" style="16" customWidth="1"/>
    <col min="2" max="2" width="27.77734375" style="264" customWidth="1"/>
    <col min="3" max="3" width="12.6640625" style="16" bestFit="1" customWidth="1"/>
    <col min="4" max="5" width="14" style="16" bestFit="1" customWidth="1"/>
    <col min="6" max="16384" width="9.33203125" style="16"/>
  </cols>
  <sheetData>
    <row r="1" spans="1:5" ht="47.25" customHeight="1" x14ac:dyDescent="0.25">
      <c r="A1" s="646" t="s">
        <v>522</v>
      </c>
      <c r="B1" s="646"/>
    </row>
    <row r="2" spans="1:5" ht="22.5" customHeight="1" thickBot="1" x14ac:dyDescent="0.3">
      <c r="A2" s="257" t="s">
        <v>413</v>
      </c>
      <c r="B2" s="265" t="s">
        <v>9</v>
      </c>
    </row>
    <row r="3" spans="1:5" s="17" customFormat="1" ht="24" customHeight="1" thickBot="1" x14ac:dyDescent="0.3">
      <c r="A3" s="73" t="s">
        <v>45</v>
      </c>
      <c r="B3" s="263" t="s">
        <v>521</v>
      </c>
    </row>
    <row r="4" spans="1:5" s="18" customFormat="1" ht="13.8" thickBot="1" x14ac:dyDescent="0.3">
      <c r="A4" s="362">
        <v>1</v>
      </c>
      <c r="B4" s="363">
        <v>2</v>
      </c>
    </row>
    <row r="5" spans="1:5" x14ac:dyDescent="0.25">
      <c r="A5" s="361" t="s">
        <v>400</v>
      </c>
      <c r="B5" s="366"/>
    </row>
    <row r="6" spans="1:5" ht="12.75" customHeight="1" x14ac:dyDescent="0.25">
      <c r="A6" s="255" t="s">
        <v>401</v>
      </c>
      <c r="B6" s="367">
        <v>4231080</v>
      </c>
      <c r="C6" s="358"/>
    </row>
    <row r="7" spans="1:5" x14ac:dyDescent="0.25">
      <c r="A7" s="255" t="s">
        <v>402</v>
      </c>
      <c r="B7" s="367">
        <v>6048000</v>
      </c>
      <c r="C7" s="358"/>
    </row>
    <row r="8" spans="1:5" x14ac:dyDescent="0.25">
      <c r="A8" s="255" t="s">
        <v>403</v>
      </c>
      <c r="B8" s="367">
        <v>3304610</v>
      </c>
      <c r="C8" s="358"/>
    </row>
    <row r="9" spans="1:5" x14ac:dyDescent="0.25">
      <c r="A9" s="255" t="s">
        <v>404</v>
      </c>
      <c r="B9" s="367">
        <v>3241106</v>
      </c>
      <c r="C9" s="358"/>
    </row>
    <row r="10" spans="1:5" x14ac:dyDescent="0.25">
      <c r="A10" s="255" t="s">
        <v>405</v>
      </c>
      <c r="B10" s="367">
        <v>8000000</v>
      </c>
      <c r="C10" s="358"/>
    </row>
    <row r="11" spans="1:5" x14ac:dyDescent="0.25">
      <c r="A11" s="255" t="s">
        <v>461</v>
      </c>
      <c r="B11" s="368"/>
      <c r="C11" s="358"/>
    </row>
    <row r="12" spans="1:5" x14ac:dyDescent="0.25">
      <c r="A12" s="255" t="s">
        <v>472</v>
      </c>
      <c r="B12" s="368"/>
      <c r="C12" s="358"/>
    </row>
    <row r="13" spans="1:5" x14ac:dyDescent="0.25">
      <c r="A13" s="255" t="s">
        <v>520</v>
      </c>
      <c r="B13" s="368"/>
      <c r="C13" s="358"/>
      <c r="D13" s="351"/>
    </row>
    <row r="14" spans="1:5" x14ac:dyDescent="0.25">
      <c r="A14" s="255" t="s">
        <v>411</v>
      </c>
      <c r="B14" s="369">
        <v>10929600</v>
      </c>
      <c r="C14" s="358"/>
    </row>
    <row r="15" spans="1:5" x14ac:dyDescent="0.25">
      <c r="A15" s="255" t="s">
        <v>406</v>
      </c>
      <c r="B15" s="370">
        <v>6074125</v>
      </c>
      <c r="C15" s="358"/>
      <c r="E15" s="351"/>
    </row>
    <row r="16" spans="1:5" x14ac:dyDescent="0.25">
      <c r="A16" s="255" t="s">
        <v>407</v>
      </c>
      <c r="B16" s="369">
        <v>10795000</v>
      </c>
      <c r="C16" s="358"/>
    </row>
    <row r="17" spans="1:5" x14ac:dyDescent="0.25">
      <c r="A17" s="255" t="s">
        <v>408</v>
      </c>
      <c r="B17" s="368"/>
      <c r="C17" s="358"/>
    </row>
    <row r="18" spans="1:5" x14ac:dyDescent="0.25">
      <c r="A18" s="255" t="s">
        <v>409</v>
      </c>
      <c r="B18" s="369">
        <v>3678150</v>
      </c>
      <c r="C18" s="358"/>
    </row>
    <row r="19" spans="1:5" x14ac:dyDescent="0.25">
      <c r="A19" s="255" t="s">
        <v>410</v>
      </c>
      <c r="B19" s="369">
        <v>84150</v>
      </c>
      <c r="C19" s="358"/>
    </row>
    <row r="20" spans="1:5" x14ac:dyDescent="0.25">
      <c r="A20" s="255" t="s">
        <v>415</v>
      </c>
      <c r="B20" s="369">
        <v>30091350</v>
      </c>
      <c r="C20" s="358"/>
      <c r="E20" s="351"/>
    </row>
    <row r="21" spans="1:5" x14ac:dyDescent="0.25">
      <c r="A21" s="255" t="s">
        <v>416</v>
      </c>
      <c r="B21" s="369">
        <v>4870000</v>
      </c>
      <c r="C21" s="358"/>
    </row>
    <row r="22" spans="1:5" x14ac:dyDescent="0.25">
      <c r="A22" s="255"/>
      <c r="B22" s="368"/>
    </row>
    <row r="23" spans="1:5" x14ac:dyDescent="0.25">
      <c r="A23" s="255"/>
      <c r="B23" s="368"/>
    </row>
    <row r="24" spans="1:5" x14ac:dyDescent="0.25">
      <c r="A24" s="255"/>
      <c r="B24" s="368"/>
    </row>
    <row r="25" spans="1:5" x14ac:dyDescent="0.25">
      <c r="A25" s="255"/>
      <c r="B25" s="368"/>
    </row>
    <row r="26" spans="1:5" x14ac:dyDescent="0.25">
      <c r="A26" s="255"/>
      <c r="B26" s="368"/>
    </row>
    <row r="27" spans="1:5" x14ac:dyDescent="0.25">
      <c r="A27" s="255"/>
      <c r="B27" s="368"/>
    </row>
    <row r="28" spans="1:5" ht="13.8" thickBot="1" x14ac:dyDescent="0.3">
      <c r="A28" s="255" t="s">
        <v>190</v>
      </c>
      <c r="B28" s="371"/>
    </row>
    <row r="29" spans="1:5" s="19" customFormat="1" ht="19.5" customHeight="1" thickBot="1" x14ac:dyDescent="0.3">
      <c r="A29" s="364" t="s">
        <v>46</v>
      </c>
      <c r="B29" s="365">
        <f>B6+B7+B8+B9+B10+B11+B12+B14+B15+B16+B18+B19+B20+B21</f>
        <v>91347171</v>
      </c>
    </row>
    <row r="31" spans="1:5" x14ac:dyDescent="0.25">
      <c r="B31" s="350"/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3.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2"/>
  <sheetViews>
    <sheetView topLeftCell="B1" zoomScaleNormal="100" workbookViewId="0">
      <selection activeCell="O14" sqref="O14"/>
    </sheetView>
  </sheetViews>
  <sheetFormatPr defaultColWidth="9.33203125" defaultRowHeight="13.2" x14ac:dyDescent="0.25"/>
  <cols>
    <col min="1" max="1" width="5.77734375" style="275" customWidth="1"/>
    <col min="2" max="2" width="54.77734375" style="277" customWidth="1"/>
    <col min="3" max="4" width="17.6640625" style="277" customWidth="1"/>
    <col min="5" max="16384" width="9.33203125" style="277"/>
  </cols>
  <sheetData>
    <row r="1" spans="1:4" ht="31.5" customHeight="1" x14ac:dyDescent="0.3">
      <c r="B1" s="648" t="s">
        <v>424</v>
      </c>
      <c r="C1" s="648"/>
      <c r="D1" s="648"/>
    </row>
    <row r="2" spans="1:4" s="279" customFormat="1" ht="16.2" thickBot="1" x14ac:dyDescent="0.35">
      <c r="A2" s="278"/>
      <c r="B2" s="276"/>
      <c r="D2" s="280" t="s">
        <v>425</v>
      </c>
    </row>
    <row r="3" spans="1:4" s="22" customFormat="1" ht="48" customHeight="1" thickBot="1" x14ac:dyDescent="0.3">
      <c r="A3" s="281" t="s">
        <v>11</v>
      </c>
      <c r="B3" s="48" t="s">
        <v>12</v>
      </c>
      <c r="C3" s="48" t="s">
        <v>426</v>
      </c>
      <c r="D3" s="49" t="s">
        <v>427</v>
      </c>
    </row>
    <row r="4" spans="1:4" s="22" customFormat="1" ht="14.1" customHeight="1" thickBot="1" x14ac:dyDescent="0.3">
      <c r="A4" s="282">
        <v>1</v>
      </c>
      <c r="B4" s="283">
        <v>2</v>
      </c>
      <c r="C4" s="283">
        <v>3</v>
      </c>
      <c r="D4" s="284">
        <v>4</v>
      </c>
    </row>
    <row r="5" spans="1:4" ht="18" customHeight="1" x14ac:dyDescent="0.25">
      <c r="A5" s="285" t="s">
        <v>13</v>
      </c>
      <c r="B5" s="286" t="s">
        <v>428</v>
      </c>
      <c r="C5" s="287"/>
      <c r="D5" s="288"/>
    </row>
    <row r="6" spans="1:4" ht="18" customHeight="1" x14ac:dyDescent="0.25">
      <c r="A6" s="289" t="s">
        <v>14</v>
      </c>
      <c r="B6" s="290" t="s">
        <v>429</v>
      </c>
      <c r="C6" s="291"/>
      <c r="D6" s="292"/>
    </row>
    <row r="7" spans="1:4" ht="18" customHeight="1" x14ac:dyDescent="0.25">
      <c r="A7" s="289" t="s">
        <v>15</v>
      </c>
      <c r="B7" s="290" t="s">
        <v>430</v>
      </c>
      <c r="C7" s="291"/>
      <c r="D7" s="292"/>
    </row>
    <row r="8" spans="1:4" ht="18" customHeight="1" x14ac:dyDescent="0.25">
      <c r="A8" s="289" t="s">
        <v>16</v>
      </c>
      <c r="B8" s="290" t="s">
        <v>431</v>
      </c>
      <c r="C8" s="291"/>
      <c r="D8" s="292"/>
    </row>
    <row r="9" spans="1:4" ht="18" customHeight="1" x14ac:dyDescent="0.25">
      <c r="A9" s="289" t="s">
        <v>17</v>
      </c>
      <c r="B9" s="290" t="s">
        <v>432</v>
      </c>
      <c r="C9" s="291"/>
      <c r="D9" s="292"/>
    </row>
    <row r="10" spans="1:4" ht="18" customHeight="1" x14ac:dyDescent="0.25">
      <c r="A10" s="289" t="s">
        <v>18</v>
      </c>
      <c r="B10" s="290" t="s">
        <v>433</v>
      </c>
      <c r="C10" s="291"/>
      <c r="D10" s="292"/>
    </row>
    <row r="11" spans="1:4" ht="18" customHeight="1" x14ac:dyDescent="0.25">
      <c r="A11" s="289" t="s">
        <v>19</v>
      </c>
      <c r="B11" s="293" t="s">
        <v>434</v>
      </c>
      <c r="C11" s="291"/>
      <c r="D11" s="292"/>
    </row>
    <row r="12" spans="1:4" ht="18" customHeight="1" x14ac:dyDescent="0.25">
      <c r="A12" s="289" t="s">
        <v>20</v>
      </c>
      <c r="B12" s="293" t="s">
        <v>435</v>
      </c>
      <c r="C12" s="291"/>
      <c r="D12" s="292"/>
    </row>
    <row r="13" spans="1:4" ht="18" customHeight="1" x14ac:dyDescent="0.25">
      <c r="A13" s="289" t="s">
        <v>21</v>
      </c>
      <c r="B13" s="293" t="s">
        <v>436</v>
      </c>
      <c r="C13" s="291"/>
      <c r="D13" s="292"/>
    </row>
    <row r="14" spans="1:4" ht="18" customHeight="1" x14ac:dyDescent="0.25">
      <c r="A14" s="289" t="s">
        <v>22</v>
      </c>
      <c r="B14" s="293" t="s">
        <v>437</v>
      </c>
      <c r="C14" s="291"/>
      <c r="D14" s="292"/>
    </row>
    <row r="15" spans="1:4" ht="18" customHeight="1" x14ac:dyDescent="0.25">
      <c r="A15" s="289" t="s">
        <v>23</v>
      </c>
      <c r="B15" s="293" t="s">
        <v>438</v>
      </c>
      <c r="C15" s="291"/>
      <c r="D15" s="292"/>
    </row>
    <row r="16" spans="1:4" ht="22.5" customHeight="1" x14ac:dyDescent="0.25">
      <c r="A16" s="289" t="s">
        <v>24</v>
      </c>
      <c r="B16" s="293" t="s">
        <v>439</v>
      </c>
      <c r="C16" s="291"/>
      <c r="D16" s="292"/>
    </row>
    <row r="17" spans="1:4" ht="18" customHeight="1" x14ac:dyDescent="0.25">
      <c r="A17" s="289" t="s">
        <v>25</v>
      </c>
      <c r="B17" s="290" t="s">
        <v>440</v>
      </c>
      <c r="C17" s="291"/>
      <c r="D17" s="292"/>
    </row>
    <row r="18" spans="1:4" ht="18" customHeight="1" x14ac:dyDescent="0.25">
      <c r="A18" s="289" t="s">
        <v>26</v>
      </c>
      <c r="B18" s="290" t="s">
        <v>441</v>
      </c>
      <c r="C18" s="291"/>
      <c r="D18" s="292"/>
    </row>
    <row r="19" spans="1:4" ht="18" customHeight="1" x14ac:dyDescent="0.25">
      <c r="A19" s="289" t="s">
        <v>27</v>
      </c>
      <c r="B19" s="290" t="s">
        <v>442</v>
      </c>
      <c r="C19" s="291"/>
      <c r="D19" s="292"/>
    </row>
    <row r="20" spans="1:4" ht="18" customHeight="1" x14ac:dyDescent="0.25">
      <c r="A20" s="289" t="s">
        <v>28</v>
      </c>
      <c r="B20" s="290" t="s">
        <v>443</v>
      </c>
      <c r="C20" s="291"/>
      <c r="D20" s="292"/>
    </row>
    <row r="21" spans="1:4" ht="18" customHeight="1" x14ac:dyDescent="0.25">
      <c r="A21" s="289" t="s">
        <v>29</v>
      </c>
      <c r="B21" s="290" t="s">
        <v>444</v>
      </c>
      <c r="C21" s="291"/>
      <c r="D21" s="292"/>
    </row>
    <row r="22" spans="1:4" ht="18" customHeight="1" x14ac:dyDescent="0.25">
      <c r="A22" s="289" t="s">
        <v>30</v>
      </c>
      <c r="B22" s="294"/>
      <c r="C22" s="295"/>
      <c r="D22" s="292"/>
    </row>
    <row r="23" spans="1:4" ht="18" customHeight="1" x14ac:dyDescent="0.25">
      <c r="A23" s="289" t="s">
        <v>31</v>
      </c>
      <c r="B23" s="296"/>
      <c r="C23" s="295"/>
      <c r="D23" s="292"/>
    </row>
    <row r="24" spans="1:4" ht="18" customHeight="1" x14ac:dyDescent="0.25">
      <c r="A24" s="289" t="s">
        <v>32</v>
      </c>
      <c r="B24" s="296"/>
      <c r="C24" s="295"/>
      <c r="D24" s="292"/>
    </row>
    <row r="25" spans="1:4" ht="18" customHeight="1" x14ac:dyDescent="0.25">
      <c r="A25" s="289" t="s">
        <v>33</v>
      </c>
      <c r="B25" s="296"/>
      <c r="C25" s="295"/>
      <c r="D25" s="292"/>
    </row>
    <row r="26" spans="1:4" ht="18" customHeight="1" x14ac:dyDescent="0.25">
      <c r="A26" s="289" t="s">
        <v>34</v>
      </c>
      <c r="B26" s="296"/>
      <c r="C26" s="295"/>
      <c r="D26" s="292"/>
    </row>
    <row r="27" spans="1:4" ht="18" customHeight="1" x14ac:dyDescent="0.25">
      <c r="A27" s="289" t="s">
        <v>35</v>
      </c>
      <c r="B27" s="296"/>
      <c r="C27" s="295"/>
      <c r="D27" s="292"/>
    </row>
    <row r="28" spans="1:4" ht="18" customHeight="1" x14ac:dyDescent="0.25">
      <c r="A28" s="289" t="s">
        <v>36</v>
      </c>
      <c r="B28" s="296"/>
      <c r="C28" s="295"/>
      <c r="D28" s="292"/>
    </row>
    <row r="29" spans="1:4" ht="18" customHeight="1" x14ac:dyDescent="0.25">
      <c r="A29" s="289" t="s">
        <v>37</v>
      </c>
      <c r="B29" s="296"/>
      <c r="C29" s="295"/>
      <c r="D29" s="292"/>
    </row>
    <row r="30" spans="1:4" ht="18" customHeight="1" thickBot="1" x14ac:dyDescent="0.3">
      <c r="A30" s="297" t="s">
        <v>38</v>
      </c>
      <c r="B30" s="298"/>
      <c r="C30" s="299"/>
      <c r="D30" s="300"/>
    </row>
    <row r="31" spans="1:4" ht="18" customHeight="1" thickBot="1" x14ac:dyDescent="0.3">
      <c r="A31" s="301" t="s">
        <v>39</v>
      </c>
      <c r="B31" s="302" t="s">
        <v>46</v>
      </c>
      <c r="C31" s="303">
        <f>SUM(C5:C30)</f>
        <v>0</v>
      </c>
      <c r="D31" s="304">
        <f>SUM(D5:D30)</f>
        <v>0</v>
      </c>
    </row>
    <row r="32" spans="1:4" ht="8.25" customHeight="1" x14ac:dyDescent="0.25">
      <c r="A32" s="305"/>
      <c r="B32" s="647"/>
      <c r="C32" s="647"/>
      <c r="D32" s="647"/>
    </row>
  </sheetData>
  <sheetProtection sheet="1"/>
  <mergeCells count="2">
    <mergeCell ref="B32:D32"/>
    <mergeCell ref="B1:D1"/>
  </mergeCells>
  <phoneticPr fontId="25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4&amp;"Times New Roman CE,Félkövér dőlt".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8"/>
  <sheetViews>
    <sheetView zoomScaleNormal="100" workbookViewId="0">
      <selection activeCell="A7" sqref="A7:A8"/>
    </sheetView>
  </sheetViews>
  <sheetFormatPr defaultColWidth="9.33203125" defaultRowHeight="13.2" x14ac:dyDescent="0.25"/>
  <cols>
    <col min="1" max="1" width="6.77734375" style="15" customWidth="1"/>
    <col min="2" max="2" width="49.6640625" style="14" customWidth="1"/>
    <col min="3" max="8" width="12.77734375" style="14" customWidth="1"/>
    <col min="9" max="9" width="13.77734375" style="14" customWidth="1"/>
    <col min="10" max="16384" width="9.33203125" style="14"/>
  </cols>
  <sheetData>
    <row r="1" spans="1:10" ht="27.75" customHeight="1" x14ac:dyDescent="0.25">
      <c r="A1" s="651" t="s">
        <v>446</v>
      </c>
      <c r="B1" s="651"/>
      <c r="C1" s="651"/>
      <c r="D1" s="651"/>
      <c r="E1" s="651"/>
      <c r="F1" s="651"/>
      <c r="G1" s="651"/>
      <c r="H1" s="651"/>
      <c r="I1" s="651"/>
    </row>
    <row r="2" spans="1:10" ht="20.25" customHeight="1" thickBot="1" x14ac:dyDescent="0.35">
      <c r="I2" s="306" t="s">
        <v>425</v>
      </c>
    </row>
    <row r="3" spans="1:10" s="307" customFormat="1" ht="26.25" customHeight="1" x14ac:dyDescent="0.25">
      <c r="A3" s="652" t="s">
        <v>59</v>
      </c>
      <c r="B3" s="654" t="s">
        <v>447</v>
      </c>
      <c r="C3" s="652" t="s">
        <v>448</v>
      </c>
      <c r="D3" s="652" t="s">
        <v>513</v>
      </c>
      <c r="E3" s="657" t="s">
        <v>449</v>
      </c>
      <c r="F3" s="658"/>
      <c r="G3" s="658"/>
      <c r="H3" s="659"/>
      <c r="I3" s="660" t="s">
        <v>450</v>
      </c>
    </row>
    <row r="4" spans="1:10" s="310" customFormat="1" ht="32.25" customHeight="1" thickBot="1" x14ac:dyDescent="0.3">
      <c r="A4" s="653"/>
      <c r="B4" s="655"/>
      <c r="C4" s="656"/>
      <c r="D4" s="653"/>
      <c r="E4" s="308">
        <v>2021</v>
      </c>
      <c r="F4" s="308">
        <v>2022</v>
      </c>
      <c r="G4" s="308">
        <v>2023</v>
      </c>
      <c r="H4" s="309" t="s">
        <v>514</v>
      </c>
      <c r="I4" s="656"/>
    </row>
    <row r="5" spans="1:10" s="315" customFormat="1" ht="12.9" customHeight="1" thickBot="1" x14ac:dyDescent="0.3">
      <c r="A5" s="311">
        <v>1</v>
      </c>
      <c r="B5" s="311">
        <v>2</v>
      </c>
      <c r="C5" s="312">
        <v>3</v>
      </c>
      <c r="D5" s="312">
        <v>4</v>
      </c>
      <c r="E5" s="311">
        <v>5</v>
      </c>
      <c r="F5" s="313">
        <v>6</v>
      </c>
      <c r="G5" s="313">
        <v>7</v>
      </c>
      <c r="H5" s="262">
        <v>8</v>
      </c>
      <c r="I5" s="314" t="s">
        <v>451</v>
      </c>
    </row>
    <row r="6" spans="1:10" ht="24.75" customHeight="1" thickBot="1" x14ac:dyDescent="0.3">
      <c r="A6" s="316" t="s">
        <v>13</v>
      </c>
      <c r="B6" s="509" t="s">
        <v>452</v>
      </c>
      <c r="C6" s="514"/>
      <c r="D6" s="522"/>
      <c r="E6" s="523"/>
      <c r="F6" s="524"/>
      <c r="G6" s="524"/>
      <c r="H6" s="525"/>
      <c r="I6" s="321">
        <f t="shared" ref="I6:I17" si="0">SUM(D6:H6)</f>
        <v>0</v>
      </c>
    </row>
    <row r="7" spans="1:10" ht="20.100000000000001" customHeight="1" x14ac:dyDescent="0.25">
      <c r="A7" s="539" t="s">
        <v>14</v>
      </c>
      <c r="B7" s="538" t="s">
        <v>453</v>
      </c>
      <c r="C7" s="520">
        <v>2008</v>
      </c>
      <c r="D7" s="536">
        <v>10071876</v>
      </c>
      <c r="E7" s="534">
        <v>1462886</v>
      </c>
      <c r="F7" s="530">
        <v>1492144</v>
      </c>
      <c r="G7" s="530">
        <v>1521987</v>
      </c>
      <c r="H7" s="531">
        <f>I7-D7-E7-F7-G7</f>
        <v>2909247</v>
      </c>
      <c r="I7" s="521">
        <v>17458140</v>
      </c>
    </row>
    <row r="8" spans="1:10" ht="20.100000000000001" customHeight="1" thickBot="1" x14ac:dyDescent="0.3">
      <c r="A8" s="540" t="s">
        <v>15</v>
      </c>
      <c r="B8" s="327"/>
      <c r="C8" s="520"/>
      <c r="D8" s="537"/>
      <c r="E8" s="535"/>
      <c r="F8" s="532"/>
      <c r="G8" s="532"/>
      <c r="H8" s="533"/>
      <c r="I8" s="521">
        <f t="shared" si="0"/>
        <v>0</v>
      </c>
    </row>
    <row r="9" spans="1:10" ht="26.1" customHeight="1" thickBot="1" x14ac:dyDescent="0.3">
      <c r="A9" s="316" t="s">
        <v>16</v>
      </c>
      <c r="B9" s="509" t="s">
        <v>454</v>
      </c>
      <c r="C9" s="516"/>
      <c r="D9" s="526"/>
      <c r="E9" s="527"/>
      <c r="F9" s="528"/>
      <c r="G9" s="528"/>
      <c r="H9" s="529"/>
      <c r="I9" s="321">
        <f t="shared" si="0"/>
        <v>0</v>
      </c>
    </row>
    <row r="10" spans="1:10" ht="20.100000000000001" customHeight="1" x14ac:dyDescent="0.25">
      <c r="A10" s="322" t="s">
        <v>17</v>
      </c>
      <c r="B10" s="510"/>
      <c r="C10" s="515"/>
      <c r="D10" s="323"/>
      <c r="E10" s="324"/>
      <c r="F10" s="6"/>
      <c r="G10" s="6"/>
      <c r="H10" s="325"/>
      <c r="I10" s="326">
        <f t="shared" si="0"/>
        <v>0</v>
      </c>
    </row>
    <row r="11" spans="1:10" ht="20.100000000000001" customHeight="1" thickBot="1" x14ac:dyDescent="0.3">
      <c r="A11" s="322" t="s">
        <v>18</v>
      </c>
      <c r="B11" s="510"/>
      <c r="C11" s="515"/>
      <c r="D11" s="323"/>
      <c r="E11" s="324"/>
      <c r="F11" s="6"/>
      <c r="G11" s="6"/>
      <c r="H11" s="325"/>
      <c r="I11" s="326">
        <f t="shared" si="0"/>
        <v>0</v>
      </c>
    </row>
    <row r="12" spans="1:10" ht="20.100000000000001" customHeight="1" thickBot="1" x14ac:dyDescent="0.3">
      <c r="A12" s="316" t="s">
        <v>19</v>
      </c>
      <c r="B12" s="509" t="s">
        <v>455</v>
      </c>
      <c r="C12" s="516"/>
      <c r="D12" s="317"/>
      <c r="E12" s="318"/>
      <c r="F12" s="319"/>
      <c r="G12" s="319"/>
      <c r="H12" s="320"/>
      <c r="I12" s="321">
        <f t="shared" si="0"/>
        <v>0</v>
      </c>
    </row>
    <row r="13" spans="1:10" ht="20.100000000000001" customHeight="1" thickBot="1" x14ac:dyDescent="0.3">
      <c r="A13" s="322" t="s">
        <v>20</v>
      </c>
      <c r="B13" s="510"/>
      <c r="C13" s="515"/>
      <c r="D13" s="323"/>
      <c r="E13" s="324"/>
      <c r="F13" s="6"/>
      <c r="G13" s="6"/>
      <c r="H13" s="325"/>
      <c r="I13" s="326">
        <f>SUM(D13:H13)</f>
        <v>0</v>
      </c>
    </row>
    <row r="14" spans="1:10" ht="20.100000000000001" customHeight="1" thickBot="1" x14ac:dyDescent="0.3">
      <c r="A14" s="316" t="s">
        <v>21</v>
      </c>
      <c r="B14" s="509" t="s">
        <v>456</v>
      </c>
      <c r="C14" s="516"/>
      <c r="D14" s="317"/>
      <c r="E14" s="318"/>
      <c r="F14" s="319"/>
      <c r="G14" s="319"/>
      <c r="H14" s="320"/>
      <c r="I14" s="321">
        <f t="shared" si="0"/>
        <v>0</v>
      </c>
      <c r="J14" s="327"/>
    </row>
    <row r="15" spans="1:10" ht="20.100000000000001" customHeight="1" thickBot="1" x14ac:dyDescent="0.3">
      <c r="A15" s="328" t="s">
        <v>22</v>
      </c>
      <c r="B15" s="511" t="s">
        <v>457</v>
      </c>
      <c r="C15" s="517"/>
      <c r="D15" s="329"/>
      <c r="E15" s="330"/>
      <c r="F15" s="331"/>
      <c r="G15" s="331"/>
      <c r="H15" s="332"/>
      <c r="I15" s="333">
        <f t="shared" si="0"/>
        <v>0</v>
      </c>
    </row>
    <row r="16" spans="1:10" ht="20.100000000000001" customHeight="1" thickBot="1" x14ac:dyDescent="0.3">
      <c r="A16" s="316" t="s">
        <v>23</v>
      </c>
      <c r="B16" s="512" t="s">
        <v>458</v>
      </c>
      <c r="C16" s="516"/>
      <c r="D16" s="317"/>
      <c r="E16" s="318"/>
      <c r="F16" s="319"/>
      <c r="G16" s="319"/>
      <c r="H16" s="320"/>
      <c r="I16" s="321">
        <f t="shared" si="0"/>
        <v>0</v>
      </c>
    </row>
    <row r="17" spans="1:9" ht="20.100000000000001" customHeight="1" thickBot="1" x14ac:dyDescent="0.3">
      <c r="A17" s="334" t="s">
        <v>24</v>
      </c>
      <c r="B17" s="513" t="s">
        <v>457</v>
      </c>
      <c r="C17" s="518"/>
      <c r="D17" s="335"/>
      <c r="E17" s="336"/>
      <c r="F17" s="337"/>
      <c r="G17" s="337"/>
      <c r="H17" s="338"/>
      <c r="I17" s="339">
        <f t="shared" si="0"/>
        <v>0</v>
      </c>
    </row>
    <row r="18" spans="1:9" ht="20.100000000000001" customHeight="1" thickBot="1" x14ac:dyDescent="0.3">
      <c r="A18" s="649" t="s">
        <v>459</v>
      </c>
      <c r="B18" s="650"/>
      <c r="C18" s="519"/>
      <c r="D18" s="321">
        <f>D6+D9+D12+D14+D16</f>
        <v>0</v>
      </c>
      <c r="E18" s="340">
        <f>E6+E9+E12+E14+E16</f>
        <v>0</v>
      </c>
      <c r="F18" s="341">
        <f>F6+F9+F12+F14+F16</f>
        <v>0</v>
      </c>
      <c r="G18" s="341">
        <f>G6+G9+G12+G14+G16</f>
        <v>0</v>
      </c>
      <c r="H18" s="342">
        <f>H6+H9+H12+H14+H16</f>
        <v>0</v>
      </c>
      <c r="I18" s="321">
        <f>SUM(D18:H18)</f>
        <v>0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dőlt"5.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4"/>
  <sheetViews>
    <sheetView topLeftCell="A107" zoomScaleNormal="100" workbookViewId="0">
      <selection activeCell="I141" sqref="I141"/>
    </sheetView>
  </sheetViews>
  <sheetFormatPr defaultColWidth="9.33203125" defaultRowHeight="15.6" x14ac:dyDescent="0.3"/>
  <cols>
    <col min="1" max="1" width="7.109375" style="92" bestFit="1" customWidth="1"/>
    <col min="2" max="2" width="78.33203125" style="92" bestFit="1" customWidth="1"/>
    <col min="3" max="3" width="15.109375" style="93" customWidth="1"/>
    <col min="4" max="4" width="14.33203125" style="93" customWidth="1"/>
    <col min="5" max="5" width="17" style="93" customWidth="1"/>
    <col min="6" max="6" width="15.6640625" style="93" customWidth="1"/>
    <col min="7" max="16384" width="9.33203125" style="99"/>
  </cols>
  <sheetData>
    <row r="1" spans="1:6" ht="14.25" customHeight="1" x14ac:dyDescent="0.3">
      <c r="A1" s="607" t="s">
        <v>582</v>
      </c>
      <c r="B1" s="608"/>
      <c r="C1" s="608"/>
      <c r="D1" s="98"/>
      <c r="E1" s="98"/>
      <c r="F1" s="98"/>
    </row>
    <row r="2" spans="1:6" ht="14.25" customHeight="1" x14ac:dyDescent="0.3">
      <c r="A2" s="611" t="s">
        <v>501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  <c r="D3" s="99"/>
      <c r="E3" s="99"/>
      <c r="F3" s="99"/>
    </row>
    <row r="4" spans="1:6" ht="15.9" customHeight="1" thickBot="1" x14ac:dyDescent="0.35">
      <c r="A4" s="606" t="s">
        <v>112</v>
      </c>
      <c r="B4" s="606"/>
      <c r="C4" s="541" t="s">
        <v>9</v>
      </c>
      <c r="D4" s="541" t="s">
        <v>9</v>
      </c>
      <c r="E4" s="541" t="s">
        <v>9</v>
      </c>
      <c r="F4" s="541" t="s">
        <v>9</v>
      </c>
    </row>
    <row r="5" spans="1:6" ht="23.4" thickBot="1" x14ac:dyDescent="0.35">
      <c r="A5" s="4" t="s">
        <v>59</v>
      </c>
      <c r="B5" s="5" t="s">
        <v>12</v>
      </c>
      <c r="C5" s="5" t="s">
        <v>471</v>
      </c>
      <c r="D5" s="5" t="s">
        <v>476</v>
      </c>
      <c r="E5" s="5" t="s">
        <v>484</v>
      </c>
      <c r="F5" s="13" t="s">
        <v>515</v>
      </c>
    </row>
    <row r="6" spans="1:6" s="103" customFormat="1" ht="11.25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1">
        <v>6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543">
        <f>'6.A.sz. tájékoztató (2)'!C7+'6.sz. tájékoztató (3)'!C7+'6.C.sz. tájékoztató (4)'!C7</f>
        <v>106501171</v>
      </c>
      <c r="D7" s="543">
        <f>'6.A.sz. tájékoztató (2)'!D7+'6.sz. tájékoztató (3)'!D7+'6.C.sz. tájékoztató (4)'!D7</f>
        <v>74343446</v>
      </c>
      <c r="E7" s="543">
        <f>'6.A.sz. tájékoztató (2)'!E7+'6.sz. tájékoztató (3)'!E7+'6.C.sz. tájékoztató (4)'!E7</f>
        <v>81985674</v>
      </c>
      <c r="F7" s="124">
        <f>'6.A.sz. tájékoztató (2)'!F7+'6.sz. tájékoztató (3)'!F7+'6.C.sz. tájékoztató (4)'!F7</f>
        <v>81985674</v>
      </c>
    </row>
    <row r="8" spans="1:6" s="125" customFormat="1" ht="12" customHeight="1" x14ac:dyDescent="0.25">
      <c r="A8" s="126" t="s">
        <v>84</v>
      </c>
      <c r="B8" s="127" t="s">
        <v>192</v>
      </c>
      <c r="C8" s="454">
        <f>'6.A.sz. tájékoztató (2)'!C8+'6.sz. tájékoztató (3)'!C8+'6.C.sz. tájékoztató (4)'!C8</f>
        <v>24908946</v>
      </c>
      <c r="D8" s="454">
        <f>'6.A.sz. tájékoztató (2)'!D8+'6.sz. tájékoztató (3)'!D8+'6.C.sz. tájékoztató (4)'!D8</f>
        <v>24908946</v>
      </c>
      <c r="E8" s="454">
        <f>'6.A.sz. tájékoztató (2)'!E8+'6.sz. tájékoztató (3)'!E8+'6.C.sz. tájékoztató (4)'!E8</f>
        <v>24908946</v>
      </c>
      <c r="F8" s="460">
        <f>'6.A.sz. tájékoztató (2)'!F8+'6.sz. tájékoztató (3)'!F8+'6.C.sz. tájékoztató (4)'!F8</f>
        <v>24908946</v>
      </c>
    </row>
    <row r="9" spans="1:6" s="125" customFormat="1" ht="12" customHeight="1" x14ac:dyDescent="0.25">
      <c r="A9" s="129" t="s">
        <v>85</v>
      </c>
      <c r="B9" s="130" t="s">
        <v>193</v>
      </c>
      <c r="C9" s="454">
        <f>'6.A.sz. tájékoztató (2)'!C9+'6.sz. tájékoztató (3)'!C9+'6.C.sz. tájékoztató (4)'!C9</f>
        <v>34961350</v>
      </c>
      <c r="D9" s="452">
        <f>'6.A.sz. tájékoztató (2)'!D9+'6.sz. tájékoztató (3)'!D9+'6.C.sz. tájékoztató (4)'!D9</f>
        <v>34961350</v>
      </c>
      <c r="E9" s="452">
        <f>'6.A.sz. tájékoztató (2)'!E9+'6.sz. tájékoztató (3)'!E9+'6.C.sz. tájékoztató (4)'!E9</f>
        <v>34961350</v>
      </c>
      <c r="F9" s="461">
        <f>'6.A.sz. tájékoztató (2)'!F9+'6.sz. tájékoztató (3)'!F9+'6.C.sz. tájékoztató (4)'!F9</f>
        <v>34961350</v>
      </c>
    </row>
    <row r="10" spans="1:6" s="125" customFormat="1" ht="12" customHeight="1" x14ac:dyDescent="0.25">
      <c r="A10" s="129" t="s">
        <v>86</v>
      </c>
      <c r="B10" s="130" t="s">
        <v>194</v>
      </c>
      <c r="C10" s="454">
        <f>'6.A.sz. tájékoztató (2)'!C10+'6.sz. tájékoztató (3)'!C10+'6.C.sz. tájékoztató (4)'!C10</f>
        <v>10795000</v>
      </c>
      <c r="D10" s="452">
        <f>'6.A.sz. tájékoztató (2)'!D10+'6.sz. tájékoztató (3)'!D10+'6.C.sz. tájékoztató (4)'!D10</f>
        <v>10795000</v>
      </c>
      <c r="E10" s="452">
        <f>'6.A.sz. tájékoztató (2)'!E10+'6.sz. tájékoztató (3)'!E10+'6.C.sz. tájékoztató (4)'!E10</f>
        <v>10795000</v>
      </c>
      <c r="F10" s="461">
        <f>'6.A.sz. tájékoztató (2)'!F10+'6.sz. tájékoztató (3)'!F10+'6.C.sz. tájékoztató (4)'!F10</f>
        <v>10795000</v>
      </c>
    </row>
    <row r="11" spans="1:6" s="125" customFormat="1" ht="12" customHeight="1" x14ac:dyDescent="0.25">
      <c r="A11" s="129" t="s">
        <v>87</v>
      </c>
      <c r="B11" s="130" t="s">
        <v>195</v>
      </c>
      <c r="C11" s="454">
        <f>'6.A.sz. tájékoztató (2)'!C11+'6.sz. tájékoztató (3)'!C11+'6.C.sz. tájékoztató (4)'!C11</f>
        <v>3678150</v>
      </c>
      <c r="D11" s="452">
        <f>'6.A.sz. tájékoztató (2)'!D11+'6.sz. tájékoztató (3)'!D11+'6.C.sz. tájékoztató (4)'!D11</f>
        <v>3678150</v>
      </c>
      <c r="E11" s="452">
        <f>'6.A.sz. tájékoztató (2)'!E11+'6.sz. tájékoztató (3)'!E11+'6.C.sz. tájékoztató (4)'!E11</f>
        <v>3678150</v>
      </c>
      <c r="F11" s="461">
        <f>'6.A.sz. tájékoztató (2)'!F11+'6.sz. tájékoztató (3)'!F11+'6.C.sz. tájékoztató (4)'!F11</f>
        <v>3678150</v>
      </c>
    </row>
    <row r="12" spans="1:6" s="125" customFormat="1" ht="12" customHeight="1" x14ac:dyDescent="0.25">
      <c r="A12" s="129" t="s">
        <v>109</v>
      </c>
      <c r="B12" s="130" t="s">
        <v>196</v>
      </c>
      <c r="C12" s="454">
        <f>'6.A.sz. tájékoztató (2)'!C12+'6.sz. tájékoztató (3)'!C12+'6.C.sz. tájékoztató (4)'!C12</f>
        <v>0</v>
      </c>
      <c r="D12" s="451">
        <f>'6.A.sz. tájékoztató (2)'!D12+'6.sz. tájékoztató (3)'!D12+'6.C.sz. tájékoztató (4)'!D12</f>
        <v>0</v>
      </c>
      <c r="E12" s="451">
        <f>'6.A.sz. tájékoztató (2)'!E12+'6.sz. tájékoztató (3)'!E12+'6.C.sz. tájékoztató (4)'!E12</f>
        <v>0</v>
      </c>
      <c r="F12" s="463">
        <f>'6.A.sz. tájékoztató (2)'!F12+'6.sz. tájékoztató (3)'!F12+'6.C.sz. tájékoztató (4)'!F12</f>
        <v>0</v>
      </c>
    </row>
    <row r="13" spans="1:6" s="125" customFormat="1" ht="12" customHeight="1" thickBot="1" x14ac:dyDescent="0.3">
      <c r="A13" s="132" t="s">
        <v>88</v>
      </c>
      <c r="B13" s="133" t="s">
        <v>197</v>
      </c>
      <c r="C13" s="454">
        <f>'6.A.sz. tájékoztató (2)'!C13+'6.sz. tájékoztató (3)'!C13+'6.C.sz. tájékoztató (4)'!C13</f>
        <v>15000000</v>
      </c>
      <c r="D13" s="458">
        <f>'6.A.sz. tájékoztató (2)'!D13+'6.sz. tájékoztató (3)'!D13+'6.C.sz. tájékoztató (4)'!D13</f>
        <v>0</v>
      </c>
      <c r="E13" s="458">
        <f>'6.A.sz. tájékoztató (2)'!E13+'6.sz. tájékoztató (3)'!E13+'6.C.sz. tájékoztató (4)'!E13</f>
        <v>0</v>
      </c>
      <c r="F13" s="464">
        <f>'6.A.sz. tájékoztató (2)'!F13+'6.sz. tájékoztató (3)'!F13+'6.C.sz. tájékoztató (4)'!F13</f>
        <v>0</v>
      </c>
    </row>
    <row r="14" spans="1:6" s="125" customFormat="1" ht="12" customHeight="1" thickBot="1" x14ac:dyDescent="0.3">
      <c r="A14" s="122" t="s">
        <v>14</v>
      </c>
      <c r="B14" s="134" t="s">
        <v>198</v>
      </c>
      <c r="C14" s="597">
        <f>'6.A.sz. tájékoztató (2)'!C14+'6.sz. tájékoztató (3)'!C14+'6.C.sz. tájékoztató (4)'!C14</f>
        <v>44826057</v>
      </c>
      <c r="D14" s="543">
        <f>'6.A.sz. tájékoztató (2)'!D14+'6.sz. tájékoztató (3)'!D14+'6.C.sz. tájékoztató (4)'!D14</f>
        <v>44826057</v>
      </c>
      <c r="E14" s="543">
        <f>'6.A.sz. tájékoztató (2)'!E14+'6.sz. tájékoztató (3)'!E14+'6.C.sz. tájékoztató (4)'!E14</f>
        <v>44826057</v>
      </c>
      <c r="F14" s="124">
        <f>'6.A.sz. tájékoztató (2)'!F14+'6.sz. tájékoztató (3)'!F14+'6.C.sz. tájékoztató (4)'!F14</f>
        <v>44826057</v>
      </c>
    </row>
    <row r="15" spans="1:6" s="125" customFormat="1" ht="12" customHeight="1" x14ac:dyDescent="0.25">
      <c r="A15" s="126" t="s">
        <v>90</v>
      </c>
      <c r="B15" s="127" t="s">
        <v>199</v>
      </c>
      <c r="C15" s="454">
        <f>'6.A.sz. tájékoztató (2)'!C15+'6.sz. tájékoztató (3)'!C15+'6.C.sz. tájékoztató (4)'!C15</f>
        <v>154000</v>
      </c>
      <c r="D15" s="454">
        <f>'6.A.sz. tájékoztató (2)'!D15+'6.sz. tájékoztató (3)'!D15+'6.C.sz. tájékoztató (4)'!D15</f>
        <v>0</v>
      </c>
      <c r="E15" s="454">
        <f>'6.A.sz. tájékoztató (2)'!E15+'6.sz. tájékoztató (3)'!E15+'6.C.sz. tájékoztató (4)'!E15</f>
        <v>0</v>
      </c>
      <c r="F15" s="460">
        <f>'6.A.sz. tájékoztató (2)'!F15+'6.sz. tájékoztató (3)'!F15+'6.C.sz. tájékoztató (4)'!F15</f>
        <v>0</v>
      </c>
    </row>
    <row r="16" spans="1:6" s="125" customFormat="1" ht="12" customHeight="1" x14ac:dyDescent="0.25">
      <c r="A16" s="129" t="s">
        <v>91</v>
      </c>
      <c r="B16" s="130" t="s">
        <v>200</v>
      </c>
      <c r="C16" s="454">
        <f>'6.A.sz. tájékoztató (2)'!C16+'6.sz. tájékoztató (3)'!C16+'6.C.sz. tájékoztató (4)'!C16</f>
        <v>0</v>
      </c>
      <c r="D16" s="452">
        <f>'6.A.sz. tájékoztató (2)'!D16+'6.sz. tájékoztató (3)'!D16+'6.C.sz. tájékoztató (4)'!D16</f>
        <v>0</v>
      </c>
      <c r="E16" s="452">
        <f>'6.A.sz. tájékoztató (2)'!E16+'6.sz. tájékoztató (3)'!E16+'6.C.sz. tájékoztató (4)'!E16</f>
        <v>0</v>
      </c>
      <c r="F16" s="461">
        <f>'6.A.sz. tájékoztató (2)'!F16+'6.sz. tájékoztató (3)'!F16+'6.C.sz. tájékoztató (4)'!F16</f>
        <v>0</v>
      </c>
    </row>
    <row r="17" spans="1:7" s="125" customFormat="1" ht="12" customHeight="1" x14ac:dyDescent="0.25">
      <c r="A17" s="129" t="s">
        <v>92</v>
      </c>
      <c r="B17" s="130" t="s">
        <v>201</v>
      </c>
      <c r="C17" s="454">
        <f>'6.A.sz. tájékoztató (2)'!C17+'6.sz. tájékoztató (3)'!C17+'6.C.sz. tájékoztató (4)'!C17</f>
        <v>0</v>
      </c>
      <c r="D17" s="452">
        <f>'6.A.sz. tájékoztató (2)'!D17+'6.sz. tájékoztató (3)'!D17+'6.C.sz. tájékoztató (4)'!D17</f>
        <v>0</v>
      </c>
      <c r="E17" s="452">
        <f>'6.A.sz. tájékoztató (2)'!E17+'6.sz. tájékoztató (3)'!E17+'6.C.sz. tájékoztató (4)'!E17</f>
        <v>0</v>
      </c>
      <c r="F17" s="461">
        <f>'6.A.sz. tájékoztató (2)'!F17+'6.sz. tájékoztató (3)'!F17+'6.C.sz. tájékoztató (4)'!F17</f>
        <v>0</v>
      </c>
    </row>
    <row r="18" spans="1:7" s="125" customFormat="1" ht="12" customHeight="1" x14ac:dyDescent="0.25">
      <c r="A18" s="129" t="s">
        <v>93</v>
      </c>
      <c r="B18" s="130" t="s">
        <v>202</v>
      </c>
      <c r="C18" s="454">
        <f>'6.A.sz. tájékoztató (2)'!C18+'6.sz. tájékoztató (3)'!C18+'6.C.sz. tájékoztató (4)'!C18</f>
        <v>0</v>
      </c>
      <c r="D18" s="452">
        <f>'6.A.sz. tájékoztató (2)'!D18+'6.sz. tájékoztató (3)'!D18+'6.C.sz. tájékoztató (4)'!D18</f>
        <v>0</v>
      </c>
      <c r="E18" s="452">
        <f>'6.A.sz. tájékoztató (2)'!E18+'6.sz. tájékoztató (3)'!E18+'6.C.sz. tájékoztató (4)'!E18</f>
        <v>0</v>
      </c>
      <c r="F18" s="461">
        <f>'6.A.sz. tájékoztató (2)'!F18+'6.sz. tájékoztató (3)'!F18+'6.C.sz. tájékoztató (4)'!F18</f>
        <v>0</v>
      </c>
    </row>
    <row r="19" spans="1:7" s="125" customFormat="1" ht="12" customHeight="1" x14ac:dyDescent="0.25">
      <c r="A19" s="129" t="s">
        <v>94</v>
      </c>
      <c r="B19" s="130" t="s">
        <v>203</v>
      </c>
      <c r="C19" s="454">
        <f>'6.A.sz. tájékoztató (2)'!C19+'6.sz. tájékoztató (3)'!C19+'6.C.sz. tájékoztató (4)'!C19</f>
        <v>44826057</v>
      </c>
      <c r="D19" s="452">
        <f>'6.A.sz. tájékoztató (2)'!D19+'6.sz. tájékoztató (3)'!D19+'6.C.sz. tájékoztató (4)'!D19</f>
        <v>44826057</v>
      </c>
      <c r="E19" s="452">
        <f>'6.A.sz. tájékoztató (2)'!E19+'6.sz. tájékoztató (3)'!E19+'6.C.sz. tájékoztató (4)'!E19</f>
        <v>44826057</v>
      </c>
      <c r="F19" s="461">
        <f>'6.A.sz. tájékoztató (2)'!F19+'6.sz. tájékoztató (3)'!F19+'6.C.sz. tájékoztató (4)'!F19</f>
        <v>44826057</v>
      </c>
      <c r="G19" s="542"/>
    </row>
    <row r="20" spans="1:7" s="125" customFormat="1" ht="12" customHeight="1" thickBot="1" x14ac:dyDescent="0.3">
      <c r="A20" s="132" t="s">
        <v>103</v>
      </c>
      <c r="B20" s="133" t="s">
        <v>204</v>
      </c>
      <c r="C20" s="454">
        <f>'6.A.sz. tájékoztató (2)'!C20+'6.sz. tájékoztató (3)'!C20+'6.C.sz. tájékoztató (4)'!C20</f>
        <v>0</v>
      </c>
      <c r="D20" s="457">
        <f>'6.A.sz. tájékoztató (2)'!D20+'6.sz. tájékoztató (3)'!D20+'6.C.sz. tájékoztató (4)'!D20</f>
        <v>0</v>
      </c>
      <c r="E20" s="457">
        <f>'6.A.sz. tájékoztató (2)'!E20+'6.sz. tájékoztató (3)'!E20+'6.C.sz. tájékoztató (4)'!E20</f>
        <v>0</v>
      </c>
      <c r="F20" s="462">
        <f>'6.A.sz. tájékoztató (2)'!F20+'6.sz. tájékoztató (3)'!F20+'6.C.sz. tájékoztató (4)'!F20</f>
        <v>0</v>
      </c>
    </row>
    <row r="21" spans="1:7" s="125" customFormat="1" ht="12" customHeight="1" thickBot="1" x14ac:dyDescent="0.3">
      <c r="A21" s="122" t="s">
        <v>15</v>
      </c>
      <c r="B21" s="123" t="s">
        <v>205</v>
      </c>
      <c r="C21" s="597">
        <f>'6.A.sz. tájékoztató (2)'!C21+'6.sz. tájékoztató (3)'!C21+'6.C.sz. tájékoztató (4)'!C21</f>
        <v>48509619</v>
      </c>
      <c r="D21" s="543">
        <f>'6.A.sz. tájékoztató (2)'!D21+'6.sz. tájékoztató (3)'!D21+'6.C.sz. tájékoztató (4)'!D21</f>
        <v>0</v>
      </c>
      <c r="E21" s="543">
        <f>'6.A.sz. tájékoztató (2)'!E21+'6.sz. tájékoztató (3)'!E21+'6.C.sz. tájékoztató (4)'!E21</f>
        <v>0</v>
      </c>
      <c r="F21" s="124">
        <f>'6.A.sz. tájékoztató (2)'!F21+'6.sz. tájékoztató (3)'!F21+'6.C.sz. tájékoztató (4)'!F21</f>
        <v>0</v>
      </c>
    </row>
    <row r="22" spans="1:7" s="125" customFormat="1" ht="12" customHeight="1" x14ac:dyDescent="0.25">
      <c r="A22" s="126" t="s">
        <v>73</v>
      </c>
      <c r="B22" s="127" t="s">
        <v>206</v>
      </c>
      <c r="C22" s="454">
        <f>'6.A.sz. tájékoztató (2)'!C22+'6.sz. tájékoztató (3)'!C22+'6.C.sz. tájékoztató (4)'!C22</f>
        <v>24709619</v>
      </c>
      <c r="D22" s="454">
        <f>'6.A.sz. tájékoztató (2)'!D22+'6.sz. tájékoztató (3)'!D22+'6.C.sz. tájékoztató (4)'!D22</f>
        <v>0</v>
      </c>
      <c r="E22" s="454">
        <f>'6.A.sz. tájékoztató (2)'!E22+'6.sz. tájékoztató (3)'!E22+'6.C.sz. tájékoztató (4)'!E22</f>
        <v>0</v>
      </c>
      <c r="F22" s="465">
        <f>'6.A.sz. tájékoztató (2)'!F22+'6.sz. tájékoztató (3)'!F22+'6.C.sz. tájékoztató (4)'!F22</f>
        <v>0</v>
      </c>
    </row>
    <row r="23" spans="1:7" s="125" customFormat="1" ht="12" customHeight="1" x14ac:dyDescent="0.25">
      <c r="A23" s="129" t="s">
        <v>74</v>
      </c>
      <c r="B23" s="130" t="s">
        <v>207</v>
      </c>
      <c r="C23" s="454">
        <f>'6.A.sz. tájékoztató (2)'!C23+'6.sz. tájékoztató (3)'!C23+'6.C.sz. tájékoztató (4)'!C23</f>
        <v>0</v>
      </c>
      <c r="D23" s="452">
        <f>'6.A.sz. tájékoztató (2)'!D23+'6.sz. tájékoztató (3)'!D23+'6.C.sz. tájékoztató (4)'!D23</f>
        <v>0</v>
      </c>
      <c r="E23" s="452">
        <f>'6.A.sz. tájékoztató (2)'!E23+'6.sz. tájékoztató (3)'!E23+'6.C.sz. tájékoztató (4)'!E23</f>
        <v>0</v>
      </c>
      <c r="F23" s="463">
        <f>'6.A.sz. tájékoztató (2)'!F23+'6.sz. tájékoztató (3)'!F23+'6.C.sz. tájékoztató (4)'!F23</f>
        <v>0</v>
      </c>
    </row>
    <row r="24" spans="1:7" s="125" customFormat="1" ht="12" customHeight="1" x14ac:dyDescent="0.25">
      <c r="A24" s="129" t="s">
        <v>75</v>
      </c>
      <c r="B24" s="130" t="s">
        <v>208</v>
      </c>
      <c r="C24" s="454">
        <f>'6.A.sz. tájékoztató (2)'!C24+'6.sz. tájékoztató (3)'!C24+'6.C.sz. tájékoztató (4)'!C24</f>
        <v>0</v>
      </c>
      <c r="D24" s="452">
        <f>'6.A.sz. tájékoztató (2)'!D24+'6.sz. tájékoztató (3)'!D24+'6.C.sz. tájékoztató (4)'!D24</f>
        <v>0</v>
      </c>
      <c r="E24" s="452">
        <f>'6.A.sz. tájékoztató (2)'!E24+'6.sz. tájékoztató (3)'!E24+'6.C.sz. tájékoztató (4)'!E24</f>
        <v>0</v>
      </c>
      <c r="F24" s="463">
        <f>'6.A.sz. tájékoztató (2)'!F24+'6.sz. tájékoztató (3)'!F24+'6.C.sz. tájékoztató (4)'!F24</f>
        <v>0</v>
      </c>
    </row>
    <row r="25" spans="1:7" s="125" customFormat="1" ht="12" customHeight="1" x14ac:dyDescent="0.25">
      <c r="A25" s="129" t="s">
        <v>76</v>
      </c>
      <c r="B25" s="130" t="s">
        <v>209</v>
      </c>
      <c r="C25" s="454">
        <f>'6.A.sz. tájékoztató (2)'!C25+'6.sz. tájékoztató (3)'!C25+'6.C.sz. tájékoztató (4)'!C25</f>
        <v>0</v>
      </c>
      <c r="D25" s="452">
        <f>'6.A.sz. tájékoztató (2)'!D25+'6.sz. tájékoztató (3)'!D25+'6.C.sz. tájékoztató (4)'!D25</f>
        <v>0</v>
      </c>
      <c r="E25" s="452">
        <f>'6.A.sz. tájékoztató (2)'!E25+'6.sz. tájékoztató (3)'!E25+'6.C.sz. tájékoztató (4)'!E25</f>
        <v>0</v>
      </c>
      <c r="F25" s="463">
        <f>'6.A.sz. tájékoztató (2)'!F25+'6.sz. tájékoztató (3)'!F25+'6.C.sz. tájékoztató (4)'!F25</f>
        <v>0</v>
      </c>
    </row>
    <row r="26" spans="1:7" s="125" customFormat="1" ht="12" customHeight="1" x14ac:dyDescent="0.25">
      <c r="A26" s="129" t="s">
        <v>121</v>
      </c>
      <c r="B26" s="130" t="s">
        <v>210</v>
      </c>
      <c r="C26" s="454">
        <f>'6.A.sz. tájékoztató (2)'!C26+'6.sz. tájékoztató (3)'!C26+'6.C.sz. tájékoztató (4)'!C26</f>
        <v>23800000</v>
      </c>
      <c r="D26" s="452">
        <f>'6.A.sz. tájékoztató (2)'!D26+'6.sz. tájékoztató (3)'!D26+'6.C.sz. tájékoztató (4)'!D26</f>
        <v>0</v>
      </c>
      <c r="E26" s="452">
        <f>'6.A.sz. tájékoztató (2)'!E26+'6.sz. tájékoztató (3)'!E26+'6.C.sz. tájékoztató (4)'!E26</f>
        <v>0</v>
      </c>
      <c r="F26" s="463">
        <f>'6.A.sz. tájékoztató (2)'!F26+'6.sz. tájékoztató (3)'!F26+'6.C.sz. tájékoztató (4)'!F26</f>
        <v>0</v>
      </c>
    </row>
    <row r="27" spans="1:7" s="125" customFormat="1" ht="12" customHeight="1" thickBot="1" x14ac:dyDescent="0.3">
      <c r="A27" s="132" t="s">
        <v>122</v>
      </c>
      <c r="B27" s="133" t="s">
        <v>211</v>
      </c>
      <c r="C27" s="600">
        <f>'6.A.sz. tájékoztató (2)'!C27+'6.sz. tájékoztató (3)'!C27+'6.C.sz. tájékoztató (4)'!C27</f>
        <v>23800000</v>
      </c>
      <c r="D27" s="457">
        <f>'6.A.sz. tájékoztató (2)'!D27+'6.sz. tájékoztató (3)'!D27+'6.C.sz. tájékoztató (4)'!D27</f>
        <v>0</v>
      </c>
      <c r="E27" s="457">
        <f>'6.A.sz. tájékoztató (2)'!E27+'6.sz. tájékoztató (3)'!E27+'6.C.sz. tájékoztató (4)'!E27</f>
        <v>0</v>
      </c>
      <c r="F27" s="464">
        <f>'6.A.sz. tájékoztató (2)'!F27+'6.sz. tájékoztató (3)'!F27+'6.C.sz. tájékoztató (4)'!F27</f>
        <v>0</v>
      </c>
    </row>
    <row r="28" spans="1:7" s="125" customFormat="1" ht="12" customHeight="1" thickBot="1" x14ac:dyDescent="0.3">
      <c r="A28" s="122" t="s">
        <v>123</v>
      </c>
      <c r="B28" s="598" t="s">
        <v>212</v>
      </c>
      <c r="C28" s="602">
        <f>'6.A.sz. tájékoztató (2)'!C28+'6.sz. tájékoztató (3)'!C28+'6.C.sz. tájékoztató (4)'!C28</f>
        <v>14600000</v>
      </c>
      <c r="D28" s="599">
        <f>'6.A.sz. tájékoztató (2)'!D28+'6.sz. tájékoztató (3)'!D28+'6.C.sz. tájékoztató (4)'!D28</f>
        <v>14600000</v>
      </c>
      <c r="E28" s="543">
        <f>'6.A.sz. tájékoztató (2)'!E28+'6.sz. tájékoztató (3)'!E28+'6.C.sz. tájékoztató (4)'!E28</f>
        <v>14600000</v>
      </c>
      <c r="F28" s="124">
        <f>'6.A.sz. tájékoztató (2)'!F28+'6.sz. tájékoztató (3)'!F28+'6.C.sz. tájékoztató (4)'!F28</f>
        <v>14600000</v>
      </c>
    </row>
    <row r="29" spans="1:7" s="125" customFormat="1" ht="12" customHeight="1" x14ac:dyDescent="0.25">
      <c r="A29" s="126" t="s">
        <v>213</v>
      </c>
      <c r="B29" s="127" t="s">
        <v>214</v>
      </c>
      <c r="C29" s="454">
        <f>'6.A.sz. tájékoztató (2)'!C29+'6.sz. tájékoztató (3)'!C29+'6.C.sz. tájékoztató (4)'!C29</f>
        <v>14400000</v>
      </c>
      <c r="D29" s="454">
        <f>'6.A.sz. tájékoztató (2)'!D29+'6.sz. tájékoztató (3)'!D29+'6.C.sz. tájékoztató (4)'!D29</f>
        <v>14400000</v>
      </c>
      <c r="E29" s="454">
        <f>'6.A.sz. tájékoztató (2)'!E29+'6.sz. tájékoztató (3)'!E29+'6.C.sz. tájékoztató (4)'!E29</f>
        <v>14400000</v>
      </c>
      <c r="F29" s="460">
        <f>'6.A.sz. tájékoztató (2)'!F29+'6.sz. tájékoztató (3)'!F29+'6.C.sz. tájékoztató (4)'!F29</f>
        <v>14400000</v>
      </c>
    </row>
    <row r="30" spans="1:7" s="125" customFormat="1" ht="12" customHeight="1" x14ac:dyDescent="0.25">
      <c r="A30" s="129" t="s">
        <v>215</v>
      </c>
      <c r="B30" s="130" t="s">
        <v>216</v>
      </c>
      <c r="C30" s="454">
        <f>'6.A.sz. tájékoztató (2)'!C30+'6.sz. tájékoztató (3)'!C30+'6.C.sz. tájékoztató (4)'!C30</f>
        <v>4400000</v>
      </c>
      <c r="D30" s="452">
        <f>'6.A.sz. tájékoztató (2)'!D30+'6.sz. tájékoztató (3)'!D30+'6.C.sz. tájékoztató (4)'!D30</f>
        <v>4400000</v>
      </c>
      <c r="E30" s="452">
        <f>'6.A.sz. tájékoztató (2)'!E30+'6.sz. tájékoztató (3)'!E30+'6.C.sz. tájékoztató (4)'!E30</f>
        <v>4400000</v>
      </c>
      <c r="F30" s="461">
        <f>'6.A.sz. tájékoztató (2)'!F30+'6.sz. tájékoztató (3)'!F30+'6.C.sz. tájékoztató (4)'!F30</f>
        <v>4400000</v>
      </c>
    </row>
    <row r="31" spans="1:7" s="125" customFormat="1" ht="12" customHeight="1" x14ac:dyDescent="0.25">
      <c r="A31" s="129" t="s">
        <v>217</v>
      </c>
      <c r="B31" s="130" t="s">
        <v>218</v>
      </c>
      <c r="C31" s="454">
        <f>'6.A.sz. tájékoztató (2)'!C31+'6.sz. tájékoztató (3)'!C31+'6.C.sz. tájékoztató (4)'!C31</f>
        <v>10000000</v>
      </c>
      <c r="D31" s="452">
        <f>'6.A.sz. tájékoztató (2)'!D31+'6.sz. tájékoztató (3)'!D31+'6.C.sz. tájékoztató (4)'!D31</f>
        <v>10000000</v>
      </c>
      <c r="E31" s="452">
        <f>'6.A.sz. tájékoztató (2)'!E31+'6.sz. tájékoztató (3)'!E31+'6.C.sz. tájékoztató (4)'!E31</f>
        <v>10000000</v>
      </c>
      <c r="F31" s="461">
        <f>'6.A.sz. tájékoztató (2)'!F31+'6.sz. tájékoztató (3)'!F31+'6.C.sz. tájékoztató (4)'!F31</f>
        <v>10000000</v>
      </c>
    </row>
    <row r="32" spans="1:7" s="125" customFormat="1" ht="12" customHeight="1" x14ac:dyDescent="0.25">
      <c r="A32" s="129" t="s">
        <v>219</v>
      </c>
      <c r="B32" s="130" t="s">
        <v>220</v>
      </c>
      <c r="C32" s="454">
        <f>'6.A.sz. tájékoztató (2)'!C32+'6.sz. tájékoztató (3)'!C32+'6.C.sz. tájékoztató (4)'!C32</f>
        <v>0</v>
      </c>
      <c r="D32" s="452">
        <f>'6.A.sz. tájékoztató (2)'!D32+'6.sz. tájékoztató (3)'!D32+'6.C.sz. tájékoztató (4)'!D32</f>
        <v>0</v>
      </c>
      <c r="E32" s="452">
        <f>'6.A.sz. tájékoztató (2)'!E32+'6.sz. tájékoztató (3)'!E32+'6.C.sz. tájékoztató (4)'!E32</f>
        <v>0</v>
      </c>
      <c r="F32" s="461">
        <f>'6.A.sz. tájékoztató (2)'!F32+'6.sz. tájékoztató (3)'!F32+'6.C.sz. tájékoztató (4)'!F32</f>
        <v>0</v>
      </c>
    </row>
    <row r="33" spans="1:6" s="125" customFormat="1" ht="12" customHeight="1" x14ac:dyDescent="0.25">
      <c r="A33" s="129" t="s">
        <v>221</v>
      </c>
      <c r="B33" s="130" t="s">
        <v>222</v>
      </c>
      <c r="C33" s="454">
        <f>'6.A.sz. tájékoztató (2)'!C33+'6.sz. tájékoztató (3)'!C33+'6.C.sz. tájékoztató (4)'!C33</f>
        <v>0</v>
      </c>
      <c r="D33" s="452">
        <f>'6.A.sz. tájékoztató (2)'!D33+'6.sz. tájékoztató (3)'!D33+'6.C.sz. tájékoztató (4)'!D33</f>
        <v>0</v>
      </c>
      <c r="E33" s="452">
        <f>'6.A.sz. tájékoztató (2)'!E33+'6.sz. tájékoztató (3)'!E33+'6.C.sz. tájékoztató (4)'!E33</f>
        <v>0</v>
      </c>
      <c r="F33" s="461">
        <f>'6.A.sz. tájékoztató (2)'!F33+'6.sz. tájékoztató (3)'!F33+'6.C.sz. tájékoztató (4)'!F33</f>
        <v>0</v>
      </c>
    </row>
    <row r="34" spans="1:6" s="125" customFormat="1" ht="12" customHeight="1" thickBot="1" x14ac:dyDescent="0.3">
      <c r="A34" s="132" t="s">
        <v>223</v>
      </c>
      <c r="B34" s="133" t="s">
        <v>224</v>
      </c>
      <c r="C34" s="600">
        <f>'6.A.sz. tájékoztató (2)'!C34+'6.sz. tájékoztató (3)'!C34+'6.C.sz. tájékoztató (4)'!C34</f>
        <v>200000</v>
      </c>
      <c r="D34" s="457">
        <f>'6.A.sz. tájékoztató (2)'!D34+'6.sz. tájékoztató (3)'!D34+'6.C.sz. tájékoztató (4)'!D34</f>
        <v>200000</v>
      </c>
      <c r="E34" s="457">
        <f>'6.A.sz. tájékoztató (2)'!E34+'6.sz. tájékoztató (3)'!E34+'6.C.sz. tájékoztató (4)'!E34</f>
        <v>200000</v>
      </c>
      <c r="F34" s="462">
        <f>'6.A.sz. tájékoztató (2)'!F34+'6.sz. tájékoztató (3)'!F34+'6.C.sz. tájékoztató (4)'!F34</f>
        <v>200000</v>
      </c>
    </row>
    <row r="35" spans="1:6" s="125" customFormat="1" ht="12" customHeight="1" thickBot="1" x14ac:dyDescent="0.3">
      <c r="A35" s="122" t="s">
        <v>17</v>
      </c>
      <c r="B35" s="598" t="s">
        <v>225</v>
      </c>
      <c r="C35" s="602">
        <f>'6.A.sz. tájékoztató (2)'!C35+'6.sz. tájékoztató (3)'!C35+'6.C.sz. tájékoztató (4)'!C35</f>
        <v>34037280</v>
      </c>
      <c r="D35" s="599">
        <f>'6.A.sz. tájékoztató (2)'!D35+'6.sz. tájékoztató (3)'!D35+'6.C.sz. tájékoztató (4)'!D35</f>
        <v>30052403.899999999</v>
      </c>
      <c r="E35" s="543">
        <f>'6.A.sz. tájékoztató (2)'!E35+'6.sz. tájékoztató (3)'!E35+'6.C.sz. tájékoztató (4)'!E35</f>
        <v>31321774.090000004</v>
      </c>
      <c r="F35" s="124">
        <f>'6.A.sz. tájékoztató (2)'!F35+'6.sz. tájékoztató (3)'!F35+'6.C.sz. tájékoztató (4)'!F35</f>
        <v>32718081.299000002</v>
      </c>
    </row>
    <row r="36" spans="1:6" s="125" customFormat="1" ht="12" customHeight="1" x14ac:dyDescent="0.25">
      <c r="A36" s="126" t="s">
        <v>77</v>
      </c>
      <c r="B36" s="127" t="s">
        <v>226</v>
      </c>
      <c r="C36" s="454">
        <f>'6.A.sz. tájékoztató (2)'!C36+'6.sz. tájékoztató (3)'!C36+'6.C.sz. tájékoztató (4)'!C36</f>
        <v>300000</v>
      </c>
      <c r="D36" s="454">
        <f>'6.A.sz. tájékoztató (2)'!D36+'6.sz. tájékoztató (3)'!D36+'6.C.sz. tájékoztató (4)'!D36</f>
        <v>300000</v>
      </c>
      <c r="E36" s="454">
        <f>'6.A.sz. tájékoztató (2)'!E36+'6.sz. tájékoztató (3)'!E36+'6.C.sz. tájékoztató (4)'!E36</f>
        <v>300000</v>
      </c>
      <c r="F36" s="460">
        <f>'6.A.sz. tájékoztató (2)'!F36+'6.sz. tájékoztató (3)'!F36+'6.C.sz. tájékoztató (4)'!F36</f>
        <v>300000</v>
      </c>
    </row>
    <row r="37" spans="1:6" s="125" customFormat="1" ht="12" customHeight="1" x14ac:dyDescent="0.25">
      <c r="A37" s="129" t="s">
        <v>78</v>
      </c>
      <c r="B37" s="130" t="s">
        <v>227</v>
      </c>
      <c r="C37" s="454">
        <f>'6.A.sz. tájékoztató (2)'!C37+'6.sz. tájékoztató (3)'!C37+'6.C.sz. tájékoztató (4)'!C37</f>
        <v>11952294</v>
      </c>
      <c r="D37" s="452">
        <f>'6.A.sz. tájékoztató (2)'!D37+'6.sz. tájékoztató (3)'!D37+'6.C.sz. tájékoztató (4)'!D37</f>
        <v>12442160.199999999</v>
      </c>
      <c r="E37" s="452">
        <f>'6.A.sz. tájékoztató (2)'!E37+'6.sz. tájékoztató (3)'!E37+'6.C.sz. tájékoztató (4)'!E37</f>
        <v>12981013.02</v>
      </c>
      <c r="F37" s="461">
        <f>'6.A.sz. tájékoztató (2)'!F37+'6.sz. tájékoztató (3)'!F37+'6.C.sz. tájékoztató (4)'!F37</f>
        <v>13573751.122000001</v>
      </c>
    </row>
    <row r="38" spans="1:6" s="125" customFormat="1" ht="12" customHeight="1" x14ac:dyDescent="0.25">
      <c r="A38" s="129" t="s">
        <v>79</v>
      </c>
      <c r="B38" s="130" t="s">
        <v>228</v>
      </c>
      <c r="C38" s="454">
        <f>'6.A.sz. tájékoztató (2)'!C38+'6.sz. tájékoztató (3)'!C38+'6.C.sz. tájékoztató (4)'!C38</f>
        <v>5010298</v>
      </c>
      <c r="D38" s="452">
        <f>'6.A.sz. tájékoztató (2)'!D38+'6.sz. tájékoztató (3)'!D38+'6.C.sz. tájékoztató (4)'!D38</f>
        <v>5436327.8000000007</v>
      </c>
      <c r="E38" s="452">
        <f>'6.A.sz. tájékoztató (2)'!E38+'6.sz. tájékoztató (3)'!E38+'6.C.sz. tájékoztató (4)'!E38</f>
        <v>5904960.580000001</v>
      </c>
      <c r="F38" s="461">
        <f>'6.A.sz. tájékoztató (2)'!F38+'6.sz. tájékoztató (3)'!F38+'6.C.sz. tájékoztató (4)'!F38</f>
        <v>6420456.6380000012</v>
      </c>
    </row>
    <row r="39" spans="1:6" s="125" customFormat="1" ht="12" customHeight="1" x14ac:dyDescent="0.25">
      <c r="A39" s="129" t="s">
        <v>125</v>
      </c>
      <c r="B39" s="130" t="s">
        <v>229</v>
      </c>
      <c r="C39" s="454">
        <f>'6.A.sz. tájékoztató (2)'!C39+'6.sz. tájékoztató (3)'!C39+'6.C.sz. tájékoztató (4)'!C39</f>
        <v>0</v>
      </c>
      <c r="D39" s="452">
        <f>'6.A.sz. tájékoztató (2)'!D39+'6.sz. tájékoztató (3)'!D39+'6.C.sz. tájékoztató (4)'!D39</f>
        <v>0</v>
      </c>
      <c r="E39" s="452">
        <f>'6.A.sz. tájékoztató (2)'!E39+'6.sz. tájékoztató (3)'!E39+'6.C.sz. tájékoztató (4)'!E39</f>
        <v>0</v>
      </c>
      <c r="F39" s="461">
        <f>'6.A.sz. tájékoztató (2)'!F39+'6.sz. tájékoztató (3)'!F39+'6.C.sz. tájékoztató (4)'!F39</f>
        <v>0</v>
      </c>
    </row>
    <row r="40" spans="1:6" s="125" customFormat="1" ht="12" customHeight="1" x14ac:dyDescent="0.25">
      <c r="A40" s="129" t="s">
        <v>126</v>
      </c>
      <c r="B40" s="130" t="s">
        <v>230</v>
      </c>
      <c r="C40" s="454">
        <f>'6.A.sz. tájékoztató (2)'!C40+'6.sz. tájékoztató (3)'!C40+'6.C.sz. tájékoztató (4)'!C40</f>
        <v>5576905</v>
      </c>
      <c r="D40" s="452">
        <f>'6.A.sz. tájékoztató (2)'!D40+'6.sz. tájékoztató (3)'!D40+'6.C.sz. tájékoztató (4)'!D40</f>
        <v>5576905</v>
      </c>
      <c r="E40" s="452">
        <f>'6.A.sz. tájékoztató (2)'!E40+'6.sz. tájékoztató (3)'!E40+'6.C.sz. tájékoztató (4)'!E40</f>
        <v>5576905</v>
      </c>
      <c r="F40" s="461">
        <f>'6.A.sz. tájékoztató (2)'!F40+'6.sz. tájékoztató (3)'!F40+'6.C.sz. tájékoztató (4)'!F40</f>
        <v>5576905</v>
      </c>
    </row>
    <row r="41" spans="1:6" s="125" customFormat="1" ht="12" customHeight="1" x14ac:dyDescent="0.25">
      <c r="A41" s="129" t="s">
        <v>127</v>
      </c>
      <c r="B41" s="130" t="s">
        <v>231</v>
      </c>
      <c r="C41" s="454">
        <f>'6.A.sz. tájékoztató (2)'!C41+'6.sz. tájékoztató (3)'!C41+'6.C.sz. tájékoztató (4)'!C41</f>
        <v>5993514</v>
      </c>
      <c r="D41" s="452">
        <f>'6.A.sz. tájékoztató (2)'!D41+'6.sz. tájékoztató (3)'!D41+'6.C.sz. tájékoztató (4)'!D41</f>
        <v>6231590.9000000004</v>
      </c>
      <c r="E41" s="452">
        <f>'6.A.sz. tájékoztató (2)'!E41+'6.sz. tájékoztató (3)'!E41+'6.C.sz. tájékoztató (4)'!E41</f>
        <v>6493475.4900000002</v>
      </c>
      <c r="F41" s="461">
        <f>'6.A.sz. tájékoztató (2)'!F41+'6.sz. tájékoztató (3)'!F41+'6.C.sz. tájékoztató (4)'!F41</f>
        <v>6781548.5390000008</v>
      </c>
    </row>
    <row r="42" spans="1:6" s="125" customFormat="1" ht="12" customHeight="1" x14ac:dyDescent="0.25">
      <c r="A42" s="129" t="s">
        <v>128</v>
      </c>
      <c r="B42" s="130" t="s">
        <v>232</v>
      </c>
      <c r="C42" s="454">
        <f>'6.A.sz. tájékoztató (2)'!C42+'6.sz. tájékoztató (3)'!C42+'6.C.sz. tájékoztató (4)'!C42</f>
        <v>4593593</v>
      </c>
      <c r="D42" s="452">
        <f>'6.A.sz. tájékoztató (2)'!D42+'6.sz. tájékoztató (3)'!D42+'6.C.sz. tájékoztató (4)'!D42</f>
        <v>0</v>
      </c>
      <c r="E42" s="452">
        <f>'6.A.sz. tájékoztató (2)'!E42+'6.sz. tájékoztató (3)'!E42+'6.C.sz. tájékoztató (4)'!E42</f>
        <v>0</v>
      </c>
      <c r="F42" s="461">
        <f>'6.A.sz. tájékoztató (2)'!F42+'6.sz. tájékoztató (3)'!F42+'6.C.sz. tájékoztató (4)'!F42</f>
        <v>0</v>
      </c>
    </row>
    <row r="43" spans="1:6" s="125" customFormat="1" ht="12" customHeight="1" x14ac:dyDescent="0.25">
      <c r="A43" s="129" t="s">
        <v>129</v>
      </c>
      <c r="B43" s="130" t="s">
        <v>481</v>
      </c>
      <c r="C43" s="454">
        <f>'6.A.sz. tájékoztató (2)'!C43+'6.sz. tájékoztató (3)'!C43+'6.C.sz. tájékoztató (4)'!C43</f>
        <v>0</v>
      </c>
      <c r="D43" s="452">
        <f>'6.A.sz. tájékoztató (2)'!D43+'6.sz. tájékoztató (3)'!D43+'6.C.sz. tájékoztató (4)'!D43</f>
        <v>0</v>
      </c>
      <c r="E43" s="452">
        <f>'6.A.sz. tájékoztató (2)'!E43+'6.sz. tájékoztató (3)'!E43+'6.C.sz. tájékoztató (4)'!E43</f>
        <v>0</v>
      </c>
      <c r="F43" s="461">
        <f>'6.A.sz. tájékoztató (2)'!F43+'6.sz. tájékoztató (3)'!F43+'6.C.sz. tájékoztató (4)'!F43</f>
        <v>0</v>
      </c>
    </row>
    <row r="44" spans="1:6" s="125" customFormat="1" ht="12" customHeight="1" x14ac:dyDescent="0.25">
      <c r="A44" s="129" t="s">
        <v>234</v>
      </c>
      <c r="B44" s="130" t="s">
        <v>235</v>
      </c>
      <c r="C44" s="454">
        <f>'6.A.sz. tájékoztató (2)'!C44+'6.sz. tájékoztató (3)'!C44+'6.C.sz. tájékoztató (4)'!C44</f>
        <v>400</v>
      </c>
      <c r="D44" s="452">
        <f>'6.A.sz. tájékoztató (2)'!D44+'6.sz. tájékoztató (3)'!D44+'6.C.sz. tájékoztató (4)'!D44</f>
        <v>400</v>
      </c>
      <c r="E44" s="452">
        <f>'6.A.sz. tájékoztató (2)'!E44+'6.sz. tájékoztató (3)'!E44+'6.C.sz. tájékoztató (4)'!E44</f>
        <v>400</v>
      </c>
      <c r="F44" s="461">
        <f>'6.A.sz. tájékoztató (2)'!F44+'6.sz. tájékoztató (3)'!F44+'6.C.sz. tájékoztató (4)'!F44</f>
        <v>400</v>
      </c>
    </row>
    <row r="45" spans="1:6" s="125" customFormat="1" ht="12" customHeight="1" thickBot="1" x14ac:dyDescent="0.3">
      <c r="A45" s="132" t="s">
        <v>236</v>
      </c>
      <c r="B45" s="133" t="s">
        <v>237</v>
      </c>
      <c r="C45" s="600">
        <f>'6.A.sz. tájékoztató (2)'!C45+'6.sz. tájékoztató (3)'!C45+'6.C.sz. tájékoztató (4)'!C45</f>
        <v>610276</v>
      </c>
      <c r="D45" s="457">
        <f>'6.A.sz. tájékoztató (2)'!D45+'6.sz. tájékoztató (3)'!D45+'6.C.sz. tájékoztató (4)'!D45</f>
        <v>65020</v>
      </c>
      <c r="E45" s="457">
        <f>'6.A.sz. tájékoztató (2)'!E45+'6.sz. tájékoztató (3)'!E45+'6.C.sz. tájékoztató (4)'!E45</f>
        <v>65020</v>
      </c>
      <c r="F45" s="462">
        <f>'6.A.sz. tájékoztató (2)'!F45+'6.sz. tájékoztató (3)'!F45+'6.C.sz. tájékoztató (4)'!F45</f>
        <v>65020</v>
      </c>
    </row>
    <row r="46" spans="1:6" s="125" customFormat="1" ht="12" customHeight="1" thickBot="1" x14ac:dyDescent="0.3">
      <c r="A46" s="122" t="s">
        <v>18</v>
      </c>
      <c r="B46" s="598" t="s">
        <v>238</v>
      </c>
      <c r="C46" s="601">
        <f>'6.A.sz. tájékoztató (2)'!C46+'6.sz. tájékoztató (3)'!C46+'6.C.sz. tájékoztató (4)'!C46</f>
        <v>0</v>
      </c>
      <c r="D46" s="599">
        <f>'6.A.sz. tájékoztató (2)'!D46+'6.sz. tájékoztató (3)'!D46+'6.C.sz. tájékoztató (4)'!D46</f>
        <v>0</v>
      </c>
      <c r="E46" s="543">
        <f>'6.A.sz. tájékoztató (2)'!E46+'6.sz. tájékoztató (3)'!E46+'6.C.sz. tájékoztató (4)'!E46</f>
        <v>0</v>
      </c>
      <c r="F46" s="124">
        <f>'6.A.sz. tájékoztató (2)'!F46+'6.sz. tájékoztató (3)'!F46+'6.C.sz. tájékoztató (4)'!F46</f>
        <v>0</v>
      </c>
    </row>
    <row r="47" spans="1:6" s="125" customFormat="1" ht="12" customHeight="1" x14ac:dyDescent="0.25">
      <c r="A47" s="126" t="s">
        <v>80</v>
      </c>
      <c r="B47" s="127" t="s">
        <v>239</v>
      </c>
      <c r="C47" s="454">
        <f>'6.A.sz. tájékoztató (2)'!C47+'6.sz. tájékoztató (3)'!C47+'6.C.sz. tájékoztató (4)'!C47</f>
        <v>0</v>
      </c>
      <c r="D47" s="455">
        <f>'6.A.sz. tájékoztató (2)'!D47+'6.sz. tájékoztató (3)'!D47+'6.C.sz. tájékoztató (4)'!D47</f>
        <v>0</v>
      </c>
      <c r="E47" s="455">
        <f>'6.A.sz. tájékoztató (2)'!E47+'6.sz. tájékoztató (3)'!E47+'6.C.sz. tájékoztató (4)'!E47</f>
        <v>0</v>
      </c>
      <c r="F47" s="465">
        <f>'6.A.sz. tájékoztató (2)'!F47+'6.sz. tájékoztató (3)'!F47+'6.C.sz. tájékoztató (4)'!F47</f>
        <v>0</v>
      </c>
    </row>
    <row r="48" spans="1:6" s="125" customFormat="1" ht="12" customHeight="1" x14ac:dyDescent="0.25">
      <c r="A48" s="129" t="s">
        <v>81</v>
      </c>
      <c r="B48" s="130" t="s">
        <v>240</v>
      </c>
      <c r="C48" s="454">
        <f>'6.A.sz. tájékoztató (2)'!C48+'6.sz. tájékoztató (3)'!C48+'6.C.sz. tájékoztató (4)'!C48</f>
        <v>0</v>
      </c>
      <c r="D48" s="451">
        <f>'6.A.sz. tájékoztató (2)'!D48+'6.sz. tájékoztató (3)'!D48+'6.C.sz. tájékoztató (4)'!D48</f>
        <v>0</v>
      </c>
      <c r="E48" s="451">
        <f>'6.A.sz. tájékoztató (2)'!E48+'6.sz. tájékoztató (3)'!E48+'6.C.sz. tájékoztató (4)'!E48</f>
        <v>0</v>
      </c>
      <c r="F48" s="463">
        <f>'6.A.sz. tájékoztató (2)'!F48+'6.sz. tájékoztató (3)'!F48+'6.C.sz. tájékoztató (4)'!F48</f>
        <v>0</v>
      </c>
    </row>
    <row r="49" spans="1:6" s="125" customFormat="1" ht="12" customHeight="1" x14ac:dyDescent="0.25">
      <c r="A49" s="129" t="s">
        <v>241</v>
      </c>
      <c r="B49" s="130" t="s">
        <v>242</v>
      </c>
      <c r="C49" s="454">
        <f>'6.A.sz. tájékoztató (2)'!C49+'6.sz. tájékoztató (3)'!C49+'6.C.sz. tájékoztató (4)'!C49</f>
        <v>0</v>
      </c>
      <c r="D49" s="451">
        <f>'6.A.sz. tájékoztató (2)'!D49+'6.sz. tájékoztató (3)'!D49+'6.C.sz. tájékoztató (4)'!D49</f>
        <v>0</v>
      </c>
      <c r="E49" s="451">
        <f>'6.A.sz. tájékoztató (2)'!E49+'6.sz. tájékoztató (3)'!E49+'6.C.sz. tájékoztató (4)'!E49</f>
        <v>0</v>
      </c>
      <c r="F49" s="463">
        <f>'6.A.sz. tájékoztató (2)'!F49+'6.sz. tájékoztató (3)'!F49+'6.C.sz. tájékoztató (4)'!F49</f>
        <v>0</v>
      </c>
    </row>
    <row r="50" spans="1:6" s="125" customFormat="1" ht="12" customHeight="1" x14ac:dyDescent="0.25">
      <c r="A50" s="129" t="s">
        <v>243</v>
      </c>
      <c r="B50" s="130" t="s">
        <v>244</v>
      </c>
      <c r="C50" s="454">
        <f>'6.A.sz. tájékoztató (2)'!C50+'6.sz. tájékoztató (3)'!C50+'6.C.sz. tájékoztató (4)'!C50</f>
        <v>0</v>
      </c>
      <c r="D50" s="451">
        <f>'6.A.sz. tájékoztató (2)'!D50+'6.sz. tájékoztató (3)'!D50+'6.C.sz. tájékoztató (4)'!D50</f>
        <v>0</v>
      </c>
      <c r="E50" s="451">
        <f>'6.A.sz. tájékoztató (2)'!E50+'6.sz. tájékoztató (3)'!E50+'6.C.sz. tájékoztató (4)'!E50</f>
        <v>0</v>
      </c>
      <c r="F50" s="463">
        <f>'6.A.sz. tájékoztató (2)'!F50+'6.sz. tájékoztató (3)'!F50+'6.C.sz. tájékoztató (4)'!F50</f>
        <v>0</v>
      </c>
    </row>
    <row r="51" spans="1:6" s="125" customFormat="1" ht="12" customHeight="1" thickBot="1" x14ac:dyDescent="0.3">
      <c r="A51" s="132" t="s">
        <v>245</v>
      </c>
      <c r="B51" s="133" t="s">
        <v>246</v>
      </c>
      <c r="C51" s="600">
        <f>'6.A.sz. tájékoztató (2)'!C51+'6.sz. tájékoztató (3)'!C51+'6.C.sz. tájékoztató (4)'!C51</f>
        <v>0</v>
      </c>
      <c r="D51" s="458">
        <f>'6.A.sz. tájékoztató (2)'!D51+'6.sz. tájékoztató (3)'!D51+'6.C.sz. tájékoztató (4)'!D51</f>
        <v>0</v>
      </c>
      <c r="E51" s="458">
        <f>'6.A.sz. tájékoztató (2)'!E51+'6.sz. tájékoztató (3)'!E51+'6.C.sz. tájékoztató (4)'!E51</f>
        <v>0</v>
      </c>
      <c r="F51" s="464">
        <f>'6.A.sz. tájékoztató (2)'!F51+'6.sz. tájékoztató (3)'!F51+'6.C.sz. tájékoztató (4)'!F51</f>
        <v>0</v>
      </c>
    </row>
    <row r="52" spans="1:6" s="125" customFormat="1" ht="12" customHeight="1" thickBot="1" x14ac:dyDescent="0.3">
      <c r="A52" s="122" t="s">
        <v>130</v>
      </c>
      <c r="B52" s="598" t="s">
        <v>247</v>
      </c>
      <c r="C52" s="602">
        <f>'6.A.sz. tájékoztató (2)'!C52+'6.sz. tájékoztató (3)'!C52+'6.C.sz. tájékoztató (4)'!C52</f>
        <v>240000</v>
      </c>
      <c r="D52" s="599">
        <f>'6.A.sz. tájékoztató (2)'!D52+'6.sz. tájékoztató (3)'!D52+'6.C.sz. tájékoztató (4)'!D52</f>
        <v>240000</v>
      </c>
      <c r="E52" s="543">
        <f>'6.A.sz. tájékoztató (2)'!E52+'6.sz. tájékoztató (3)'!E52+'6.C.sz. tájékoztató (4)'!E52</f>
        <v>240000</v>
      </c>
      <c r="F52" s="124">
        <f>'6.A.sz. tájékoztató (2)'!F52+'6.sz. tájékoztató (3)'!F52+'6.C.sz. tájékoztató (4)'!F52</f>
        <v>240000</v>
      </c>
    </row>
    <row r="53" spans="1:6" s="125" customFormat="1" ht="12" customHeight="1" x14ac:dyDescent="0.25">
      <c r="A53" s="126" t="s">
        <v>82</v>
      </c>
      <c r="B53" s="127" t="s">
        <v>248</v>
      </c>
      <c r="C53" s="454">
        <f>'6.A.sz. tájékoztató (2)'!C53+'6.sz. tájékoztató (3)'!C53+'6.C.sz. tájékoztató (4)'!C53</f>
        <v>0</v>
      </c>
      <c r="D53" s="455">
        <f>'6.A.sz. tájékoztató (2)'!D53+'6.sz. tájékoztató (3)'!D53+'6.C.sz. tájékoztató (4)'!D53</f>
        <v>0</v>
      </c>
      <c r="E53" s="455">
        <f>'6.A.sz. tájékoztató (2)'!E53+'6.sz. tájékoztató (3)'!E53+'6.C.sz. tájékoztató (4)'!E53</f>
        <v>0</v>
      </c>
      <c r="F53" s="465">
        <f>'6.A.sz. tájékoztató (2)'!F53+'6.sz. tájékoztató (3)'!F53+'6.C.sz. tájékoztató (4)'!F53</f>
        <v>0</v>
      </c>
    </row>
    <row r="54" spans="1:6" s="125" customFormat="1" ht="12" customHeight="1" x14ac:dyDescent="0.25">
      <c r="A54" s="129" t="s">
        <v>83</v>
      </c>
      <c r="B54" s="130" t="s">
        <v>249</v>
      </c>
      <c r="C54" s="454">
        <f>'6.A.sz. tájékoztató (2)'!C54+'6.sz. tájékoztató (3)'!C54+'6.C.sz. tájékoztató (4)'!C54</f>
        <v>0</v>
      </c>
      <c r="D54" s="452">
        <f>'6.A.sz. tájékoztató (2)'!D54+'6.sz. tájékoztató (3)'!D54+'6.C.sz. tájékoztató (4)'!D54</f>
        <v>0</v>
      </c>
      <c r="E54" s="452">
        <f>'6.A.sz. tájékoztató (2)'!E54+'6.sz. tájékoztató (3)'!E54+'6.C.sz. tájékoztató (4)'!E54</f>
        <v>0</v>
      </c>
      <c r="F54" s="461">
        <f>'6.A.sz. tájékoztató (2)'!F54+'6.sz. tájékoztató (3)'!F54+'6.C.sz. tájékoztató (4)'!F54</f>
        <v>0</v>
      </c>
    </row>
    <row r="55" spans="1:6" s="125" customFormat="1" ht="12" customHeight="1" x14ac:dyDescent="0.25">
      <c r="A55" s="129" t="s">
        <v>250</v>
      </c>
      <c r="B55" s="130" t="s">
        <v>251</v>
      </c>
      <c r="C55" s="454">
        <f>'6.A.sz. tájékoztató (2)'!C55+'6.sz. tájékoztató (3)'!C55+'6.C.sz. tájékoztató (4)'!C55</f>
        <v>240000</v>
      </c>
      <c r="D55" s="452">
        <f>'6.A.sz. tájékoztató (2)'!D55+'6.sz. tájékoztató (3)'!D55+'6.C.sz. tájékoztató (4)'!D55</f>
        <v>240000</v>
      </c>
      <c r="E55" s="452">
        <f>'6.A.sz. tájékoztató (2)'!E55+'6.sz. tájékoztató (3)'!E55+'6.C.sz. tájékoztató (4)'!E55</f>
        <v>240000</v>
      </c>
      <c r="F55" s="461">
        <f>'6.A.sz. tájékoztató (2)'!F55+'6.sz. tájékoztató (3)'!F55+'6.C.sz. tájékoztató (4)'!F55</f>
        <v>240000</v>
      </c>
    </row>
    <row r="56" spans="1:6" s="125" customFormat="1" ht="12" customHeight="1" thickBot="1" x14ac:dyDescent="0.3">
      <c r="A56" s="132" t="s">
        <v>252</v>
      </c>
      <c r="B56" s="133" t="s">
        <v>253</v>
      </c>
      <c r="C56" s="600">
        <f>'6.A.sz. tájékoztató (2)'!C56+'6.sz. tájékoztató (3)'!C56+'6.C.sz. tájékoztató (4)'!C56</f>
        <v>0</v>
      </c>
      <c r="D56" s="457">
        <f>'6.A.sz. tájékoztató (2)'!D56+'6.sz. tájékoztató (3)'!D56+'6.C.sz. tájékoztató (4)'!D56</f>
        <v>0</v>
      </c>
      <c r="E56" s="457">
        <f>'6.A.sz. tájékoztató (2)'!E56+'6.sz. tájékoztató (3)'!E56+'6.C.sz. tájékoztató (4)'!E56</f>
        <v>0</v>
      </c>
      <c r="F56" s="462">
        <f>'6.A.sz. tájékoztató (2)'!F56+'6.sz. tájékoztató (3)'!F56+'6.C.sz. tájékoztató (4)'!F56</f>
        <v>0</v>
      </c>
    </row>
    <row r="57" spans="1:6" s="125" customFormat="1" ht="12" customHeight="1" thickBot="1" x14ac:dyDescent="0.3">
      <c r="A57" s="122" t="s">
        <v>20</v>
      </c>
      <c r="B57" s="603" t="s">
        <v>254</v>
      </c>
      <c r="C57" s="602">
        <f>'6.A.sz. tájékoztató (2)'!C57+'6.sz. tájékoztató (3)'!C57+'6.C.sz. tájékoztató (4)'!C57</f>
        <v>507100</v>
      </c>
      <c r="D57" s="599">
        <f>'6.A.sz. tájékoztató (2)'!D57+'6.sz. tájékoztató (3)'!D57+'6.C.sz. tájékoztató (4)'!D57</f>
        <v>0</v>
      </c>
      <c r="E57" s="543">
        <f>'6.A.sz. tájékoztató (2)'!E57+'6.sz. tájékoztató (3)'!E57+'6.C.sz. tájékoztató (4)'!E57</f>
        <v>0</v>
      </c>
      <c r="F57" s="124">
        <f>'6.A.sz. tájékoztató (2)'!F57+'6.sz. tájékoztató (3)'!F57+'6.C.sz. tájékoztató (4)'!F57</f>
        <v>0</v>
      </c>
    </row>
    <row r="58" spans="1:6" s="125" customFormat="1" ht="12" customHeight="1" x14ac:dyDescent="0.25">
      <c r="A58" s="126" t="s">
        <v>131</v>
      </c>
      <c r="B58" s="127" t="s">
        <v>255</v>
      </c>
      <c r="C58" s="454">
        <f>'6.A.sz. tájékoztató (2)'!C58+'6.sz. tájékoztató (3)'!C58+'6.C.sz. tájékoztató (4)'!C58</f>
        <v>0</v>
      </c>
      <c r="D58" s="455">
        <f>'6.A.sz. tájékoztató (2)'!D58+'6.sz. tájékoztató (3)'!D58+'6.C.sz. tájékoztató (4)'!D58</f>
        <v>0</v>
      </c>
      <c r="E58" s="455">
        <f>'6.A.sz. tájékoztató (2)'!E58+'6.sz. tájékoztató (3)'!E58+'6.C.sz. tájékoztató (4)'!E58</f>
        <v>0</v>
      </c>
      <c r="F58" s="465">
        <f>'6.A.sz. tájékoztató (2)'!F58+'6.sz. tájékoztató (3)'!F58+'6.C.sz. tájékoztató (4)'!F58</f>
        <v>0</v>
      </c>
    </row>
    <row r="59" spans="1:6" s="125" customFormat="1" ht="12" customHeight="1" x14ac:dyDescent="0.25">
      <c r="A59" s="129" t="s">
        <v>132</v>
      </c>
      <c r="B59" s="130" t="s">
        <v>256</v>
      </c>
      <c r="C59" s="454">
        <f>'6.A.sz. tájékoztató (2)'!C59+'6.sz. tájékoztató (3)'!C59+'6.C.sz. tájékoztató (4)'!C59</f>
        <v>507100</v>
      </c>
      <c r="D59" s="452">
        <f>'6.A.sz. tájékoztató (2)'!D59+'6.sz. tájékoztató (3)'!D59+'6.C.sz. tájékoztató (4)'!D59</f>
        <v>0</v>
      </c>
      <c r="E59" s="452">
        <f>'6.A.sz. tájékoztató (2)'!E59+'6.sz. tájékoztató (3)'!E59+'6.C.sz. tájékoztató (4)'!E59</f>
        <v>0</v>
      </c>
      <c r="F59" s="463">
        <f>'6.A.sz. tájékoztató (2)'!F59+'6.sz. tájékoztató (3)'!F59+'6.C.sz. tájékoztató (4)'!F59</f>
        <v>0</v>
      </c>
    </row>
    <row r="60" spans="1:6" s="125" customFormat="1" ht="12" customHeight="1" x14ac:dyDescent="0.25">
      <c r="A60" s="129" t="s">
        <v>167</v>
      </c>
      <c r="B60" s="130" t="s">
        <v>257</v>
      </c>
      <c r="C60" s="454">
        <f>'6.A.sz. tájékoztató (2)'!C60+'6.sz. tájékoztató (3)'!C60+'6.C.sz. tájékoztató (4)'!C60</f>
        <v>0</v>
      </c>
      <c r="D60" s="451">
        <f>'6.A.sz. tájékoztató (2)'!D60+'6.sz. tájékoztató (3)'!D60+'6.C.sz. tájékoztató (4)'!D60</f>
        <v>0</v>
      </c>
      <c r="E60" s="451">
        <f>'6.A.sz. tájékoztató (2)'!E60+'6.sz. tájékoztató (3)'!E60+'6.C.sz. tájékoztató (4)'!E60</f>
        <v>0</v>
      </c>
      <c r="F60" s="463">
        <f>'6.A.sz. tájékoztató (2)'!F60+'6.sz. tájékoztató (3)'!F60+'6.C.sz. tájékoztató (4)'!F60</f>
        <v>0</v>
      </c>
    </row>
    <row r="61" spans="1:6" s="125" customFormat="1" ht="12" customHeight="1" thickBot="1" x14ac:dyDescent="0.3">
      <c r="A61" s="132" t="s">
        <v>258</v>
      </c>
      <c r="B61" s="133" t="s">
        <v>259</v>
      </c>
      <c r="C61" s="600">
        <f>'6.A.sz. tájékoztató (2)'!C61+'6.sz. tájékoztató (3)'!C61+'6.C.sz. tájékoztató (4)'!C61</f>
        <v>0</v>
      </c>
      <c r="D61" s="458">
        <f>'6.A.sz. tájékoztató (2)'!D61+'6.sz. tájékoztató (3)'!D61+'6.C.sz. tájékoztató (4)'!D61</f>
        <v>0</v>
      </c>
      <c r="E61" s="458">
        <f>'6.A.sz. tájékoztató (2)'!E61+'6.sz. tájékoztató (3)'!E61+'6.C.sz. tájékoztató (4)'!E61</f>
        <v>0</v>
      </c>
      <c r="F61" s="464">
        <f>'6.A.sz. tájékoztató (2)'!F61+'6.sz. tájékoztató (3)'!F61+'6.C.sz. tájékoztató (4)'!F61</f>
        <v>0</v>
      </c>
    </row>
    <row r="62" spans="1:6" s="125" customFormat="1" ht="12" customHeight="1" thickBot="1" x14ac:dyDescent="0.3">
      <c r="A62" s="122" t="s">
        <v>21</v>
      </c>
      <c r="B62" s="598" t="s">
        <v>260</v>
      </c>
      <c r="C62" s="602">
        <f>C57+C52+C46+C35+C28+C21+C14+C7</f>
        <v>249221227</v>
      </c>
      <c r="D62" s="599">
        <f>'6.A.sz. tájékoztató (2)'!D62+'6.sz. tájékoztató (3)'!D62+'6.C.sz. tájékoztató (4)'!D62</f>
        <v>164061906.90000001</v>
      </c>
      <c r="E62" s="543">
        <f>'6.A.sz. tájékoztató (2)'!E62+'6.sz. tájékoztató (3)'!E62+'6.C.sz. tájékoztató (4)'!E62</f>
        <v>172973505.09</v>
      </c>
      <c r="F62" s="124">
        <f>'6.A.sz. tájékoztató (2)'!F62+'6.sz. tájékoztató (3)'!F62+'6.C.sz. tájékoztató (4)'!F62</f>
        <v>174369812.29899999</v>
      </c>
    </row>
    <row r="63" spans="1:6" s="125" customFormat="1" ht="12" customHeight="1" thickBot="1" x14ac:dyDescent="0.3">
      <c r="A63" s="141" t="s">
        <v>261</v>
      </c>
      <c r="B63" s="603" t="s">
        <v>262</v>
      </c>
      <c r="C63" s="602">
        <f>'6.A.sz. tájékoztató (2)'!C63+'6.sz. tájékoztató (3)'!C63+'6.C.sz. tájékoztató (4)'!C63</f>
        <v>31600000</v>
      </c>
      <c r="D63" s="599">
        <f>'6.A.sz. tájékoztató (2)'!D63+'6.sz. tájékoztató (3)'!D63+'6.C.sz. tájékoztató (4)'!D63</f>
        <v>0</v>
      </c>
      <c r="E63" s="543">
        <f>'6.A.sz. tájékoztató (2)'!E63+'6.sz. tájékoztató (3)'!E63+'6.C.sz. tájékoztató (4)'!E63</f>
        <v>0</v>
      </c>
      <c r="F63" s="124">
        <f>'6.A.sz. tájékoztató (2)'!F63+'6.sz. tájékoztató (3)'!F63+'6.C.sz. tájékoztató (4)'!F63</f>
        <v>0</v>
      </c>
    </row>
    <row r="64" spans="1:6" s="125" customFormat="1" ht="12" customHeight="1" x14ac:dyDescent="0.25">
      <c r="A64" s="126" t="s">
        <v>263</v>
      </c>
      <c r="B64" s="127" t="s">
        <v>264</v>
      </c>
      <c r="C64" s="454">
        <f>'6.A.sz. tájékoztató (2)'!C64+'6.sz. tájékoztató (3)'!C64+'6.C.sz. tájékoztató (4)'!C64</f>
        <v>0</v>
      </c>
      <c r="D64" s="455">
        <f>'6.A.sz. tájékoztató (2)'!D64+'6.sz. tájékoztató (3)'!D64+'6.C.sz. tájékoztató (4)'!D64</f>
        <v>0</v>
      </c>
      <c r="E64" s="455">
        <f>'6.A.sz. tájékoztató (2)'!E64+'6.sz. tájékoztató (3)'!E64+'6.C.sz. tájékoztató (4)'!E64</f>
        <v>0</v>
      </c>
      <c r="F64" s="465">
        <f>'6.A.sz. tájékoztató (2)'!F64+'6.sz. tájékoztató (3)'!F64+'6.C.sz. tájékoztató (4)'!F64</f>
        <v>0</v>
      </c>
    </row>
    <row r="65" spans="1:6" s="125" customFormat="1" ht="12" customHeight="1" x14ac:dyDescent="0.25">
      <c r="A65" s="129" t="s">
        <v>265</v>
      </c>
      <c r="B65" s="130" t="s">
        <v>266</v>
      </c>
      <c r="C65" s="454">
        <f>'6.A.sz. tájékoztató (2)'!C65+'6.sz. tájékoztató (3)'!C65+'6.C.sz. tájékoztató (4)'!C65</f>
        <v>0</v>
      </c>
      <c r="D65" s="451">
        <f>'6.A.sz. tájékoztató (2)'!D65+'6.sz. tájékoztató (3)'!D65+'6.C.sz. tájékoztató (4)'!D65</f>
        <v>0</v>
      </c>
      <c r="E65" s="451">
        <f>'6.A.sz. tájékoztató (2)'!E65+'6.sz. tájékoztató (3)'!E65+'6.C.sz. tájékoztató (4)'!E65</f>
        <v>0</v>
      </c>
      <c r="F65" s="463">
        <f>'6.A.sz. tájékoztató (2)'!F65+'6.sz. tájékoztató (3)'!F65+'6.C.sz. tájékoztató (4)'!F65</f>
        <v>0</v>
      </c>
    </row>
    <row r="66" spans="1:6" s="125" customFormat="1" ht="12" customHeight="1" thickBot="1" x14ac:dyDescent="0.3">
      <c r="A66" s="132" t="s">
        <v>267</v>
      </c>
      <c r="B66" s="142" t="s">
        <v>268</v>
      </c>
      <c r="C66" s="600">
        <f>'6.A.sz. tájékoztató (2)'!C66+'6.sz. tájékoztató (3)'!C66+'6.C.sz. tájékoztató (4)'!C66</f>
        <v>31600000</v>
      </c>
      <c r="D66" s="458">
        <f>'6.A.sz. tájékoztató (2)'!D66+'6.sz. tájékoztató (3)'!D66+'6.C.sz. tájékoztató (4)'!D66</f>
        <v>0</v>
      </c>
      <c r="E66" s="458">
        <f>'6.A.sz. tájékoztató (2)'!E66+'6.sz. tájékoztató (3)'!E66+'6.C.sz. tájékoztató (4)'!E66</f>
        <v>0</v>
      </c>
      <c r="F66" s="464">
        <f>'6.A.sz. tájékoztató (2)'!F66+'6.sz. tájékoztató (3)'!F66+'6.C.sz. tájékoztató (4)'!F66</f>
        <v>0</v>
      </c>
    </row>
    <row r="67" spans="1:6" s="125" customFormat="1" ht="12" customHeight="1" thickBot="1" x14ac:dyDescent="0.3">
      <c r="A67" s="141" t="s">
        <v>269</v>
      </c>
      <c r="B67" s="603" t="s">
        <v>270</v>
      </c>
      <c r="C67" s="602"/>
      <c r="D67" s="599">
        <f>'6.A.sz. tájékoztató (2)'!D67+'6.sz. tájékoztató (3)'!D67+'6.C.sz. tájékoztató (4)'!D67</f>
        <v>0</v>
      </c>
      <c r="E67" s="543">
        <f>'6.A.sz. tájékoztató (2)'!E67+'6.sz. tájékoztató (3)'!E67+'6.C.sz. tájékoztató (4)'!E67</f>
        <v>0</v>
      </c>
      <c r="F67" s="124">
        <f>'6.A.sz. tájékoztató (2)'!F67+'6.sz. tájékoztató (3)'!F67+'6.C.sz. tájékoztató (4)'!F67</f>
        <v>0</v>
      </c>
    </row>
    <row r="68" spans="1:6" s="125" customFormat="1" ht="12" customHeight="1" x14ac:dyDescent="0.25">
      <c r="A68" s="126" t="s">
        <v>110</v>
      </c>
      <c r="B68" s="127" t="s">
        <v>271</v>
      </c>
      <c r="C68" s="454">
        <f>'6.A.sz. tájékoztató (2)'!C68+'6.sz. tájékoztató (3)'!C68+'6.C.sz. tájékoztató (4)'!C68</f>
        <v>0</v>
      </c>
      <c r="D68" s="454">
        <f>'6.A.sz. tájékoztató (2)'!D68+'6.sz. tájékoztató (3)'!D68+'6.C.sz. tájékoztató (4)'!D68</f>
        <v>0</v>
      </c>
      <c r="E68" s="454">
        <f>'6.A.sz. tájékoztató (2)'!E68+'6.sz. tájékoztató (3)'!E68+'6.C.sz. tájékoztató (4)'!E68</f>
        <v>0</v>
      </c>
      <c r="F68" s="460">
        <f>'6.A.sz. tájékoztató (2)'!F68+'6.sz. tájékoztató (3)'!F68+'6.C.sz. tájékoztató (4)'!F68</f>
        <v>0</v>
      </c>
    </row>
    <row r="69" spans="1:6" s="125" customFormat="1" ht="12" customHeight="1" x14ac:dyDescent="0.25">
      <c r="A69" s="129" t="s">
        <v>111</v>
      </c>
      <c r="B69" s="130" t="s">
        <v>272</v>
      </c>
      <c r="C69" s="454">
        <f>'6.A.sz. tájékoztató (2)'!C69+'6.sz. tájékoztató (3)'!C69+'6.C.sz. tájékoztató (4)'!C69</f>
        <v>0</v>
      </c>
      <c r="D69" s="452">
        <f>'6.A.sz. tájékoztató (2)'!D69+'6.sz. tájékoztató (3)'!D69+'6.C.sz. tájékoztató (4)'!D69</f>
        <v>0</v>
      </c>
      <c r="E69" s="452">
        <f>'6.A.sz. tájékoztató (2)'!E69+'6.sz. tájékoztató (3)'!E69+'6.C.sz. tájékoztató (4)'!E69</f>
        <v>0</v>
      </c>
      <c r="F69" s="461">
        <f>'6.A.sz. tájékoztató (2)'!F69+'6.sz. tájékoztató (3)'!F69+'6.C.sz. tájékoztató (4)'!F69</f>
        <v>0</v>
      </c>
    </row>
    <row r="70" spans="1:6" s="125" customFormat="1" ht="12" customHeight="1" x14ac:dyDescent="0.25">
      <c r="A70" s="129" t="s">
        <v>273</v>
      </c>
      <c r="B70" s="130" t="s">
        <v>274</v>
      </c>
      <c r="C70" s="454">
        <f>'6.A.sz. tájékoztató (2)'!C70+'6.sz. tájékoztató (3)'!C70+'6.C.sz. tájékoztató (4)'!C70</f>
        <v>0</v>
      </c>
      <c r="D70" s="452">
        <f>'6.A.sz. tájékoztató (2)'!D70+'6.sz. tájékoztató (3)'!D70+'6.C.sz. tájékoztató (4)'!D70</f>
        <v>0</v>
      </c>
      <c r="E70" s="452">
        <f>'6.A.sz. tájékoztató (2)'!E70+'6.sz. tájékoztató (3)'!E70+'6.C.sz. tájékoztató (4)'!E70</f>
        <v>0</v>
      </c>
      <c r="F70" s="461">
        <f>'6.A.sz. tájékoztató (2)'!F70+'6.sz. tájékoztató (3)'!F70+'6.C.sz. tájékoztató (4)'!F70</f>
        <v>0</v>
      </c>
    </row>
    <row r="71" spans="1:6" s="125" customFormat="1" ht="12" customHeight="1" thickBot="1" x14ac:dyDescent="0.3">
      <c r="A71" s="132" t="s">
        <v>275</v>
      </c>
      <c r="B71" s="133" t="s">
        <v>276</v>
      </c>
      <c r="C71" s="600"/>
      <c r="D71" s="457">
        <f>'6.A.sz. tájékoztató (2)'!D71+'6.sz. tájékoztató (3)'!D71+'6.C.sz. tájékoztató (4)'!D71</f>
        <v>0</v>
      </c>
      <c r="E71" s="457">
        <f>'6.A.sz. tájékoztató (2)'!E71+'6.sz. tájékoztató (3)'!E71+'6.C.sz. tájékoztató (4)'!E71</f>
        <v>0</v>
      </c>
      <c r="F71" s="462">
        <f>'6.A.sz. tájékoztató (2)'!F71+'6.sz. tájékoztató (3)'!F71+'6.C.sz. tájékoztató (4)'!F71</f>
        <v>0</v>
      </c>
    </row>
    <row r="72" spans="1:6" s="125" customFormat="1" ht="12" customHeight="1" thickBot="1" x14ac:dyDescent="0.3">
      <c r="A72" s="141" t="s">
        <v>277</v>
      </c>
      <c r="B72" s="603" t="s">
        <v>278</v>
      </c>
      <c r="C72" s="602">
        <f>'6.A.sz. tájékoztató (2)'!C72+'6.sz. tájékoztató (3)'!C72+'6.C.sz. tájékoztató (4)'!C72</f>
        <v>297515647</v>
      </c>
      <c r="D72" s="599">
        <f>'6.A.sz. tájékoztató (2)'!D72+'6.sz. tájékoztató (3)'!D72+'6.C.sz. tájékoztató (4)'!D72</f>
        <v>80186894</v>
      </c>
      <c r="E72" s="543">
        <f>'6.A.sz. tájékoztató (2)'!E72+'6.sz. tájékoztató (3)'!E72+'6.C.sz. tájékoztató (4)'!E72</f>
        <v>75221650</v>
      </c>
      <c r="F72" s="124">
        <f>'6.A.sz. tájékoztató (2)'!F72+'6.sz. tájékoztató (3)'!F72+'6.C.sz. tájékoztató (4)'!F72</f>
        <v>92520844</v>
      </c>
    </row>
    <row r="73" spans="1:6" s="125" customFormat="1" ht="12" customHeight="1" x14ac:dyDescent="0.25">
      <c r="A73" s="126" t="s">
        <v>279</v>
      </c>
      <c r="B73" s="127" t="s">
        <v>280</v>
      </c>
      <c r="C73" s="454">
        <f>'6.A.sz. tájékoztató (2)'!C73+'6.sz. tájékoztató (3)'!C73+'6.C.sz. tájékoztató (4)'!C73</f>
        <v>297515647</v>
      </c>
      <c r="D73" s="454">
        <f>'6.A.sz. tájékoztató (2)'!D73+'6.sz. tájékoztató (3)'!D73+'6.C.sz. tájékoztató (4)'!D73</f>
        <v>80186894</v>
      </c>
      <c r="E73" s="454">
        <f>'6.A.sz. tájékoztató (2)'!E73+'6.sz. tájékoztató (3)'!E73+'6.C.sz. tájékoztató (4)'!E73</f>
        <v>75221650</v>
      </c>
      <c r="F73" s="460">
        <f>'6.A.sz. tájékoztató (2)'!F73+'6.sz. tájékoztató (3)'!F73+'6.C.sz. tájékoztató (4)'!F73</f>
        <v>92520844</v>
      </c>
    </row>
    <row r="74" spans="1:6" s="125" customFormat="1" ht="12" customHeight="1" thickBot="1" x14ac:dyDescent="0.3">
      <c r="A74" s="132" t="s">
        <v>281</v>
      </c>
      <c r="B74" s="133" t="s">
        <v>282</v>
      </c>
      <c r="C74" s="600">
        <f>'6.A.sz. tájékoztató (2)'!C74+'6.sz. tájékoztató (3)'!C74+'6.C.sz. tájékoztató (4)'!C74</f>
        <v>0</v>
      </c>
      <c r="D74" s="458">
        <f>'6.A.sz. tájékoztató (2)'!D74+'6.sz. tájékoztató (3)'!D74+'6.C.sz. tájékoztató (4)'!D74</f>
        <v>0</v>
      </c>
      <c r="E74" s="458">
        <f>'6.A.sz. tájékoztató (2)'!E74+'6.sz. tájékoztató (3)'!E74+'6.C.sz. tájékoztató (4)'!E74</f>
        <v>0</v>
      </c>
      <c r="F74" s="464">
        <f>'6.A.sz. tájékoztató (2)'!F74+'6.sz. tájékoztató (3)'!F74+'6.C.sz. tájékoztató (4)'!F74</f>
        <v>0</v>
      </c>
    </row>
    <row r="75" spans="1:6" s="125" customFormat="1" ht="12" customHeight="1" thickBot="1" x14ac:dyDescent="0.3">
      <c r="A75" s="141" t="s">
        <v>283</v>
      </c>
      <c r="B75" s="603" t="s">
        <v>284</v>
      </c>
      <c r="C75" s="602">
        <f>C77+C78</f>
        <v>70935451</v>
      </c>
      <c r="D75" s="599">
        <f>'6.A.sz. tájékoztató (2)'!D75+'6.sz. tájékoztató (3)'!D75+'6.C.sz. tájékoztató (4)'!D75</f>
        <v>76784304.640000001</v>
      </c>
      <c r="E75" s="543">
        <f>'6.A.sz. tájékoztató (2)'!E75+'6.sz. tájékoztató (3)'!E75+'6.C.sz. tájékoztató (4)'!E75</f>
        <v>79335643.236400008</v>
      </c>
      <c r="F75" s="124">
        <f>'6.A.sz. tájékoztató (2)'!F75+'6.sz. tájékoztató (3)'!F75+'6.C.sz. tájékoztató (4)'!F75</f>
        <v>83752261.218764007</v>
      </c>
    </row>
    <row r="76" spans="1:6" s="125" customFormat="1" ht="12" customHeight="1" x14ac:dyDescent="0.25">
      <c r="A76" s="126" t="s">
        <v>285</v>
      </c>
      <c r="B76" s="127" t="s">
        <v>583</v>
      </c>
      <c r="C76" s="454">
        <v>2628658</v>
      </c>
      <c r="D76" s="454">
        <f>'6.A.sz. tájékoztató (2)'!D76+'6.sz. tájékoztató (3)'!D76+'6.C.sz. tájékoztató (4)'!D76</f>
        <v>2628658</v>
      </c>
      <c r="E76" s="454">
        <f>'6.A.sz. tájékoztató (2)'!E76+'6.sz. tájékoztató (3)'!E76+'6.C.sz. tájékoztató (4)'!E76</f>
        <v>2628658</v>
      </c>
      <c r="F76" s="460">
        <f>'6.A.sz. tájékoztató (2)'!F76+'6.sz. tájékoztató (3)'!F76+'6.C.sz. tájékoztató (4)'!F76</f>
        <v>2628658</v>
      </c>
    </row>
    <row r="77" spans="1:6" s="125" customFormat="1" ht="12" customHeight="1" x14ac:dyDescent="0.25">
      <c r="A77" s="129" t="s">
        <v>287</v>
      </c>
      <c r="B77" s="130" t="s">
        <v>288</v>
      </c>
      <c r="C77" s="454">
        <f>'6.A.sz. tájékoztató (2)'!C77+'6.sz. tájékoztató (3)'!C77+'6.C.sz. tájékoztató (4)'!C77</f>
        <v>3653887</v>
      </c>
      <c r="D77" s="452">
        <f>'6.A.sz. tájékoztató (2)'!D77+'6.sz. tájékoztató (3)'!D77+'6.C.sz. tájékoztató (4)'!D77</f>
        <v>3653887</v>
      </c>
      <c r="E77" s="452">
        <f>'6.A.sz. tájékoztató (2)'!E77+'6.sz. tájékoztató (3)'!E77+'6.C.sz. tájékoztató (4)'!E77</f>
        <v>3653887</v>
      </c>
      <c r="F77" s="461">
        <f>'6.A.sz. tájékoztató (2)'!F77+'6.sz. tájékoztató (3)'!F77+'6.C.sz. tájékoztató (4)'!F77</f>
        <v>3653887</v>
      </c>
    </row>
    <row r="78" spans="1:6" s="125" customFormat="1" ht="12" customHeight="1" thickBot="1" x14ac:dyDescent="0.3">
      <c r="A78" s="132" t="s">
        <v>289</v>
      </c>
      <c r="B78" s="133" t="s">
        <v>488</v>
      </c>
      <c r="C78" s="454">
        <f>'1.sz.mell.'!C79</f>
        <v>67281564</v>
      </c>
      <c r="D78" s="457">
        <f>'6.A.sz. tájékoztató (2)'!D78+'6.sz. tájékoztató (3)'!D78+'6.C.sz. tájékoztató (4)'!D78</f>
        <v>70501759.640000001</v>
      </c>
      <c r="E78" s="457">
        <f>'6.A.sz. tájékoztató (2)'!E78+'6.sz. tájékoztató (3)'!E78+'6.C.sz. tájékoztató (4)'!E78</f>
        <v>73053098.236400008</v>
      </c>
      <c r="F78" s="462">
        <f>'6.A.sz. tájékoztató (2)'!F78+'6.sz. tájékoztató (3)'!F78+'6.C.sz. tájékoztató (4)'!F78</f>
        <v>77469716.218764007</v>
      </c>
    </row>
    <row r="79" spans="1:6" s="125" customFormat="1" ht="12" customHeight="1" thickBot="1" x14ac:dyDescent="0.3">
      <c r="A79" s="141" t="s">
        <v>291</v>
      </c>
      <c r="B79" s="134" t="s">
        <v>292</v>
      </c>
      <c r="C79" s="454">
        <f>'6.A.sz. tájékoztató (2)'!C79+'6.sz. tájékoztató (3)'!C79+'6.C.sz. tájékoztató (4)'!C79</f>
        <v>0</v>
      </c>
      <c r="D79" s="543">
        <f>'6.A.sz. tájékoztató (2)'!D79+'6.sz. tájékoztató (3)'!D79+'6.C.sz. tájékoztató (4)'!D79</f>
        <v>0</v>
      </c>
      <c r="E79" s="543">
        <f>'6.A.sz. tájékoztató (2)'!E79+'6.sz. tájékoztató (3)'!E79+'6.C.sz. tájékoztató (4)'!E79</f>
        <v>0</v>
      </c>
      <c r="F79" s="124">
        <f>'6.A.sz. tájékoztató (2)'!F79+'6.sz. tájékoztató (3)'!F79+'6.C.sz. tájékoztató (4)'!F79</f>
        <v>0</v>
      </c>
    </row>
    <row r="80" spans="1:6" s="125" customFormat="1" ht="12" customHeight="1" x14ac:dyDescent="0.25">
      <c r="A80" s="143" t="s">
        <v>293</v>
      </c>
      <c r="B80" s="127" t="s">
        <v>294</v>
      </c>
      <c r="C80" s="454">
        <f>'6.A.sz. tájékoztató (2)'!C80+'6.sz. tájékoztató (3)'!C80+'6.C.sz. tájékoztató (4)'!C80</f>
        <v>0</v>
      </c>
      <c r="D80" s="455">
        <f>'6.A.sz. tájékoztató (2)'!D80+'6.sz. tájékoztató (3)'!D80+'6.C.sz. tájékoztató (4)'!D80</f>
        <v>0</v>
      </c>
      <c r="E80" s="455">
        <f>'6.A.sz. tájékoztató (2)'!E80+'6.sz. tájékoztató (3)'!E80+'6.C.sz. tájékoztató (4)'!E80</f>
        <v>0</v>
      </c>
      <c r="F80" s="465">
        <f>'6.A.sz. tájékoztató (2)'!F80+'6.sz. tájékoztató (3)'!F80+'6.C.sz. tájékoztató (4)'!F80</f>
        <v>0</v>
      </c>
    </row>
    <row r="81" spans="1:6" s="125" customFormat="1" ht="12" customHeight="1" x14ac:dyDescent="0.25">
      <c r="A81" s="144" t="s">
        <v>295</v>
      </c>
      <c r="B81" s="130" t="s">
        <v>296</v>
      </c>
      <c r="C81" s="454">
        <f>'6.A.sz. tájékoztató (2)'!C81+'6.sz. tájékoztató (3)'!C81+'6.C.sz. tájékoztató (4)'!C81</f>
        <v>0</v>
      </c>
      <c r="D81" s="451">
        <f>'6.A.sz. tájékoztató (2)'!D81+'6.sz. tájékoztató (3)'!D81+'6.C.sz. tájékoztató (4)'!D81</f>
        <v>0</v>
      </c>
      <c r="E81" s="451">
        <f>'6.A.sz. tájékoztató (2)'!E81+'6.sz. tájékoztató (3)'!E81+'6.C.sz. tájékoztató (4)'!E81</f>
        <v>0</v>
      </c>
      <c r="F81" s="463">
        <f>'6.A.sz. tájékoztató (2)'!F81+'6.sz. tájékoztató (3)'!F81+'6.C.sz. tájékoztató (4)'!F81</f>
        <v>0</v>
      </c>
    </row>
    <row r="82" spans="1:6" s="125" customFormat="1" ht="12" customHeight="1" x14ac:dyDescent="0.25">
      <c r="A82" s="144" t="s">
        <v>297</v>
      </c>
      <c r="B82" s="130" t="s">
        <v>298</v>
      </c>
      <c r="C82" s="454">
        <f>'6.A.sz. tájékoztató (2)'!C82+'6.sz. tájékoztató (3)'!C82+'6.C.sz. tájékoztató (4)'!C82</f>
        <v>0</v>
      </c>
      <c r="D82" s="451">
        <f>'6.A.sz. tájékoztató (2)'!D82+'6.sz. tájékoztató (3)'!D82+'6.C.sz. tájékoztató (4)'!D82</f>
        <v>0</v>
      </c>
      <c r="E82" s="451">
        <f>'6.A.sz. tájékoztató (2)'!E82+'6.sz. tájékoztató (3)'!E82+'6.C.sz. tájékoztató (4)'!E82</f>
        <v>0</v>
      </c>
      <c r="F82" s="463">
        <f>'6.A.sz. tájékoztató (2)'!F82+'6.sz. tájékoztató (3)'!F82+'6.C.sz. tájékoztató (4)'!F82</f>
        <v>0</v>
      </c>
    </row>
    <row r="83" spans="1:6" s="125" customFormat="1" ht="12" customHeight="1" thickBot="1" x14ac:dyDescent="0.3">
      <c r="A83" s="145" t="s">
        <v>299</v>
      </c>
      <c r="B83" s="133" t="s">
        <v>300</v>
      </c>
      <c r="C83" s="454">
        <f>'6.A.sz. tájékoztató (2)'!C83+'6.sz. tájékoztató (3)'!C83+'6.C.sz. tájékoztató (4)'!C83</f>
        <v>0</v>
      </c>
      <c r="D83" s="458">
        <f>'6.A.sz. tájékoztató (2)'!D83+'6.sz. tájékoztató (3)'!D83+'6.C.sz. tájékoztató (4)'!D83</f>
        <v>0</v>
      </c>
      <c r="E83" s="458">
        <f>'6.A.sz. tájékoztató (2)'!E83+'6.sz. tájékoztató (3)'!E83+'6.C.sz. tájékoztató (4)'!E83</f>
        <v>0</v>
      </c>
      <c r="F83" s="464">
        <f>'6.A.sz. tájékoztató (2)'!F83+'6.sz. tájékoztató (3)'!F83+'6.C.sz. tájékoztató (4)'!F83</f>
        <v>0</v>
      </c>
    </row>
    <row r="84" spans="1:6" s="125" customFormat="1" ht="13.5" customHeight="1" thickBot="1" x14ac:dyDescent="0.3">
      <c r="A84" s="141" t="s">
        <v>301</v>
      </c>
      <c r="B84" s="134" t="s">
        <v>302</v>
      </c>
      <c r="C84" s="600">
        <f>'6.A.sz. tájékoztató (2)'!C84+'6.sz. tájékoztató (3)'!C84+'6.C.sz. tájékoztató (4)'!C84</f>
        <v>0</v>
      </c>
      <c r="D84" s="543">
        <f>'6.A.sz. tájékoztató (2)'!D84+'6.sz. tájékoztató (3)'!D84+'6.C.sz. tájékoztató (4)'!D84</f>
        <v>0</v>
      </c>
      <c r="E84" s="543">
        <f>'6.A.sz. tájékoztató (2)'!E84+'6.sz. tájékoztató (3)'!E84+'6.C.sz. tájékoztató (4)'!E84</f>
        <v>0</v>
      </c>
      <c r="F84" s="124">
        <f>'6.A.sz. tájékoztató (2)'!F84+'6.sz. tájékoztató (3)'!F84+'6.C.sz. tájékoztató (4)'!F84</f>
        <v>0</v>
      </c>
    </row>
    <row r="85" spans="1:6" s="125" customFormat="1" ht="15.75" customHeight="1" thickBot="1" x14ac:dyDescent="0.3">
      <c r="A85" s="141" t="s">
        <v>303</v>
      </c>
      <c r="B85" s="604" t="s">
        <v>304</v>
      </c>
      <c r="C85" s="602">
        <f>C79+C75+C72+C67+C63</f>
        <v>400051098</v>
      </c>
      <c r="D85" s="599">
        <f>'6.A.sz. tájékoztató (2)'!D85+'6.sz. tájékoztató (3)'!D85+'6.C.sz. tájékoztató (4)'!D85</f>
        <v>156971198.63999999</v>
      </c>
      <c r="E85" s="543">
        <f>'6.A.sz. tájékoztató (2)'!E85+'6.sz. tájékoztató (3)'!E85+'6.C.sz. tájékoztató (4)'!E85</f>
        <v>154557293.23640001</v>
      </c>
      <c r="F85" s="124">
        <f>'6.A.sz. tájékoztató (2)'!F85+'6.sz. tájékoztató (3)'!F85+'6.C.sz. tájékoztató (4)'!F85</f>
        <v>176273105.21876401</v>
      </c>
    </row>
    <row r="86" spans="1:6" s="125" customFormat="1" ht="16.5" customHeight="1" thickBot="1" x14ac:dyDescent="0.3">
      <c r="A86" s="141" t="s">
        <v>305</v>
      </c>
      <c r="B86" s="147" t="s">
        <v>306</v>
      </c>
      <c r="C86" s="543">
        <f>C85+C62</f>
        <v>649272325</v>
      </c>
      <c r="D86" s="543">
        <f>'6.A.sz. tájékoztató (2)'!D86+'6.sz. tájékoztató (3)'!D86+'6.C.sz. tájékoztató (4)'!D86</f>
        <v>321033105.53999996</v>
      </c>
      <c r="E86" s="543">
        <f>'6.A.sz. tájékoztató (2)'!E86+'6.sz. tájékoztató (3)'!E86+'6.C.sz. tájékoztató (4)'!E86</f>
        <v>327530798.32640004</v>
      </c>
      <c r="F86" s="124">
        <f>'6.A.sz. tájékoztató (2)'!F86+'6.sz. tájékoztató (3)'!F86+'6.C.sz. tájékoztató (4)'!F86</f>
        <v>350642917.51776397</v>
      </c>
    </row>
    <row r="87" spans="1:6" s="104" customFormat="1" x14ac:dyDescent="0.25">
      <c r="A87" s="1"/>
      <c r="B87" s="2"/>
      <c r="C87" s="75"/>
      <c r="D87" s="75"/>
      <c r="E87" s="75"/>
      <c r="F87" s="75"/>
    </row>
    <row r="88" spans="1:6" ht="16.5" customHeight="1" x14ac:dyDescent="0.3">
      <c r="A88" s="609" t="s">
        <v>41</v>
      </c>
      <c r="B88" s="609"/>
      <c r="C88" s="609"/>
      <c r="D88" s="99"/>
      <c r="E88" s="99"/>
      <c r="F88" s="99"/>
    </row>
    <row r="89" spans="1:6" s="105" customFormat="1" ht="16.5" customHeight="1" thickBot="1" x14ac:dyDescent="0.35">
      <c r="A89" s="610" t="s">
        <v>113</v>
      </c>
      <c r="B89" s="610"/>
      <c r="C89" s="450" t="s">
        <v>9</v>
      </c>
      <c r="D89" s="450" t="s">
        <v>9</v>
      </c>
      <c r="E89" s="450" t="s">
        <v>9</v>
      </c>
      <c r="F89" s="450" t="s">
        <v>9</v>
      </c>
    </row>
    <row r="90" spans="1:6" ht="38.1" customHeight="1" thickBot="1" x14ac:dyDescent="0.35">
      <c r="A90" s="4" t="s">
        <v>59</v>
      </c>
      <c r="B90" s="5" t="s">
        <v>42</v>
      </c>
      <c r="C90" s="5" t="s">
        <v>471</v>
      </c>
      <c r="D90" s="5" t="s">
        <v>476</v>
      </c>
      <c r="E90" s="5" t="s">
        <v>484</v>
      </c>
      <c r="F90" s="13" t="s">
        <v>515</v>
      </c>
    </row>
    <row r="91" spans="1:6" s="103" customFormat="1" ht="12" customHeight="1" thickBot="1" x14ac:dyDescent="0.25">
      <c r="A91" s="9">
        <v>1</v>
      </c>
      <c r="B91" s="10">
        <v>2</v>
      </c>
      <c r="C91" s="10">
        <v>3</v>
      </c>
      <c r="D91" s="10">
        <v>4</v>
      </c>
      <c r="E91" s="10">
        <v>5</v>
      </c>
      <c r="F91" s="11">
        <v>6</v>
      </c>
    </row>
    <row r="92" spans="1:6" s="153" customFormat="1" ht="12" customHeight="1" thickBot="1" x14ac:dyDescent="0.3">
      <c r="A92" s="122" t="s">
        <v>13</v>
      </c>
      <c r="B92" s="167" t="s">
        <v>398</v>
      </c>
      <c r="C92" s="543">
        <f>'6.A.sz. tájékoztató (2)'!C92+'6.sz. tájékoztató (3)'!C92+'6.C.sz. tájékoztató (4)'!C92</f>
        <v>293140117</v>
      </c>
      <c r="D92" s="543">
        <f>'6.A.sz. tájékoztató (2)'!D92+'6.sz. tájékoztató (3)'!D92+'6.C.sz. tájékoztató (4)'!D92</f>
        <v>234387729.60000002</v>
      </c>
      <c r="E92" s="543">
        <f>'6.A.sz. tájékoztató (2)'!E92+'6.sz. tájékoztató (3)'!E92+'6.C.sz. tájékoztató (4)'!E92</f>
        <v>243314281.51200002</v>
      </c>
      <c r="F92" s="124">
        <f>'6.A.sz. tájékoztató (2)'!F92+'6.sz. tájékoztató (3)'!F92+'6.C.sz. tájékoztató (4)'!F92</f>
        <v>252153114.65296003</v>
      </c>
    </row>
    <row r="93" spans="1:6" s="153" customFormat="1" ht="12" customHeight="1" x14ac:dyDescent="0.25">
      <c r="A93" s="126" t="s">
        <v>84</v>
      </c>
      <c r="B93" s="175" t="s">
        <v>43</v>
      </c>
      <c r="C93" s="454">
        <f>'6.A.sz. tájékoztató (2)'!C93+'6.sz. tájékoztató (3)'!C93+'6.C.sz. tájékoztató (4)'!C93</f>
        <v>107162719</v>
      </c>
      <c r="D93" s="454">
        <f>'6.A.sz. tájékoztató (2)'!D93+'6.sz. tájékoztató (3)'!D93+'6.C.sz. tájékoztató (4)'!D93</f>
        <v>112520854.95</v>
      </c>
      <c r="E93" s="454">
        <f>'6.A.sz. tájékoztató (2)'!E93+'6.sz. tájékoztató (3)'!E93+'6.C.sz. tájékoztató (4)'!E93</f>
        <v>117021689.148</v>
      </c>
      <c r="F93" s="460">
        <f>'6.A.sz. tájékoztató (2)'!F93+'6.sz. tájékoztató (3)'!F93+'6.C.sz. tájékoztató (4)'!F93</f>
        <v>120532339.82244001</v>
      </c>
    </row>
    <row r="94" spans="1:6" s="153" customFormat="1" ht="12" customHeight="1" x14ac:dyDescent="0.25">
      <c r="A94" s="129" t="s">
        <v>85</v>
      </c>
      <c r="B94" s="157" t="s">
        <v>133</v>
      </c>
      <c r="C94" s="452">
        <f>'6.A.sz. tájékoztató (2)'!C94+'6.sz. tájékoztató (3)'!C94+'6.C.sz. tájékoztató (4)'!C94</f>
        <v>13881177</v>
      </c>
      <c r="D94" s="452">
        <f>'6.A.sz. tájékoztató (2)'!D94+'6.sz. tájékoztató (3)'!D94+'6.C.sz. tájékoztató (4)'!D94</f>
        <v>14575235.85</v>
      </c>
      <c r="E94" s="452">
        <f>'6.A.sz. tájékoztató (2)'!E94+'6.sz. tájékoztató (3)'!E94+'6.C.sz. tájékoztató (4)'!E94</f>
        <v>15158245.284000002</v>
      </c>
      <c r="F94" s="461">
        <f>'6.A.sz. tájékoztató (2)'!F94+'6.sz. tájékoztató (3)'!F94+'6.C.sz. tájékoztató (4)'!F94</f>
        <v>15612992.642520001</v>
      </c>
    </row>
    <row r="95" spans="1:6" s="153" customFormat="1" ht="12" customHeight="1" x14ac:dyDescent="0.25">
      <c r="A95" s="129" t="s">
        <v>86</v>
      </c>
      <c r="B95" s="157" t="s">
        <v>108</v>
      </c>
      <c r="C95" s="452">
        <f>'6.A.sz. tájékoztató (2)'!C95+'6.sz. tájékoztató (3)'!C95+'6.C.sz. tájékoztató (4)'!C95</f>
        <v>159021182</v>
      </c>
      <c r="D95" s="452">
        <f>'6.A.sz. tájékoztató (2)'!D95+'6.sz. tájékoztató (3)'!D95+'6.C.sz. tájékoztató (4)'!D95</f>
        <v>83058902.800000012</v>
      </c>
      <c r="E95" s="452">
        <f>'6.A.sz. tájékoztató (2)'!E95+'6.sz. tájékoztató (3)'!E95+'6.C.sz. tájékoztató (4)'!E95</f>
        <v>86901611.080000013</v>
      </c>
      <c r="F95" s="461">
        <f>'6.A.sz. tájékoztató (2)'!F95+'6.sz. tájékoztató (3)'!F95+'6.C.sz. tájékoztató (4)'!F95</f>
        <v>91775046.188000008</v>
      </c>
    </row>
    <row r="96" spans="1:6" s="153" customFormat="1" ht="12" customHeight="1" x14ac:dyDescent="0.25">
      <c r="A96" s="129" t="s">
        <v>87</v>
      </c>
      <c r="B96" s="157" t="s">
        <v>134</v>
      </c>
      <c r="C96" s="452">
        <f>'6.A.sz. tájékoztató (2)'!C96+'6.sz. tájékoztató (3)'!C96+'6.C.sz. tájékoztató (4)'!C96</f>
        <v>7600000</v>
      </c>
      <c r="D96" s="452">
        <f>'6.A.sz. tájékoztató (2)'!D96+'6.sz. tájékoztató (3)'!D96+'6.C.sz. tájékoztató (4)'!D96</f>
        <v>7350000</v>
      </c>
      <c r="E96" s="452">
        <f>'6.A.sz. tájékoztató (2)'!E96+'6.sz. tájékoztató (3)'!E96+'6.C.sz. tájékoztató (4)'!E96</f>
        <v>7350000</v>
      </c>
      <c r="F96" s="461">
        <f>'6.A.sz. tájékoztató (2)'!F96+'6.sz. tájékoztató (3)'!F96+'6.C.sz. tájékoztató (4)'!F96</f>
        <v>7350000</v>
      </c>
    </row>
    <row r="97" spans="1:6" s="153" customFormat="1" ht="12" customHeight="1" x14ac:dyDescent="0.25">
      <c r="A97" s="129" t="s">
        <v>98</v>
      </c>
      <c r="B97" s="157" t="s">
        <v>135</v>
      </c>
      <c r="C97" s="452">
        <f>'6.A.sz. tájékoztató (2)'!C97+'6.sz. tájékoztató (3)'!C97+'6.C.sz. tájékoztató (4)'!C97</f>
        <v>5475039</v>
      </c>
      <c r="D97" s="452">
        <f>'6.A.sz. tájékoztató (2)'!D97+'6.sz. tájékoztató (3)'!D97+'6.C.sz. tájékoztató (4)'!D97</f>
        <v>16882736</v>
      </c>
      <c r="E97" s="452">
        <f>'6.A.sz. tájékoztató (2)'!E97+'6.sz. tájékoztató (3)'!E97+'6.C.sz. tájékoztató (4)'!E97</f>
        <v>16882736</v>
      </c>
      <c r="F97" s="461">
        <f>'6.A.sz. tájékoztató (2)'!F97+'6.sz. tájékoztató (3)'!F97+'6.C.sz. tájékoztató (4)'!F97</f>
        <v>16882736</v>
      </c>
    </row>
    <row r="98" spans="1:6" s="153" customFormat="1" ht="12" customHeight="1" x14ac:dyDescent="0.25">
      <c r="A98" s="129" t="s">
        <v>88</v>
      </c>
      <c r="B98" s="157" t="s">
        <v>307</v>
      </c>
      <c r="C98" s="452">
        <f>'6.A.sz. tájékoztató (2)'!C98+'6.sz. tájékoztató (3)'!C98+'6.C.sz. tájékoztató (4)'!C98</f>
        <v>0</v>
      </c>
      <c r="D98" s="452">
        <f>'6.A.sz. tájékoztató (2)'!D98+'6.sz. tájékoztató (3)'!D98+'6.C.sz. tájékoztató (4)'!D98</f>
        <v>0</v>
      </c>
      <c r="E98" s="452">
        <f>'6.A.sz. tájékoztató (2)'!E98+'6.sz. tájékoztató (3)'!E98+'6.C.sz. tájékoztató (4)'!E98</f>
        <v>0</v>
      </c>
      <c r="F98" s="461">
        <f>'6.A.sz. tájékoztató (2)'!F98+'6.sz. tájékoztató (3)'!F98+'6.C.sz. tájékoztató (4)'!F98</f>
        <v>0</v>
      </c>
    </row>
    <row r="99" spans="1:6" s="153" customFormat="1" ht="12" customHeight="1" x14ac:dyDescent="0.25">
      <c r="A99" s="129" t="s">
        <v>89</v>
      </c>
      <c r="B99" s="160" t="s">
        <v>308</v>
      </c>
      <c r="C99" s="452">
        <f>'6.A.sz. tájékoztató (2)'!C99+'6.sz. tájékoztató (3)'!C99+'6.C.sz. tájékoztató (4)'!C99</f>
        <v>0</v>
      </c>
      <c r="D99" s="452">
        <f>'6.A.sz. tájékoztató (2)'!D99+'6.sz. tájékoztató (3)'!D99+'6.C.sz. tájékoztató (4)'!D99</f>
        <v>0</v>
      </c>
      <c r="E99" s="452">
        <f>'6.A.sz. tájékoztató (2)'!E99+'6.sz. tájékoztató (3)'!E99+'6.C.sz. tájékoztató (4)'!E99</f>
        <v>0</v>
      </c>
      <c r="F99" s="461">
        <f>'6.A.sz. tájékoztató (2)'!F99+'6.sz. tájékoztató (3)'!F99+'6.C.sz. tájékoztató (4)'!F99</f>
        <v>0</v>
      </c>
    </row>
    <row r="100" spans="1:6" s="153" customFormat="1" ht="12" customHeight="1" x14ac:dyDescent="0.25">
      <c r="A100" s="129" t="s">
        <v>99</v>
      </c>
      <c r="B100" s="161" t="s">
        <v>309</v>
      </c>
      <c r="C100" s="452">
        <f>'6.A.sz. tájékoztató (2)'!C100+'6.sz. tájékoztató (3)'!C100+'6.C.sz. tájékoztató (4)'!C100</f>
        <v>0</v>
      </c>
      <c r="D100" s="452">
        <f>'6.A.sz. tájékoztató (2)'!D100+'6.sz. tájékoztató (3)'!D100+'6.C.sz. tájékoztató (4)'!D100</f>
        <v>0</v>
      </c>
      <c r="E100" s="452">
        <f>'6.A.sz. tájékoztató (2)'!E100+'6.sz. tájékoztató (3)'!E100+'6.C.sz. tájékoztató (4)'!E100</f>
        <v>0</v>
      </c>
      <c r="F100" s="461">
        <f>'6.A.sz. tájékoztató (2)'!F100+'6.sz. tájékoztató (3)'!F100+'6.C.sz. tájékoztató (4)'!F100</f>
        <v>0</v>
      </c>
    </row>
    <row r="101" spans="1:6" s="153" customFormat="1" ht="12" customHeight="1" x14ac:dyDescent="0.25">
      <c r="A101" s="129" t="s">
        <v>100</v>
      </c>
      <c r="B101" s="161" t="s">
        <v>310</v>
      </c>
      <c r="C101" s="452">
        <f>'6.A.sz. tájékoztató (2)'!C101+'6.sz. tájékoztató (3)'!C101+'6.C.sz. tájékoztató (4)'!C101</f>
        <v>0</v>
      </c>
      <c r="D101" s="452">
        <f>'6.A.sz. tájékoztató (2)'!D101+'6.sz. tájékoztató (3)'!D101+'6.C.sz. tájékoztató (4)'!D101</f>
        <v>0</v>
      </c>
      <c r="E101" s="452">
        <f>'6.A.sz. tájékoztató (2)'!E101+'6.sz. tájékoztató (3)'!E101+'6.C.sz. tájékoztató (4)'!E101</f>
        <v>0</v>
      </c>
      <c r="F101" s="461">
        <f>'6.A.sz. tájékoztató (2)'!F101+'6.sz. tájékoztató (3)'!F101+'6.C.sz. tájékoztató (4)'!F101</f>
        <v>0</v>
      </c>
    </row>
    <row r="102" spans="1:6" s="153" customFormat="1" ht="12" customHeight="1" x14ac:dyDescent="0.25">
      <c r="A102" s="129" t="s">
        <v>101</v>
      </c>
      <c r="B102" s="160" t="s">
        <v>311</v>
      </c>
      <c r="C102" s="452">
        <f>'6.A.sz. tájékoztató (2)'!C102+'6.sz. tájékoztató (3)'!C102+'6.C.sz. tájékoztató (4)'!C102</f>
        <v>2115039</v>
      </c>
      <c r="D102" s="452">
        <f>'6.A.sz. tájékoztató (2)'!D102+'6.sz. tájékoztató (3)'!D102+'6.C.sz. tájékoztató (4)'!D102</f>
        <v>2115039</v>
      </c>
      <c r="E102" s="452">
        <f>'6.A.sz. tájékoztató (2)'!E102+'6.sz. tájékoztató (3)'!E102+'6.C.sz. tájékoztató (4)'!E102</f>
        <v>2115039</v>
      </c>
      <c r="F102" s="461">
        <f>'6.A.sz. tájékoztató (2)'!F102+'6.sz. tájékoztató (3)'!F102+'6.C.sz. tájékoztató (4)'!F102</f>
        <v>2115039</v>
      </c>
    </row>
    <row r="103" spans="1:6" s="153" customFormat="1" ht="12" customHeight="1" x14ac:dyDescent="0.25">
      <c r="A103" s="129" t="s">
        <v>102</v>
      </c>
      <c r="B103" s="160" t="s">
        <v>312</v>
      </c>
      <c r="C103" s="452">
        <f>'6.A.sz. tájékoztató (2)'!C103+'6.sz. tájékoztató (3)'!C103+'6.C.sz. tájékoztató (4)'!C103</f>
        <v>0</v>
      </c>
      <c r="D103" s="452">
        <f>'6.A.sz. tájékoztató (2)'!D103+'6.sz. tájékoztató (3)'!D103+'6.C.sz. tájékoztató (4)'!D103</f>
        <v>0</v>
      </c>
      <c r="E103" s="452">
        <f>'6.A.sz. tájékoztató (2)'!E103+'6.sz. tájékoztató (3)'!E103+'6.C.sz. tájékoztató (4)'!E103</f>
        <v>0</v>
      </c>
      <c r="F103" s="461">
        <f>'6.A.sz. tájékoztató (2)'!F103+'6.sz. tájékoztató (3)'!F103+'6.C.sz. tájékoztató (4)'!F103</f>
        <v>0</v>
      </c>
    </row>
    <row r="104" spans="1:6" s="153" customFormat="1" ht="12" customHeight="1" x14ac:dyDescent="0.25">
      <c r="A104" s="129" t="s">
        <v>104</v>
      </c>
      <c r="B104" s="161" t="s">
        <v>313</v>
      </c>
      <c r="C104" s="452">
        <f>'6.A.sz. tájékoztató (2)'!C104+'6.sz. tájékoztató (3)'!C104+'6.C.sz. tájékoztató (4)'!C104</f>
        <v>0</v>
      </c>
      <c r="D104" s="452">
        <f>'6.A.sz. tájékoztató (2)'!D104+'6.sz. tájékoztató (3)'!D104+'6.C.sz. tájékoztató (4)'!D104</f>
        <v>0</v>
      </c>
      <c r="E104" s="452">
        <f>'6.A.sz. tájékoztató (2)'!E104+'6.sz. tájékoztató (3)'!E104+'6.C.sz. tájékoztató (4)'!E104</f>
        <v>0</v>
      </c>
      <c r="F104" s="461">
        <f>'6.A.sz. tájékoztató (2)'!F104+'6.sz. tájékoztató (3)'!F104+'6.C.sz. tájékoztató (4)'!F104</f>
        <v>0</v>
      </c>
    </row>
    <row r="105" spans="1:6" s="153" customFormat="1" ht="12" customHeight="1" x14ac:dyDescent="0.25">
      <c r="A105" s="129" t="s">
        <v>136</v>
      </c>
      <c r="B105" s="161" t="s">
        <v>314</v>
      </c>
      <c r="C105" s="452">
        <f>'6.A.sz. tájékoztató (2)'!C105+'6.sz. tájékoztató (3)'!C105+'6.C.sz. tájékoztató (4)'!C105</f>
        <v>0</v>
      </c>
      <c r="D105" s="452">
        <f>'6.A.sz. tájékoztató (2)'!D105+'6.sz. tájékoztató (3)'!D105+'6.C.sz. tájékoztató (4)'!D105</f>
        <v>0</v>
      </c>
      <c r="E105" s="452">
        <f>'6.A.sz. tájékoztató (2)'!E105+'6.sz. tájékoztató (3)'!E105+'6.C.sz. tájékoztató (4)'!E105</f>
        <v>0</v>
      </c>
      <c r="F105" s="461">
        <f>'6.A.sz. tájékoztató (2)'!F105+'6.sz. tájékoztató (3)'!F105+'6.C.sz. tájékoztató (4)'!F105</f>
        <v>0</v>
      </c>
    </row>
    <row r="106" spans="1:6" s="153" customFormat="1" ht="12" customHeight="1" x14ac:dyDescent="0.25">
      <c r="A106" s="129" t="s">
        <v>315</v>
      </c>
      <c r="B106" s="161" t="s">
        <v>316</v>
      </c>
      <c r="C106" s="452">
        <f>'6.A.sz. tájékoztató (2)'!C106+'6.sz. tájékoztató (3)'!C106+'6.C.sz. tájékoztató (4)'!C106</f>
        <v>0</v>
      </c>
      <c r="D106" s="452">
        <f>'6.A.sz. tájékoztató (2)'!D106+'6.sz. tájékoztató (3)'!D106+'6.C.sz. tájékoztató (4)'!D106</f>
        <v>0</v>
      </c>
      <c r="E106" s="452">
        <f>'6.A.sz. tájékoztató (2)'!E106+'6.sz. tájékoztató (3)'!E106+'6.C.sz. tájékoztató (4)'!E106</f>
        <v>0</v>
      </c>
      <c r="F106" s="461">
        <f>'6.A.sz. tájékoztató (2)'!F106+'6.sz. tájékoztató (3)'!F106+'6.C.sz. tájékoztató (4)'!F106</f>
        <v>0</v>
      </c>
    </row>
    <row r="107" spans="1:6" s="153" customFormat="1" ht="12" customHeight="1" thickBot="1" x14ac:dyDescent="0.3">
      <c r="A107" s="132" t="s">
        <v>317</v>
      </c>
      <c r="B107" s="163" t="s">
        <v>318</v>
      </c>
      <c r="C107" s="457">
        <f>'6.A.sz. tájékoztató (2)'!C107+'6.sz. tájékoztató (3)'!C107+'6.C.sz. tájékoztató (4)'!C107</f>
        <v>3360000</v>
      </c>
      <c r="D107" s="457">
        <f>'6.A.sz. tájékoztató (2)'!D107+'6.sz. tájékoztató (3)'!D107+'6.C.sz. tájékoztató (4)'!D107</f>
        <v>4992097</v>
      </c>
      <c r="E107" s="457">
        <f>'6.A.sz. tájékoztató (2)'!E107+'6.sz. tájékoztató (3)'!E107+'6.C.sz. tájékoztató (4)'!E107</f>
        <v>4992097</v>
      </c>
      <c r="F107" s="462">
        <f>'6.A.sz. tájékoztató (2)'!F107+'6.sz. tájékoztató (3)'!F107+'6.C.sz. tájékoztató (4)'!F107</f>
        <v>4992097</v>
      </c>
    </row>
    <row r="108" spans="1:6" s="153" customFormat="1" ht="12" customHeight="1" thickBot="1" x14ac:dyDescent="0.3">
      <c r="A108" s="122" t="s">
        <v>14</v>
      </c>
      <c r="B108" s="167" t="s">
        <v>399</v>
      </c>
      <c r="C108" s="543">
        <f>'6.A.sz. tájékoztató (2)'!C108+'6.sz. tájékoztató (3)'!C108+'6.C.sz. tájékoztató (4)'!C108</f>
        <v>249677473</v>
      </c>
      <c r="D108" s="543">
        <f>'6.A.sz. tájékoztató (2)'!D108+'6.sz. tájékoztató (3)'!D108+'6.C.sz. tájékoztató (4)'!D108</f>
        <v>9861072</v>
      </c>
      <c r="E108" s="543">
        <f>'6.A.sz. tájékoztató (2)'!E108+'6.sz. tájékoztató (3)'!E108+'6.C.sz. tájékoztató (4)'!E108</f>
        <v>4880874</v>
      </c>
      <c r="F108" s="124">
        <f>'6.A.sz. tájékoztató (2)'!F108+'6.sz. tájékoztató (3)'!F108+'6.C.sz. tájékoztató (4)'!F108</f>
        <v>14737541</v>
      </c>
    </row>
    <row r="109" spans="1:6" s="153" customFormat="1" ht="12" customHeight="1" x14ac:dyDescent="0.25">
      <c r="A109" s="126" t="s">
        <v>90</v>
      </c>
      <c r="B109" s="175" t="s">
        <v>166</v>
      </c>
      <c r="C109" s="454">
        <f>'6.A.sz. tájékoztató (2)'!C109+'6.sz. tájékoztató (3)'!C109+'6.C.sz. tájékoztató (4)'!C109</f>
        <v>87475426</v>
      </c>
      <c r="D109" s="454">
        <f>'6.A.sz. tájékoztató (2)'!D109+'6.sz. tájékoztató (3)'!D109+'6.C.sz. tájékoztató (4)'!D109</f>
        <v>9861072</v>
      </c>
      <c r="E109" s="454">
        <f>'6.A.sz. tájékoztató (2)'!E109+'6.sz. tájékoztató (3)'!E109+'6.C.sz. tájékoztató (4)'!E109</f>
        <v>4880874</v>
      </c>
      <c r="F109" s="460">
        <f>'6.A.sz. tájékoztató (2)'!F109+'6.sz. tájékoztató (3)'!F109+'6.C.sz. tájékoztató (4)'!F109</f>
        <v>14737541</v>
      </c>
    </row>
    <row r="110" spans="1:6" s="153" customFormat="1" ht="12" customHeight="1" x14ac:dyDescent="0.25">
      <c r="A110" s="129" t="s">
        <v>91</v>
      </c>
      <c r="B110" s="157" t="s">
        <v>319</v>
      </c>
      <c r="C110" s="452">
        <f>'6.A.sz. tájékoztató (2)'!C110+'6.sz. tájékoztató (3)'!C110+'6.C.sz. tájékoztató (4)'!C110</f>
        <v>84621253</v>
      </c>
      <c r="D110" s="452">
        <f>'6.A.sz. tájékoztató (2)'!D110+'6.sz. tájékoztató (3)'!D110+'6.C.sz. tájékoztató (4)'!D110</f>
        <v>0</v>
      </c>
      <c r="E110" s="452">
        <f>'6.A.sz. tájékoztató (2)'!E110+'6.sz. tájékoztató (3)'!E110+'6.C.sz. tájékoztató (4)'!E110</f>
        <v>0</v>
      </c>
      <c r="F110" s="461">
        <f>'6.A.sz. tájékoztató (2)'!F110+'6.sz. tájékoztató (3)'!F110+'6.C.sz. tájékoztató (4)'!F110</f>
        <v>0</v>
      </c>
    </row>
    <row r="111" spans="1:6" s="153" customFormat="1" ht="12" customHeight="1" x14ac:dyDescent="0.25">
      <c r="A111" s="129" t="s">
        <v>92</v>
      </c>
      <c r="B111" s="157" t="s">
        <v>137</v>
      </c>
      <c r="C111" s="452">
        <f>'6.A.sz. tájékoztató (2)'!C111+'6.sz. tájékoztató (3)'!C111+'6.C.sz. tájékoztató (4)'!C111</f>
        <v>162065625</v>
      </c>
      <c r="D111" s="452">
        <f>'6.A.sz. tájékoztató (2)'!D111+'6.sz. tájékoztató (3)'!D111+'6.C.sz. tájékoztató (4)'!D111</f>
        <v>0</v>
      </c>
      <c r="E111" s="452">
        <f>'6.A.sz. tájékoztató (2)'!E111+'6.sz. tájékoztató (3)'!E111+'6.C.sz. tájékoztató (4)'!E111</f>
        <v>0</v>
      </c>
      <c r="F111" s="461">
        <f>'6.A.sz. tájékoztató (2)'!F111+'6.sz. tájékoztató (3)'!F111+'6.C.sz. tájékoztató (4)'!F111</f>
        <v>0</v>
      </c>
    </row>
    <row r="112" spans="1:6" s="153" customFormat="1" ht="12" customHeight="1" x14ac:dyDescent="0.25">
      <c r="A112" s="129" t="s">
        <v>93</v>
      </c>
      <c r="B112" s="157" t="s">
        <v>320</v>
      </c>
      <c r="C112" s="452">
        <f>'6.A.sz. tájékoztató (2)'!C112+'6.sz. tájékoztató (3)'!C112+'6.C.sz. tájékoztató (4)'!C112</f>
        <v>160676625</v>
      </c>
      <c r="D112" s="452">
        <f>'6.A.sz. tájékoztató (2)'!D112+'6.sz. tájékoztató (3)'!D112+'6.C.sz. tájékoztató (4)'!D112</f>
        <v>0</v>
      </c>
      <c r="E112" s="452">
        <f>'6.A.sz. tájékoztató (2)'!E112+'6.sz. tájékoztató (3)'!E112+'6.C.sz. tájékoztató (4)'!E112</f>
        <v>0</v>
      </c>
      <c r="F112" s="461">
        <f>'6.A.sz. tájékoztató (2)'!F112+'6.sz. tájékoztató (3)'!F112+'6.C.sz. tájékoztató (4)'!F112</f>
        <v>0</v>
      </c>
    </row>
    <row r="113" spans="1:6" s="153" customFormat="1" ht="12" customHeight="1" x14ac:dyDescent="0.25">
      <c r="A113" s="129" t="s">
        <v>94</v>
      </c>
      <c r="B113" s="171" t="s">
        <v>168</v>
      </c>
      <c r="C113" s="452">
        <f>'6.A.sz. tájékoztató (2)'!C113+'6.sz. tájékoztató (3)'!C113+'6.C.sz. tájékoztató (4)'!C113</f>
        <v>136422</v>
      </c>
      <c r="D113" s="452">
        <f>'6.A.sz. tájékoztató (2)'!D113+'6.sz. tájékoztató (3)'!D113+'6.C.sz. tájékoztató (4)'!D113</f>
        <v>0</v>
      </c>
      <c r="E113" s="452">
        <f>'6.A.sz. tájékoztató (2)'!E113+'6.sz. tájékoztató (3)'!E113+'6.C.sz. tájékoztató (4)'!E113</f>
        <v>0</v>
      </c>
      <c r="F113" s="461">
        <f>'6.A.sz. tájékoztató (2)'!F113+'6.sz. tájékoztató (3)'!F113+'6.C.sz. tájékoztató (4)'!F113</f>
        <v>0</v>
      </c>
    </row>
    <row r="114" spans="1:6" s="153" customFormat="1" ht="12" customHeight="1" x14ac:dyDescent="0.25">
      <c r="A114" s="129" t="s">
        <v>103</v>
      </c>
      <c r="B114" s="171" t="s">
        <v>321</v>
      </c>
      <c r="C114" s="452">
        <f>'6.A.sz. tájékoztató (2)'!C114+'6.sz. tájékoztató (3)'!C114+'6.C.sz. tájékoztató (4)'!C114</f>
        <v>0</v>
      </c>
      <c r="D114" s="452">
        <f>'6.A.sz. tájékoztató (2)'!D114+'6.sz. tájékoztató (3)'!D114+'6.C.sz. tájékoztató (4)'!D114</f>
        <v>0</v>
      </c>
      <c r="E114" s="452">
        <f>'6.A.sz. tájékoztató (2)'!E114+'6.sz. tájékoztató (3)'!E114+'6.C.sz. tájékoztató (4)'!E114</f>
        <v>0</v>
      </c>
      <c r="F114" s="461">
        <f>'6.A.sz. tájékoztató (2)'!F114+'6.sz. tájékoztató (3)'!F114+'6.C.sz. tájékoztató (4)'!F114</f>
        <v>0</v>
      </c>
    </row>
    <row r="115" spans="1:6" s="153" customFormat="1" ht="12" customHeight="1" x14ac:dyDescent="0.25">
      <c r="A115" s="129" t="s">
        <v>105</v>
      </c>
      <c r="B115" s="161" t="s">
        <v>322</v>
      </c>
      <c r="C115" s="452">
        <f>'6.A.sz. tájékoztató (2)'!C115+'6.sz. tájékoztató (3)'!C115+'6.C.sz. tájékoztató (4)'!C115</f>
        <v>0</v>
      </c>
      <c r="D115" s="452">
        <f>'6.A.sz. tájékoztató (2)'!D115+'6.sz. tájékoztató (3)'!D115+'6.C.sz. tájékoztató (4)'!D115</f>
        <v>0</v>
      </c>
      <c r="E115" s="452">
        <f>'6.A.sz. tájékoztató (2)'!E115+'6.sz. tájékoztató (3)'!E115+'6.C.sz. tájékoztató (4)'!E115</f>
        <v>0</v>
      </c>
      <c r="F115" s="461">
        <f>'6.A.sz. tájékoztató (2)'!F115+'6.sz. tájékoztató (3)'!F115+'6.C.sz. tájékoztató (4)'!F115</f>
        <v>0</v>
      </c>
    </row>
    <row r="116" spans="1:6" s="153" customFormat="1" ht="12" x14ac:dyDescent="0.25">
      <c r="A116" s="129" t="s">
        <v>138</v>
      </c>
      <c r="B116" s="161" t="s">
        <v>310</v>
      </c>
      <c r="C116" s="452">
        <f>'6.A.sz. tájékoztató (2)'!C116+'6.sz. tájékoztató (3)'!C116+'6.C.sz. tájékoztató (4)'!C116</f>
        <v>0</v>
      </c>
      <c r="D116" s="452">
        <f>'6.A.sz. tájékoztató (2)'!D116+'6.sz. tájékoztató (3)'!D116+'6.C.sz. tájékoztató (4)'!D116</f>
        <v>0</v>
      </c>
      <c r="E116" s="452">
        <f>'6.A.sz. tájékoztató (2)'!E116+'6.sz. tájékoztató (3)'!E116+'6.C.sz. tájékoztató (4)'!E116</f>
        <v>0</v>
      </c>
      <c r="F116" s="461">
        <f>'6.A.sz. tájékoztató (2)'!F116+'6.sz. tájékoztató (3)'!F116+'6.C.sz. tájékoztató (4)'!F116</f>
        <v>0</v>
      </c>
    </row>
    <row r="117" spans="1:6" s="153" customFormat="1" ht="12" customHeight="1" x14ac:dyDescent="0.25">
      <c r="A117" s="129" t="s">
        <v>139</v>
      </c>
      <c r="B117" s="161" t="s">
        <v>323</v>
      </c>
      <c r="C117" s="452">
        <f>'6.A.sz. tájékoztató (2)'!C117+'6.sz. tájékoztató (3)'!C117+'6.C.sz. tájékoztató (4)'!C117</f>
        <v>136422</v>
      </c>
      <c r="D117" s="452">
        <f>'6.A.sz. tájékoztató (2)'!D117+'6.sz. tájékoztató (3)'!D117+'6.C.sz. tájékoztató (4)'!D117</f>
        <v>0</v>
      </c>
      <c r="E117" s="452">
        <f>'6.A.sz. tájékoztató (2)'!E117+'6.sz. tájékoztató (3)'!E117+'6.C.sz. tájékoztató (4)'!E117</f>
        <v>0</v>
      </c>
      <c r="F117" s="461">
        <f>'6.A.sz. tájékoztató (2)'!F117+'6.sz. tájékoztató (3)'!F117+'6.C.sz. tájékoztató (4)'!F117</f>
        <v>0</v>
      </c>
    </row>
    <row r="118" spans="1:6" s="153" customFormat="1" ht="12" customHeight="1" x14ac:dyDescent="0.25">
      <c r="A118" s="129" t="s">
        <v>140</v>
      </c>
      <c r="B118" s="161" t="s">
        <v>324</v>
      </c>
      <c r="C118" s="451">
        <f>'6.A.sz. tájékoztató (2)'!C118+'6.sz. tájékoztató (3)'!C118+'6.C.sz. tájékoztató (4)'!C118</f>
        <v>0</v>
      </c>
      <c r="D118" s="451">
        <f>'6.A.sz. tájékoztató (2)'!D118+'6.sz. tájékoztató (3)'!D118+'6.C.sz. tájékoztató (4)'!D118</f>
        <v>0</v>
      </c>
      <c r="E118" s="451">
        <f>'6.A.sz. tájékoztató (2)'!E118+'6.sz. tájékoztató (3)'!E118+'6.C.sz. tájékoztató (4)'!E118</f>
        <v>0</v>
      </c>
      <c r="F118" s="463">
        <f>'6.A.sz. tájékoztató (2)'!F118+'6.sz. tájékoztató (3)'!F118+'6.C.sz. tájékoztató (4)'!F118</f>
        <v>0</v>
      </c>
    </row>
    <row r="119" spans="1:6" s="153" customFormat="1" ht="12" customHeight="1" x14ac:dyDescent="0.25">
      <c r="A119" s="129" t="s">
        <v>325</v>
      </c>
      <c r="B119" s="161" t="s">
        <v>313</v>
      </c>
      <c r="C119" s="451">
        <f>'6.A.sz. tájékoztató (2)'!C119+'6.sz. tájékoztató (3)'!C119+'6.C.sz. tájékoztató (4)'!C119</f>
        <v>0</v>
      </c>
      <c r="D119" s="451">
        <f>'6.A.sz. tájékoztató (2)'!D119+'6.sz. tájékoztató (3)'!D119+'6.C.sz. tájékoztató (4)'!D119</f>
        <v>0</v>
      </c>
      <c r="E119" s="451">
        <f>'6.A.sz. tájékoztató (2)'!E119+'6.sz. tájékoztató (3)'!E119+'6.C.sz. tájékoztató (4)'!E119</f>
        <v>0</v>
      </c>
      <c r="F119" s="463">
        <f>'6.A.sz. tájékoztató (2)'!F119+'6.sz. tájékoztató (3)'!F119+'6.C.sz. tájékoztató (4)'!F119</f>
        <v>0</v>
      </c>
    </row>
    <row r="120" spans="1:6" s="153" customFormat="1" ht="12" customHeight="1" x14ac:dyDescent="0.25">
      <c r="A120" s="129" t="s">
        <v>326</v>
      </c>
      <c r="B120" s="161" t="s">
        <v>327</v>
      </c>
      <c r="C120" s="451">
        <f>'6.A.sz. tájékoztató (2)'!C120+'6.sz. tájékoztató (3)'!C120+'6.C.sz. tájékoztató (4)'!C120</f>
        <v>0</v>
      </c>
      <c r="D120" s="451">
        <f>'6.A.sz. tájékoztató (2)'!D120+'6.sz. tájékoztató (3)'!D120+'6.C.sz. tájékoztató (4)'!D120</f>
        <v>0</v>
      </c>
      <c r="E120" s="451">
        <f>'6.A.sz. tájékoztató (2)'!E120+'6.sz. tájékoztató (3)'!E120+'6.C.sz. tájékoztató (4)'!E120</f>
        <v>0</v>
      </c>
      <c r="F120" s="463">
        <f>'6.A.sz. tájékoztató (2)'!F120+'6.sz. tájékoztató (3)'!F120+'6.C.sz. tájékoztató (4)'!F120</f>
        <v>0</v>
      </c>
    </row>
    <row r="121" spans="1:6" s="153" customFormat="1" ht="12.6" thickBot="1" x14ac:dyDescent="0.3">
      <c r="A121" s="132" t="s">
        <v>328</v>
      </c>
      <c r="B121" s="163" t="s">
        <v>329</v>
      </c>
      <c r="C121" s="458">
        <f>'6.A.sz. tájékoztató (2)'!C121+'6.sz. tájékoztató (3)'!C121+'6.C.sz. tájékoztató (4)'!C121</f>
        <v>0</v>
      </c>
      <c r="D121" s="458">
        <f>'6.A.sz. tájékoztató (2)'!D121+'6.sz. tájékoztató (3)'!D121+'6.C.sz. tájékoztató (4)'!D121</f>
        <v>0</v>
      </c>
      <c r="E121" s="458">
        <f>'6.A.sz. tájékoztató (2)'!E121+'6.sz. tájékoztató (3)'!E121+'6.C.sz. tájékoztató (4)'!E121</f>
        <v>0</v>
      </c>
      <c r="F121" s="464">
        <f>'6.A.sz. tájékoztató (2)'!F121+'6.sz. tájékoztató (3)'!F121+'6.C.sz. tájékoztató (4)'!F121</f>
        <v>0</v>
      </c>
    </row>
    <row r="122" spans="1:6" s="153" customFormat="1" ht="12" customHeight="1" thickBot="1" x14ac:dyDescent="0.3">
      <c r="A122" s="122" t="s">
        <v>15</v>
      </c>
      <c r="B122" s="174" t="s">
        <v>330</v>
      </c>
      <c r="C122" s="543">
        <f>'6.A.sz. tájékoztató (2)'!C122+'6.sz. tájékoztató (3)'!C122+'6.C.sz. tájékoztató (4)'!C122</f>
        <v>3919284</v>
      </c>
      <c r="D122" s="543">
        <f>'6.A.sz. tájékoztató (2)'!D122+'6.sz. tájékoztató (3)'!D122+'6.C.sz. tájékoztató (4)'!D122</f>
        <v>0</v>
      </c>
      <c r="E122" s="543">
        <f>'6.A.sz. tájékoztató (2)'!E122+'6.sz. tájékoztató (3)'!E122+'6.C.sz. tájékoztató (4)'!E122</f>
        <v>0</v>
      </c>
      <c r="F122" s="124">
        <f>'6.A.sz. tájékoztató (2)'!F122+'6.sz. tájékoztató (3)'!F122+'6.C.sz. tájékoztató (4)'!F122</f>
        <v>0</v>
      </c>
    </row>
    <row r="123" spans="1:6" s="153" customFormat="1" ht="12" customHeight="1" x14ac:dyDescent="0.25">
      <c r="A123" s="126" t="s">
        <v>73</v>
      </c>
      <c r="B123" s="175" t="s">
        <v>50</v>
      </c>
      <c r="C123" s="455">
        <f>'6.A.sz. tájékoztató (2)'!C123+'6.sz. tájékoztató (3)'!C123+'6.C.sz. tájékoztató (4)'!C123</f>
        <v>0</v>
      </c>
      <c r="D123" s="455">
        <f>'6.A.sz. tájékoztató (2)'!D123+'6.sz. tájékoztató (3)'!D123+'6.C.sz. tájékoztató (4)'!D123</f>
        <v>0</v>
      </c>
      <c r="E123" s="455">
        <f>'6.A.sz. tájékoztató (2)'!E123+'6.sz. tájékoztató (3)'!E123+'6.C.sz. tájékoztató (4)'!E123</f>
        <v>0</v>
      </c>
      <c r="F123" s="465">
        <f>'6.A.sz. tájékoztató (2)'!F123+'6.sz. tájékoztató (3)'!F123+'6.C.sz. tájékoztató (4)'!F123</f>
        <v>0</v>
      </c>
    </row>
    <row r="124" spans="1:6" s="153" customFormat="1" ht="12" customHeight="1" thickBot="1" x14ac:dyDescent="0.3">
      <c r="A124" s="132" t="s">
        <v>74</v>
      </c>
      <c r="B124" s="168" t="s">
        <v>51</v>
      </c>
      <c r="C124" s="457">
        <f>'6.A.sz. tájékoztató (2)'!C124+'6.sz. tájékoztató (3)'!C124+'6.C.sz. tájékoztató (4)'!C124</f>
        <v>3919284</v>
      </c>
      <c r="D124" s="458">
        <f>'6.A.sz. tájékoztató (2)'!D124+'6.sz. tájékoztató (3)'!D124+'6.C.sz. tájékoztató (4)'!D124</f>
        <v>0</v>
      </c>
      <c r="E124" s="458">
        <f>'6.A.sz. tájékoztató (2)'!E124+'6.sz. tájékoztató (3)'!E124+'6.C.sz. tájékoztató (4)'!E124</f>
        <v>0</v>
      </c>
      <c r="F124" s="464">
        <f>'6.A.sz. tájékoztató (2)'!F124+'6.sz. tájékoztató (3)'!F124+'6.C.sz. tájékoztató (4)'!F124</f>
        <v>0</v>
      </c>
    </row>
    <row r="125" spans="1:6" s="153" customFormat="1" ht="12" customHeight="1" thickBot="1" x14ac:dyDescent="0.3">
      <c r="A125" s="122" t="s">
        <v>16</v>
      </c>
      <c r="B125" s="174" t="s">
        <v>331</v>
      </c>
      <c r="C125" s="543">
        <f>'6.A.sz. tájékoztató (2)'!C125+'6.sz. tájékoztató (3)'!C125+'6.C.sz. tájékoztató (4)'!C125</f>
        <v>546736874</v>
      </c>
      <c r="D125" s="543">
        <f>'6.A.sz. tájékoztató (2)'!D125+'6.sz. tájékoztató (3)'!D125+'6.C.sz. tájékoztató (4)'!D125</f>
        <v>244248801.60000002</v>
      </c>
      <c r="E125" s="543">
        <f>'6.A.sz. tájékoztató (2)'!E125+'6.sz. tájékoztató (3)'!E125+'6.C.sz. tájékoztató (4)'!E125</f>
        <v>248195155.51200002</v>
      </c>
      <c r="F125" s="124">
        <f>'6.A.sz. tájékoztató (2)'!F125+'6.sz. tájékoztató (3)'!F125+'6.C.sz. tájékoztató (4)'!F125</f>
        <v>266890655.65296003</v>
      </c>
    </row>
    <row r="126" spans="1:6" s="153" customFormat="1" ht="12" customHeight="1" thickBot="1" x14ac:dyDescent="0.3">
      <c r="A126" s="122" t="s">
        <v>17</v>
      </c>
      <c r="B126" s="174" t="s">
        <v>332</v>
      </c>
      <c r="C126" s="543">
        <f>'6.A.sz. tájékoztató (2)'!C126+'6.sz. tájékoztató (3)'!C126+'6.C.sz. tájékoztató (4)'!C126</f>
        <v>31600000</v>
      </c>
      <c r="D126" s="543">
        <f>'6.A.sz. tájékoztató (2)'!D126+'6.sz. tájékoztató (3)'!D126+'6.C.sz. tájékoztató (4)'!D126</f>
        <v>0</v>
      </c>
      <c r="E126" s="543">
        <f>'6.A.sz. tájékoztató (2)'!E126+'6.sz. tájékoztató (3)'!E126+'6.C.sz. tájékoztató (4)'!E126</f>
        <v>0</v>
      </c>
      <c r="F126" s="124">
        <f>'6.A.sz. tájékoztató (2)'!F126+'6.sz. tájékoztató (3)'!F126+'6.C.sz. tájékoztató (4)'!F126</f>
        <v>0</v>
      </c>
    </row>
    <row r="127" spans="1:6" s="153" customFormat="1" ht="12" customHeight="1" x14ac:dyDescent="0.25">
      <c r="A127" s="126" t="s">
        <v>77</v>
      </c>
      <c r="B127" s="175" t="s">
        <v>333</v>
      </c>
      <c r="C127" s="455">
        <f>'6.A.sz. tájékoztató (2)'!C127+'6.sz. tájékoztató (3)'!C127+'6.C.sz. tájékoztató (4)'!C127</f>
        <v>0</v>
      </c>
      <c r="D127" s="455">
        <f>'6.A.sz. tájékoztató (2)'!D127+'6.sz. tájékoztató (3)'!D127+'6.C.sz. tájékoztató (4)'!D127</f>
        <v>0</v>
      </c>
      <c r="E127" s="455">
        <f>'6.A.sz. tájékoztató (2)'!E127+'6.sz. tájékoztató (3)'!E127+'6.C.sz. tájékoztató (4)'!E127</f>
        <v>0</v>
      </c>
      <c r="F127" s="465">
        <f>'6.A.sz. tájékoztató (2)'!F127+'6.sz. tájékoztató (3)'!F127+'6.C.sz. tájékoztató (4)'!F127</f>
        <v>0</v>
      </c>
    </row>
    <row r="128" spans="1:6" s="153" customFormat="1" ht="12" customHeight="1" x14ac:dyDescent="0.25">
      <c r="A128" s="129" t="s">
        <v>78</v>
      </c>
      <c r="B128" s="157" t="s">
        <v>334</v>
      </c>
      <c r="C128" s="451">
        <f>'6.A.sz. tájékoztató (2)'!C128+'6.sz. tájékoztató (3)'!C128+'6.C.sz. tájékoztató (4)'!C128</f>
        <v>0</v>
      </c>
      <c r="D128" s="451">
        <f>'6.A.sz. tájékoztató (2)'!D128+'6.sz. tájékoztató (3)'!D128+'6.C.sz. tájékoztató (4)'!D128</f>
        <v>0</v>
      </c>
      <c r="E128" s="451">
        <f>'6.A.sz. tájékoztató (2)'!E128+'6.sz. tájékoztató (3)'!E128+'6.C.sz. tájékoztató (4)'!E128</f>
        <v>0</v>
      </c>
      <c r="F128" s="463">
        <f>'6.A.sz. tájékoztató (2)'!F128+'6.sz. tájékoztató (3)'!F128+'6.C.sz. tájékoztató (4)'!F128</f>
        <v>0</v>
      </c>
    </row>
    <row r="129" spans="1:6" s="153" customFormat="1" ht="12" customHeight="1" thickBot="1" x14ac:dyDescent="0.3">
      <c r="A129" s="132" t="s">
        <v>79</v>
      </c>
      <c r="B129" s="168" t="s">
        <v>335</v>
      </c>
      <c r="C129" s="457">
        <f>'6.A.sz. tájékoztató (2)'!C129+'6.sz. tájékoztató (3)'!C129+'6.C.sz. tájékoztató (4)'!C129</f>
        <v>31600000</v>
      </c>
      <c r="D129" s="458">
        <f>'6.A.sz. tájékoztató (2)'!D129+'6.sz. tájékoztató (3)'!D129+'6.C.sz. tájékoztató (4)'!D129</f>
        <v>0</v>
      </c>
      <c r="E129" s="458">
        <f>'6.A.sz. tájékoztató (2)'!E129+'6.sz. tájékoztató (3)'!E129+'6.C.sz. tájékoztató (4)'!E129</f>
        <v>0</v>
      </c>
      <c r="F129" s="464">
        <f>'6.A.sz. tájékoztató (2)'!F129+'6.sz. tájékoztató (3)'!F129+'6.C.sz. tájékoztató (4)'!F129</f>
        <v>0</v>
      </c>
    </row>
    <row r="130" spans="1:6" s="153" customFormat="1" ht="12" customHeight="1" thickBot="1" x14ac:dyDescent="0.3">
      <c r="A130" s="122" t="s">
        <v>18</v>
      </c>
      <c r="B130" s="174" t="s">
        <v>336</v>
      </c>
      <c r="C130" s="543">
        <f>'6.A.sz. tájékoztató (2)'!C130+'6.sz. tájékoztató (3)'!C130+'6.C.sz. tájékoztató (4)'!C130</f>
        <v>0</v>
      </c>
      <c r="D130" s="543">
        <f>'6.A.sz. tájékoztató (2)'!D130+'6.sz. tájékoztató (3)'!D130+'6.C.sz. tájékoztató (4)'!D130</f>
        <v>0</v>
      </c>
      <c r="E130" s="543">
        <f>'6.A.sz. tájékoztató (2)'!E130+'6.sz. tájékoztató (3)'!E130+'6.C.sz. tájékoztató (4)'!E130</f>
        <v>0</v>
      </c>
      <c r="F130" s="124">
        <f>'6.A.sz. tájékoztató (2)'!F130+'6.sz. tájékoztató (3)'!F130+'6.C.sz. tájékoztató (4)'!F130</f>
        <v>0</v>
      </c>
    </row>
    <row r="131" spans="1:6" s="153" customFormat="1" ht="12" customHeight="1" x14ac:dyDescent="0.25">
      <c r="A131" s="126" t="s">
        <v>80</v>
      </c>
      <c r="B131" s="175" t="s">
        <v>337</v>
      </c>
      <c r="C131" s="455">
        <f>'6.A.sz. tájékoztató (2)'!C131+'6.sz. tájékoztató (3)'!C131+'6.C.sz. tájékoztató (4)'!C131</f>
        <v>0</v>
      </c>
      <c r="D131" s="455">
        <f>'6.A.sz. tájékoztató (2)'!D131+'6.sz. tájékoztató (3)'!D131+'6.C.sz. tájékoztató (4)'!D131</f>
        <v>0</v>
      </c>
      <c r="E131" s="455">
        <f>'6.A.sz. tájékoztató (2)'!E131+'6.sz. tájékoztató (3)'!E131+'6.C.sz. tájékoztató (4)'!E131</f>
        <v>0</v>
      </c>
      <c r="F131" s="465">
        <f>'6.A.sz. tájékoztató (2)'!F131+'6.sz. tájékoztató (3)'!F131+'6.C.sz. tájékoztató (4)'!F131</f>
        <v>0</v>
      </c>
    </row>
    <row r="132" spans="1:6" s="153" customFormat="1" ht="12" customHeight="1" x14ac:dyDescent="0.25">
      <c r="A132" s="129" t="s">
        <v>81</v>
      </c>
      <c r="B132" s="157" t="s">
        <v>338</v>
      </c>
      <c r="C132" s="451">
        <f>'6.A.sz. tájékoztató (2)'!C132+'6.sz. tájékoztató (3)'!C132+'6.C.sz. tájékoztató (4)'!C132</f>
        <v>0</v>
      </c>
      <c r="D132" s="451">
        <f>'6.A.sz. tájékoztató (2)'!D132+'6.sz. tájékoztató (3)'!D132+'6.C.sz. tájékoztató (4)'!D132</f>
        <v>0</v>
      </c>
      <c r="E132" s="451">
        <f>'6.A.sz. tájékoztató (2)'!E132+'6.sz. tájékoztató (3)'!E132+'6.C.sz. tájékoztató (4)'!E132</f>
        <v>0</v>
      </c>
      <c r="F132" s="463">
        <f>'6.A.sz. tájékoztató (2)'!F132+'6.sz. tájékoztató (3)'!F132+'6.C.sz. tájékoztató (4)'!F132</f>
        <v>0</v>
      </c>
    </row>
    <row r="133" spans="1:6" s="153" customFormat="1" ht="12" customHeight="1" x14ac:dyDescent="0.25">
      <c r="A133" s="129" t="s">
        <v>241</v>
      </c>
      <c r="B133" s="157" t="s">
        <v>339</v>
      </c>
      <c r="C133" s="451">
        <f>'6.A.sz. tájékoztató (2)'!C133+'6.sz. tájékoztató (3)'!C133+'6.C.sz. tájékoztató (4)'!C133</f>
        <v>0</v>
      </c>
      <c r="D133" s="451">
        <f>'6.A.sz. tájékoztató (2)'!D133+'6.sz. tájékoztató (3)'!D133+'6.C.sz. tájékoztató (4)'!D133</f>
        <v>0</v>
      </c>
      <c r="E133" s="451">
        <f>'6.A.sz. tájékoztató (2)'!E133+'6.sz. tájékoztató (3)'!E133+'6.C.sz. tájékoztató (4)'!E133</f>
        <v>0</v>
      </c>
      <c r="F133" s="463">
        <f>'6.A.sz. tájékoztató (2)'!F133+'6.sz. tájékoztató (3)'!F133+'6.C.sz. tájékoztató (4)'!F133</f>
        <v>0</v>
      </c>
    </row>
    <row r="134" spans="1:6" s="153" customFormat="1" ht="12" customHeight="1" thickBot="1" x14ac:dyDescent="0.3">
      <c r="A134" s="132" t="s">
        <v>243</v>
      </c>
      <c r="B134" s="168" t="s">
        <v>340</v>
      </c>
      <c r="C134" s="458">
        <f>'6.A.sz. tájékoztató (2)'!C134+'6.sz. tájékoztató (3)'!C134+'6.C.sz. tájékoztató (4)'!C134</f>
        <v>0</v>
      </c>
      <c r="D134" s="458">
        <f>'6.A.sz. tájékoztató (2)'!D134+'6.sz. tájékoztató (3)'!D134+'6.C.sz. tájékoztató (4)'!D134</f>
        <v>0</v>
      </c>
      <c r="E134" s="458">
        <f>'6.A.sz. tájékoztató (2)'!E134+'6.sz. tájékoztató (3)'!E134+'6.C.sz. tájékoztató (4)'!E134</f>
        <v>0</v>
      </c>
      <c r="F134" s="464">
        <f>'6.A.sz. tájékoztató (2)'!F134+'6.sz. tájékoztató (3)'!F134+'6.C.sz. tájékoztató (4)'!F134</f>
        <v>0</v>
      </c>
    </row>
    <row r="135" spans="1:6" s="153" customFormat="1" ht="12" customHeight="1" thickBot="1" x14ac:dyDescent="0.3">
      <c r="A135" s="122" t="s">
        <v>19</v>
      </c>
      <c r="B135" s="174" t="s">
        <v>341</v>
      </c>
      <c r="C135" s="543">
        <f>'6.A.sz. tájékoztató (2)'!C135+'6.sz. tájékoztató (3)'!C135+'6.C.sz. tájékoztató (4)'!C135</f>
        <v>73564109</v>
      </c>
      <c r="D135" s="543">
        <f>'6.A.sz. tájékoztató (2)'!D135+'6.sz. tájékoztató (3)'!D135+'6.C.sz. tájékoztató (4)'!D135</f>
        <v>76784304.640000001</v>
      </c>
      <c r="E135" s="543">
        <f>'6.A.sz. tájékoztató (2)'!E135+'6.sz. tájékoztató (3)'!E135+'6.C.sz. tájékoztató (4)'!E135</f>
        <v>79335643.236400008</v>
      </c>
      <c r="F135" s="124">
        <f>'6.A.sz. tájékoztató (2)'!F135+'6.sz. tájékoztató (3)'!F135+'6.C.sz. tájékoztató (4)'!F135</f>
        <v>83752261.218764007</v>
      </c>
    </row>
    <row r="136" spans="1:6" s="153" customFormat="1" ht="12" customHeight="1" x14ac:dyDescent="0.25">
      <c r="A136" s="126" t="s">
        <v>82</v>
      </c>
      <c r="B136" s="175" t="s">
        <v>342</v>
      </c>
      <c r="C136" s="454">
        <f>'6.A.sz. tájékoztató (2)'!C136+'6.sz. tájékoztató (3)'!C136+'6.C.sz. tájékoztató (4)'!C136</f>
        <v>0</v>
      </c>
      <c r="D136" s="454">
        <f>'6.A.sz. tájékoztató (2)'!D136+'6.sz. tájékoztató (3)'!D136+'6.C.sz. tájékoztató (4)'!D136</f>
        <v>0</v>
      </c>
      <c r="E136" s="454">
        <f>'6.A.sz. tájékoztató (2)'!E136+'6.sz. tájékoztató (3)'!E136+'6.C.sz. tájékoztató (4)'!E136</f>
        <v>0</v>
      </c>
      <c r="F136" s="460">
        <f>'6.A.sz. tájékoztató (2)'!F136+'6.sz. tájékoztató (3)'!F136+'6.C.sz. tájékoztató (4)'!F136</f>
        <v>0</v>
      </c>
    </row>
    <row r="137" spans="1:6" s="153" customFormat="1" ht="12" customHeight="1" x14ac:dyDescent="0.25">
      <c r="A137" s="129" t="s">
        <v>83</v>
      </c>
      <c r="B137" s="157" t="s">
        <v>343</v>
      </c>
      <c r="C137" s="452">
        <f>'6.A.sz. tájékoztató (2)'!C137+'6.sz. tájékoztató (3)'!C137+'6.C.sz. tájékoztató (4)'!C137</f>
        <v>3653887</v>
      </c>
      <c r="D137" s="452">
        <f>'6.A.sz. tájékoztató (2)'!D137+'6.sz. tájékoztató (3)'!D137+'6.C.sz. tájékoztató (4)'!D137</f>
        <v>3653887</v>
      </c>
      <c r="E137" s="452">
        <f>'6.A.sz. tájékoztató (2)'!E137+'6.sz. tájékoztató (3)'!E137+'6.C.sz. tájékoztató (4)'!E137</f>
        <v>3653887</v>
      </c>
      <c r="F137" s="461">
        <f>'6.A.sz. tájékoztató (2)'!F137+'6.sz. tájékoztató (3)'!F137+'6.C.sz. tájékoztató (4)'!F137</f>
        <v>3653887</v>
      </c>
    </row>
    <row r="138" spans="1:6" s="153" customFormat="1" ht="12" customHeight="1" x14ac:dyDescent="0.25">
      <c r="A138" s="129" t="s">
        <v>250</v>
      </c>
      <c r="B138" s="157" t="s">
        <v>344</v>
      </c>
      <c r="C138" s="452">
        <f>'6.A.sz. tájékoztató (2)'!C138+'6.sz. tájékoztató (3)'!C138+'6.C.sz. tájékoztató (4)'!C138</f>
        <v>2628658</v>
      </c>
      <c r="D138" s="452">
        <f>'6.A.sz. tájékoztató (2)'!D138+'6.sz. tájékoztató (3)'!D138+'6.C.sz. tájékoztató (4)'!D138</f>
        <v>2628658</v>
      </c>
      <c r="E138" s="452">
        <f>'6.A.sz. tájékoztató (2)'!E138+'6.sz. tájékoztató (3)'!E138+'6.C.sz. tájékoztató (4)'!E138</f>
        <v>2628658</v>
      </c>
      <c r="F138" s="461">
        <f>'6.A.sz. tájékoztató (2)'!F138+'6.sz. tájékoztató (3)'!F138+'6.C.sz. tájékoztató (4)'!F138</f>
        <v>2628658</v>
      </c>
    </row>
    <row r="139" spans="1:6" s="153" customFormat="1" ht="12" customHeight="1" x14ac:dyDescent="0.25">
      <c r="A139" s="129" t="s">
        <v>252</v>
      </c>
      <c r="B139" s="168" t="s">
        <v>345</v>
      </c>
      <c r="C139" s="452">
        <f>'6.A.sz. tájékoztató (2)'!C139+'6.sz. tájékoztató (3)'!C139+'6.C.sz. tájékoztató (4)'!C139</f>
        <v>0</v>
      </c>
      <c r="D139" s="452">
        <f>'6.A.sz. tájékoztató (2)'!D139+'6.sz. tájékoztató (3)'!D139+'6.C.sz. tájékoztató (4)'!D139</f>
        <v>0</v>
      </c>
      <c r="E139" s="452">
        <f>'6.A.sz. tájékoztató (2)'!E139+'6.sz. tájékoztató (3)'!E139+'6.C.sz. tájékoztató (4)'!E139</f>
        <v>0</v>
      </c>
      <c r="F139" s="461">
        <f>'6.A.sz. tájékoztató (2)'!F139+'6.sz. tájékoztató (3)'!F139+'6.C.sz. tájékoztató (4)'!F139</f>
        <v>0</v>
      </c>
    </row>
    <row r="140" spans="1:6" s="153" customFormat="1" ht="12" customHeight="1" thickBot="1" x14ac:dyDescent="0.3">
      <c r="A140" s="132" t="s">
        <v>418</v>
      </c>
      <c r="B140" s="157" t="s">
        <v>417</v>
      </c>
      <c r="C140" s="458">
        <f>'6.A.sz. tájékoztató (2)'!C140+'6.sz. tájékoztató (3)'!C140+'6.C.sz. tájékoztató (4)'!C140</f>
        <v>67281564</v>
      </c>
      <c r="D140" s="458">
        <f>'6.A.sz. tájékoztató (2)'!D140+'6.sz. tájékoztató (3)'!D140+'6.C.sz. tájékoztató (4)'!D140</f>
        <v>70501759.640000001</v>
      </c>
      <c r="E140" s="458">
        <f>'6.A.sz. tájékoztató (2)'!E140+'6.sz. tájékoztató (3)'!E140+'6.C.sz. tájékoztató (4)'!E140</f>
        <v>73053098.236400008</v>
      </c>
      <c r="F140" s="464">
        <f>'6.A.sz. tájékoztató (2)'!F140+'6.sz. tájékoztató (3)'!F140+'6.C.sz. tájékoztató (4)'!F140</f>
        <v>77469716.218764007</v>
      </c>
    </row>
    <row r="141" spans="1:6" s="153" customFormat="1" ht="12" customHeight="1" thickBot="1" x14ac:dyDescent="0.3">
      <c r="A141" s="122" t="s">
        <v>20</v>
      </c>
      <c r="B141" s="174" t="s">
        <v>346</v>
      </c>
      <c r="C141" s="543">
        <f>'6.A.sz. tájékoztató (2)'!C141+'6.sz. tájékoztató (3)'!C141+'6.C.sz. tájékoztató (4)'!C141</f>
        <v>0</v>
      </c>
      <c r="D141" s="543">
        <f>'6.A.sz. tájékoztató (2)'!D141+'6.sz. tájékoztató (3)'!D141+'6.C.sz. tájékoztató (4)'!D141</f>
        <v>0</v>
      </c>
      <c r="E141" s="543">
        <f>'6.A.sz. tájékoztató (2)'!E141+'6.sz. tájékoztató (3)'!E141+'6.C.sz. tájékoztató (4)'!E141</f>
        <v>0</v>
      </c>
      <c r="F141" s="124">
        <f>'6.A.sz. tájékoztató (2)'!F141+'6.sz. tájékoztató (3)'!F141+'6.C.sz. tájékoztató (4)'!F141</f>
        <v>0</v>
      </c>
    </row>
    <row r="142" spans="1:6" s="153" customFormat="1" ht="12" customHeight="1" x14ac:dyDescent="0.25">
      <c r="A142" s="126" t="s">
        <v>131</v>
      </c>
      <c r="B142" s="175" t="s">
        <v>347</v>
      </c>
      <c r="C142" s="455">
        <f>'6.A.sz. tájékoztató (2)'!C142+'6.sz. tájékoztató (3)'!C142+'6.C.sz. tájékoztató (4)'!C142</f>
        <v>0</v>
      </c>
      <c r="D142" s="455">
        <f>'6.A.sz. tájékoztató (2)'!D142+'6.sz. tájékoztató (3)'!D142+'6.C.sz. tájékoztató (4)'!D142</f>
        <v>0</v>
      </c>
      <c r="E142" s="455">
        <f>'6.A.sz. tájékoztató (2)'!E142+'6.sz. tájékoztató (3)'!E142+'6.C.sz. tájékoztató (4)'!E142</f>
        <v>0</v>
      </c>
      <c r="F142" s="465">
        <f>'6.A.sz. tájékoztató (2)'!F142+'6.sz. tájékoztató (3)'!F142+'6.C.sz. tájékoztató (4)'!F142</f>
        <v>0</v>
      </c>
    </row>
    <row r="143" spans="1:6" s="153" customFormat="1" ht="12" customHeight="1" x14ac:dyDescent="0.25">
      <c r="A143" s="129" t="s">
        <v>132</v>
      </c>
      <c r="B143" s="157" t="s">
        <v>348</v>
      </c>
      <c r="C143" s="451">
        <f>'6.A.sz. tájékoztató (2)'!C143+'6.sz. tájékoztató (3)'!C143+'6.C.sz. tájékoztató (4)'!C143</f>
        <v>0</v>
      </c>
      <c r="D143" s="451">
        <f>'6.A.sz. tájékoztató (2)'!D143+'6.sz. tájékoztató (3)'!D143+'6.C.sz. tájékoztató (4)'!D143</f>
        <v>0</v>
      </c>
      <c r="E143" s="451">
        <f>'6.A.sz. tájékoztató (2)'!E143+'6.sz. tájékoztató (3)'!E143+'6.C.sz. tájékoztató (4)'!E143</f>
        <v>0</v>
      </c>
      <c r="F143" s="463">
        <f>'6.A.sz. tájékoztató (2)'!F143+'6.sz. tájékoztató (3)'!F143+'6.C.sz. tájékoztató (4)'!F143</f>
        <v>0</v>
      </c>
    </row>
    <row r="144" spans="1:6" s="153" customFormat="1" ht="12" customHeight="1" x14ac:dyDescent="0.25">
      <c r="A144" s="129" t="s">
        <v>167</v>
      </c>
      <c r="B144" s="157" t="s">
        <v>349</v>
      </c>
      <c r="C144" s="451">
        <f>'6.A.sz. tájékoztató (2)'!C144+'6.sz. tájékoztató (3)'!C144+'6.C.sz. tájékoztató (4)'!C144</f>
        <v>0</v>
      </c>
      <c r="D144" s="451">
        <f>'6.A.sz. tájékoztató (2)'!D144+'6.sz. tájékoztató (3)'!D144+'6.C.sz. tájékoztató (4)'!D144</f>
        <v>0</v>
      </c>
      <c r="E144" s="451">
        <f>'6.A.sz. tájékoztató (2)'!E144+'6.sz. tájékoztató (3)'!E144+'6.C.sz. tájékoztató (4)'!E144</f>
        <v>0</v>
      </c>
      <c r="F144" s="463">
        <f>'6.A.sz. tájékoztató (2)'!F144+'6.sz. tájékoztató (3)'!F144+'6.C.sz. tájékoztató (4)'!F144</f>
        <v>0</v>
      </c>
    </row>
    <row r="145" spans="1:9" s="153" customFormat="1" ht="12" customHeight="1" thickBot="1" x14ac:dyDescent="0.3">
      <c r="A145" s="132" t="s">
        <v>258</v>
      </c>
      <c r="B145" s="168" t="s">
        <v>350</v>
      </c>
      <c r="C145" s="458">
        <f>'6.A.sz. tájékoztató (2)'!C145+'6.sz. tájékoztató (3)'!C145+'6.C.sz. tájékoztató (4)'!C145</f>
        <v>0</v>
      </c>
      <c r="D145" s="458">
        <f>'6.A.sz. tájékoztató (2)'!D145+'6.sz. tájékoztató (3)'!D145+'6.C.sz. tájékoztató (4)'!D145</f>
        <v>0</v>
      </c>
      <c r="E145" s="458">
        <f>'6.A.sz. tájékoztató (2)'!E145+'6.sz. tájékoztató (3)'!E145+'6.C.sz. tájékoztató (4)'!E145</f>
        <v>0</v>
      </c>
      <c r="F145" s="464">
        <f>'6.A.sz. tájékoztató (2)'!F145+'6.sz. tájékoztató (3)'!F145+'6.C.sz. tájékoztató (4)'!F145</f>
        <v>0</v>
      </c>
    </row>
    <row r="146" spans="1:9" s="153" customFormat="1" ht="15" customHeight="1" thickBot="1" x14ac:dyDescent="0.3">
      <c r="A146" s="122" t="s">
        <v>21</v>
      </c>
      <c r="B146" s="174" t="s">
        <v>351</v>
      </c>
      <c r="C146" s="543">
        <f>'6.A.sz. tájékoztató (2)'!C146+'6.sz. tájékoztató (3)'!C146+'6.C.sz. tájékoztató (4)'!C146</f>
        <v>105164109</v>
      </c>
      <c r="D146" s="543">
        <f>'6.A.sz. tájékoztató (2)'!D146+'6.sz. tájékoztató (3)'!D146+'6.C.sz. tájékoztató (4)'!D146</f>
        <v>76784304.640000001</v>
      </c>
      <c r="E146" s="543">
        <f>'6.A.sz. tájékoztató (2)'!E146+'6.sz. tájékoztató (3)'!E146+'6.C.sz. tájékoztató (4)'!E146</f>
        <v>79335643.236400008</v>
      </c>
      <c r="F146" s="124">
        <f>'6.A.sz. tájékoztató (2)'!F146+'6.sz. tájékoztató (3)'!F146+'6.C.sz. tájékoztató (4)'!F146</f>
        <v>83752261.218764007</v>
      </c>
      <c r="G146" s="179"/>
      <c r="H146" s="179"/>
      <c r="I146" s="179"/>
    </row>
    <row r="147" spans="1:9" s="125" customFormat="1" ht="12.9" customHeight="1" thickBot="1" x14ac:dyDescent="0.3">
      <c r="A147" s="469" t="s">
        <v>22</v>
      </c>
      <c r="B147" s="134" t="s">
        <v>352</v>
      </c>
      <c r="C147" s="543">
        <f>'6.A.sz. tájékoztató (2)'!C147+'6.sz. tájékoztató (3)'!C147+'6.C.sz. tájékoztató (4)'!C147</f>
        <v>651900983</v>
      </c>
      <c r="D147" s="543">
        <f>'6.A.sz. tájékoztató (2)'!D147+'6.sz. tájékoztató (3)'!D147+'6.C.sz. tájékoztató (4)'!D147</f>
        <v>321033106.24000001</v>
      </c>
      <c r="E147" s="543">
        <f>'6.A.sz. tájékoztató (2)'!E147+'6.sz. tájékoztató (3)'!E147+'6.C.sz. tájékoztató (4)'!E147</f>
        <v>327530798.74840003</v>
      </c>
      <c r="F147" s="124">
        <f>'6.A.sz. tájékoztató (2)'!F147+'6.sz. tájékoztató (3)'!F147+'6.C.sz. tájékoztató (4)'!F147</f>
        <v>350642916.87172401</v>
      </c>
    </row>
    <row r="148" spans="1:9" s="153" customFormat="1" ht="7.5" customHeight="1" x14ac:dyDescent="0.25">
      <c r="A148" s="471"/>
      <c r="B148" s="467"/>
      <c r="C148" s="468"/>
      <c r="D148" s="468"/>
      <c r="E148" s="468"/>
      <c r="F148" s="472"/>
    </row>
    <row r="149" spans="1:9" s="153" customFormat="1" ht="12.6" thickBot="1" x14ac:dyDescent="0.3">
      <c r="A149" s="661" t="s">
        <v>353</v>
      </c>
      <c r="B149" s="662"/>
      <c r="C149" s="662"/>
      <c r="D149" s="545"/>
      <c r="E149" s="545"/>
      <c r="F149" s="547"/>
    </row>
    <row r="150" spans="1:9" s="153" customFormat="1" ht="15" customHeight="1" thickBot="1" x14ac:dyDescent="0.3">
      <c r="A150" s="663" t="s">
        <v>114</v>
      </c>
      <c r="B150" s="664"/>
      <c r="C150" s="546" t="s">
        <v>9</v>
      </c>
      <c r="D150" s="546" t="s">
        <v>9</v>
      </c>
      <c r="E150" s="546" t="s">
        <v>9</v>
      </c>
      <c r="F150" s="498" t="s">
        <v>9</v>
      </c>
    </row>
    <row r="151" spans="1:9" s="153" customFormat="1" ht="26.25" customHeight="1" thickBot="1" x14ac:dyDescent="0.3">
      <c r="A151" s="122">
        <v>1</v>
      </c>
      <c r="B151" s="167" t="s">
        <v>354</v>
      </c>
      <c r="C151" s="543">
        <f>C62-C125</f>
        <v>-297515647</v>
      </c>
      <c r="D151" s="543">
        <f>D62-D125</f>
        <v>-80186894.700000018</v>
      </c>
      <c r="E151" s="543">
        <f>E62-E125</f>
        <v>-75221650.422000021</v>
      </c>
      <c r="F151" s="124">
        <f>F62-F125</f>
        <v>-92520843.353960037</v>
      </c>
    </row>
    <row r="152" spans="1:9" s="153" customFormat="1" ht="27.75" customHeight="1" thickBot="1" x14ac:dyDescent="0.3">
      <c r="A152" s="122" t="s">
        <v>14</v>
      </c>
      <c r="B152" s="167" t="s">
        <v>355</v>
      </c>
      <c r="C152" s="543">
        <f>C85-C146</f>
        <v>294886989</v>
      </c>
      <c r="D152" s="543">
        <f>D85-D146</f>
        <v>80186893.999999985</v>
      </c>
      <c r="E152" s="543">
        <f>E85-E146</f>
        <v>75221650</v>
      </c>
      <c r="F152" s="124">
        <f>F85-F146</f>
        <v>92520844</v>
      </c>
    </row>
    <row r="154" spans="1:9" x14ac:dyDescent="0.3">
      <c r="D154" s="343"/>
      <c r="E154" s="343"/>
      <c r="F154" s="343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54"/>
  <sheetViews>
    <sheetView topLeftCell="A123" zoomScaleNormal="100" workbookViewId="0">
      <selection activeCell="K104" sqref="K104"/>
    </sheetView>
  </sheetViews>
  <sheetFormatPr defaultColWidth="9.33203125" defaultRowHeight="15.6" x14ac:dyDescent="0.3"/>
  <cols>
    <col min="1" max="1" width="7.109375" style="92" bestFit="1" customWidth="1"/>
    <col min="2" max="2" width="78.33203125" style="92" bestFit="1" customWidth="1"/>
    <col min="3" max="3" width="15.109375" style="93" customWidth="1"/>
    <col min="4" max="4" width="14.33203125" style="93" customWidth="1"/>
    <col min="5" max="6" width="15.77734375" style="93" customWidth="1"/>
    <col min="7" max="7" width="9.33203125" style="99"/>
    <col min="8" max="8" width="10.77734375" style="99" bestFit="1" customWidth="1"/>
    <col min="9" max="10" width="9.77734375" style="99" bestFit="1" customWidth="1"/>
    <col min="11" max="16384" width="9.33203125" style="99"/>
  </cols>
  <sheetData>
    <row r="1" spans="1:6" ht="14.25" customHeight="1" x14ac:dyDescent="0.3">
      <c r="A1" s="607" t="s">
        <v>582</v>
      </c>
      <c r="B1" s="608"/>
      <c r="C1" s="608"/>
      <c r="D1" s="98"/>
      <c r="E1" s="98"/>
      <c r="F1" s="98"/>
    </row>
    <row r="2" spans="1:6" ht="14.25" customHeight="1" x14ac:dyDescent="0.3">
      <c r="A2" s="611" t="s">
        <v>516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  <c r="D3" s="99"/>
      <c r="E3" s="99"/>
      <c r="F3" s="99"/>
    </row>
    <row r="4" spans="1:6" ht="15.9" customHeight="1" thickBot="1" x14ac:dyDescent="0.35">
      <c r="A4" s="606" t="s">
        <v>112</v>
      </c>
      <c r="B4" s="606"/>
      <c r="C4" s="541" t="s">
        <v>9</v>
      </c>
      <c r="D4" s="541" t="s">
        <v>9</v>
      </c>
      <c r="E4" s="541" t="s">
        <v>9</v>
      </c>
      <c r="F4" s="541" t="s">
        <v>9</v>
      </c>
    </row>
    <row r="5" spans="1:6" ht="23.4" thickBot="1" x14ac:dyDescent="0.35">
      <c r="A5" s="4" t="s">
        <v>59</v>
      </c>
      <c r="B5" s="5" t="s">
        <v>12</v>
      </c>
      <c r="C5" s="5" t="s">
        <v>471</v>
      </c>
      <c r="D5" s="5" t="s">
        <v>476</v>
      </c>
      <c r="E5" s="5" t="s">
        <v>484</v>
      </c>
      <c r="F5" s="13" t="s">
        <v>515</v>
      </c>
    </row>
    <row r="6" spans="1:6" s="103" customFormat="1" ht="11.25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1">
        <v>6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543">
        <f>'1.A.sz.mell. (2)'!C7</f>
        <v>106501171</v>
      </c>
      <c r="D7" s="543">
        <f>D8+D9+D10+D11+D12+D13</f>
        <v>74343446</v>
      </c>
      <c r="E7" s="543">
        <v>81985674</v>
      </c>
      <c r="F7" s="124">
        <v>81985674</v>
      </c>
    </row>
    <row r="8" spans="1:6" s="125" customFormat="1" ht="12" customHeight="1" x14ac:dyDescent="0.25">
      <c r="A8" s="126" t="s">
        <v>84</v>
      </c>
      <c r="B8" s="127" t="s">
        <v>192</v>
      </c>
      <c r="C8" s="454">
        <f>'1.A.sz.mell. (2)'!C8</f>
        <v>24908946</v>
      </c>
      <c r="D8" s="454">
        <f>C8</f>
        <v>24908946</v>
      </c>
      <c r="E8" s="454">
        <f>D8</f>
        <v>24908946</v>
      </c>
      <c r="F8" s="454">
        <f>E8</f>
        <v>24908946</v>
      </c>
    </row>
    <row r="9" spans="1:6" s="125" customFormat="1" ht="12" customHeight="1" x14ac:dyDescent="0.25">
      <c r="A9" s="129" t="s">
        <v>85</v>
      </c>
      <c r="B9" s="130" t="s">
        <v>193</v>
      </c>
      <c r="C9" s="452">
        <f>'1.A.sz.mell. (2)'!C9</f>
        <v>34961350</v>
      </c>
      <c r="D9" s="454">
        <f t="shared" ref="D9:F12" si="0">C9</f>
        <v>34961350</v>
      </c>
      <c r="E9" s="454">
        <f t="shared" si="0"/>
        <v>34961350</v>
      </c>
      <c r="F9" s="454">
        <f t="shared" si="0"/>
        <v>34961350</v>
      </c>
    </row>
    <row r="10" spans="1:6" s="125" customFormat="1" ht="12" customHeight="1" x14ac:dyDescent="0.25">
      <c r="A10" s="129" t="s">
        <v>86</v>
      </c>
      <c r="B10" s="130" t="s">
        <v>194</v>
      </c>
      <c r="C10" s="452">
        <f>'1.A.sz.mell. (2)'!C10</f>
        <v>10795000</v>
      </c>
      <c r="D10" s="454">
        <f t="shared" si="0"/>
        <v>10795000</v>
      </c>
      <c r="E10" s="454">
        <f t="shared" si="0"/>
        <v>10795000</v>
      </c>
      <c r="F10" s="454">
        <f t="shared" si="0"/>
        <v>10795000</v>
      </c>
    </row>
    <row r="11" spans="1:6" s="125" customFormat="1" ht="12" customHeight="1" x14ac:dyDescent="0.25">
      <c r="A11" s="129" t="s">
        <v>87</v>
      </c>
      <c r="B11" s="130" t="s">
        <v>195</v>
      </c>
      <c r="C11" s="452">
        <f>'1.A.sz.mell. (2)'!C12</f>
        <v>3678150</v>
      </c>
      <c r="D11" s="454">
        <f t="shared" si="0"/>
        <v>3678150</v>
      </c>
      <c r="E11" s="454">
        <f t="shared" si="0"/>
        <v>3678150</v>
      </c>
      <c r="F11" s="454">
        <f t="shared" si="0"/>
        <v>3678150</v>
      </c>
    </row>
    <row r="12" spans="1:6" s="125" customFormat="1" ht="12" customHeight="1" x14ac:dyDescent="0.25">
      <c r="A12" s="129" t="s">
        <v>109</v>
      </c>
      <c r="B12" s="130" t="s">
        <v>196</v>
      </c>
      <c r="C12" s="452">
        <f>'1.A.sz.mell. (2)'!C13</f>
        <v>0</v>
      </c>
      <c r="D12" s="454">
        <f t="shared" si="0"/>
        <v>0</v>
      </c>
      <c r="E12" s="497"/>
      <c r="F12" s="138"/>
    </row>
    <row r="13" spans="1:6" s="125" customFormat="1" ht="12" customHeight="1" thickBot="1" x14ac:dyDescent="0.3">
      <c r="A13" s="132" t="s">
        <v>88</v>
      </c>
      <c r="B13" s="133" t="s">
        <v>197</v>
      </c>
      <c r="C13" s="457">
        <v>15000000</v>
      </c>
      <c r="D13" s="454"/>
      <c r="E13" s="457"/>
      <c r="F13" s="462"/>
    </row>
    <row r="14" spans="1:6" s="125" customFormat="1" ht="12" customHeight="1" thickBot="1" x14ac:dyDescent="0.3">
      <c r="A14" s="122" t="s">
        <v>14</v>
      </c>
      <c r="B14" s="134" t="s">
        <v>198</v>
      </c>
      <c r="C14" s="543">
        <f>'1.A.sz.mell. (2)'!C15</f>
        <v>44826057</v>
      </c>
      <c r="D14" s="543">
        <f>+D15+D16+D17+D18+D19</f>
        <v>44826057</v>
      </c>
      <c r="E14" s="543">
        <f>+E15+E16+E17+E18+E19</f>
        <v>44826057</v>
      </c>
      <c r="F14" s="124">
        <f>+F15+F16+F17+F18+F19</f>
        <v>44826057</v>
      </c>
    </row>
    <row r="15" spans="1:6" s="125" customFormat="1" ht="12" customHeight="1" x14ac:dyDescent="0.25">
      <c r="A15" s="126" t="s">
        <v>90</v>
      </c>
      <c r="B15" s="127" t="s">
        <v>199</v>
      </c>
      <c r="C15" s="454">
        <f>'1.A.sz.mell. (2)'!C16</f>
        <v>154000</v>
      </c>
      <c r="D15" s="553"/>
      <c r="E15" s="553"/>
      <c r="F15" s="140"/>
    </row>
    <row r="16" spans="1:6" s="125" customFormat="1" ht="12" customHeight="1" x14ac:dyDescent="0.25">
      <c r="A16" s="129" t="s">
        <v>91</v>
      </c>
      <c r="B16" s="130" t="s">
        <v>200</v>
      </c>
      <c r="C16" s="452">
        <f>'1.A.sz.mell. (2)'!C17</f>
        <v>0</v>
      </c>
      <c r="D16" s="497"/>
      <c r="E16" s="497"/>
      <c r="F16" s="138"/>
    </row>
    <row r="17" spans="1:7" s="125" customFormat="1" ht="12" customHeight="1" x14ac:dyDescent="0.25">
      <c r="A17" s="129" t="s">
        <v>92</v>
      </c>
      <c r="B17" s="130" t="s">
        <v>201</v>
      </c>
      <c r="C17" s="452">
        <f>'1.A.sz.mell. (2)'!C18</f>
        <v>0</v>
      </c>
      <c r="D17" s="497"/>
      <c r="E17" s="555"/>
      <c r="F17" s="138"/>
    </row>
    <row r="18" spans="1:7" s="125" customFormat="1" ht="12" customHeight="1" x14ac:dyDescent="0.25">
      <c r="A18" s="129" t="s">
        <v>93</v>
      </c>
      <c r="B18" s="130" t="s">
        <v>202</v>
      </c>
      <c r="C18" s="452">
        <f>'1.A.sz.mell. (2)'!C19</f>
        <v>0</v>
      </c>
      <c r="D18" s="497"/>
      <c r="E18" s="555"/>
      <c r="F18" s="138"/>
    </row>
    <row r="19" spans="1:7" s="125" customFormat="1" ht="12" customHeight="1" x14ac:dyDescent="0.25">
      <c r="A19" s="129" t="s">
        <v>94</v>
      </c>
      <c r="B19" s="130" t="s">
        <v>203</v>
      </c>
      <c r="C19" s="452">
        <f>'1.A.sz.mell. (2)'!C20</f>
        <v>44826057</v>
      </c>
      <c r="D19" s="497">
        <f>C19</f>
        <v>44826057</v>
      </c>
      <c r="E19" s="497">
        <f>D19</f>
        <v>44826057</v>
      </c>
      <c r="F19" s="497">
        <f>E19</f>
        <v>44826057</v>
      </c>
      <c r="G19" s="542"/>
    </row>
    <row r="20" spans="1:7" s="125" customFormat="1" ht="12" customHeight="1" thickBot="1" x14ac:dyDescent="0.3">
      <c r="A20" s="132" t="s">
        <v>103</v>
      </c>
      <c r="B20" s="133" t="s">
        <v>204</v>
      </c>
      <c r="C20" s="457">
        <f>'1.A.sz.mell. (2)'!C21</f>
        <v>0</v>
      </c>
      <c r="D20" s="481"/>
      <c r="E20" s="556"/>
      <c r="F20" s="139"/>
    </row>
    <row r="21" spans="1:7" s="125" customFormat="1" ht="12" customHeight="1" thickBot="1" x14ac:dyDescent="0.3">
      <c r="A21" s="122" t="s">
        <v>15</v>
      </c>
      <c r="B21" s="123" t="s">
        <v>205</v>
      </c>
      <c r="C21" s="543">
        <f>'1.A.sz.mell. (2)'!C22</f>
        <v>48509619</v>
      </c>
      <c r="D21" s="543">
        <f>+D22+D23+D24+D25+D26</f>
        <v>0</v>
      </c>
      <c r="E21" s="551">
        <f>+E22+E23+E24+E25+E26</f>
        <v>0</v>
      </c>
      <c r="F21" s="124">
        <f>+F22+F23+F24+F25+F26</f>
        <v>0</v>
      </c>
    </row>
    <row r="22" spans="1:7" s="125" customFormat="1" ht="12" customHeight="1" x14ac:dyDescent="0.25">
      <c r="A22" s="126" t="s">
        <v>73</v>
      </c>
      <c r="B22" s="127" t="s">
        <v>206</v>
      </c>
      <c r="C22" s="454">
        <f>'1.A.sz.mell. (2)'!C23</f>
        <v>24709619</v>
      </c>
      <c r="D22" s="553"/>
      <c r="E22" s="553"/>
      <c r="F22" s="140"/>
    </row>
    <row r="23" spans="1:7" s="125" customFormat="1" ht="12" customHeight="1" x14ac:dyDescent="0.25">
      <c r="A23" s="129" t="s">
        <v>74</v>
      </c>
      <c r="B23" s="130" t="s">
        <v>207</v>
      </c>
      <c r="C23" s="452">
        <f>'1.A.sz.mell. (2)'!C24</f>
        <v>0</v>
      </c>
      <c r="D23" s="497"/>
      <c r="E23" s="497"/>
      <c r="F23" s="138"/>
    </row>
    <row r="24" spans="1:7" s="125" customFormat="1" ht="12" customHeight="1" x14ac:dyDescent="0.25">
      <c r="A24" s="129" t="s">
        <v>75</v>
      </c>
      <c r="B24" s="130" t="s">
        <v>208</v>
      </c>
      <c r="C24" s="452">
        <f>'1.A.sz.mell. (2)'!C25</f>
        <v>0</v>
      </c>
      <c r="D24" s="497"/>
      <c r="E24" s="497"/>
      <c r="F24" s="138"/>
    </row>
    <row r="25" spans="1:7" s="125" customFormat="1" ht="12" customHeight="1" x14ac:dyDescent="0.25">
      <c r="A25" s="129" t="s">
        <v>76</v>
      </c>
      <c r="B25" s="130" t="s">
        <v>209</v>
      </c>
      <c r="C25" s="452">
        <f>'1.A.sz.mell. (2)'!C26</f>
        <v>0</v>
      </c>
      <c r="D25" s="497"/>
      <c r="E25" s="497"/>
      <c r="F25" s="138"/>
    </row>
    <row r="26" spans="1:7" s="125" customFormat="1" ht="12" customHeight="1" x14ac:dyDescent="0.25">
      <c r="A26" s="129" t="s">
        <v>121</v>
      </c>
      <c r="B26" s="130" t="s">
        <v>210</v>
      </c>
      <c r="C26" s="452">
        <f>'1.A.sz.mell. (2)'!C27</f>
        <v>23800000</v>
      </c>
      <c r="D26" s="497"/>
      <c r="E26" s="497"/>
      <c r="F26" s="138"/>
    </row>
    <row r="27" spans="1:7" s="125" customFormat="1" ht="12" customHeight="1" thickBot="1" x14ac:dyDescent="0.3">
      <c r="A27" s="132" t="s">
        <v>122</v>
      </c>
      <c r="B27" s="133" t="s">
        <v>211</v>
      </c>
      <c r="C27" s="457">
        <f>'1.A.sz.mell. (2)'!C28</f>
        <v>23800000</v>
      </c>
      <c r="D27" s="481"/>
      <c r="E27" s="481"/>
      <c r="F27" s="139"/>
    </row>
    <row r="28" spans="1:7" s="125" customFormat="1" ht="12" customHeight="1" thickBot="1" x14ac:dyDescent="0.3">
      <c r="A28" s="122" t="s">
        <v>123</v>
      </c>
      <c r="B28" s="123" t="s">
        <v>212</v>
      </c>
      <c r="C28" s="543">
        <f>'1.A.sz.mell. (2)'!C29</f>
        <v>14600000</v>
      </c>
      <c r="D28" s="552">
        <f>D29+D3+D34</f>
        <v>14600000</v>
      </c>
      <c r="E28" s="552">
        <f>E29+E3+E34</f>
        <v>14600000</v>
      </c>
      <c r="F28" s="552">
        <f>F29+F3+F34</f>
        <v>14600000</v>
      </c>
    </row>
    <row r="29" spans="1:7" s="125" customFormat="1" ht="12" customHeight="1" x14ac:dyDescent="0.25">
      <c r="A29" s="126" t="s">
        <v>213</v>
      </c>
      <c r="B29" s="127" t="s">
        <v>214</v>
      </c>
      <c r="C29" s="454">
        <f>'1.A.sz.mell. (2)'!C30</f>
        <v>14400000</v>
      </c>
      <c r="D29" s="454">
        <f>C29</f>
        <v>14400000</v>
      </c>
      <c r="E29" s="454">
        <f>D29</f>
        <v>14400000</v>
      </c>
      <c r="F29" s="454">
        <f>E29</f>
        <v>14400000</v>
      </c>
    </row>
    <row r="30" spans="1:7" s="125" customFormat="1" ht="12" customHeight="1" x14ac:dyDescent="0.25">
      <c r="A30" s="129" t="s">
        <v>215</v>
      </c>
      <c r="B30" s="130" t="s">
        <v>216</v>
      </c>
      <c r="C30" s="452">
        <f>'1.A.sz.mell. (2)'!C31</f>
        <v>4400000</v>
      </c>
      <c r="D30" s="454">
        <f t="shared" ref="D30:F34" si="1">C30</f>
        <v>4400000</v>
      </c>
      <c r="E30" s="454">
        <f t="shared" si="1"/>
        <v>4400000</v>
      </c>
      <c r="F30" s="454">
        <f t="shared" si="1"/>
        <v>4400000</v>
      </c>
    </row>
    <row r="31" spans="1:7" s="125" customFormat="1" ht="12" customHeight="1" x14ac:dyDescent="0.25">
      <c r="A31" s="129" t="s">
        <v>217</v>
      </c>
      <c r="B31" s="130" t="s">
        <v>218</v>
      </c>
      <c r="C31" s="452">
        <f>'1.A.sz.mell. (2)'!C32</f>
        <v>10000000</v>
      </c>
      <c r="D31" s="454">
        <f t="shared" si="1"/>
        <v>10000000</v>
      </c>
      <c r="E31" s="454">
        <f t="shared" si="1"/>
        <v>10000000</v>
      </c>
      <c r="F31" s="454">
        <f t="shared" si="1"/>
        <v>10000000</v>
      </c>
    </row>
    <row r="32" spans="1:7" s="125" customFormat="1" ht="12" customHeight="1" x14ac:dyDescent="0.25">
      <c r="A32" s="129" t="s">
        <v>219</v>
      </c>
      <c r="B32" s="130" t="s">
        <v>220</v>
      </c>
      <c r="C32" s="452">
        <f>'1.A.sz.mell. (2)'!C33</f>
        <v>0</v>
      </c>
      <c r="D32" s="454">
        <f t="shared" si="1"/>
        <v>0</v>
      </c>
      <c r="E32" s="454">
        <f t="shared" si="1"/>
        <v>0</v>
      </c>
      <c r="F32" s="454">
        <f t="shared" si="1"/>
        <v>0</v>
      </c>
    </row>
    <row r="33" spans="1:6" s="125" customFormat="1" ht="12" customHeight="1" x14ac:dyDescent="0.25">
      <c r="A33" s="129" t="s">
        <v>221</v>
      </c>
      <c r="B33" s="130" t="s">
        <v>222</v>
      </c>
      <c r="C33" s="452">
        <f>'1.A.sz.mell. (2)'!C34</f>
        <v>0</v>
      </c>
      <c r="D33" s="454">
        <f t="shared" si="1"/>
        <v>0</v>
      </c>
      <c r="E33" s="454">
        <f t="shared" si="1"/>
        <v>0</v>
      </c>
      <c r="F33" s="454">
        <f t="shared" si="1"/>
        <v>0</v>
      </c>
    </row>
    <row r="34" spans="1:6" s="125" customFormat="1" ht="12" customHeight="1" thickBot="1" x14ac:dyDescent="0.3">
      <c r="A34" s="132" t="s">
        <v>223</v>
      </c>
      <c r="B34" s="133" t="s">
        <v>224</v>
      </c>
      <c r="C34" s="457">
        <f>'1.A.sz.mell. (2)'!C35</f>
        <v>200000</v>
      </c>
      <c r="D34" s="454">
        <f t="shared" si="1"/>
        <v>200000</v>
      </c>
      <c r="E34" s="454">
        <f t="shared" si="1"/>
        <v>200000</v>
      </c>
      <c r="F34" s="454">
        <f t="shared" si="1"/>
        <v>200000</v>
      </c>
    </row>
    <row r="35" spans="1:6" s="125" customFormat="1" ht="12" customHeight="1" thickBot="1" x14ac:dyDescent="0.3">
      <c r="A35" s="122" t="s">
        <v>17</v>
      </c>
      <c r="B35" s="123" t="s">
        <v>225</v>
      </c>
      <c r="C35" s="543">
        <f>'1.A.sz.mell. (2)'!C36</f>
        <v>17013978</v>
      </c>
      <c r="D35" s="543">
        <f>SUM(D36:D45)</f>
        <v>13029101.9</v>
      </c>
      <c r="E35" s="543">
        <f>SUM(E36:E45)</f>
        <v>14298472.090000002</v>
      </c>
      <c r="F35" s="124">
        <f>SUM(F36:F45)</f>
        <v>15694779.299000002</v>
      </c>
    </row>
    <row r="36" spans="1:6" s="125" customFormat="1" ht="12" customHeight="1" x14ac:dyDescent="0.25">
      <c r="A36" s="126" t="s">
        <v>77</v>
      </c>
      <c r="B36" s="127" t="s">
        <v>226</v>
      </c>
      <c r="C36" s="454">
        <f>'1.A.sz.mell. (2)'!C37</f>
        <v>300000</v>
      </c>
      <c r="D36" s="553">
        <v>300000</v>
      </c>
      <c r="E36" s="553">
        <v>300000</v>
      </c>
      <c r="F36" s="140">
        <v>300000</v>
      </c>
    </row>
    <row r="37" spans="1:6" s="125" customFormat="1" ht="12" customHeight="1" x14ac:dyDescent="0.25">
      <c r="A37" s="129" t="s">
        <v>78</v>
      </c>
      <c r="B37" s="130" t="s">
        <v>227</v>
      </c>
      <c r="C37" s="452">
        <f>'1.A.sz.mell. (2)'!C38</f>
        <v>4898662</v>
      </c>
      <c r="D37" s="497">
        <f t="shared" ref="D37:F41" si="2">C37*1.1</f>
        <v>5388528.2000000002</v>
      </c>
      <c r="E37" s="497">
        <f t="shared" si="2"/>
        <v>5927381.0200000005</v>
      </c>
      <c r="F37" s="138">
        <f t="shared" si="2"/>
        <v>6520119.1220000014</v>
      </c>
    </row>
    <row r="38" spans="1:6" s="125" customFormat="1" ht="12" customHeight="1" x14ac:dyDescent="0.25">
      <c r="A38" s="129" t="s">
        <v>79</v>
      </c>
      <c r="B38" s="130" t="s">
        <v>228</v>
      </c>
      <c r="C38" s="452">
        <f>'1.A.sz.mell. (2)'!C39</f>
        <v>4260298</v>
      </c>
      <c r="D38" s="497">
        <f t="shared" si="2"/>
        <v>4686327.8000000007</v>
      </c>
      <c r="E38" s="497">
        <f t="shared" si="2"/>
        <v>5154960.580000001</v>
      </c>
      <c r="F38" s="138">
        <f t="shared" si="2"/>
        <v>5670456.6380000012</v>
      </c>
    </row>
    <row r="39" spans="1:6" s="125" customFormat="1" ht="12" customHeight="1" x14ac:dyDescent="0.25">
      <c r="A39" s="129" t="s">
        <v>125</v>
      </c>
      <c r="B39" s="130" t="s">
        <v>229</v>
      </c>
      <c r="C39" s="452">
        <f>'1.A.sz.mell. (2)'!C40</f>
        <v>0</v>
      </c>
      <c r="D39" s="497">
        <f t="shared" si="2"/>
        <v>0</v>
      </c>
      <c r="E39" s="497">
        <f t="shared" si="2"/>
        <v>0</v>
      </c>
      <c r="F39" s="138">
        <f t="shared" si="2"/>
        <v>0</v>
      </c>
    </row>
    <row r="40" spans="1:6" s="125" customFormat="1" ht="12" customHeight="1" x14ac:dyDescent="0.25">
      <c r="A40" s="129" t="s">
        <v>126</v>
      </c>
      <c r="B40" s="130" t="s">
        <v>230</v>
      </c>
      <c r="C40" s="452">
        <f>'1.A.sz.mell. (2)'!C41</f>
        <v>0</v>
      </c>
      <c r="D40" s="497">
        <f t="shared" si="2"/>
        <v>0</v>
      </c>
      <c r="E40" s="497">
        <f t="shared" si="2"/>
        <v>0</v>
      </c>
      <c r="F40" s="138">
        <f t="shared" si="2"/>
        <v>0</v>
      </c>
    </row>
    <row r="41" spans="1:6" s="125" customFormat="1" ht="12" customHeight="1" x14ac:dyDescent="0.25">
      <c r="A41" s="129" t="s">
        <v>127</v>
      </c>
      <c r="B41" s="130" t="s">
        <v>231</v>
      </c>
      <c r="C41" s="452">
        <f>'1.A.sz.mell. (2)'!C42</f>
        <v>2380769</v>
      </c>
      <c r="D41" s="497">
        <f t="shared" si="2"/>
        <v>2618845.9000000004</v>
      </c>
      <c r="E41" s="497">
        <f t="shared" si="2"/>
        <v>2880730.4900000007</v>
      </c>
      <c r="F41" s="138">
        <f t="shared" si="2"/>
        <v>3168803.5390000008</v>
      </c>
    </row>
    <row r="42" spans="1:6" s="125" customFormat="1" ht="12" customHeight="1" x14ac:dyDescent="0.25">
      <c r="A42" s="129" t="s">
        <v>128</v>
      </c>
      <c r="B42" s="130" t="s">
        <v>232</v>
      </c>
      <c r="C42" s="452">
        <f>'1.A.sz.mell. (2)'!C43</f>
        <v>4593593</v>
      </c>
      <c r="D42" s="497"/>
      <c r="E42" s="497"/>
      <c r="F42" s="138"/>
    </row>
    <row r="43" spans="1:6" s="125" customFormat="1" ht="12" customHeight="1" x14ac:dyDescent="0.25">
      <c r="A43" s="129" t="s">
        <v>129</v>
      </c>
      <c r="B43" s="130" t="s">
        <v>481</v>
      </c>
      <c r="C43" s="452">
        <f>'1.A.sz.mell. (2)'!C44</f>
        <v>0</v>
      </c>
      <c r="D43" s="497"/>
      <c r="E43" s="497"/>
      <c r="F43" s="138"/>
    </row>
    <row r="44" spans="1:6" s="125" customFormat="1" ht="12" customHeight="1" x14ac:dyDescent="0.25">
      <c r="A44" s="129" t="s">
        <v>234</v>
      </c>
      <c r="B44" s="130" t="s">
        <v>235</v>
      </c>
      <c r="C44" s="452">
        <f>'1.A.sz.mell. (2)'!C45</f>
        <v>400</v>
      </c>
      <c r="D44" s="497">
        <v>400</v>
      </c>
      <c r="E44" s="497">
        <v>400</v>
      </c>
      <c r="F44" s="138">
        <v>400</v>
      </c>
    </row>
    <row r="45" spans="1:6" s="125" customFormat="1" ht="12" customHeight="1" thickBot="1" x14ac:dyDescent="0.3">
      <c r="A45" s="132" t="s">
        <v>236</v>
      </c>
      <c r="B45" s="133" t="s">
        <v>237</v>
      </c>
      <c r="C45" s="457">
        <f>'1.A.sz.mell. (2)'!C46</f>
        <v>580256</v>
      </c>
      <c r="D45" s="481">
        <v>35000</v>
      </c>
      <c r="E45" s="481">
        <v>35000</v>
      </c>
      <c r="F45" s="139">
        <v>35000</v>
      </c>
    </row>
    <row r="46" spans="1:6" s="125" customFormat="1" ht="12" customHeight="1" thickBot="1" x14ac:dyDescent="0.3">
      <c r="A46" s="122" t="s">
        <v>18</v>
      </c>
      <c r="B46" s="123" t="s">
        <v>238</v>
      </c>
      <c r="C46" s="543">
        <f>'1.A.sz.mell. (2)'!C47</f>
        <v>0</v>
      </c>
      <c r="D46" s="543">
        <f>SUM(D47:D51)</f>
        <v>0</v>
      </c>
      <c r="E46" s="543">
        <f>SUM(E47:E51)</f>
        <v>0</v>
      </c>
      <c r="F46" s="124">
        <f>SUM(F47:F51)</f>
        <v>0</v>
      </c>
    </row>
    <row r="47" spans="1:6" s="125" customFormat="1" ht="12" customHeight="1" x14ac:dyDescent="0.25">
      <c r="A47" s="126" t="s">
        <v>80</v>
      </c>
      <c r="B47" s="127" t="s">
        <v>239</v>
      </c>
      <c r="C47" s="455">
        <f>'1.A.sz.mell. (2)'!C48</f>
        <v>0</v>
      </c>
      <c r="D47" s="553"/>
      <c r="E47" s="553"/>
      <c r="F47" s="140"/>
    </row>
    <row r="48" spans="1:6" s="125" customFormat="1" ht="12" customHeight="1" x14ac:dyDescent="0.25">
      <c r="A48" s="129" t="s">
        <v>81</v>
      </c>
      <c r="B48" s="130" t="s">
        <v>240</v>
      </c>
      <c r="C48" s="451">
        <f>'1.A.sz.mell. (2)'!C49</f>
        <v>0</v>
      </c>
      <c r="D48" s="497"/>
      <c r="E48" s="497"/>
      <c r="F48" s="138"/>
    </row>
    <row r="49" spans="1:6" s="125" customFormat="1" ht="12" customHeight="1" x14ac:dyDescent="0.25">
      <c r="A49" s="129" t="s">
        <v>241</v>
      </c>
      <c r="B49" s="130" t="s">
        <v>242</v>
      </c>
      <c r="C49" s="451">
        <f>'1.A.sz.mell. (2)'!C50</f>
        <v>0</v>
      </c>
      <c r="D49" s="497"/>
      <c r="E49" s="497"/>
      <c r="F49" s="138"/>
    </row>
    <row r="50" spans="1:6" s="125" customFormat="1" ht="12" customHeight="1" x14ac:dyDescent="0.25">
      <c r="A50" s="129" t="s">
        <v>243</v>
      </c>
      <c r="B50" s="130" t="s">
        <v>244</v>
      </c>
      <c r="C50" s="451">
        <f>'1.A.sz.mell. (2)'!C51</f>
        <v>0</v>
      </c>
      <c r="D50" s="497"/>
      <c r="E50" s="497"/>
      <c r="F50" s="138"/>
    </row>
    <row r="51" spans="1:6" s="125" customFormat="1" ht="12" customHeight="1" thickBot="1" x14ac:dyDescent="0.3">
      <c r="A51" s="132" t="s">
        <v>245</v>
      </c>
      <c r="B51" s="133" t="s">
        <v>246</v>
      </c>
      <c r="C51" s="458">
        <f>'1.A.sz.mell. (2)'!C52</f>
        <v>0</v>
      </c>
      <c r="D51" s="481"/>
      <c r="E51" s="481"/>
      <c r="F51" s="139"/>
    </row>
    <row r="52" spans="1:6" s="125" customFormat="1" ht="12" customHeight="1" thickBot="1" x14ac:dyDescent="0.3">
      <c r="A52" s="122" t="s">
        <v>130</v>
      </c>
      <c r="B52" s="123" t="s">
        <v>247</v>
      </c>
      <c r="C52" s="543">
        <f>'1.A.sz.mell. (2)'!C53</f>
        <v>240000</v>
      </c>
      <c r="D52" s="543">
        <f>SUM(D53:D55)</f>
        <v>240000</v>
      </c>
      <c r="E52" s="543">
        <f>SUM(E53:E55)</f>
        <v>240000</v>
      </c>
      <c r="F52" s="124">
        <f>SUM(F53:F55)</f>
        <v>240000</v>
      </c>
    </row>
    <row r="53" spans="1:6" s="125" customFormat="1" ht="12" customHeight="1" x14ac:dyDescent="0.25">
      <c r="A53" s="126" t="s">
        <v>82</v>
      </c>
      <c r="B53" s="127" t="s">
        <v>248</v>
      </c>
      <c r="C53" s="455">
        <f>'1.A.sz.mell. (2)'!C54</f>
        <v>0</v>
      </c>
      <c r="D53" s="355"/>
      <c r="E53" s="355"/>
      <c r="F53" s="128"/>
    </row>
    <row r="54" spans="1:6" s="125" customFormat="1" ht="12" customHeight="1" x14ac:dyDescent="0.25">
      <c r="A54" s="129" t="s">
        <v>83</v>
      </c>
      <c r="B54" s="130" t="s">
        <v>249</v>
      </c>
      <c r="C54" s="452">
        <f>'1.A.sz.mell. (2)'!C55</f>
        <v>0</v>
      </c>
      <c r="D54" s="497"/>
      <c r="E54" s="497"/>
      <c r="F54" s="138"/>
    </row>
    <row r="55" spans="1:6" s="125" customFormat="1" ht="12" customHeight="1" x14ac:dyDescent="0.25">
      <c r="A55" s="129" t="s">
        <v>250</v>
      </c>
      <c r="B55" s="130" t="s">
        <v>251</v>
      </c>
      <c r="C55" s="452">
        <f>'1.A.sz.mell. (2)'!C56</f>
        <v>240000</v>
      </c>
      <c r="D55" s="497">
        <v>240000</v>
      </c>
      <c r="E55" s="497">
        <v>240000</v>
      </c>
      <c r="F55" s="138">
        <v>240000</v>
      </c>
    </row>
    <row r="56" spans="1:6" s="125" customFormat="1" ht="12" customHeight="1" thickBot="1" x14ac:dyDescent="0.3">
      <c r="A56" s="132" t="s">
        <v>252</v>
      </c>
      <c r="B56" s="133" t="s">
        <v>253</v>
      </c>
      <c r="C56" s="458">
        <f>'1.A.sz.mell. (2)'!C57</f>
        <v>0</v>
      </c>
      <c r="D56" s="354"/>
      <c r="E56" s="354"/>
      <c r="F56" s="135"/>
    </row>
    <row r="57" spans="1:6" s="125" customFormat="1" ht="12" customHeight="1" thickBot="1" x14ac:dyDescent="0.3">
      <c r="A57" s="122" t="s">
        <v>20</v>
      </c>
      <c r="B57" s="134" t="s">
        <v>254</v>
      </c>
      <c r="C57" s="543">
        <f>'1.A.sz.mell. (2)'!C58</f>
        <v>507100</v>
      </c>
      <c r="D57" s="543">
        <f>SUM(D58:D60)</f>
        <v>0</v>
      </c>
      <c r="E57" s="543">
        <f>SUM(E58:E60)</f>
        <v>0</v>
      </c>
      <c r="F57" s="124">
        <f>SUM(F58:F60)</f>
        <v>0</v>
      </c>
    </row>
    <row r="58" spans="1:6" s="125" customFormat="1" ht="12" customHeight="1" x14ac:dyDescent="0.25">
      <c r="A58" s="126" t="s">
        <v>131</v>
      </c>
      <c r="B58" s="127" t="s">
        <v>255</v>
      </c>
      <c r="C58" s="455">
        <f>'1.A.sz.mell. (2)'!C59</f>
        <v>0</v>
      </c>
      <c r="D58" s="553"/>
      <c r="E58" s="553"/>
      <c r="F58" s="140"/>
    </row>
    <row r="59" spans="1:6" s="125" customFormat="1" ht="12" customHeight="1" x14ac:dyDescent="0.25">
      <c r="A59" s="129" t="s">
        <v>132</v>
      </c>
      <c r="B59" s="130" t="s">
        <v>256</v>
      </c>
      <c r="C59" s="452">
        <f>'1.A.sz.mell. (2)'!C60</f>
        <v>507100</v>
      </c>
      <c r="D59" s="451">
        <f>'1.A.sz.mell. (2)'!D60+'1.B.sz.mell.'!D60+'1.C.sz.mell.'!D60</f>
        <v>0</v>
      </c>
      <c r="E59" s="451">
        <f>'1.A.sz.mell. (2)'!E60+'1.B.sz.mell.'!E60+'1.C.sz.mell.'!E60</f>
        <v>0</v>
      </c>
      <c r="F59" s="463">
        <f>'1.A.sz.mell. (2)'!F60+'1.B.sz.mell.'!F60+'1.C.sz.mell.'!F60</f>
        <v>0</v>
      </c>
    </row>
    <row r="60" spans="1:6" s="125" customFormat="1" ht="12" customHeight="1" x14ac:dyDescent="0.25">
      <c r="A60" s="129" t="s">
        <v>167</v>
      </c>
      <c r="B60" s="130" t="s">
        <v>257</v>
      </c>
      <c r="C60" s="451">
        <f>'1.A.sz.mell. (2)'!C61</f>
        <v>0</v>
      </c>
      <c r="D60" s="497"/>
      <c r="E60" s="497"/>
      <c r="F60" s="138"/>
    </row>
    <row r="61" spans="1:6" s="125" customFormat="1" ht="12" customHeight="1" thickBot="1" x14ac:dyDescent="0.3">
      <c r="A61" s="132" t="s">
        <v>258</v>
      </c>
      <c r="B61" s="133" t="s">
        <v>259</v>
      </c>
      <c r="C61" s="458">
        <f>'1.A.sz.mell. (2)'!C62</f>
        <v>0</v>
      </c>
      <c r="D61" s="481"/>
      <c r="E61" s="481"/>
      <c r="F61" s="139"/>
    </row>
    <row r="62" spans="1:6" s="125" customFormat="1" ht="12" customHeight="1" thickBot="1" x14ac:dyDescent="0.3">
      <c r="A62" s="122" t="s">
        <v>21</v>
      </c>
      <c r="B62" s="123" t="s">
        <v>260</v>
      </c>
      <c r="C62" s="543">
        <f>'1.A.sz.mell. (2)'!C63</f>
        <v>232197925</v>
      </c>
      <c r="D62" s="552">
        <f>+D7+D14+D21+D28+D35+D46+D52+D57</f>
        <v>147038604.90000001</v>
      </c>
      <c r="E62" s="552">
        <f>+E7+E14+E21+E28+E35+E46+E52+E57</f>
        <v>155950203.09</v>
      </c>
      <c r="F62" s="136">
        <f>+F7+F14+F21+F28+F35+F46+F52+F57</f>
        <v>157346510.29899999</v>
      </c>
    </row>
    <row r="63" spans="1:6" s="125" customFormat="1" ht="12" customHeight="1" thickBot="1" x14ac:dyDescent="0.3">
      <c r="A63" s="141" t="s">
        <v>261</v>
      </c>
      <c r="B63" s="134" t="s">
        <v>262</v>
      </c>
      <c r="C63" s="543">
        <f>'1.A.sz.mell. (2)'!C64</f>
        <v>31600000</v>
      </c>
      <c r="D63" s="543">
        <f>SUM(D64:D66)</f>
        <v>0</v>
      </c>
      <c r="E63" s="543">
        <f>SUM(E64:E66)</f>
        <v>0</v>
      </c>
      <c r="F63" s="124">
        <f>SUM(F64:F66)</f>
        <v>0</v>
      </c>
    </row>
    <row r="64" spans="1:6" s="125" customFormat="1" ht="12" customHeight="1" x14ac:dyDescent="0.25">
      <c r="A64" s="126" t="s">
        <v>263</v>
      </c>
      <c r="B64" s="127" t="s">
        <v>264</v>
      </c>
      <c r="C64" s="455">
        <f>'1.A.sz.mell. (2)'!C65</f>
        <v>0</v>
      </c>
      <c r="D64" s="553"/>
      <c r="E64" s="553"/>
      <c r="F64" s="140"/>
    </row>
    <row r="65" spans="1:6" s="125" customFormat="1" ht="12" customHeight="1" x14ac:dyDescent="0.25">
      <c r="A65" s="129" t="s">
        <v>265</v>
      </c>
      <c r="B65" s="130" t="s">
        <v>266</v>
      </c>
      <c r="C65" s="451">
        <f>'1.A.sz.mell. (2)'!C66</f>
        <v>0</v>
      </c>
      <c r="D65" s="497"/>
      <c r="E65" s="497"/>
      <c r="F65" s="138"/>
    </row>
    <row r="66" spans="1:6" s="125" customFormat="1" ht="12" customHeight="1" thickBot="1" x14ac:dyDescent="0.3">
      <c r="A66" s="132" t="s">
        <v>267</v>
      </c>
      <c r="B66" s="142" t="s">
        <v>268</v>
      </c>
      <c r="C66" s="457">
        <f>'1.A.sz.mell. (2)'!C67</f>
        <v>31600000</v>
      </c>
      <c r="D66" s="481"/>
      <c r="E66" s="481"/>
      <c r="F66" s="139"/>
    </row>
    <row r="67" spans="1:6" s="125" customFormat="1" ht="12" customHeight="1" thickBot="1" x14ac:dyDescent="0.3">
      <c r="A67" s="141" t="s">
        <v>269</v>
      </c>
      <c r="B67" s="134" t="s">
        <v>270</v>
      </c>
      <c r="C67" s="543"/>
      <c r="D67" s="543">
        <f>SUM(D68:D71)</f>
        <v>0</v>
      </c>
      <c r="E67" s="543">
        <f>SUM(E68:E71)</f>
        <v>0</v>
      </c>
      <c r="F67" s="124">
        <f>SUM(F68:F71)</f>
        <v>0</v>
      </c>
    </row>
    <row r="68" spans="1:6" s="125" customFormat="1" ht="12" customHeight="1" x14ac:dyDescent="0.25">
      <c r="A68" s="126" t="s">
        <v>110</v>
      </c>
      <c r="B68" s="127" t="s">
        <v>271</v>
      </c>
      <c r="C68" s="455">
        <f>'1.A.sz.mell. (2)'!C69</f>
        <v>0</v>
      </c>
      <c r="D68" s="553"/>
      <c r="E68" s="553"/>
      <c r="F68" s="140"/>
    </row>
    <row r="69" spans="1:6" s="125" customFormat="1" ht="12" customHeight="1" x14ac:dyDescent="0.25">
      <c r="A69" s="129" t="s">
        <v>111</v>
      </c>
      <c r="B69" s="130" t="s">
        <v>272</v>
      </c>
      <c r="C69" s="451">
        <f>'1.A.sz.mell. (2)'!C70</f>
        <v>0</v>
      </c>
      <c r="D69" s="497"/>
      <c r="E69" s="497"/>
      <c r="F69" s="138"/>
    </row>
    <row r="70" spans="1:6" s="125" customFormat="1" ht="12" customHeight="1" x14ac:dyDescent="0.25">
      <c r="A70" s="129" t="s">
        <v>273</v>
      </c>
      <c r="B70" s="130" t="s">
        <v>274</v>
      </c>
      <c r="C70" s="451">
        <f>'1.A.sz.mell. (2)'!C71</f>
        <v>0</v>
      </c>
      <c r="D70" s="497"/>
      <c r="E70" s="497"/>
      <c r="F70" s="138"/>
    </row>
    <row r="71" spans="1:6" s="125" customFormat="1" ht="12" customHeight="1" thickBot="1" x14ac:dyDescent="0.3">
      <c r="A71" s="132" t="s">
        <v>275</v>
      </c>
      <c r="B71" s="133" t="s">
        <v>276</v>
      </c>
      <c r="C71" s="457"/>
      <c r="D71" s="457">
        <f>'1.A.sz.mell. (2)'!D72</f>
        <v>0</v>
      </c>
      <c r="E71" s="457">
        <f>'1.A.sz.mell. (2)'!E72</f>
        <v>0</v>
      </c>
      <c r="F71" s="457">
        <f>'1.A.sz.mell. (2)'!F72</f>
        <v>0</v>
      </c>
    </row>
    <row r="72" spans="1:6" s="125" customFormat="1" ht="12" customHeight="1" thickBot="1" x14ac:dyDescent="0.3">
      <c r="A72" s="141" t="s">
        <v>277</v>
      </c>
      <c r="B72" s="134" t="s">
        <v>278</v>
      </c>
      <c r="C72" s="543">
        <f>'1.A.sz.mell. (2)'!C73</f>
        <v>297495996</v>
      </c>
      <c r="D72" s="543">
        <f>SUM(D73:D74)</f>
        <v>80186894</v>
      </c>
      <c r="E72" s="543">
        <f>SUM(E73:E74)</f>
        <v>75221650</v>
      </c>
      <c r="F72" s="124">
        <f>SUM(F73:F74)</f>
        <v>92520844</v>
      </c>
    </row>
    <row r="73" spans="1:6" s="125" customFormat="1" ht="12" customHeight="1" x14ac:dyDescent="0.25">
      <c r="A73" s="126" t="s">
        <v>279</v>
      </c>
      <c r="B73" s="127" t="s">
        <v>280</v>
      </c>
      <c r="C73" s="454">
        <f>'1.A.sz.mell. (2)'!C74</f>
        <v>297495996</v>
      </c>
      <c r="D73" s="553">
        <v>80186894</v>
      </c>
      <c r="E73" s="553">
        <v>75221650</v>
      </c>
      <c r="F73" s="140">
        <v>92520844</v>
      </c>
    </row>
    <row r="74" spans="1:6" s="125" customFormat="1" ht="12" customHeight="1" thickBot="1" x14ac:dyDescent="0.3">
      <c r="A74" s="132" t="s">
        <v>281</v>
      </c>
      <c r="B74" s="133" t="s">
        <v>282</v>
      </c>
      <c r="C74" s="458">
        <f>'1.A.sz.mell. (2)'!C75</f>
        <v>0</v>
      </c>
      <c r="D74" s="481"/>
      <c r="E74" s="481"/>
      <c r="F74" s="139"/>
    </row>
    <row r="75" spans="1:6" s="125" customFormat="1" ht="12" customHeight="1" thickBot="1" x14ac:dyDescent="0.3">
      <c r="A75" s="141" t="s">
        <v>283</v>
      </c>
      <c r="B75" s="134" t="s">
        <v>284</v>
      </c>
      <c r="C75" s="543">
        <f>C76+C77+C78</f>
        <v>6282545</v>
      </c>
      <c r="D75" s="543">
        <f>SUM(D76:D78)</f>
        <v>6282545</v>
      </c>
      <c r="E75" s="543">
        <f>SUM(E76:E78)</f>
        <v>6282545</v>
      </c>
      <c r="F75" s="124">
        <f>SUM(F76:F78)</f>
        <v>6282545</v>
      </c>
    </row>
    <row r="76" spans="1:6" s="125" customFormat="1" ht="12" customHeight="1" x14ac:dyDescent="0.25">
      <c r="A76" s="126" t="s">
        <v>285</v>
      </c>
      <c r="B76" s="127" t="s">
        <v>583</v>
      </c>
      <c r="C76" s="454">
        <v>2628658</v>
      </c>
      <c r="D76" s="454">
        <v>2628658</v>
      </c>
      <c r="E76" s="454">
        <v>2628658</v>
      </c>
      <c r="F76" s="454">
        <v>2628658</v>
      </c>
    </row>
    <row r="77" spans="1:6" s="125" customFormat="1" ht="12" customHeight="1" x14ac:dyDescent="0.25">
      <c r="A77" s="129" t="s">
        <v>287</v>
      </c>
      <c r="B77" s="130" t="s">
        <v>288</v>
      </c>
      <c r="C77" s="452">
        <f>'1.A.sz.mell. (2)'!C78</f>
        <v>3653887</v>
      </c>
      <c r="D77" s="452">
        <v>3653887</v>
      </c>
      <c r="E77" s="452">
        <v>3653887</v>
      </c>
      <c r="F77" s="452">
        <v>3653887</v>
      </c>
    </row>
    <row r="78" spans="1:6" s="125" customFormat="1" ht="12" customHeight="1" thickBot="1" x14ac:dyDescent="0.3">
      <c r="A78" s="132" t="s">
        <v>289</v>
      </c>
      <c r="B78" s="133" t="s">
        <v>488</v>
      </c>
      <c r="C78" s="454"/>
      <c r="D78" s="454"/>
      <c r="E78" s="454"/>
      <c r="F78" s="454"/>
    </row>
    <row r="79" spans="1:6" s="125" customFormat="1" ht="12" customHeight="1" thickBot="1" x14ac:dyDescent="0.3">
      <c r="A79" s="141" t="s">
        <v>291</v>
      </c>
      <c r="B79" s="134" t="s">
        <v>292</v>
      </c>
      <c r="C79" s="543">
        <f>'1.A.sz.mell. (2)'!C80</f>
        <v>0</v>
      </c>
      <c r="D79" s="543">
        <f>SUM(D80:D83)</f>
        <v>0</v>
      </c>
      <c r="E79" s="543">
        <f>SUM(E80:E83)</f>
        <v>0</v>
      </c>
      <c r="F79" s="124">
        <f>SUM(F80:F83)</f>
        <v>0</v>
      </c>
    </row>
    <row r="80" spans="1:6" s="125" customFormat="1" ht="12" customHeight="1" x14ac:dyDescent="0.25">
      <c r="A80" s="143" t="s">
        <v>293</v>
      </c>
      <c r="B80" s="127" t="s">
        <v>294</v>
      </c>
      <c r="C80" s="455">
        <f>'1.A.sz.mell. (2)'!C81</f>
        <v>0</v>
      </c>
      <c r="D80" s="553"/>
      <c r="E80" s="553"/>
      <c r="F80" s="140"/>
    </row>
    <row r="81" spans="1:10" s="125" customFormat="1" ht="12" customHeight="1" x14ac:dyDescent="0.25">
      <c r="A81" s="144" t="s">
        <v>295</v>
      </c>
      <c r="B81" s="130" t="s">
        <v>296</v>
      </c>
      <c r="C81" s="451">
        <f>'1.A.sz.mell. (2)'!C82</f>
        <v>0</v>
      </c>
      <c r="D81" s="497"/>
      <c r="E81" s="497"/>
      <c r="F81" s="138"/>
    </row>
    <row r="82" spans="1:10" s="125" customFormat="1" ht="12" customHeight="1" x14ac:dyDescent="0.25">
      <c r="A82" s="144" t="s">
        <v>297</v>
      </c>
      <c r="B82" s="130" t="s">
        <v>298</v>
      </c>
      <c r="C82" s="451">
        <f>'1.A.sz.mell. (2)'!C83</f>
        <v>0</v>
      </c>
      <c r="D82" s="497"/>
      <c r="E82" s="497"/>
      <c r="F82" s="138"/>
    </row>
    <row r="83" spans="1:10" s="125" customFormat="1" ht="12" customHeight="1" thickBot="1" x14ac:dyDescent="0.3">
      <c r="A83" s="145" t="s">
        <v>299</v>
      </c>
      <c r="B83" s="133" t="s">
        <v>300</v>
      </c>
      <c r="C83" s="458">
        <f>'1.A.sz.mell. (2)'!C84</f>
        <v>0</v>
      </c>
      <c r="D83" s="481"/>
      <c r="E83" s="481"/>
      <c r="F83" s="139"/>
    </row>
    <row r="84" spans="1:10" s="125" customFormat="1" ht="13.5" customHeight="1" thickBot="1" x14ac:dyDescent="0.3">
      <c r="A84" s="141" t="s">
        <v>301</v>
      </c>
      <c r="B84" s="134" t="s">
        <v>302</v>
      </c>
      <c r="C84" s="543">
        <f>'1.A.sz.mell. (2)'!C85</f>
        <v>0</v>
      </c>
      <c r="D84" s="554"/>
      <c r="E84" s="554"/>
      <c r="F84" s="146"/>
    </row>
    <row r="85" spans="1:10" s="125" customFormat="1" ht="15.75" customHeight="1" thickBot="1" x14ac:dyDescent="0.3">
      <c r="A85" s="141" t="s">
        <v>303</v>
      </c>
      <c r="B85" s="147" t="s">
        <v>304</v>
      </c>
      <c r="C85" s="543">
        <f>'1.A.sz.mell. (2)'!C86</f>
        <v>335378541</v>
      </c>
      <c r="D85" s="552">
        <f>+D63+D67+D72+D75+D79+D84</f>
        <v>86469439</v>
      </c>
      <c r="E85" s="552">
        <f>+E63+E67+E72+E75+E79+E84</f>
        <v>81504195</v>
      </c>
      <c r="F85" s="136">
        <f>+F63+F67+F72+F75+F79+F84</f>
        <v>98803389</v>
      </c>
    </row>
    <row r="86" spans="1:10" s="125" customFormat="1" ht="16.5" customHeight="1" thickBot="1" x14ac:dyDescent="0.3">
      <c r="A86" s="141" t="s">
        <v>305</v>
      </c>
      <c r="B86" s="147" t="s">
        <v>306</v>
      </c>
      <c r="C86" s="543">
        <f>'1.A.sz.mell. (2)'!C87</f>
        <v>567576466</v>
      </c>
      <c r="D86" s="552">
        <f>+D62+D85</f>
        <v>233508043.90000001</v>
      </c>
      <c r="E86" s="552">
        <f>+E62+E85</f>
        <v>237454398.09</v>
      </c>
      <c r="F86" s="136">
        <f>+F62+F85</f>
        <v>256149899.29899999</v>
      </c>
    </row>
    <row r="87" spans="1:10" s="104" customFormat="1" x14ac:dyDescent="0.25">
      <c r="A87" s="1"/>
      <c r="B87" s="2"/>
      <c r="C87" s="75"/>
      <c r="D87" s="75"/>
      <c r="E87" s="75"/>
      <c r="F87" s="75"/>
    </row>
    <row r="88" spans="1:10" ht="16.5" customHeight="1" x14ac:dyDescent="0.3">
      <c r="A88" s="609" t="s">
        <v>41</v>
      </c>
      <c r="B88" s="609"/>
      <c r="C88" s="609"/>
      <c r="D88" s="99"/>
      <c r="E88" s="99"/>
      <c r="F88" s="99"/>
    </row>
    <row r="89" spans="1:10" s="105" customFormat="1" ht="16.5" customHeight="1" thickBot="1" x14ac:dyDescent="0.35">
      <c r="A89" s="610" t="s">
        <v>113</v>
      </c>
      <c r="B89" s="610"/>
      <c r="C89" s="450" t="s">
        <v>9</v>
      </c>
      <c r="D89" s="450" t="s">
        <v>9</v>
      </c>
      <c r="E89" s="450" t="s">
        <v>9</v>
      </c>
      <c r="F89" s="450" t="s">
        <v>9</v>
      </c>
    </row>
    <row r="90" spans="1:10" ht="38.1" customHeight="1" thickBot="1" x14ac:dyDescent="0.35">
      <c r="A90" s="4" t="s">
        <v>59</v>
      </c>
      <c r="B90" s="5" t="s">
        <v>42</v>
      </c>
      <c r="C90" s="5" t="s">
        <v>471</v>
      </c>
      <c r="D90" s="5" t="s">
        <v>476</v>
      </c>
      <c r="E90" s="5" t="s">
        <v>484</v>
      </c>
      <c r="F90" s="13" t="s">
        <v>515</v>
      </c>
    </row>
    <row r="91" spans="1:10" s="103" customFormat="1" ht="12" customHeight="1" thickBot="1" x14ac:dyDescent="0.25">
      <c r="A91" s="9">
        <v>1</v>
      </c>
      <c r="B91" s="10">
        <v>2</v>
      </c>
      <c r="C91" s="10">
        <v>3</v>
      </c>
      <c r="D91" s="10">
        <v>4</v>
      </c>
      <c r="E91" s="10">
        <v>5</v>
      </c>
      <c r="F91" s="11">
        <v>6</v>
      </c>
    </row>
    <row r="92" spans="1:10" s="153" customFormat="1" ht="12" customHeight="1" thickBot="1" x14ac:dyDescent="0.3">
      <c r="A92" s="122" t="s">
        <v>13</v>
      </c>
      <c r="B92" s="167" t="s">
        <v>398</v>
      </c>
      <c r="C92" s="543">
        <f>'1.A.sz.mell. (2)'!C93</f>
        <v>210145773</v>
      </c>
      <c r="D92" s="543">
        <f>D93+D94+D95+D96+D97</f>
        <v>147243668.40000001</v>
      </c>
      <c r="E92" s="543">
        <f>E93+E94+E95+E96+E97</f>
        <v>153618882.13600001</v>
      </c>
      <c r="F92" s="124">
        <f>F93+F94+F95+F96+F97</f>
        <v>158041097.77808002</v>
      </c>
    </row>
    <row r="93" spans="1:10" s="153" customFormat="1" ht="12" customHeight="1" x14ac:dyDescent="0.25">
      <c r="A93" s="126" t="s">
        <v>84</v>
      </c>
      <c r="B93" s="561" t="s">
        <v>43</v>
      </c>
      <c r="C93" s="454">
        <f>'1.A.sz.mell. (2)'!C94</f>
        <v>61592225</v>
      </c>
      <c r="D93" s="454">
        <f>C93*1.05</f>
        <v>64671836.25</v>
      </c>
      <c r="E93" s="454">
        <f>D93*1.04</f>
        <v>67258709.700000003</v>
      </c>
      <c r="F93" s="460">
        <f>E93*1.03</f>
        <v>69276470.991000012</v>
      </c>
    </row>
    <row r="94" spans="1:10" s="153" customFormat="1" ht="12" customHeight="1" x14ac:dyDescent="0.25">
      <c r="A94" s="129" t="s">
        <v>85</v>
      </c>
      <c r="B94" s="496" t="s">
        <v>133</v>
      </c>
      <c r="C94" s="452">
        <f>'1.A.sz.mell. (2)'!C95</f>
        <v>6801783</v>
      </c>
      <c r="D94" s="452">
        <f>C94*1.05</f>
        <v>7141872.1500000004</v>
      </c>
      <c r="E94" s="452">
        <f>D94*1.04</f>
        <v>7427547.0360000003</v>
      </c>
      <c r="F94" s="461">
        <f>E94*1.03</f>
        <v>7650373.4470800003</v>
      </c>
      <c r="H94" s="356"/>
    </row>
    <row r="95" spans="1:10" s="153" customFormat="1" ht="12" customHeight="1" x14ac:dyDescent="0.25">
      <c r="A95" s="129" t="s">
        <v>86</v>
      </c>
      <c r="B95" s="496" t="s">
        <v>108</v>
      </c>
      <c r="C95" s="452">
        <f>'1.A.sz.mell. (2)'!C96</f>
        <v>128676726</v>
      </c>
      <c r="D95" s="452">
        <f>53744604-2547380</f>
        <v>51197224</v>
      </c>
      <c r="E95" s="452">
        <f>D95*1.1-1617057</f>
        <v>54699889.400000006</v>
      </c>
      <c r="F95" s="461">
        <f>E95*1.1-3288361</f>
        <v>56881517.340000011</v>
      </c>
      <c r="H95" s="356">
        <f>D86-D147</f>
        <v>-0.14000001549720764</v>
      </c>
      <c r="I95" s="356">
        <f>E86-E147</f>
        <v>-0.28240001201629639</v>
      </c>
      <c r="J95" s="356">
        <f>F86-F147</f>
        <v>0.30215597152709961</v>
      </c>
    </row>
    <row r="96" spans="1:10" s="153" customFormat="1" ht="12" customHeight="1" x14ac:dyDescent="0.25">
      <c r="A96" s="129" t="s">
        <v>87</v>
      </c>
      <c r="B96" s="496" t="s">
        <v>134</v>
      </c>
      <c r="C96" s="452">
        <f>'1.A.sz.mell. (2)'!C97</f>
        <v>7600000</v>
      </c>
      <c r="D96" s="452">
        <v>7350000</v>
      </c>
      <c r="E96" s="452">
        <v>7350000</v>
      </c>
      <c r="F96" s="461">
        <v>7350000</v>
      </c>
    </row>
    <row r="97" spans="1:6" s="153" customFormat="1" ht="12" customHeight="1" x14ac:dyDescent="0.25">
      <c r="A97" s="129" t="s">
        <v>98</v>
      </c>
      <c r="B97" s="496" t="s">
        <v>135</v>
      </c>
      <c r="C97" s="452">
        <f>'1.A.sz.mell. (2)'!C98</f>
        <v>5475039</v>
      </c>
      <c r="D97" s="452">
        <v>16882736</v>
      </c>
      <c r="E97" s="452">
        <v>16882736</v>
      </c>
      <c r="F97" s="461">
        <v>16882736</v>
      </c>
    </row>
    <row r="98" spans="1:6" s="153" customFormat="1" ht="12" customHeight="1" x14ac:dyDescent="0.25">
      <c r="A98" s="129" t="s">
        <v>88</v>
      </c>
      <c r="B98" s="496" t="s">
        <v>307</v>
      </c>
      <c r="C98" s="452">
        <f>'1.A.sz.mell. (2)'!C99</f>
        <v>0</v>
      </c>
      <c r="D98" s="497"/>
      <c r="E98" s="497"/>
      <c r="F98" s="138"/>
    </row>
    <row r="99" spans="1:6" s="153" customFormat="1" ht="12" customHeight="1" x14ac:dyDescent="0.25">
      <c r="A99" s="129" t="s">
        <v>89</v>
      </c>
      <c r="B99" s="562" t="s">
        <v>308</v>
      </c>
      <c r="C99" s="452">
        <f>'1.A.sz.mell. (2)'!C100</f>
        <v>0</v>
      </c>
      <c r="D99" s="497"/>
      <c r="E99" s="497"/>
      <c r="F99" s="138"/>
    </row>
    <row r="100" spans="1:6" s="153" customFormat="1" ht="12" customHeight="1" x14ac:dyDescent="0.25">
      <c r="A100" s="129" t="s">
        <v>99</v>
      </c>
      <c r="B100" s="563" t="s">
        <v>309</v>
      </c>
      <c r="C100" s="452">
        <f>'1.A.sz.mell. (2)'!C101</f>
        <v>0</v>
      </c>
      <c r="D100" s="497"/>
      <c r="E100" s="497"/>
      <c r="F100" s="138"/>
    </row>
    <row r="101" spans="1:6" s="153" customFormat="1" ht="12" customHeight="1" x14ac:dyDescent="0.25">
      <c r="A101" s="129" t="s">
        <v>100</v>
      </c>
      <c r="B101" s="563" t="s">
        <v>310</v>
      </c>
      <c r="C101" s="452">
        <f>'1.A.sz.mell. (2)'!C102</f>
        <v>0</v>
      </c>
      <c r="D101" s="497"/>
      <c r="E101" s="497"/>
      <c r="F101" s="138"/>
    </row>
    <row r="102" spans="1:6" s="153" customFormat="1" ht="12" customHeight="1" x14ac:dyDescent="0.25">
      <c r="A102" s="129" t="s">
        <v>101</v>
      </c>
      <c r="B102" s="562" t="s">
        <v>311</v>
      </c>
      <c r="C102" s="452">
        <f>'1.A.sz.mell. (2)'!C103</f>
        <v>2115039</v>
      </c>
      <c r="D102" s="452">
        <f>C102</f>
        <v>2115039</v>
      </c>
      <c r="E102" s="452">
        <f>D102</f>
        <v>2115039</v>
      </c>
      <c r="F102" s="461">
        <f>E102</f>
        <v>2115039</v>
      </c>
    </row>
    <row r="103" spans="1:6" s="153" customFormat="1" ht="12" customHeight="1" x14ac:dyDescent="0.25">
      <c r="A103" s="129" t="s">
        <v>102</v>
      </c>
      <c r="B103" s="562" t="s">
        <v>312</v>
      </c>
      <c r="C103" s="452">
        <f>'1.A.sz.mell. (2)'!C104</f>
        <v>0</v>
      </c>
      <c r="D103" s="497"/>
      <c r="E103" s="497"/>
      <c r="F103" s="138"/>
    </row>
    <row r="104" spans="1:6" s="153" customFormat="1" ht="12" customHeight="1" x14ac:dyDescent="0.25">
      <c r="A104" s="129" t="s">
        <v>104</v>
      </c>
      <c r="B104" s="563" t="s">
        <v>313</v>
      </c>
      <c r="C104" s="452">
        <f>'1.A.sz.mell. (2)'!C105</f>
        <v>0</v>
      </c>
      <c r="D104" s="497"/>
      <c r="E104" s="497"/>
      <c r="F104" s="138"/>
    </row>
    <row r="105" spans="1:6" s="153" customFormat="1" ht="12" customHeight="1" x14ac:dyDescent="0.25">
      <c r="A105" s="129" t="s">
        <v>136</v>
      </c>
      <c r="B105" s="563" t="s">
        <v>314</v>
      </c>
      <c r="C105" s="452">
        <f>'1.A.sz.mell. (2)'!C106</f>
        <v>0</v>
      </c>
      <c r="D105" s="497"/>
      <c r="E105" s="497"/>
      <c r="F105" s="138"/>
    </row>
    <row r="106" spans="1:6" s="153" customFormat="1" ht="12" customHeight="1" x14ac:dyDescent="0.25">
      <c r="A106" s="129" t="s">
        <v>315</v>
      </c>
      <c r="B106" s="563" t="s">
        <v>316</v>
      </c>
      <c r="C106" s="452">
        <f>'1.A.sz.mell. (2)'!C107</f>
        <v>0</v>
      </c>
      <c r="D106" s="497"/>
      <c r="E106" s="497"/>
      <c r="F106" s="138"/>
    </row>
    <row r="107" spans="1:6" s="153" customFormat="1" ht="12" customHeight="1" thickBot="1" x14ac:dyDescent="0.3">
      <c r="A107" s="132" t="s">
        <v>317</v>
      </c>
      <c r="B107" s="564" t="s">
        <v>318</v>
      </c>
      <c r="C107" s="457">
        <f>'1.A.sz.mell. (2)'!C108</f>
        <v>3360000</v>
      </c>
      <c r="D107" s="481">
        <v>4992097</v>
      </c>
      <c r="E107" s="481">
        <v>4992097</v>
      </c>
      <c r="F107" s="139">
        <v>4992097</v>
      </c>
    </row>
    <row r="108" spans="1:6" s="153" customFormat="1" ht="12" customHeight="1" thickBot="1" x14ac:dyDescent="0.3">
      <c r="A108" s="122" t="s">
        <v>14</v>
      </c>
      <c r="B108" s="167" t="s">
        <v>399</v>
      </c>
      <c r="C108" s="543">
        <f>'1.A.sz.mell. (2)'!C109</f>
        <v>248347300</v>
      </c>
      <c r="D108" s="543">
        <f>+D109+D111+D113</f>
        <v>9480071</v>
      </c>
      <c r="E108" s="543">
        <f>+E109+E111+E113</f>
        <v>4499873</v>
      </c>
      <c r="F108" s="124">
        <f>+F109+F111+F113</f>
        <v>14356540</v>
      </c>
    </row>
    <row r="109" spans="1:6" s="153" customFormat="1" ht="12" customHeight="1" x14ac:dyDescent="0.25">
      <c r="A109" s="126" t="s">
        <v>90</v>
      </c>
      <c r="B109" s="175" t="s">
        <v>166</v>
      </c>
      <c r="C109" s="550">
        <f>'1.A.sz.mell. (2)'!C110</f>
        <v>86145253</v>
      </c>
      <c r="D109" s="355">
        <v>9480071</v>
      </c>
      <c r="E109" s="355">
        <v>4499873</v>
      </c>
      <c r="F109" s="128">
        <v>14356540</v>
      </c>
    </row>
    <row r="110" spans="1:6" s="153" customFormat="1" ht="12" customHeight="1" x14ac:dyDescent="0.25">
      <c r="A110" s="129" t="s">
        <v>91</v>
      </c>
      <c r="B110" s="157" t="s">
        <v>319</v>
      </c>
      <c r="C110" s="544">
        <f>'1.A.sz.mell. (2)'!C111</f>
        <v>84621253</v>
      </c>
      <c r="D110" s="353"/>
      <c r="E110" s="353"/>
      <c r="F110" s="131"/>
    </row>
    <row r="111" spans="1:6" s="153" customFormat="1" ht="12" customHeight="1" x14ac:dyDescent="0.25">
      <c r="A111" s="129" t="s">
        <v>92</v>
      </c>
      <c r="B111" s="157" t="s">
        <v>137</v>
      </c>
      <c r="C111" s="544">
        <f>'1.A.sz.mell. (2)'!C112</f>
        <v>162065625</v>
      </c>
      <c r="D111" s="557"/>
      <c r="E111" s="353"/>
      <c r="F111" s="131"/>
    </row>
    <row r="112" spans="1:6" s="153" customFormat="1" ht="12" customHeight="1" x14ac:dyDescent="0.25">
      <c r="A112" s="129" t="s">
        <v>93</v>
      </c>
      <c r="B112" s="157" t="s">
        <v>320</v>
      </c>
      <c r="C112" s="544">
        <f>'1.A.sz.mell. (2)'!C113</f>
        <v>160676625</v>
      </c>
      <c r="D112" s="353"/>
      <c r="E112" s="353"/>
      <c r="F112" s="131"/>
    </row>
    <row r="113" spans="1:6" s="153" customFormat="1" ht="12" customHeight="1" x14ac:dyDescent="0.25">
      <c r="A113" s="129" t="s">
        <v>94</v>
      </c>
      <c r="B113" s="171" t="s">
        <v>168</v>
      </c>
      <c r="C113" s="544">
        <f>'1.A.sz.mell. (2)'!C114</f>
        <v>136422</v>
      </c>
      <c r="D113" s="353"/>
      <c r="E113" s="353"/>
      <c r="F113" s="131"/>
    </row>
    <row r="114" spans="1:6" s="153" customFormat="1" ht="12" customHeight="1" x14ac:dyDescent="0.25">
      <c r="A114" s="129" t="s">
        <v>103</v>
      </c>
      <c r="B114" s="171" t="s">
        <v>321</v>
      </c>
      <c r="C114" s="544">
        <f>'1.A.sz.mell. (2)'!C115</f>
        <v>0</v>
      </c>
      <c r="D114" s="353"/>
      <c r="E114" s="353"/>
      <c r="F114" s="131"/>
    </row>
    <row r="115" spans="1:6" s="153" customFormat="1" ht="12" customHeight="1" x14ac:dyDescent="0.25">
      <c r="A115" s="129" t="s">
        <v>105</v>
      </c>
      <c r="B115" s="161" t="s">
        <v>322</v>
      </c>
      <c r="C115" s="544">
        <f>'1.A.sz.mell. (2)'!C116</f>
        <v>0</v>
      </c>
      <c r="D115" s="353"/>
      <c r="E115" s="353"/>
      <c r="F115" s="131"/>
    </row>
    <row r="116" spans="1:6" s="153" customFormat="1" ht="12" x14ac:dyDescent="0.25">
      <c r="A116" s="129" t="s">
        <v>138</v>
      </c>
      <c r="B116" s="161" t="s">
        <v>310</v>
      </c>
      <c r="C116" s="544">
        <f>'1.A.sz.mell. (2)'!C117</f>
        <v>0</v>
      </c>
      <c r="D116" s="353"/>
      <c r="E116" s="353"/>
      <c r="F116" s="131"/>
    </row>
    <row r="117" spans="1:6" s="153" customFormat="1" ht="12" customHeight="1" x14ac:dyDescent="0.25">
      <c r="A117" s="129" t="s">
        <v>139</v>
      </c>
      <c r="B117" s="161" t="s">
        <v>323</v>
      </c>
      <c r="C117" s="544">
        <f>'1.A.sz.mell. (2)'!C118</f>
        <v>136422</v>
      </c>
      <c r="D117" s="353"/>
      <c r="E117" s="353"/>
      <c r="F117" s="131"/>
    </row>
    <row r="118" spans="1:6" s="153" customFormat="1" ht="12" customHeight="1" x14ac:dyDescent="0.25">
      <c r="A118" s="129" t="s">
        <v>140</v>
      </c>
      <c r="B118" s="161" t="s">
        <v>324</v>
      </c>
      <c r="C118" s="544">
        <f>'1.A.sz.mell. (2)'!C119</f>
        <v>0</v>
      </c>
      <c r="D118" s="353"/>
      <c r="E118" s="353"/>
      <c r="F118" s="131"/>
    </row>
    <row r="119" spans="1:6" s="153" customFormat="1" ht="12" customHeight="1" x14ac:dyDescent="0.25">
      <c r="A119" s="129" t="s">
        <v>325</v>
      </c>
      <c r="B119" s="161" t="s">
        <v>313</v>
      </c>
      <c r="C119" s="544">
        <f>'1.A.sz.mell. (2)'!C120</f>
        <v>0</v>
      </c>
      <c r="D119" s="353"/>
      <c r="E119" s="353"/>
      <c r="F119" s="131"/>
    </row>
    <row r="120" spans="1:6" s="153" customFormat="1" ht="12" customHeight="1" x14ac:dyDescent="0.25">
      <c r="A120" s="129" t="s">
        <v>326</v>
      </c>
      <c r="B120" s="161" t="s">
        <v>327</v>
      </c>
      <c r="C120" s="544">
        <f>'1.A.sz.mell. (2)'!C121</f>
        <v>0</v>
      </c>
      <c r="D120" s="353"/>
      <c r="E120" s="353"/>
      <c r="F120" s="131"/>
    </row>
    <row r="121" spans="1:6" s="153" customFormat="1" ht="12.6" thickBot="1" x14ac:dyDescent="0.3">
      <c r="A121" s="132" t="s">
        <v>328</v>
      </c>
      <c r="B121" s="163" t="s">
        <v>329</v>
      </c>
      <c r="C121" s="565">
        <f>'1.A.sz.mell. (2)'!C122</f>
        <v>0</v>
      </c>
      <c r="D121" s="354"/>
      <c r="E121" s="354"/>
      <c r="F121" s="135"/>
    </row>
    <row r="122" spans="1:6" s="153" customFormat="1" ht="12" customHeight="1" thickBot="1" x14ac:dyDescent="0.3">
      <c r="A122" s="122" t="s">
        <v>15</v>
      </c>
      <c r="B122" s="174" t="s">
        <v>330</v>
      </c>
      <c r="C122" s="543">
        <f>'1.A.sz.mell. (2)'!C123</f>
        <v>3919284</v>
      </c>
      <c r="D122" s="543">
        <f>+D123+D124</f>
        <v>0</v>
      </c>
      <c r="E122" s="543">
        <f>+E123+E124</f>
        <v>0</v>
      </c>
      <c r="F122" s="124">
        <f>+F123+F124</f>
        <v>0</v>
      </c>
    </row>
    <row r="123" spans="1:6" s="153" customFormat="1" ht="12" customHeight="1" x14ac:dyDescent="0.25">
      <c r="A123" s="126" t="s">
        <v>73</v>
      </c>
      <c r="B123" s="175" t="s">
        <v>50</v>
      </c>
      <c r="C123" s="455">
        <f>'1.A.sz.mell. (2)'!C124</f>
        <v>0</v>
      </c>
      <c r="D123" s="355"/>
      <c r="E123" s="355"/>
      <c r="F123" s="128"/>
    </row>
    <row r="124" spans="1:6" s="153" customFormat="1" ht="12" customHeight="1" thickBot="1" x14ac:dyDescent="0.3">
      <c r="A124" s="132" t="s">
        <v>74</v>
      </c>
      <c r="B124" s="566" t="s">
        <v>51</v>
      </c>
      <c r="C124" s="457">
        <f>'1.A.sz.mell. (2)'!C125</f>
        <v>3919284</v>
      </c>
      <c r="D124" s="481"/>
      <c r="E124" s="354"/>
      <c r="F124" s="135"/>
    </row>
    <row r="125" spans="1:6" s="153" customFormat="1" ht="12" customHeight="1" thickBot="1" x14ac:dyDescent="0.3">
      <c r="A125" s="122" t="s">
        <v>16</v>
      </c>
      <c r="B125" s="174" t="s">
        <v>331</v>
      </c>
      <c r="C125" s="543">
        <f>'1.A.sz.mell. (2)'!C126</f>
        <v>462412357</v>
      </c>
      <c r="D125" s="543">
        <f>+D92+D108+D122</f>
        <v>156723739.40000001</v>
      </c>
      <c r="E125" s="543">
        <f>+E92+E108+E122</f>
        <v>158118755.13600001</v>
      </c>
      <c r="F125" s="124">
        <f>+F92+F108+F122</f>
        <v>172397637.77808002</v>
      </c>
    </row>
    <row r="126" spans="1:6" s="153" customFormat="1" ht="12" customHeight="1" thickBot="1" x14ac:dyDescent="0.3">
      <c r="A126" s="122" t="s">
        <v>17</v>
      </c>
      <c r="B126" s="174" t="s">
        <v>332</v>
      </c>
      <c r="C126" s="543">
        <f>'1.A.sz.mell. (2)'!C127</f>
        <v>31600000</v>
      </c>
      <c r="D126" s="543">
        <f>+D127+D128+D129</f>
        <v>0</v>
      </c>
      <c r="E126" s="543">
        <f>+E127+E128+E129</f>
        <v>0</v>
      </c>
      <c r="F126" s="124">
        <f>+F127+F128+F129</f>
        <v>0</v>
      </c>
    </row>
    <row r="127" spans="1:6" s="153" customFormat="1" ht="12" customHeight="1" x14ac:dyDescent="0.25">
      <c r="A127" s="126" t="s">
        <v>77</v>
      </c>
      <c r="B127" s="175" t="s">
        <v>333</v>
      </c>
      <c r="C127" s="455">
        <f>'1.A.sz.mell. (2)'!C128</f>
        <v>0</v>
      </c>
      <c r="D127" s="355"/>
      <c r="E127" s="355"/>
      <c r="F127" s="128"/>
    </row>
    <row r="128" spans="1:6" s="153" customFormat="1" ht="12" customHeight="1" x14ac:dyDescent="0.25">
      <c r="A128" s="129" t="s">
        <v>78</v>
      </c>
      <c r="B128" s="157" t="s">
        <v>334</v>
      </c>
      <c r="C128" s="451">
        <f>'1.A.sz.mell. (2)'!C129</f>
        <v>0</v>
      </c>
      <c r="D128" s="353"/>
      <c r="E128" s="353"/>
      <c r="F128" s="131"/>
    </row>
    <row r="129" spans="1:6" s="153" customFormat="1" ht="12" customHeight="1" thickBot="1" x14ac:dyDescent="0.3">
      <c r="A129" s="132" t="s">
        <v>79</v>
      </c>
      <c r="B129" s="168" t="s">
        <v>335</v>
      </c>
      <c r="C129" s="457">
        <f>'1.A.sz.mell. (2)'!C130</f>
        <v>31600000</v>
      </c>
      <c r="D129" s="354"/>
      <c r="E129" s="354"/>
      <c r="F129" s="135"/>
    </row>
    <row r="130" spans="1:6" s="153" customFormat="1" ht="12" customHeight="1" thickBot="1" x14ac:dyDescent="0.3">
      <c r="A130" s="122" t="s">
        <v>18</v>
      </c>
      <c r="B130" s="174" t="s">
        <v>336</v>
      </c>
      <c r="C130" s="543">
        <f>'1.A.sz.mell. (2)'!C131</f>
        <v>0</v>
      </c>
      <c r="D130" s="543">
        <f>+D131+D132+D133+D134</f>
        <v>0</v>
      </c>
      <c r="E130" s="543">
        <f>+E131+E132+E133+E134</f>
        <v>0</v>
      </c>
      <c r="F130" s="124">
        <f>+F131+F132+F133+F134</f>
        <v>0</v>
      </c>
    </row>
    <row r="131" spans="1:6" s="153" customFormat="1" ht="12" customHeight="1" x14ac:dyDescent="0.25">
      <c r="A131" s="126" t="s">
        <v>80</v>
      </c>
      <c r="B131" s="175" t="s">
        <v>337</v>
      </c>
      <c r="C131" s="455">
        <f>'1.A.sz.mell. (2)'!C132</f>
        <v>0</v>
      </c>
      <c r="D131" s="355"/>
      <c r="E131" s="355"/>
      <c r="F131" s="128"/>
    </row>
    <row r="132" spans="1:6" s="153" customFormat="1" ht="12" customHeight="1" x14ac:dyDescent="0.25">
      <c r="A132" s="129" t="s">
        <v>81</v>
      </c>
      <c r="B132" s="157" t="s">
        <v>338</v>
      </c>
      <c r="C132" s="451">
        <f>'1.A.sz.mell. (2)'!C133</f>
        <v>0</v>
      </c>
      <c r="D132" s="353"/>
      <c r="E132" s="353"/>
      <c r="F132" s="131"/>
    </row>
    <row r="133" spans="1:6" s="153" customFormat="1" ht="12" customHeight="1" x14ac:dyDescent="0.25">
      <c r="A133" s="129" t="s">
        <v>241</v>
      </c>
      <c r="B133" s="157" t="s">
        <v>339</v>
      </c>
      <c r="C133" s="451">
        <f>'1.A.sz.mell. (2)'!C134</f>
        <v>0</v>
      </c>
      <c r="D133" s="353"/>
      <c r="E133" s="353"/>
      <c r="F133" s="131"/>
    </row>
    <row r="134" spans="1:6" s="153" customFormat="1" ht="12" customHeight="1" thickBot="1" x14ac:dyDescent="0.3">
      <c r="A134" s="132" t="s">
        <v>243</v>
      </c>
      <c r="B134" s="168" t="s">
        <v>340</v>
      </c>
      <c r="C134" s="458">
        <f>'1.A.sz.mell. (2)'!C135</f>
        <v>0</v>
      </c>
      <c r="D134" s="354"/>
      <c r="E134" s="354"/>
      <c r="F134" s="135"/>
    </row>
    <row r="135" spans="1:6" s="153" customFormat="1" ht="12" customHeight="1" thickBot="1" x14ac:dyDescent="0.3">
      <c r="A135" s="122" t="s">
        <v>19</v>
      </c>
      <c r="B135" s="174" t="s">
        <v>341</v>
      </c>
      <c r="C135" s="543">
        <f>'1.A.sz.mell. (2)'!C136</f>
        <v>73564109</v>
      </c>
      <c r="D135" s="552">
        <f>+D136+D137+D138+D140+D139</f>
        <v>76784304.640000001</v>
      </c>
      <c r="E135" s="552">
        <f>+E136+E137+E138+E140+E139</f>
        <v>79335643.236400008</v>
      </c>
      <c r="F135" s="136">
        <f>+F136+F137+F138+F140+F139</f>
        <v>83752261.218764007</v>
      </c>
    </row>
    <row r="136" spans="1:6" s="153" customFormat="1" ht="12" customHeight="1" x14ac:dyDescent="0.25">
      <c r="A136" s="126" t="s">
        <v>82</v>
      </c>
      <c r="B136" s="175" t="s">
        <v>342</v>
      </c>
      <c r="C136" s="455">
        <f>'1.A.sz.mell. (2)'!C137</f>
        <v>0</v>
      </c>
      <c r="D136" s="355"/>
      <c r="E136" s="355"/>
      <c r="F136" s="128"/>
    </row>
    <row r="137" spans="1:6" s="153" customFormat="1" ht="12" customHeight="1" x14ac:dyDescent="0.25">
      <c r="A137" s="129" t="s">
        <v>83</v>
      </c>
      <c r="B137" s="157" t="s">
        <v>343</v>
      </c>
      <c r="C137" s="452">
        <f>'1.A.sz.mell. (2)'!C138</f>
        <v>3653887</v>
      </c>
      <c r="D137" s="353">
        <f>C137</f>
        <v>3653887</v>
      </c>
      <c r="E137" s="353">
        <f>D137</f>
        <v>3653887</v>
      </c>
      <c r="F137" s="131">
        <f>E137</f>
        <v>3653887</v>
      </c>
    </row>
    <row r="138" spans="1:6" s="153" customFormat="1" ht="12" customHeight="1" x14ac:dyDescent="0.25">
      <c r="A138" s="129" t="s">
        <v>250</v>
      </c>
      <c r="B138" s="157" t="s">
        <v>344</v>
      </c>
      <c r="C138" s="452">
        <f>'1.A.sz.mell. (2)'!C139</f>
        <v>2628658</v>
      </c>
      <c r="D138" s="353">
        <v>2628658</v>
      </c>
      <c r="E138" s="353">
        <v>2628658</v>
      </c>
      <c r="F138" s="131">
        <v>2628658</v>
      </c>
    </row>
    <row r="139" spans="1:6" s="153" customFormat="1" ht="12" customHeight="1" x14ac:dyDescent="0.25">
      <c r="A139" s="129" t="s">
        <v>252</v>
      </c>
      <c r="B139" s="466"/>
      <c r="C139" s="452">
        <f>'1.A.sz.mell. (2)'!C140</f>
        <v>0</v>
      </c>
      <c r="D139" s="497">
        <f>C139*1.004</f>
        <v>0</v>
      </c>
      <c r="E139" s="497">
        <f>D139*1.004</f>
        <v>0</v>
      </c>
      <c r="F139" s="138">
        <f>E139*1.004</f>
        <v>0</v>
      </c>
    </row>
    <row r="140" spans="1:6" s="153" customFormat="1" ht="12" customHeight="1" thickBot="1" x14ac:dyDescent="0.3">
      <c r="A140" s="132" t="s">
        <v>418</v>
      </c>
      <c r="B140" s="168" t="s">
        <v>417</v>
      </c>
      <c r="C140" s="457">
        <f>'1.A.sz.mell. (2)'!C141</f>
        <v>67281564</v>
      </c>
      <c r="D140" s="481">
        <f>'6.sz. tájékoztató (3)'!D78+'6.C.sz. tájékoztató (4)'!D78</f>
        <v>70501759.640000001</v>
      </c>
      <c r="E140" s="481">
        <f>'6.sz. tájékoztató (3)'!E78+'6.C.sz. tájékoztató (4)'!E78</f>
        <v>73053098.236400008</v>
      </c>
      <c r="F140" s="481">
        <f>'6.sz. tájékoztató (3)'!F78+'6.C.sz. tájékoztató (4)'!F78</f>
        <v>77469716.218764007</v>
      </c>
    </row>
    <row r="141" spans="1:6" s="153" customFormat="1" ht="12" customHeight="1" thickBot="1" x14ac:dyDescent="0.3">
      <c r="A141" s="122" t="s">
        <v>20</v>
      </c>
      <c r="B141" s="174" t="s">
        <v>346</v>
      </c>
      <c r="C141" s="543">
        <f>'1.A.sz.mell. (2)'!C142</f>
        <v>0</v>
      </c>
      <c r="D141" s="558">
        <f>+D142+D143+D144+D145</f>
        <v>0</v>
      </c>
      <c r="E141" s="558">
        <f>+E142+E143+E144+E145</f>
        <v>0</v>
      </c>
      <c r="F141" s="177">
        <f>+F142+F143+F144+F145</f>
        <v>0</v>
      </c>
    </row>
    <row r="142" spans="1:6" s="153" customFormat="1" ht="12" customHeight="1" x14ac:dyDescent="0.25">
      <c r="A142" s="126" t="s">
        <v>131</v>
      </c>
      <c r="B142" s="175" t="s">
        <v>347</v>
      </c>
      <c r="C142" s="455">
        <f>'1.A.sz.mell. (2)'!C143</f>
        <v>0</v>
      </c>
      <c r="D142" s="355"/>
      <c r="E142" s="355"/>
      <c r="F142" s="128"/>
    </row>
    <row r="143" spans="1:6" s="153" customFormat="1" ht="12" customHeight="1" x14ac:dyDescent="0.25">
      <c r="A143" s="129" t="s">
        <v>132</v>
      </c>
      <c r="B143" s="157" t="s">
        <v>348</v>
      </c>
      <c r="C143" s="451">
        <f>'1.A.sz.mell. (2)'!C144</f>
        <v>0</v>
      </c>
      <c r="D143" s="353"/>
      <c r="E143" s="353"/>
      <c r="F143" s="131"/>
    </row>
    <row r="144" spans="1:6" s="153" customFormat="1" ht="12" customHeight="1" x14ac:dyDescent="0.25">
      <c r="A144" s="129" t="s">
        <v>167</v>
      </c>
      <c r="B144" s="157" t="s">
        <v>349</v>
      </c>
      <c r="C144" s="451">
        <f>'1.A.sz.mell. (2)'!C145</f>
        <v>0</v>
      </c>
      <c r="D144" s="353"/>
      <c r="E144" s="353"/>
      <c r="F144" s="131"/>
    </row>
    <row r="145" spans="1:9" s="153" customFormat="1" ht="12" customHeight="1" thickBot="1" x14ac:dyDescent="0.3">
      <c r="A145" s="132" t="s">
        <v>258</v>
      </c>
      <c r="B145" s="168" t="s">
        <v>350</v>
      </c>
      <c r="C145" s="458">
        <f>'1.A.sz.mell. (2)'!C146</f>
        <v>0</v>
      </c>
      <c r="D145" s="354"/>
      <c r="E145" s="354"/>
      <c r="F145" s="135"/>
    </row>
    <row r="146" spans="1:9" s="153" customFormat="1" ht="15" customHeight="1" thickBot="1" x14ac:dyDescent="0.3">
      <c r="A146" s="122" t="s">
        <v>21</v>
      </c>
      <c r="B146" s="174" t="s">
        <v>351</v>
      </c>
      <c r="C146" s="543">
        <f>'1.A.sz.mell. (2)'!C147</f>
        <v>105164109</v>
      </c>
      <c r="D146" s="559">
        <f>+D126+D130+D135+D141</f>
        <v>76784304.640000001</v>
      </c>
      <c r="E146" s="559">
        <f>+E126+E130+E135+E141</f>
        <v>79335643.236400008</v>
      </c>
      <c r="F146" s="106">
        <f>+F126+F130+F135+F141</f>
        <v>83752261.218764007</v>
      </c>
      <c r="G146" s="179"/>
      <c r="H146" s="179"/>
      <c r="I146" s="179"/>
    </row>
    <row r="147" spans="1:9" s="125" customFormat="1" ht="12.9" customHeight="1" thickBot="1" x14ac:dyDescent="0.3">
      <c r="A147" s="469" t="s">
        <v>22</v>
      </c>
      <c r="B147" s="134" t="s">
        <v>352</v>
      </c>
      <c r="C147" s="543">
        <f>'1.A.sz.mell. (2)'!C148</f>
        <v>567576466</v>
      </c>
      <c r="D147" s="559">
        <f>+D125+D146</f>
        <v>233508044.04000002</v>
      </c>
      <c r="E147" s="559">
        <f>+E125+E146</f>
        <v>237454398.37240002</v>
      </c>
      <c r="F147" s="106">
        <f>+F125+F146</f>
        <v>256149898.99684402</v>
      </c>
    </row>
    <row r="148" spans="1:9" s="153" customFormat="1" ht="7.5" customHeight="1" x14ac:dyDescent="0.25">
      <c r="A148" s="471"/>
      <c r="B148" s="467"/>
      <c r="C148" s="468"/>
      <c r="D148" s="468"/>
      <c r="E148" s="468"/>
      <c r="F148" s="472"/>
    </row>
    <row r="149" spans="1:9" s="153" customFormat="1" ht="12" x14ac:dyDescent="0.25">
      <c r="A149" s="665" t="s">
        <v>353</v>
      </c>
      <c r="B149" s="666"/>
      <c r="C149" s="666"/>
      <c r="D149" s="466"/>
      <c r="E149" s="466"/>
      <c r="F149" s="560"/>
    </row>
    <row r="150" spans="1:9" s="153" customFormat="1" ht="15" customHeight="1" thickBot="1" x14ac:dyDescent="0.3">
      <c r="A150" s="667" t="s">
        <v>114</v>
      </c>
      <c r="B150" s="668"/>
      <c r="C150" s="470" t="s">
        <v>9</v>
      </c>
      <c r="D150" s="470" t="s">
        <v>9</v>
      </c>
      <c r="E150" s="470" t="s">
        <v>9</v>
      </c>
      <c r="F150" s="473" t="s">
        <v>9</v>
      </c>
    </row>
    <row r="151" spans="1:9" s="153" customFormat="1" ht="26.25" customHeight="1" thickBot="1" x14ac:dyDescent="0.3">
      <c r="A151" s="122">
        <v>1</v>
      </c>
      <c r="B151" s="167" t="s">
        <v>354</v>
      </c>
      <c r="C151" s="543">
        <f>C62-C125</f>
        <v>-230214432</v>
      </c>
      <c r="D151" s="543">
        <f>D62-D125</f>
        <v>-9685134.5</v>
      </c>
      <c r="E151" s="543">
        <f>E62-E125</f>
        <v>-2168552.0460000038</v>
      </c>
      <c r="F151" s="124">
        <f>F62-F125</f>
        <v>-15051127.479080021</v>
      </c>
    </row>
    <row r="152" spans="1:9" s="153" customFormat="1" ht="27.75" customHeight="1" thickBot="1" x14ac:dyDescent="0.3">
      <c r="A152" s="122" t="s">
        <v>14</v>
      </c>
      <c r="B152" s="167" t="s">
        <v>355</v>
      </c>
      <c r="C152" s="543">
        <f>C85-C146</f>
        <v>230214432</v>
      </c>
      <c r="D152" s="543">
        <f>D85-D146</f>
        <v>9685134.3599999994</v>
      </c>
      <c r="E152" s="543">
        <f>E85-E146</f>
        <v>2168551.7635999918</v>
      </c>
      <c r="F152" s="124">
        <f>F85-F146</f>
        <v>15051127.781235993</v>
      </c>
    </row>
    <row r="154" spans="1:9" x14ac:dyDescent="0.3">
      <c r="D154" s="343"/>
      <c r="E154" s="343"/>
      <c r="F154" s="343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16" zoomScaleNormal="100" workbookViewId="0">
      <selection activeCell="B157" sqref="B157"/>
    </sheetView>
  </sheetViews>
  <sheetFormatPr defaultColWidth="9.33203125" defaultRowHeight="15.6" x14ac:dyDescent="0.3"/>
  <cols>
    <col min="1" max="1" width="9.44140625" style="92" customWidth="1"/>
    <col min="2" max="2" width="91.6640625" style="92" customWidth="1"/>
    <col min="3" max="3" width="22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566</v>
      </c>
      <c r="B1" s="608"/>
      <c r="C1" s="608"/>
      <c r="D1" s="98"/>
      <c r="E1" s="98"/>
      <c r="F1" s="98"/>
    </row>
    <row r="2" spans="1:6" x14ac:dyDescent="0.3">
      <c r="A2" s="611" t="s">
        <v>503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06" t="s">
        <v>112</v>
      </c>
      <c r="B4" s="606"/>
      <c r="C4" s="450" t="s">
        <v>9</v>
      </c>
    </row>
    <row r="5" spans="1:6" ht="38.1" customHeight="1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2" customHeight="1" thickBot="1" x14ac:dyDescent="0.25">
      <c r="A6" s="9">
        <v>1</v>
      </c>
      <c r="B6" s="10">
        <v>2</v>
      </c>
      <c r="C6" s="11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'1.2.A.sz.mell. (2)'!C7+'1.B.2.sz.mell.'!C8+'1.C.2.sz.mell. '!C8</f>
        <v>0</v>
      </c>
    </row>
    <row r="8" spans="1:6" s="125" customFormat="1" ht="12" customHeight="1" x14ac:dyDescent="0.25">
      <c r="A8" s="126" t="s">
        <v>84</v>
      </c>
      <c r="B8" s="127" t="s">
        <v>192</v>
      </c>
      <c r="C8" s="465">
        <f>'1.2.A.sz.mell. (2)'!C8+'1.B.2.sz.mell.'!C9+'1.C.2.sz.mell. '!C9</f>
        <v>0</v>
      </c>
    </row>
    <row r="9" spans="1:6" s="125" customFormat="1" ht="12" customHeight="1" x14ac:dyDescent="0.25">
      <c r="A9" s="129" t="s">
        <v>85</v>
      </c>
      <c r="B9" s="130" t="s">
        <v>193</v>
      </c>
      <c r="C9" s="463">
        <f>'1.2.A.sz.mell. (2)'!C9+'1.B.2.sz.mell.'!C10+'1.C.2.sz.mell. '!C10</f>
        <v>0</v>
      </c>
    </row>
    <row r="10" spans="1:6" s="125" customFormat="1" ht="12" customHeight="1" x14ac:dyDescent="0.25">
      <c r="A10" s="129" t="s">
        <v>86</v>
      </c>
      <c r="B10" s="130" t="s">
        <v>194</v>
      </c>
      <c r="C10" s="463">
        <f>'1.2.A.sz.mell. (2)'!C10+'1.B.2.sz.mell.'!C11+'1.C.2.sz.mell. '!C11</f>
        <v>0</v>
      </c>
    </row>
    <row r="11" spans="1:6" s="125" customFormat="1" ht="12" customHeight="1" x14ac:dyDescent="0.25">
      <c r="A11" s="129" t="s">
        <v>87</v>
      </c>
      <c r="B11" s="130" t="s">
        <v>195</v>
      </c>
      <c r="C11" s="463">
        <f>'1.2.A.sz.mell. (2)'!C11+'1.B.2.sz.mell.'!C12+'1.C.2.sz.mell. '!C12</f>
        <v>0</v>
      </c>
    </row>
    <row r="12" spans="1:6" s="125" customFormat="1" ht="12" customHeight="1" x14ac:dyDescent="0.25">
      <c r="A12" s="129" t="s">
        <v>109</v>
      </c>
      <c r="B12" s="130" t="s">
        <v>196</v>
      </c>
      <c r="C12" s="463">
        <f>'1.2.A.sz.mell. (2)'!C12+'1.B.2.sz.mell.'!C13+'1.C.2.sz.mell. '!C13</f>
        <v>0</v>
      </c>
    </row>
    <row r="13" spans="1:6" s="125" customFormat="1" ht="12" customHeight="1" thickBot="1" x14ac:dyDescent="0.3">
      <c r="A13" s="132" t="s">
        <v>88</v>
      </c>
      <c r="B13" s="133" t="s">
        <v>197</v>
      </c>
      <c r="C13" s="464">
        <f>'1.2.A.sz.mell. (2)'!C13+'1.B.2.sz.mell.'!C14+'1.C.2.sz.mell. '!C14</f>
        <v>0</v>
      </c>
    </row>
    <row r="14" spans="1:6" s="125" customFormat="1" ht="12" customHeight="1" thickBot="1" x14ac:dyDescent="0.3">
      <c r="A14" s="122" t="s">
        <v>14</v>
      </c>
      <c r="B14" s="134" t="s">
        <v>198</v>
      </c>
      <c r="C14" s="124">
        <f>'1.2.A.sz.mell. (2)'!C14+'1.B.2.sz.mell.'!C15+'1.C.2.sz.mell. '!C15</f>
        <v>33795822</v>
      </c>
    </row>
    <row r="15" spans="1:6" s="125" customFormat="1" ht="12" customHeight="1" x14ac:dyDescent="0.25">
      <c r="A15" s="126" t="s">
        <v>90</v>
      </c>
      <c r="B15" s="127" t="s">
        <v>199</v>
      </c>
      <c r="C15" s="465">
        <f>'1.2.A.sz.mell. (2)'!C15+'1.B.2.sz.mell.'!C16+'1.C.2.sz.mell. '!C16</f>
        <v>0</v>
      </c>
    </row>
    <row r="16" spans="1:6" s="125" customFormat="1" ht="12" customHeight="1" x14ac:dyDescent="0.25">
      <c r="A16" s="129" t="s">
        <v>91</v>
      </c>
      <c r="B16" s="130" t="s">
        <v>200</v>
      </c>
      <c r="C16" s="463">
        <f>'1.2.A.sz.mell. (2)'!C16+'1.B.2.sz.mell.'!C17+'1.C.2.sz.mell. '!C17</f>
        <v>0</v>
      </c>
    </row>
    <row r="17" spans="1:3" s="125" customFormat="1" ht="12" customHeight="1" x14ac:dyDescent="0.25">
      <c r="A17" s="129" t="s">
        <v>92</v>
      </c>
      <c r="B17" s="130" t="s">
        <v>201</v>
      </c>
      <c r="C17" s="463">
        <f>'1.2.A.sz.mell. (2)'!C17+'1.B.2.sz.mell.'!C18+'1.C.2.sz.mell. '!C18</f>
        <v>0</v>
      </c>
    </row>
    <row r="18" spans="1:3" s="125" customFormat="1" ht="12" customHeight="1" x14ac:dyDescent="0.25">
      <c r="A18" s="129" t="s">
        <v>93</v>
      </c>
      <c r="B18" s="130" t="s">
        <v>202</v>
      </c>
      <c r="C18" s="461">
        <f>'1.2.A.sz.mell. (2)'!C18+'1.B.2.sz.mell.'!C19+'1.C.2.sz.mell. '!C19</f>
        <v>0</v>
      </c>
    </row>
    <row r="19" spans="1:3" s="125" customFormat="1" ht="12" customHeight="1" x14ac:dyDescent="0.25">
      <c r="A19" s="129" t="s">
        <v>94</v>
      </c>
      <c r="B19" s="130" t="s">
        <v>203</v>
      </c>
      <c r="C19" s="461">
        <f>'1.2.A.sz.mell. (2)'!C19+'1.B.2.sz.mell.'!C20+'1.C.2.sz.mell. '!C20</f>
        <v>33795822</v>
      </c>
    </row>
    <row r="20" spans="1:3" s="125" customFormat="1" ht="12" customHeight="1" thickBot="1" x14ac:dyDescent="0.3">
      <c r="A20" s="132" t="s">
        <v>103</v>
      </c>
      <c r="B20" s="133" t="s">
        <v>204</v>
      </c>
      <c r="C20" s="464">
        <f>'1.2.A.sz.mell. (2)'!C20+'1.B.2.sz.mell.'!C21+'1.C.2.sz.mell. '!C21</f>
        <v>0</v>
      </c>
    </row>
    <row r="21" spans="1:3" s="125" customFormat="1" ht="12" customHeight="1" thickBot="1" x14ac:dyDescent="0.3">
      <c r="A21" s="122" t="s">
        <v>15</v>
      </c>
      <c r="B21" s="123" t="s">
        <v>205</v>
      </c>
      <c r="C21" s="124">
        <f>'1.2.A.sz.mell. (2)'!C21+'1.B.2.sz.mell.'!C22+'1.C.2.sz.mell. '!C22</f>
        <v>14194019</v>
      </c>
    </row>
    <row r="22" spans="1:3" s="125" customFormat="1" ht="12" customHeight="1" x14ac:dyDescent="0.25">
      <c r="A22" s="126" t="s">
        <v>73</v>
      </c>
      <c r="B22" s="127" t="s">
        <v>206</v>
      </c>
      <c r="C22" s="460">
        <f>'1.2.A.sz.mell. (2)'!C22+'1.B.2.sz.mell.'!C23+'1.C.2.sz.mell. '!C23</f>
        <v>14194019</v>
      </c>
    </row>
    <row r="23" spans="1:3" s="125" customFormat="1" ht="12" customHeight="1" x14ac:dyDescent="0.25">
      <c r="A23" s="129" t="s">
        <v>74</v>
      </c>
      <c r="B23" s="130" t="s">
        <v>207</v>
      </c>
      <c r="C23" s="463">
        <f>'1.2.A.sz.mell. (2)'!C23+'1.B.2.sz.mell.'!C24+'1.C.2.sz.mell. '!C24</f>
        <v>0</v>
      </c>
    </row>
    <row r="24" spans="1:3" s="125" customFormat="1" ht="12" customHeight="1" x14ac:dyDescent="0.25">
      <c r="A24" s="129" t="s">
        <v>75</v>
      </c>
      <c r="B24" s="130" t="s">
        <v>208</v>
      </c>
      <c r="C24" s="463">
        <f>'1.2.A.sz.mell. (2)'!C24+'1.B.2.sz.mell.'!C25+'1.C.2.sz.mell. '!C25</f>
        <v>0</v>
      </c>
    </row>
    <row r="25" spans="1:3" s="125" customFormat="1" ht="12" customHeight="1" x14ac:dyDescent="0.25">
      <c r="A25" s="129" t="s">
        <v>76</v>
      </c>
      <c r="B25" s="130" t="s">
        <v>209</v>
      </c>
      <c r="C25" s="463">
        <f>'1.2.A.sz.mell. (2)'!C25+'1.B.2.sz.mell.'!C26+'1.C.2.sz.mell. '!C26</f>
        <v>0</v>
      </c>
    </row>
    <row r="26" spans="1:3" s="125" customFormat="1" ht="12" customHeight="1" x14ac:dyDescent="0.25">
      <c r="A26" s="129" t="s">
        <v>121</v>
      </c>
      <c r="B26" s="130" t="s">
        <v>210</v>
      </c>
      <c r="C26" s="463">
        <f>'1.2.A.sz.mell. (2)'!C26+'1.B.2.sz.mell.'!C27+'1.C.2.sz.mell. '!C27</f>
        <v>0</v>
      </c>
    </row>
    <row r="27" spans="1:3" s="125" customFormat="1" ht="12" customHeight="1" thickBot="1" x14ac:dyDescent="0.3">
      <c r="A27" s="132" t="s">
        <v>122</v>
      </c>
      <c r="B27" s="133" t="s">
        <v>211</v>
      </c>
      <c r="C27" s="464">
        <f>'1.2.A.sz.mell. (2)'!C27+'1.B.2.sz.mell.'!C28+'1.C.2.sz.mell. '!C28</f>
        <v>0</v>
      </c>
    </row>
    <row r="28" spans="1:3" s="125" customFormat="1" ht="12" customHeight="1" thickBot="1" x14ac:dyDescent="0.3">
      <c r="A28" s="122" t="s">
        <v>123</v>
      </c>
      <c r="B28" s="123" t="s">
        <v>212</v>
      </c>
      <c r="C28" s="124">
        <f>'1.2.A.sz.mell. (2)'!C28+'1.B.2.sz.mell.'!C29+'1.C.2.sz.mell. '!C29</f>
        <v>0</v>
      </c>
    </row>
    <row r="29" spans="1:3" s="125" customFormat="1" ht="12" customHeight="1" x14ac:dyDescent="0.25">
      <c r="A29" s="126" t="s">
        <v>213</v>
      </c>
      <c r="B29" s="127" t="s">
        <v>214</v>
      </c>
      <c r="C29" s="465">
        <f>'1.2.A.sz.mell. (2)'!C29+'1.B.2.sz.mell.'!C30+'1.C.2.sz.mell. '!C30</f>
        <v>0</v>
      </c>
    </row>
    <row r="30" spans="1:3" s="125" customFormat="1" ht="12" customHeight="1" x14ac:dyDescent="0.25">
      <c r="A30" s="129" t="s">
        <v>215</v>
      </c>
      <c r="B30" s="130" t="s">
        <v>216</v>
      </c>
      <c r="C30" s="463">
        <f>'1.2.A.sz.mell. (2)'!C30+'1.B.2.sz.mell.'!C31+'1.C.2.sz.mell. '!C31</f>
        <v>0</v>
      </c>
    </row>
    <row r="31" spans="1:3" s="125" customFormat="1" ht="12" customHeight="1" x14ac:dyDescent="0.25">
      <c r="A31" s="129" t="s">
        <v>217</v>
      </c>
      <c r="B31" s="130" t="s">
        <v>218</v>
      </c>
      <c r="C31" s="463">
        <f>'1.2.A.sz.mell. (2)'!C31+'1.B.2.sz.mell.'!C32+'1.C.2.sz.mell. '!C32</f>
        <v>0</v>
      </c>
    </row>
    <row r="32" spans="1:3" s="125" customFormat="1" ht="12" customHeight="1" x14ac:dyDescent="0.25">
      <c r="A32" s="129" t="s">
        <v>219</v>
      </c>
      <c r="B32" s="130" t="s">
        <v>220</v>
      </c>
      <c r="C32" s="463">
        <f>'1.2.A.sz.mell. (2)'!C32+'1.B.2.sz.mell.'!C33+'1.C.2.sz.mell. '!C33</f>
        <v>0</v>
      </c>
    </row>
    <row r="33" spans="1:3" s="125" customFormat="1" ht="12" customHeight="1" x14ac:dyDescent="0.25">
      <c r="A33" s="129" t="s">
        <v>221</v>
      </c>
      <c r="B33" s="130" t="s">
        <v>222</v>
      </c>
      <c r="C33" s="463">
        <f>'1.2.A.sz.mell. (2)'!C33+'1.B.2.sz.mell.'!C34+'1.C.2.sz.mell. '!C34</f>
        <v>0</v>
      </c>
    </row>
    <row r="34" spans="1:3" s="125" customFormat="1" ht="12" customHeight="1" thickBot="1" x14ac:dyDescent="0.3">
      <c r="A34" s="132" t="s">
        <v>223</v>
      </c>
      <c r="B34" s="133" t="s">
        <v>224</v>
      </c>
      <c r="C34" s="464">
        <f>'1.2.A.sz.mell. (2)'!C34+'1.B.2.sz.mell.'!C35+'1.C.2.sz.mell. '!C35</f>
        <v>0</v>
      </c>
    </row>
    <row r="35" spans="1:3" s="125" customFormat="1" ht="12" customHeight="1" thickBot="1" x14ac:dyDescent="0.3">
      <c r="A35" s="122" t="s">
        <v>17</v>
      </c>
      <c r="B35" s="123" t="s">
        <v>225</v>
      </c>
      <c r="C35" s="124">
        <f>'1.2.A.sz.mell. (2)'!C35+'1.B.2.sz.mell.'!C36+'1.C.2.sz.mell. '!C36</f>
        <v>18185241</v>
      </c>
    </row>
    <row r="36" spans="1:3" s="125" customFormat="1" ht="12" customHeight="1" x14ac:dyDescent="0.25">
      <c r="A36" s="126" t="s">
        <v>77</v>
      </c>
      <c r="B36" s="127" t="s">
        <v>226</v>
      </c>
      <c r="C36" s="465">
        <f>'1.2.A.sz.mell. (2)'!C36+'1.B.2.sz.mell.'!C37+'1.C.2.sz.mell. '!C37</f>
        <v>0</v>
      </c>
    </row>
    <row r="37" spans="1:3" s="125" customFormat="1" ht="12" customHeight="1" x14ac:dyDescent="0.25">
      <c r="A37" s="129" t="s">
        <v>78</v>
      </c>
      <c r="B37" s="130" t="s">
        <v>227</v>
      </c>
      <c r="C37" s="461">
        <f>'1.2.A.sz.mell. (2)'!C37+'1.B.2.sz.mell.'!C38+'1.C.2.sz.mell. '!C38</f>
        <v>7372092</v>
      </c>
    </row>
    <row r="38" spans="1:3" s="125" customFormat="1" ht="12" customHeight="1" x14ac:dyDescent="0.25">
      <c r="A38" s="129" t="s">
        <v>79</v>
      </c>
      <c r="B38" s="130" t="s">
        <v>228</v>
      </c>
      <c r="C38" s="461">
        <f>'1.2.A.sz.mell. (2)'!C38+'1.B.2.sz.mell.'!C39+'1.C.2.sz.mell. '!C39</f>
        <v>3321804</v>
      </c>
    </row>
    <row r="39" spans="1:3" s="125" customFormat="1" ht="12" customHeight="1" x14ac:dyDescent="0.25">
      <c r="A39" s="129" t="s">
        <v>125</v>
      </c>
      <c r="B39" s="130" t="s">
        <v>229</v>
      </c>
      <c r="C39" s="461">
        <f>'1.2.A.sz.mell. (2)'!C39+'1.B.2.sz.mell.'!C40+'1.C.2.sz.mell. '!C40</f>
        <v>0</v>
      </c>
    </row>
    <row r="40" spans="1:3" s="125" customFormat="1" ht="12" customHeight="1" x14ac:dyDescent="0.25">
      <c r="A40" s="129" t="s">
        <v>126</v>
      </c>
      <c r="B40" s="130" t="s">
        <v>230</v>
      </c>
      <c r="C40" s="461">
        <f>'1.2.A.sz.mell. (2)'!C40+'1.B.2.sz.mell.'!C41+'1.C.2.sz.mell. '!C41</f>
        <v>0</v>
      </c>
    </row>
    <row r="41" spans="1:3" s="125" customFormat="1" ht="12" customHeight="1" x14ac:dyDescent="0.25">
      <c r="A41" s="129" t="s">
        <v>127</v>
      </c>
      <c r="B41" s="130" t="s">
        <v>231</v>
      </c>
      <c r="C41" s="461">
        <f>'1.2.A.sz.mell. (2)'!C41+'1.B.2.sz.mell.'!C42+'1.C.2.sz.mell. '!C42</f>
        <v>2887352</v>
      </c>
    </row>
    <row r="42" spans="1:3" s="125" customFormat="1" ht="12" customHeight="1" x14ac:dyDescent="0.25">
      <c r="A42" s="129" t="s">
        <v>128</v>
      </c>
      <c r="B42" s="130" t="s">
        <v>232</v>
      </c>
      <c r="C42" s="461">
        <f>'1.2.A.sz.mell. (2)'!C42+'1.B.2.sz.mell.'!C43+'1.C.2.sz.mell. '!C43</f>
        <v>4593593</v>
      </c>
    </row>
    <row r="43" spans="1:3" s="125" customFormat="1" ht="12" customHeight="1" x14ac:dyDescent="0.25">
      <c r="A43" s="129" t="s">
        <v>129</v>
      </c>
      <c r="B43" s="130" t="s">
        <v>233</v>
      </c>
      <c r="C43" s="461">
        <f>'1.2.A.sz.mell. (2)'!C43+'1.B.2.sz.mell.'!C44+'1.C.2.sz.mell. '!C44</f>
        <v>0</v>
      </c>
    </row>
    <row r="44" spans="1:3" s="125" customFormat="1" ht="12" customHeight="1" x14ac:dyDescent="0.25">
      <c r="A44" s="129" t="s">
        <v>234</v>
      </c>
      <c r="B44" s="130" t="s">
        <v>235</v>
      </c>
      <c r="C44" s="461">
        <f>'1.2.A.sz.mell. (2)'!C44+'1.B.2.sz.mell.'!C45+'1.C.2.sz.mell. '!C45</f>
        <v>400</v>
      </c>
    </row>
    <row r="45" spans="1:3" s="125" customFormat="1" ht="12" customHeight="1" thickBot="1" x14ac:dyDescent="0.3">
      <c r="A45" s="132" t="s">
        <v>236</v>
      </c>
      <c r="B45" s="133" t="s">
        <v>237</v>
      </c>
      <c r="C45" s="462">
        <f>'1.2.A.sz.mell. (2)'!C45+'1.B.2.sz.mell.'!C46+'1.C.2.sz.mell. '!C46</f>
        <v>10000</v>
      </c>
    </row>
    <row r="46" spans="1:3" s="125" customFormat="1" ht="12" customHeight="1" thickBot="1" x14ac:dyDescent="0.3">
      <c r="A46" s="122" t="s">
        <v>18</v>
      </c>
      <c r="B46" s="123" t="s">
        <v>238</v>
      </c>
      <c r="C46" s="124">
        <f>'1.2.A.sz.mell. (2)'!C46+'1.B.2.sz.mell.'!C47+'1.C.2.sz.mell. '!C47</f>
        <v>0</v>
      </c>
    </row>
    <row r="47" spans="1:3" s="125" customFormat="1" ht="12" customHeight="1" x14ac:dyDescent="0.25">
      <c r="A47" s="126" t="s">
        <v>80</v>
      </c>
      <c r="B47" s="127" t="s">
        <v>239</v>
      </c>
      <c r="C47" s="465">
        <f>'1.2.A.sz.mell. (2)'!C47+'1.B.2.sz.mell.'!C48+'1.C.2.sz.mell. '!C48</f>
        <v>0</v>
      </c>
    </row>
    <row r="48" spans="1:3" s="125" customFormat="1" ht="12" customHeight="1" x14ac:dyDescent="0.25">
      <c r="A48" s="129" t="s">
        <v>81</v>
      </c>
      <c r="B48" s="130" t="s">
        <v>240</v>
      </c>
      <c r="C48" s="463">
        <f>'1.2.A.sz.mell. (2)'!C48+'1.B.2.sz.mell.'!C49+'1.C.2.sz.mell. '!C49</f>
        <v>0</v>
      </c>
    </row>
    <row r="49" spans="1:3" s="125" customFormat="1" ht="12" customHeight="1" x14ac:dyDescent="0.25">
      <c r="A49" s="129" t="s">
        <v>241</v>
      </c>
      <c r="B49" s="130" t="s">
        <v>242</v>
      </c>
      <c r="C49" s="463">
        <f>'1.2.A.sz.mell. (2)'!C49+'1.B.2.sz.mell.'!C50+'1.C.2.sz.mell. '!C50</f>
        <v>0</v>
      </c>
    </row>
    <row r="50" spans="1:3" s="125" customFormat="1" ht="12" customHeight="1" x14ac:dyDescent="0.25">
      <c r="A50" s="129" t="s">
        <v>243</v>
      </c>
      <c r="B50" s="130" t="s">
        <v>244</v>
      </c>
      <c r="C50" s="463">
        <f>'1.2.A.sz.mell. (2)'!C50+'1.B.2.sz.mell.'!C51+'1.C.2.sz.mell. '!C51</f>
        <v>0</v>
      </c>
    </row>
    <row r="51" spans="1:3" s="125" customFormat="1" ht="12" customHeight="1" thickBot="1" x14ac:dyDescent="0.3">
      <c r="A51" s="132" t="s">
        <v>245</v>
      </c>
      <c r="B51" s="133" t="s">
        <v>246</v>
      </c>
      <c r="C51" s="464">
        <f>'1.2.A.sz.mell. (2)'!C51+'1.B.2.sz.mell.'!C52+'1.C.2.sz.mell. '!C52</f>
        <v>0</v>
      </c>
    </row>
    <row r="52" spans="1:3" s="125" customFormat="1" ht="12" customHeight="1" thickBot="1" x14ac:dyDescent="0.3">
      <c r="A52" s="122" t="s">
        <v>130</v>
      </c>
      <c r="B52" s="123" t="s">
        <v>247</v>
      </c>
      <c r="C52" s="124">
        <f>'1.2.A.sz.mell. (2)'!C52+'1.B.2.sz.mell.'!C53+'1.C.2.sz.mell. '!C53</f>
        <v>0</v>
      </c>
    </row>
    <row r="53" spans="1:3" s="125" customFormat="1" ht="12" customHeight="1" x14ac:dyDescent="0.25">
      <c r="A53" s="126" t="s">
        <v>82</v>
      </c>
      <c r="B53" s="127" t="s">
        <v>248</v>
      </c>
      <c r="C53" s="465">
        <f>'1.2.A.sz.mell. (2)'!C53+'1.B.2.sz.mell.'!C54+'1.C.2.sz.mell. '!C54</f>
        <v>0</v>
      </c>
    </row>
    <row r="54" spans="1:3" s="125" customFormat="1" ht="12" customHeight="1" x14ac:dyDescent="0.25">
      <c r="A54" s="129" t="s">
        <v>83</v>
      </c>
      <c r="B54" s="130" t="s">
        <v>249</v>
      </c>
      <c r="C54" s="463">
        <f>'1.2.A.sz.mell. (2)'!C54+'1.B.2.sz.mell.'!C55+'1.C.2.sz.mell. '!C55</f>
        <v>0</v>
      </c>
    </row>
    <row r="55" spans="1:3" s="125" customFormat="1" ht="12" customHeight="1" x14ac:dyDescent="0.25">
      <c r="A55" s="129" t="s">
        <v>250</v>
      </c>
      <c r="B55" s="130" t="s">
        <v>251</v>
      </c>
      <c r="C55" s="463">
        <f>'1.2.A.sz.mell. (2)'!C55+'1.B.2.sz.mell.'!C56+'1.C.2.sz.mell. '!C56</f>
        <v>0</v>
      </c>
    </row>
    <row r="56" spans="1:3" s="125" customFormat="1" ht="12" customHeight="1" thickBot="1" x14ac:dyDescent="0.3">
      <c r="A56" s="132" t="s">
        <v>252</v>
      </c>
      <c r="B56" s="133" t="s">
        <v>253</v>
      </c>
      <c r="C56" s="464">
        <f>'1.2.A.sz.mell. (2)'!C56+'1.B.2.sz.mell.'!C57+'1.C.2.sz.mell. '!C57</f>
        <v>0</v>
      </c>
    </row>
    <row r="57" spans="1:3" s="125" customFormat="1" ht="12" customHeight="1" thickBot="1" x14ac:dyDescent="0.3">
      <c r="A57" s="122" t="s">
        <v>20</v>
      </c>
      <c r="B57" s="134" t="s">
        <v>254</v>
      </c>
      <c r="C57" s="124">
        <f>'1.2.A.sz.mell. (2)'!C57+'1.B.2.sz.mell.'!C58+'1.C.2.sz.mell. '!C58</f>
        <v>507100</v>
      </c>
    </row>
    <row r="58" spans="1:3" s="125" customFormat="1" ht="12" customHeight="1" x14ac:dyDescent="0.25">
      <c r="A58" s="126" t="s">
        <v>131</v>
      </c>
      <c r="B58" s="127" t="s">
        <v>255</v>
      </c>
      <c r="C58" s="465">
        <f>'1.2.A.sz.mell. (2)'!C58+'1.B.2.sz.mell.'!C59+'1.C.2.sz.mell. '!C59</f>
        <v>0</v>
      </c>
    </row>
    <row r="59" spans="1:3" s="125" customFormat="1" ht="12" customHeight="1" x14ac:dyDescent="0.25">
      <c r="A59" s="129" t="s">
        <v>132</v>
      </c>
      <c r="B59" s="130" t="s">
        <v>256</v>
      </c>
      <c r="C59" s="461">
        <f>'1.2.A.sz.mell. (2)'!C59+'1.B.2.sz.mell.'!C60+'1.C.2.sz.mell. '!C60</f>
        <v>507100</v>
      </c>
    </row>
    <row r="60" spans="1:3" s="125" customFormat="1" ht="12" customHeight="1" x14ac:dyDescent="0.25">
      <c r="A60" s="129" t="s">
        <v>167</v>
      </c>
      <c r="B60" s="130" t="s">
        <v>257</v>
      </c>
      <c r="C60" s="463">
        <f>'1.2.A.sz.mell. (2)'!C60+'1.B.2.sz.mell.'!C61+'1.C.2.sz.mell. '!C61</f>
        <v>0</v>
      </c>
    </row>
    <row r="61" spans="1:3" s="125" customFormat="1" ht="12" customHeight="1" thickBot="1" x14ac:dyDescent="0.3">
      <c r="A61" s="132" t="s">
        <v>258</v>
      </c>
      <c r="B61" s="133" t="s">
        <v>259</v>
      </c>
      <c r="C61" s="464">
        <f>'1.2.A.sz.mell. (2)'!C61+'1.B.2.sz.mell.'!C62+'1.C.2.sz.mell. '!C62</f>
        <v>0</v>
      </c>
    </row>
    <row r="62" spans="1:3" s="125" customFormat="1" ht="12" customHeight="1" thickBot="1" x14ac:dyDescent="0.3">
      <c r="A62" s="122" t="s">
        <v>21</v>
      </c>
      <c r="B62" s="123" t="s">
        <v>260</v>
      </c>
      <c r="C62" s="124">
        <f>'1.2.A.sz.mell. (2)'!C62+'1.B.2.sz.mell.'!C63+'1.C.2.sz.mell. '!C63</f>
        <v>66682182</v>
      </c>
    </row>
    <row r="63" spans="1:3" s="125" customFormat="1" ht="12" customHeight="1" thickBot="1" x14ac:dyDescent="0.3">
      <c r="A63" s="141" t="s">
        <v>261</v>
      </c>
      <c r="B63" s="134" t="s">
        <v>262</v>
      </c>
      <c r="C63" s="124">
        <f>'1.2.A.sz.mell. (2)'!C63+'1.B.2.sz.mell.'!C64+'1.C.2.sz.mell. '!C64</f>
        <v>31600000</v>
      </c>
    </row>
    <row r="64" spans="1:3" s="125" customFormat="1" ht="12" customHeight="1" x14ac:dyDescent="0.25">
      <c r="A64" s="126" t="s">
        <v>263</v>
      </c>
      <c r="B64" s="127" t="s">
        <v>264</v>
      </c>
      <c r="C64" s="465">
        <f>'1.2.A.sz.mell. (2)'!C64+'1.B.2.sz.mell.'!C65+'1.C.2.sz.mell. '!C65</f>
        <v>0</v>
      </c>
    </row>
    <row r="65" spans="1:3" s="125" customFormat="1" ht="12" customHeight="1" x14ac:dyDescent="0.25">
      <c r="A65" s="129" t="s">
        <v>265</v>
      </c>
      <c r="B65" s="130" t="s">
        <v>266</v>
      </c>
      <c r="C65" s="463">
        <f>'1.2.A.sz.mell. (2)'!C65+'1.B.2.sz.mell.'!C66+'1.C.2.sz.mell. '!C66</f>
        <v>0</v>
      </c>
    </row>
    <row r="66" spans="1:3" s="125" customFormat="1" ht="12" customHeight="1" thickBot="1" x14ac:dyDescent="0.3">
      <c r="A66" s="132" t="s">
        <v>267</v>
      </c>
      <c r="B66" s="142" t="s">
        <v>268</v>
      </c>
      <c r="C66" s="464">
        <f>'1.2.A.sz.mell. (2)'!C66+'1.B.2.sz.mell.'!C67+'1.C.2.sz.mell. '!C67</f>
        <v>31600000</v>
      </c>
    </row>
    <row r="67" spans="1:3" s="125" customFormat="1" ht="12" customHeight="1" thickBot="1" x14ac:dyDescent="0.3">
      <c r="A67" s="141" t="s">
        <v>269</v>
      </c>
      <c r="B67" s="134" t="s">
        <v>270</v>
      </c>
      <c r="C67" s="124">
        <f>'1.2.A.sz.mell. (2)'!C67+'1.B.2.sz.mell.'!C68+'1.C.2.sz.mell. '!C68</f>
        <v>0</v>
      </c>
    </row>
    <row r="68" spans="1:3" s="125" customFormat="1" ht="12" customHeight="1" x14ac:dyDescent="0.25">
      <c r="A68" s="126" t="s">
        <v>110</v>
      </c>
      <c r="B68" s="127" t="s">
        <v>271</v>
      </c>
      <c r="C68" s="465">
        <f>'1.2.A.sz.mell. (2)'!C68+'1.B.2.sz.mell.'!C69+'1.C.2.sz.mell. '!C69</f>
        <v>0</v>
      </c>
    </row>
    <row r="69" spans="1:3" s="125" customFormat="1" ht="12" customHeight="1" x14ac:dyDescent="0.25">
      <c r="A69" s="129" t="s">
        <v>111</v>
      </c>
      <c r="B69" s="130" t="s">
        <v>272</v>
      </c>
      <c r="C69" s="463">
        <f>'1.2.A.sz.mell. (2)'!C69+'1.B.2.sz.mell.'!C70+'1.C.2.sz.mell. '!C70</f>
        <v>0</v>
      </c>
    </row>
    <row r="70" spans="1:3" s="125" customFormat="1" ht="12" customHeight="1" x14ac:dyDescent="0.25">
      <c r="A70" s="129" t="s">
        <v>273</v>
      </c>
      <c r="B70" s="130" t="s">
        <v>274</v>
      </c>
      <c r="C70" s="463">
        <f>'1.2.A.sz.mell. (2)'!C70+'1.B.2.sz.mell.'!C71+'1.C.2.sz.mell. '!C71</f>
        <v>0</v>
      </c>
    </row>
    <row r="71" spans="1:3" s="125" customFormat="1" ht="12" customHeight="1" thickBot="1" x14ac:dyDescent="0.3">
      <c r="A71" s="132" t="s">
        <v>275</v>
      </c>
      <c r="B71" s="133" t="s">
        <v>276</v>
      </c>
      <c r="C71" s="464">
        <f>'1.2.A.sz.mell. (2)'!C71+'1.B.2.sz.mell.'!C72+'1.C.2.sz.mell. '!C72</f>
        <v>0</v>
      </c>
    </row>
    <row r="72" spans="1:3" s="125" customFormat="1" ht="12" customHeight="1" thickBot="1" x14ac:dyDescent="0.3">
      <c r="A72" s="141" t="s">
        <v>277</v>
      </c>
      <c r="B72" s="134" t="s">
        <v>278</v>
      </c>
      <c r="C72" s="124">
        <f>'1.2.A.sz.mell. (2)'!C72+'1.B.2.sz.mell.'!C73+'1.C.2.sz.mell. '!C73</f>
        <v>81532283</v>
      </c>
    </row>
    <row r="73" spans="1:3" s="125" customFormat="1" ht="12" customHeight="1" x14ac:dyDescent="0.25">
      <c r="A73" s="126" t="s">
        <v>279</v>
      </c>
      <c r="B73" s="127" t="s">
        <v>280</v>
      </c>
      <c r="C73" s="460">
        <f>'1.2.A.sz.mell. (2)'!C73+'1.B.2.sz.mell.'!C74+'1.C.2.sz.mell. '!C74</f>
        <v>81532283</v>
      </c>
    </row>
    <row r="74" spans="1:3" s="125" customFormat="1" ht="12" customHeight="1" thickBot="1" x14ac:dyDescent="0.3">
      <c r="A74" s="132" t="s">
        <v>281</v>
      </c>
      <c r="B74" s="133" t="s">
        <v>282</v>
      </c>
      <c r="C74" s="464">
        <f>'1.2.A.sz.mell. (2)'!C74+'1.B.2.sz.mell.'!C75+'1.C.2.sz.mell. '!C75</f>
        <v>0</v>
      </c>
    </row>
    <row r="75" spans="1:3" s="125" customFormat="1" ht="12" customHeight="1" thickBot="1" x14ac:dyDescent="0.3">
      <c r="A75" s="141" t="s">
        <v>283</v>
      </c>
      <c r="B75" s="134" t="s">
        <v>284</v>
      </c>
      <c r="C75" s="124">
        <f>'1.2.A.sz.mell. (2)'!C75+'1.B.2.sz.mell.'!C76+'1.C.2.sz.mell. '!C76</f>
        <v>3764150</v>
      </c>
    </row>
    <row r="76" spans="1:3" s="125" customFormat="1" ht="12" customHeight="1" x14ac:dyDescent="0.25">
      <c r="A76" s="126" t="s">
        <v>285</v>
      </c>
      <c r="B76" s="127" t="s">
        <v>286</v>
      </c>
      <c r="C76" s="465"/>
    </row>
    <row r="77" spans="1:3" s="125" customFormat="1" ht="12" customHeight="1" x14ac:dyDescent="0.25">
      <c r="A77" s="129" t="s">
        <v>287</v>
      </c>
      <c r="B77" s="130" t="s">
        <v>288</v>
      </c>
      <c r="C77" s="463">
        <f>'1.2.A.sz.mell. (2)'!C77+'1.B.2.sz.mell.'!C78+'1.C.2.sz.mell. '!C78</f>
        <v>0</v>
      </c>
    </row>
    <row r="78" spans="1:3" s="125" customFormat="1" ht="12" customHeight="1" x14ac:dyDescent="0.25">
      <c r="A78" s="129" t="s">
        <v>289</v>
      </c>
      <c r="B78" s="130" t="s">
        <v>419</v>
      </c>
      <c r="C78" s="461">
        <f>'1.2.A.sz.mell. (2)'!C78+'1.B.2.sz.mell.'!C79+'1.C.2.sz.mell. '!C79</f>
        <v>1135492</v>
      </c>
    </row>
    <row r="79" spans="1:3" s="125" customFormat="1" ht="12" customHeight="1" thickBot="1" x14ac:dyDescent="0.3">
      <c r="A79" s="132" t="s">
        <v>420</v>
      </c>
      <c r="B79" s="133" t="s">
        <v>290</v>
      </c>
      <c r="C79" s="462">
        <f>'1.2.A.sz.mell. (2)'!C79+'1.B.2.sz.mell.'!C80+'1.C.2.sz.mell. '!C80</f>
        <v>2628658</v>
      </c>
    </row>
    <row r="80" spans="1:3" s="125" customFormat="1" ht="12" customHeight="1" thickBot="1" x14ac:dyDescent="0.3">
      <c r="A80" s="141" t="s">
        <v>291</v>
      </c>
      <c r="B80" s="134" t="s">
        <v>292</v>
      </c>
      <c r="C80" s="124">
        <f>'1.2.A.sz.mell. (2)'!C80+'1.B.2.sz.mell.'!C81+'1.C.2.sz.mell. '!C81</f>
        <v>0</v>
      </c>
    </row>
    <row r="81" spans="1:3" s="125" customFormat="1" ht="12" customHeight="1" x14ac:dyDescent="0.25">
      <c r="A81" s="143" t="s">
        <v>293</v>
      </c>
      <c r="B81" s="127" t="s">
        <v>294</v>
      </c>
      <c r="C81" s="465">
        <f>'1.2.A.sz.mell. (2)'!C81+'1.B.2.sz.mell.'!C81+'1.C.2.sz.mell. '!C81</f>
        <v>0</v>
      </c>
    </row>
    <row r="82" spans="1:3" s="125" customFormat="1" ht="12" customHeight="1" x14ac:dyDescent="0.25">
      <c r="A82" s="144" t="s">
        <v>295</v>
      </c>
      <c r="B82" s="130" t="s">
        <v>296</v>
      </c>
      <c r="C82" s="463">
        <f>'1.2.A.sz.mell. (2)'!C82+'1.B.2.sz.mell.'!C82+'1.C.2.sz.mell. '!C82</f>
        <v>0</v>
      </c>
    </row>
    <row r="83" spans="1:3" s="125" customFormat="1" ht="12" customHeight="1" x14ac:dyDescent="0.25">
      <c r="A83" s="144" t="s">
        <v>297</v>
      </c>
      <c r="B83" s="130" t="s">
        <v>298</v>
      </c>
      <c r="C83" s="463">
        <f>'1.2.A.sz.mell. (2)'!C83+'1.B.2.sz.mell.'!C83+'1.C.2.sz.mell. '!C83</f>
        <v>0</v>
      </c>
    </row>
    <row r="84" spans="1:3" s="125" customFormat="1" ht="12" customHeight="1" thickBot="1" x14ac:dyDescent="0.3">
      <c r="A84" s="145" t="s">
        <v>299</v>
      </c>
      <c r="B84" s="133" t="s">
        <v>300</v>
      </c>
      <c r="C84" s="464">
        <f>'1.2.A.sz.mell. (2)'!C84+'1.B.2.sz.mell.'!C84+'1.C.2.sz.mell. '!C84</f>
        <v>0</v>
      </c>
    </row>
    <row r="85" spans="1:3" s="125" customFormat="1" ht="13.5" customHeight="1" thickBot="1" x14ac:dyDescent="0.3">
      <c r="A85" s="141" t="s">
        <v>301</v>
      </c>
      <c r="B85" s="134" t="s">
        <v>302</v>
      </c>
      <c r="C85" s="124">
        <f>'1.2.A.sz.mell. (2)'!C85+'1.B.2.sz.mell.'!C85+'1.C.2.sz.mell. '!C85</f>
        <v>0</v>
      </c>
    </row>
    <row r="86" spans="1:3" s="125" customFormat="1" ht="15.75" customHeight="1" thickBot="1" x14ac:dyDescent="0.3">
      <c r="A86" s="141" t="s">
        <v>303</v>
      </c>
      <c r="B86" s="147" t="s">
        <v>304</v>
      </c>
      <c r="C86" s="124">
        <f>'1.2.A.sz.mell. (2)'!C86+'1.B.2.sz.mell.'!C87+'1.C.2.sz.mell. '!C87</f>
        <v>116896433</v>
      </c>
    </row>
    <row r="87" spans="1:3" s="125" customFormat="1" ht="16.5" customHeight="1" thickBot="1" x14ac:dyDescent="0.3">
      <c r="A87" s="141" t="s">
        <v>305</v>
      </c>
      <c r="B87" s="147" t="s">
        <v>306</v>
      </c>
      <c r="C87" s="124">
        <f>'1.2.A.sz.mell. (2)'!C87+'1.B.2.sz.mell.'!C88+'1.C.2.sz.mell. '!C88</f>
        <v>183578615</v>
      </c>
    </row>
    <row r="88" spans="1:3" s="104" customFormat="1" ht="83.25" customHeight="1" x14ac:dyDescent="0.25">
      <c r="A88" s="1"/>
      <c r="B88" s="2"/>
      <c r="C88" s="75"/>
    </row>
    <row r="89" spans="1:3" ht="16.5" customHeight="1" x14ac:dyDescent="0.3">
      <c r="A89" s="609" t="s">
        <v>41</v>
      </c>
      <c r="B89" s="609"/>
      <c r="C89" s="609"/>
    </row>
    <row r="90" spans="1:3" s="105" customFormat="1" ht="16.5" customHeight="1" thickBot="1" x14ac:dyDescent="0.35">
      <c r="A90" s="610" t="s">
        <v>113</v>
      </c>
      <c r="B90" s="610"/>
      <c r="C90" s="450" t="s">
        <v>9</v>
      </c>
    </row>
    <row r="91" spans="1:3" ht="38.1" customHeight="1" thickBot="1" x14ac:dyDescent="0.35">
      <c r="A91" s="4" t="s">
        <v>59</v>
      </c>
      <c r="B91" s="5" t="s">
        <v>42</v>
      </c>
      <c r="C91" s="13" t="s">
        <v>471</v>
      </c>
    </row>
    <row r="92" spans="1:3" s="125" customFormat="1" ht="12" customHeight="1" thickBot="1" x14ac:dyDescent="0.3">
      <c r="A92" s="4">
        <v>1</v>
      </c>
      <c r="B92" s="5">
        <v>2</v>
      </c>
      <c r="C92" s="13">
        <v>3</v>
      </c>
    </row>
    <row r="93" spans="1:3" s="153" customFormat="1" ht="12" customHeight="1" thickBot="1" x14ac:dyDescent="0.3">
      <c r="A93" s="122" t="s">
        <v>13</v>
      </c>
      <c r="B93" s="167" t="s">
        <v>398</v>
      </c>
      <c r="C93" s="124">
        <f>'1.2.A.sz.mell. (2)'!C93+'1.B.2.sz.mell.'!C94+'1.C.2.sz.mell. '!C94</f>
        <v>65337232</v>
      </c>
    </row>
    <row r="94" spans="1:3" s="153" customFormat="1" ht="12" customHeight="1" x14ac:dyDescent="0.25">
      <c r="A94" s="126" t="s">
        <v>84</v>
      </c>
      <c r="B94" s="175" t="s">
        <v>43</v>
      </c>
      <c r="C94" s="460">
        <f>'1.2.A.sz.mell. (2)'!C94+'1.B.2.sz.mell.'!C95+'1.C.2.sz.mell. '!C95</f>
        <v>33409259</v>
      </c>
    </row>
    <row r="95" spans="1:3" s="153" customFormat="1" ht="12" customHeight="1" x14ac:dyDescent="0.25">
      <c r="A95" s="129" t="s">
        <v>85</v>
      </c>
      <c r="B95" s="157" t="s">
        <v>133</v>
      </c>
      <c r="C95" s="461">
        <f>'1.2.A.sz.mell. (2)'!C95+'1.B.2.sz.mell.'!C96+'1.C.2.sz.mell. '!C96</f>
        <v>2430490</v>
      </c>
    </row>
    <row r="96" spans="1:3" s="153" customFormat="1" ht="12" customHeight="1" x14ac:dyDescent="0.25">
      <c r="A96" s="129" t="s">
        <v>86</v>
      </c>
      <c r="B96" s="157" t="s">
        <v>108</v>
      </c>
      <c r="C96" s="461">
        <f>'1.2.A.sz.mell. (2)'!C96+'1.B.2.sz.mell.'!C97+'1.C.2.sz.mell. '!C97</f>
        <v>26137483</v>
      </c>
    </row>
    <row r="97" spans="1:3" s="153" customFormat="1" ht="12" customHeight="1" x14ac:dyDescent="0.25">
      <c r="A97" s="129" t="s">
        <v>87</v>
      </c>
      <c r="B97" s="157" t="s">
        <v>134</v>
      </c>
      <c r="C97" s="461">
        <f>'1.2.A.sz.mell. (2)'!C97+'1.B.2.sz.mell.'!C98+'1.C.2.sz.mell. '!C98</f>
        <v>0</v>
      </c>
    </row>
    <row r="98" spans="1:3" s="153" customFormat="1" ht="12" customHeight="1" x14ac:dyDescent="0.25">
      <c r="A98" s="129" t="s">
        <v>98</v>
      </c>
      <c r="B98" s="157" t="s">
        <v>135</v>
      </c>
      <c r="C98" s="461">
        <f>'1.2.A.sz.mell. (2)'!C98+'1.B.2.sz.mell.'!C99+'1.C.2.sz.mell. '!C99</f>
        <v>3360000</v>
      </c>
    </row>
    <row r="99" spans="1:3" s="153" customFormat="1" ht="12" customHeight="1" x14ac:dyDescent="0.25">
      <c r="A99" s="129" t="s">
        <v>88</v>
      </c>
      <c r="B99" s="157" t="s">
        <v>307</v>
      </c>
      <c r="C99" s="463">
        <f>'1.2.A.sz.mell. (2)'!C99+'1.B.2.sz.mell.'!C100+'1.C.2.sz.mell. '!C100</f>
        <v>0</v>
      </c>
    </row>
    <row r="100" spans="1:3" s="153" customFormat="1" ht="12" customHeight="1" x14ac:dyDescent="0.25">
      <c r="A100" s="129" t="s">
        <v>89</v>
      </c>
      <c r="B100" s="160" t="s">
        <v>308</v>
      </c>
      <c r="C100" s="463">
        <f>'1.2.A.sz.mell. (2)'!C100+'1.B.2.sz.mell.'!C101+'1.C.2.sz.mell. '!C101</f>
        <v>0</v>
      </c>
    </row>
    <row r="101" spans="1:3" s="153" customFormat="1" ht="12" customHeight="1" x14ac:dyDescent="0.25">
      <c r="A101" s="129" t="s">
        <v>99</v>
      </c>
      <c r="B101" s="161" t="s">
        <v>309</v>
      </c>
      <c r="C101" s="463">
        <f>'1.2.A.sz.mell. (2)'!C101+'1.B.2.sz.mell.'!C102+'1.C.2.sz.mell. '!C102</f>
        <v>0</v>
      </c>
    </row>
    <row r="102" spans="1:3" s="153" customFormat="1" ht="12" customHeight="1" x14ac:dyDescent="0.25">
      <c r="A102" s="129" t="s">
        <v>100</v>
      </c>
      <c r="B102" s="161" t="s">
        <v>310</v>
      </c>
      <c r="C102" s="463">
        <f>'1.2.A.sz.mell. (2)'!C102+'1.B.2.sz.mell.'!C103+'1.C.2.sz.mell. '!C103</f>
        <v>0</v>
      </c>
    </row>
    <row r="103" spans="1:3" s="153" customFormat="1" ht="12" customHeight="1" x14ac:dyDescent="0.25">
      <c r="A103" s="129" t="s">
        <v>101</v>
      </c>
      <c r="B103" s="160" t="s">
        <v>311</v>
      </c>
      <c r="C103" s="463">
        <f>'1.2.A.sz.mell. (2)'!C103+'1.B.2.sz.mell.'!C104+'1.C.2.sz.mell. '!C104</f>
        <v>0</v>
      </c>
    </row>
    <row r="104" spans="1:3" s="153" customFormat="1" ht="12" customHeight="1" x14ac:dyDescent="0.25">
      <c r="A104" s="129" t="s">
        <v>102</v>
      </c>
      <c r="B104" s="160" t="s">
        <v>312</v>
      </c>
      <c r="C104" s="463">
        <f>'1.2.A.sz.mell. (2)'!C104+'1.B.2.sz.mell.'!C105+'1.C.2.sz.mell. '!C105</f>
        <v>0</v>
      </c>
    </row>
    <row r="105" spans="1:3" s="153" customFormat="1" ht="12" customHeight="1" x14ac:dyDescent="0.25">
      <c r="A105" s="129" t="s">
        <v>104</v>
      </c>
      <c r="B105" s="161" t="s">
        <v>313</v>
      </c>
      <c r="C105" s="463">
        <f>'1.2.A.sz.mell. (2)'!C105+'1.B.2.sz.mell.'!C106+'1.C.2.sz.mell. '!C106</f>
        <v>0</v>
      </c>
    </row>
    <row r="106" spans="1:3" s="153" customFormat="1" ht="12" customHeight="1" x14ac:dyDescent="0.25">
      <c r="A106" s="129" t="s">
        <v>136</v>
      </c>
      <c r="B106" s="161" t="s">
        <v>314</v>
      </c>
      <c r="C106" s="463">
        <f>'1.2.A.sz.mell. (2)'!C106+'1.B.2.sz.mell.'!C107+'1.C.2.sz.mell. '!C107</f>
        <v>0</v>
      </c>
    </row>
    <row r="107" spans="1:3" s="153" customFormat="1" ht="12" customHeight="1" x14ac:dyDescent="0.25">
      <c r="A107" s="129" t="s">
        <v>315</v>
      </c>
      <c r="B107" s="161" t="s">
        <v>316</v>
      </c>
      <c r="C107" s="463">
        <f>'1.2.A.sz.mell. (2)'!C107+'1.B.2.sz.mell.'!C108+'1.C.2.sz.mell. '!C108</f>
        <v>0</v>
      </c>
    </row>
    <row r="108" spans="1:3" s="153" customFormat="1" ht="12" customHeight="1" thickBot="1" x14ac:dyDescent="0.3">
      <c r="A108" s="132" t="s">
        <v>317</v>
      </c>
      <c r="B108" s="163" t="s">
        <v>318</v>
      </c>
      <c r="C108" s="462">
        <f>'1.2.A.sz.mell. (2)'!C108+'1.B.2.sz.mell.'!C109+'1.C.2.sz.mell. '!C109</f>
        <v>3360000</v>
      </c>
    </row>
    <row r="109" spans="1:3" s="153" customFormat="1" ht="12" customHeight="1" thickBot="1" x14ac:dyDescent="0.3">
      <c r="A109" s="122" t="s">
        <v>14</v>
      </c>
      <c r="B109" s="167" t="s">
        <v>399</v>
      </c>
      <c r="C109" s="124">
        <f>'1.2.A.sz.mell. (2)'!C109+'1.B.2.sz.mell.'!C110+'1.C.2.sz.mell. '!C110</f>
        <v>89289108</v>
      </c>
    </row>
    <row r="110" spans="1:3" s="153" customFormat="1" ht="12" customHeight="1" x14ac:dyDescent="0.25">
      <c r="A110" s="126" t="s">
        <v>90</v>
      </c>
      <c r="B110" s="175" t="s">
        <v>166</v>
      </c>
      <c r="C110" s="460">
        <f>'1.2.A.sz.mell. (2)'!C110+'1.B.2.sz.mell.'!C111+'1.C.2.sz.mell. '!C111</f>
        <v>84719361</v>
      </c>
    </row>
    <row r="111" spans="1:3" s="153" customFormat="1" ht="12" customHeight="1" x14ac:dyDescent="0.25">
      <c r="A111" s="129" t="s">
        <v>91</v>
      </c>
      <c r="B111" s="157" t="s">
        <v>319</v>
      </c>
      <c r="C111" s="461">
        <f>'1.2.A.sz.mell. (2)'!C111+'1.B.2.sz.mell.'!C112+'1.C.2.sz.mell. '!C112</f>
        <v>84621253</v>
      </c>
    </row>
    <row r="112" spans="1:3" s="153" customFormat="1" ht="12" customHeight="1" x14ac:dyDescent="0.25">
      <c r="A112" s="129" t="s">
        <v>92</v>
      </c>
      <c r="B112" s="157" t="s">
        <v>137</v>
      </c>
      <c r="C112" s="461">
        <f>'1.2.A.sz.mell. (2)'!C112+'1.B.2.sz.mell.'!C113+'1.C.2.sz.mell. '!C113</f>
        <v>4569747</v>
      </c>
    </row>
    <row r="113" spans="1:3" s="153" customFormat="1" ht="12" customHeight="1" x14ac:dyDescent="0.25">
      <c r="A113" s="129" t="s">
        <v>93</v>
      </c>
      <c r="B113" s="157" t="s">
        <v>320</v>
      </c>
      <c r="C113" s="461">
        <f>'1.2.A.sz.mell. (2)'!C113+'1.B.2.sz.mell.'!C114+'1.C.2.sz.mell. '!C114</f>
        <v>4569747</v>
      </c>
    </row>
    <row r="114" spans="1:3" s="153" customFormat="1" ht="12" customHeight="1" x14ac:dyDescent="0.25">
      <c r="A114" s="129" t="s">
        <v>94</v>
      </c>
      <c r="B114" s="171" t="s">
        <v>168</v>
      </c>
      <c r="C114" s="461">
        <f>'1.2.A.sz.mell. (2)'!C114+'1.B.2.sz.mell.'!C115+'1.C.2.sz.mell. '!C115</f>
        <v>0</v>
      </c>
    </row>
    <row r="115" spans="1:3" s="153" customFormat="1" ht="12" customHeight="1" x14ac:dyDescent="0.25">
      <c r="A115" s="129" t="s">
        <v>103</v>
      </c>
      <c r="B115" s="171" t="s">
        <v>321</v>
      </c>
      <c r="C115" s="461">
        <f>'1.2.A.sz.mell. (2)'!C115+'1.B.2.sz.mell.'!C116+'1.C.2.sz.mell. '!C116</f>
        <v>0</v>
      </c>
    </row>
    <row r="116" spans="1:3" s="153" customFormat="1" ht="12" customHeight="1" x14ac:dyDescent="0.25">
      <c r="A116" s="129" t="s">
        <v>105</v>
      </c>
      <c r="B116" s="161" t="s">
        <v>322</v>
      </c>
      <c r="C116" s="461">
        <f>'1.2.A.sz.mell. (2)'!C116+'1.B.2.sz.mell.'!C117+'1.C.2.sz.mell. '!C117</f>
        <v>0</v>
      </c>
    </row>
    <row r="117" spans="1:3" s="153" customFormat="1" ht="12" x14ac:dyDescent="0.25">
      <c r="A117" s="129" t="s">
        <v>138</v>
      </c>
      <c r="B117" s="161" t="s">
        <v>310</v>
      </c>
      <c r="C117" s="463">
        <f>'1.2.A.sz.mell. (2)'!C117+'1.B.2.sz.mell.'!C118+'1.C.2.sz.mell. '!C118</f>
        <v>0</v>
      </c>
    </row>
    <row r="118" spans="1:3" s="153" customFormat="1" ht="12" customHeight="1" x14ac:dyDescent="0.25">
      <c r="A118" s="129" t="s">
        <v>139</v>
      </c>
      <c r="B118" s="161" t="s">
        <v>323</v>
      </c>
      <c r="C118" s="463">
        <f>'1.2.A.sz.mell. (2)'!C118+'1.B.2.sz.mell.'!C119+'1.C.2.sz.mell. '!C119</f>
        <v>0</v>
      </c>
    </row>
    <row r="119" spans="1:3" s="153" customFormat="1" ht="12" customHeight="1" x14ac:dyDescent="0.25">
      <c r="A119" s="129" t="s">
        <v>140</v>
      </c>
      <c r="B119" s="161" t="s">
        <v>324</v>
      </c>
      <c r="C119" s="463">
        <f>'1.2.A.sz.mell. (2)'!C119+'1.B.2.sz.mell.'!C120+'1.C.2.sz.mell. '!C120</f>
        <v>0</v>
      </c>
    </row>
    <row r="120" spans="1:3" s="153" customFormat="1" ht="12" customHeight="1" x14ac:dyDescent="0.25">
      <c r="A120" s="129" t="s">
        <v>325</v>
      </c>
      <c r="B120" s="161" t="s">
        <v>313</v>
      </c>
      <c r="C120" s="463">
        <f>'1.2.A.sz.mell. (2)'!C120+'1.B.2.sz.mell.'!C121+'1.C.2.sz.mell. '!C121</f>
        <v>0</v>
      </c>
    </row>
    <row r="121" spans="1:3" s="153" customFormat="1" ht="12" customHeight="1" x14ac:dyDescent="0.25">
      <c r="A121" s="129" t="s">
        <v>326</v>
      </c>
      <c r="B121" s="161" t="s">
        <v>327</v>
      </c>
      <c r="C121" s="463">
        <f>'1.2.A.sz.mell. (2)'!C121+'1.B.2.sz.mell.'!C122+'1.C.2.sz.mell. '!C122</f>
        <v>0</v>
      </c>
    </row>
    <row r="122" spans="1:3" s="153" customFormat="1" ht="12.6" thickBot="1" x14ac:dyDescent="0.3">
      <c r="A122" s="132" t="s">
        <v>328</v>
      </c>
      <c r="B122" s="163" t="s">
        <v>329</v>
      </c>
      <c r="C122" s="464">
        <f>'1.2.A.sz.mell. (2)'!C122+'1.B.2.sz.mell.'!C123+'1.C.2.sz.mell. '!C123</f>
        <v>0</v>
      </c>
    </row>
    <row r="123" spans="1:3" s="153" customFormat="1" ht="12" customHeight="1" thickBot="1" x14ac:dyDescent="0.3">
      <c r="A123" s="122" t="s">
        <v>15</v>
      </c>
      <c r="B123" s="174" t="s">
        <v>330</v>
      </c>
      <c r="C123" s="124">
        <f>'1.2.A.sz.mell. (2)'!C123+'1.B.2.sz.mell.'!C124+'1.C.2.sz.mell. '!C124</f>
        <v>3919284</v>
      </c>
    </row>
    <row r="124" spans="1:3" s="153" customFormat="1" ht="12" customHeight="1" x14ac:dyDescent="0.25">
      <c r="A124" s="126" t="s">
        <v>73</v>
      </c>
      <c r="B124" s="175" t="s">
        <v>50</v>
      </c>
      <c r="C124" s="465">
        <f>'1.2.A.sz.mell. (2)'!C124+'1.B.2.sz.mell.'!C125+'1.C.2.sz.mell. '!C125</f>
        <v>0</v>
      </c>
    </row>
    <row r="125" spans="1:3" s="153" customFormat="1" ht="12" customHeight="1" thickBot="1" x14ac:dyDescent="0.3">
      <c r="A125" s="132" t="s">
        <v>74</v>
      </c>
      <c r="B125" s="168" t="s">
        <v>51</v>
      </c>
      <c r="C125" s="462">
        <f>'1.2.A.sz.mell. (2)'!C125+'1.B.2.sz.mell.'!C126+'1.C.2.sz.mell. '!C126</f>
        <v>3919284</v>
      </c>
    </row>
    <row r="126" spans="1:3" s="153" customFormat="1" ht="12" customHeight="1" thickBot="1" x14ac:dyDescent="0.3">
      <c r="A126" s="122" t="s">
        <v>16</v>
      </c>
      <c r="B126" s="174" t="s">
        <v>331</v>
      </c>
      <c r="C126" s="124">
        <f>'1.2.A.sz.mell. (2)'!C126+'1.B.2.sz.mell.'!C127+'1.C.2.sz.mell. '!C127</f>
        <v>158545624</v>
      </c>
    </row>
    <row r="127" spans="1:3" s="153" customFormat="1" ht="12" customHeight="1" thickBot="1" x14ac:dyDescent="0.3">
      <c r="A127" s="122" t="s">
        <v>17</v>
      </c>
      <c r="B127" s="174" t="s">
        <v>332</v>
      </c>
      <c r="C127" s="124">
        <f>'1.2.A.sz.mell. (2)'!C127+'1.B.2.sz.mell.'!C128+'1.C.2.sz.mell. '!C128</f>
        <v>31600000</v>
      </c>
    </row>
    <row r="128" spans="1:3" s="153" customFormat="1" ht="12" customHeight="1" x14ac:dyDescent="0.25">
      <c r="A128" s="126" t="s">
        <v>77</v>
      </c>
      <c r="B128" s="175" t="s">
        <v>333</v>
      </c>
      <c r="C128" s="465">
        <f>'1.2.A.sz.mell. (2)'!C128+'1.B.2.sz.mell.'!C129+'1.C.2.sz.mell. '!C129</f>
        <v>0</v>
      </c>
    </row>
    <row r="129" spans="1:3" s="153" customFormat="1" ht="12" customHeight="1" x14ac:dyDescent="0.25">
      <c r="A129" s="129" t="s">
        <v>78</v>
      </c>
      <c r="B129" s="157" t="s">
        <v>334</v>
      </c>
      <c r="C129" s="463">
        <f>'1.2.A.sz.mell. (2)'!C129+'1.B.2.sz.mell.'!C130+'1.C.2.sz.mell. '!C130</f>
        <v>0</v>
      </c>
    </row>
    <row r="130" spans="1:3" s="153" customFormat="1" ht="12" customHeight="1" thickBot="1" x14ac:dyDescent="0.3">
      <c r="A130" s="132" t="s">
        <v>79</v>
      </c>
      <c r="B130" s="168" t="s">
        <v>335</v>
      </c>
      <c r="C130" s="462">
        <f>'1.2.A.sz.mell. (2)'!C130+'1.B.2.sz.mell.'!C131+'1.C.2.sz.mell. '!C131</f>
        <v>31600000</v>
      </c>
    </row>
    <row r="131" spans="1:3" s="153" customFormat="1" ht="12" customHeight="1" thickBot="1" x14ac:dyDescent="0.3">
      <c r="A131" s="122" t="s">
        <v>18</v>
      </c>
      <c r="B131" s="174" t="s">
        <v>336</v>
      </c>
      <c r="C131" s="124">
        <f>'1.2.A.sz.mell. (2)'!C131+'1.B.2.sz.mell.'!C132+'1.C.2.sz.mell. '!C132</f>
        <v>0</v>
      </c>
    </row>
    <row r="132" spans="1:3" s="153" customFormat="1" ht="12" customHeight="1" x14ac:dyDescent="0.25">
      <c r="A132" s="126" t="s">
        <v>80</v>
      </c>
      <c r="B132" s="175" t="s">
        <v>337</v>
      </c>
      <c r="C132" s="465">
        <f>'1.2.A.sz.mell. (2)'!C132+'1.B.2.sz.mell.'!C133+'1.C.2.sz.mell. '!C133</f>
        <v>0</v>
      </c>
    </row>
    <row r="133" spans="1:3" s="153" customFormat="1" ht="12" customHeight="1" x14ac:dyDescent="0.25">
      <c r="A133" s="129" t="s">
        <v>81</v>
      </c>
      <c r="B133" s="157" t="s">
        <v>338</v>
      </c>
      <c r="C133" s="463">
        <f>'1.2.A.sz.mell. (2)'!C133+'1.B.2.sz.mell.'!C134+'1.C.2.sz.mell. '!C134</f>
        <v>0</v>
      </c>
    </row>
    <row r="134" spans="1:3" s="153" customFormat="1" ht="12" customHeight="1" x14ac:dyDescent="0.25">
      <c r="A134" s="129" t="s">
        <v>241</v>
      </c>
      <c r="B134" s="157" t="s">
        <v>339</v>
      </c>
      <c r="C134" s="463">
        <f>'1.2.A.sz.mell. (2)'!C134+'1.B.2.sz.mell.'!C135+'1.C.2.sz.mell. '!C135</f>
        <v>0</v>
      </c>
    </row>
    <row r="135" spans="1:3" s="153" customFormat="1" ht="12" customHeight="1" thickBot="1" x14ac:dyDescent="0.3">
      <c r="A135" s="132" t="s">
        <v>243</v>
      </c>
      <c r="B135" s="168" t="s">
        <v>340</v>
      </c>
      <c r="C135" s="464">
        <f>'1.2.A.sz.mell. (2)'!C135+'1.B.2.sz.mell.'!C136+'1.C.2.sz.mell. '!C136</f>
        <v>0</v>
      </c>
    </row>
    <row r="136" spans="1:3" s="153" customFormat="1" ht="12" customHeight="1" thickBot="1" x14ac:dyDescent="0.3">
      <c r="A136" s="122" t="s">
        <v>19</v>
      </c>
      <c r="B136" s="174" t="s">
        <v>341</v>
      </c>
      <c r="C136" s="124">
        <f>'1.2.A.sz.mell. (2)'!C136+'1.B.2.sz.mell.'!C137+'1.C.2.sz.mell. '!C137</f>
        <v>2628658</v>
      </c>
    </row>
    <row r="137" spans="1:3" s="153" customFormat="1" ht="12" customHeight="1" x14ac:dyDescent="0.25">
      <c r="A137" s="126" t="s">
        <v>82</v>
      </c>
      <c r="B137" s="175" t="s">
        <v>342</v>
      </c>
      <c r="C137" s="465">
        <f>'1.2.A.sz.mell. (2)'!C137+'1.B.2.sz.mell.'!C138+'1.C.2.sz.mell. '!C138</f>
        <v>0</v>
      </c>
    </row>
    <row r="138" spans="1:3" s="153" customFormat="1" ht="12" customHeight="1" x14ac:dyDescent="0.25">
      <c r="A138" s="129" t="s">
        <v>83</v>
      </c>
      <c r="B138" s="157" t="s">
        <v>343</v>
      </c>
      <c r="C138" s="463">
        <f>'1.2.A.sz.mell. (2)'!C138+'1.B.2.sz.mell.'!C139+'1.C.2.sz.mell. '!C139</f>
        <v>0</v>
      </c>
    </row>
    <row r="139" spans="1:3" s="153" customFormat="1" ht="12" customHeight="1" x14ac:dyDescent="0.25">
      <c r="A139" s="129" t="s">
        <v>250</v>
      </c>
      <c r="B139" s="157" t="s">
        <v>344</v>
      </c>
      <c r="C139" s="461">
        <f>'1.2.A.sz.mell. (2)'!C139+'1.B.2.sz.mell.'!C140+'1.C.2.sz.mell. '!C140</f>
        <v>2628658</v>
      </c>
    </row>
    <row r="140" spans="1:3" s="153" customFormat="1" ht="12" customHeight="1" x14ac:dyDescent="0.25">
      <c r="A140" s="129" t="s">
        <v>252</v>
      </c>
      <c r="B140" s="157" t="s">
        <v>345</v>
      </c>
      <c r="C140" s="463">
        <f>'1.2.A.sz.mell. (2)'!C140+'1.B.2.sz.mell.'!C141+'1.C.2.sz.mell. '!C141</f>
        <v>0</v>
      </c>
    </row>
    <row r="141" spans="1:3" s="153" customFormat="1" ht="12" customHeight="1" thickBot="1" x14ac:dyDescent="0.3">
      <c r="A141" s="132"/>
      <c r="B141" s="168" t="s">
        <v>486</v>
      </c>
      <c r="C141" s="464"/>
    </row>
    <row r="142" spans="1:3" s="153" customFormat="1" ht="12" customHeight="1" thickBot="1" x14ac:dyDescent="0.3">
      <c r="A142" s="122" t="s">
        <v>20</v>
      </c>
      <c r="B142" s="174" t="s">
        <v>346</v>
      </c>
      <c r="C142" s="124">
        <f>'1.2.A.sz.mell. (2)'!C142+'1.B.2.sz.mell.'!C142+'1.C.2.sz.mell. '!C142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465">
        <f>'1.2.A.sz.mell. (2)'!C143+'1.B.2.sz.mell.'!C143+'1.C.2.sz.mell. '!C143</f>
        <v>0</v>
      </c>
    </row>
    <row r="144" spans="1:3" s="153" customFormat="1" ht="12" customHeight="1" x14ac:dyDescent="0.25">
      <c r="A144" s="129" t="s">
        <v>132</v>
      </c>
      <c r="B144" s="157" t="s">
        <v>348</v>
      </c>
      <c r="C144" s="463">
        <f>'1.2.A.sz.mell. (2)'!C144+'1.B.2.sz.mell.'!C144+'1.C.2.sz.mell. '!C144</f>
        <v>0</v>
      </c>
    </row>
    <row r="145" spans="1:9" s="153" customFormat="1" ht="12" customHeight="1" x14ac:dyDescent="0.25">
      <c r="A145" s="129" t="s">
        <v>167</v>
      </c>
      <c r="B145" s="157" t="s">
        <v>349</v>
      </c>
      <c r="C145" s="463">
        <f>'1.2.A.sz.mell. (2)'!C145+'1.B.2.sz.mell.'!C145+'1.C.2.sz.mell. '!C145</f>
        <v>0</v>
      </c>
    </row>
    <row r="146" spans="1:9" s="153" customFormat="1" ht="12" customHeight="1" thickBot="1" x14ac:dyDescent="0.3">
      <c r="A146" s="132" t="s">
        <v>258</v>
      </c>
      <c r="B146" s="168" t="s">
        <v>350</v>
      </c>
      <c r="C146" s="464">
        <f>'1.2.A.sz.mell. (2)'!C146+'1.B.2.sz.mell.'!C146+'1.C.2.sz.mell. '!C146</f>
        <v>0</v>
      </c>
    </row>
    <row r="147" spans="1:9" s="153" customFormat="1" ht="15" customHeight="1" thickBot="1" x14ac:dyDescent="0.3">
      <c r="A147" s="150" t="s">
        <v>21</v>
      </c>
      <c r="B147" s="486" t="s">
        <v>351</v>
      </c>
      <c r="C147" s="152">
        <f>'1.2.A.sz.mell. (2)'!C147+'1.B.2.sz.mell.'!C147+'1.C.2.sz.mell. '!C147</f>
        <v>34228658</v>
      </c>
      <c r="F147" s="178"/>
      <c r="G147" s="179"/>
      <c r="H147" s="179"/>
      <c r="I147" s="179"/>
    </row>
    <row r="148" spans="1:9" s="125" customFormat="1" ht="15" customHeight="1" thickBot="1" x14ac:dyDescent="0.3">
      <c r="A148" s="469" t="s">
        <v>22</v>
      </c>
      <c r="B148" s="134" t="s">
        <v>352</v>
      </c>
      <c r="C148" s="124">
        <f>'1.2.A.sz.mell. (2)'!C148+'1.C.2.sz.mell. '!C88</f>
        <v>192774282</v>
      </c>
    </row>
    <row r="149" spans="1:9" ht="7.5" customHeight="1" x14ac:dyDescent="0.3">
      <c r="A149" s="580"/>
      <c r="B149" s="580"/>
      <c r="C149" s="582"/>
    </row>
    <row r="150" spans="1:9" x14ac:dyDescent="0.3">
      <c r="A150" s="612" t="s">
        <v>353</v>
      </c>
      <c r="B150" s="612"/>
      <c r="C150" s="612"/>
    </row>
    <row r="151" spans="1:9" ht="15" customHeight="1" thickBot="1" x14ac:dyDescent="0.35">
      <c r="A151" s="606" t="s">
        <v>114</v>
      </c>
      <c r="B151" s="606"/>
      <c r="C151" s="450" t="s">
        <v>9</v>
      </c>
    </row>
    <row r="152" spans="1:9" ht="13.5" customHeight="1" x14ac:dyDescent="0.3">
      <c r="A152" s="583">
        <v>1</v>
      </c>
      <c r="B152" s="584" t="s">
        <v>354</v>
      </c>
      <c r="C152" s="585">
        <f>+C62-C126</f>
        <v>-91863442</v>
      </c>
      <c r="D152" s="107"/>
    </row>
    <row r="153" spans="1:9" ht="27.75" customHeight="1" thickBot="1" x14ac:dyDescent="0.35">
      <c r="A153" s="475" t="s">
        <v>14</v>
      </c>
      <c r="B153" s="476" t="s">
        <v>355</v>
      </c>
      <c r="C153" s="477">
        <f>+C86-C147</f>
        <v>82667775</v>
      </c>
    </row>
  </sheetData>
  <mergeCells count="8">
    <mergeCell ref="A150:C150"/>
    <mergeCell ref="A151:B151"/>
    <mergeCell ref="A1:C1"/>
    <mergeCell ref="A3:C3"/>
    <mergeCell ref="A4:B4"/>
    <mergeCell ref="A89:C89"/>
    <mergeCell ref="A90:B90"/>
    <mergeCell ref="A2:C2"/>
  </mergeCells>
  <phoneticPr fontId="25" type="noConversion"/>
  <pageMargins left="1.03" right="0.75" top="0.78" bottom="0.73" header="0.5" footer="0.5"/>
  <pageSetup paperSize="9" scale="64" fitToWidth="3" fitToHeight="2" orientation="portrait" r:id="rId1"/>
  <headerFooter alignWithMargins="0"/>
  <rowBreaks count="1" manualBreakCount="1">
    <brk id="8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4"/>
  <sheetViews>
    <sheetView zoomScaleNormal="100" workbookViewId="0">
      <selection activeCell="L17" sqref="L17"/>
    </sheetView>
  </sheetViews>
  <sheetFormatPr defaultColWidth="9.33203125" defaultRowHeight="15.6" x14ac:dyDescent="0.3"/>
  <cols>
    <col min="1" max="1" width="7.109375" style="92" bestFit="1" customWidth="1"/>
    <col min="2" max="2" width="78.33203125" style="92" bestFit="1" customWidth="1"/>
    <col min="3" max="3" width="15.109375" style="93" customWidth="1"/>
    <col min="4" max="4" width="14.33203125" style="93" customWidth="1"/>
    <col min="5" max="6" width="16.109375" style="93" customWidth="1"/>
    <col min="7" max="7" width="9.33203125" style="99"/>
    <col min="8" max="8" width="9.77734375" style="99" bestFit="1" customWidth="1"/>
    <col min="9" max="16384" width="9.33203125" style="99"/>
  </cols>
  <sheetData>
    <row r="1" spans="1:6" ht="14.25" customHeight="1" x14ac:dyDescent="0.3">
      <c r="A1" s="607" t="s">
        <v>584</v>
      </c>
      <c r="B1" s="608"/>
      <c r="C1" s="608"/>
      <c r="D1" s="98"/>
      <c r="E1" s="98"/>
      <c r="F1" s="98"/>
    </row>
    <row r="2" spans="1:6" ht="14.25" customHeight="1" x14ac:dyDescent="0.3">
      <c r="A2" s="611" t="s">
        <v>585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  <c r="D3" s="99"/>
      <c r="E3" s="99"/>
      <c r="F3" s="99"/>
    </row>
    <row r="4" spans="1:6" ht="15.9" customHeight="1" thickBot="1" x14ac:dyDescent="0.35">
      <c r="A4" s="606" t="s">
        <v>112</v>
      </c>
      <c r="B4" s="606"/>
      <c r="C4" s="541" t="s">
        <v>9</v>
      </c>
      <c r="D4" s="541" t="s">
        <v>9</v>
      </c>
      <c r="E4" s="541" t="s">
        <v>9</v>
      </c>
      <c r="F4" s="541" t="s">
        <v>9</v>
      </c>
    </row>
    <row r="5" spans="1:6" ht="23.4" thickBot="1" x14ac:dyDescent="0.35">
      <c r="A5" s="4" t="s">
        <v>59</v>
      </c>
      <c r="B5" s="5" t="s">
        <v>12</v>
      </c>
      <c r="C5" s="5" t="s">
        <v>471</v>
      </c>
      <c r="D5" s="5" t="s">
        <v>476</v>
      </c>
      <c r="E5" s="5" t="s">
        <v>484</v>
      </c>
      <c r="F5" s="13" t="s">
        <v>515</v>
      </c>
    </row>
    <row r="6" spans="1:6" s="103" customFormat="1" ht="11.25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1">
        <v>6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543">
        <f>'1.B.sz.mell.'!C8</f>
        <v>0</v>
      </c>
      <c r="D7" s="543"/>
      <c r="E7" s="543"/>
      <c r="F7" s="124"/>
    </row>
    <row r="8" spans="1:6" s="125" customFormat="1" ht="12" customHeight="1" x14ac:dyDescent="0.25">
      <c r="A8" s="126" t="s">
        <v>84</v>
      </c>
      <c r="B8" s="127" t="s">
        <v>192</v>
      </c>
      <c r="C8" s="455">
        <f>'1.B.sz.mell.'!C9</f>
        <v>0</v>
      </c>
      <c r="D8" s="455"/>
      <c r="E8" s="455"/>
      <c r="F8" s="465"/>
    </row>
    <row r="9" spans="1:6" s="125" customFormat="1" ht="12" customHeight="1" x14ac:dyDescent="0.25">
      <c r="A9" s="129" t="s">
        <v>85</v>
      </c>
      <c r="B9" s="130" t="s">
        <v>193</v>
      </c>
      <c r="C9" s="451">
        <f>'1.B.sz.mell.'!C10</f>
        <v>0</v>
      </c>
      <c r="D9" s="451"/>
      <c r="E9" s="451"/>
      <c r="F9" s="463"/>
    </row>
    <row r="10" spans="1:6" s="125" customFormat="1" ht="12" customHeight="1" x14ac:dyDescent="0.25">
      <c r="A10" s="129" t="s">
        <v>86</v>
      </c>
      <c r="B10" s="130" t="s">
        <v>194</v>
      </c>
      <c r="C10" s="451">
        <f>'1.B.sz.mell.'!C11</f>
        <v>0</v>
      </c>
      <c r="D10" s="451"/>
      <c r="E10" s="451"/>
      <c r="F10" s="463"/>
    </row>
    <row r="11" spans="1:6" s="125" customFormat="1" ht="12" customHeight="1" x14ac:dyDescent="0.25">
      <c r="A11" s="129" t="s">
        <v>87</v>
      </c>
      <c r="B11" s="130" t="s">
        <v>195</v>
      </c>
      <c r="C11" s="451">
        <f>'1.B.sz.mell.'!C12</f>
        <v>0</v>
      </c>
      <c r="D11" s="451"/>
      <c r="E11" s="451"/>
      <c r="F11" s="463"/>
    </row>
    <row r="12" spans="1:6" s="125" customFormat="1" ht="12" customHeight="1" x14ac:dyDescent="0.25">
      <c r="A12" s="129" t="s">
        <v>109</v>
      </c>
      <c r="B12" s="130" t="s">
        <v>196</v>
      </c>
      <c r="C12" s="451">
        <f>'1.B.sz.mell.'!C13</f>
        <v>0</v>
      </c>
      <c r="D12" s="353"/>
      <c r="E12" s="353"/>
      <c r="F12" s="131"/>
    </row>
    <row r="13" spans="1:6" s="125" customFormat="1" ht="12" customHeight="1" thickBot="1" x14ac:dyDescent="0.3">
      <c r="A13" s="132" t="s">
        <v>88</v>
      </c>
      <c r="B13" s="133" t="s">
        <v>197</v>
      </c>
      <c r="C13" s="458">
        <f>'1.B.sz.mell.'!C14</f>
        <v>0</v>
      </c>
      <c r="D13" s="458"/>
      <c r="E13" s="458"/>
      <c r="F13" s="464"/>
    </row>
    <row r="14" spans="1:6" s="125" customFormat="1" ht="12" customHeight="1" thickBot="1" x14ac:dyDescent="0.3">
      <c r="A14" s="122" t="s">
        <v>14</v>
      </c>
      <c r="B14" s="134" t="s">
        <v>198</v>
      </c>
      <c r="C14" s="543">
        <f>'1.B.sz.mell.'!C15</f>
        <v>0</v>
      </c>
      <c r="D14" s="543"/>
      <c r="E14" s="543"/>
      <c r="F14" s="124"/>
    </row>
    <row r="15" spans="1:6" s="125" customFormat="1" ht="12" customHeight="1" x14ac:dyDescent="0.25">
      <c r="A15" s="126" t="s">
        <v>90</v>
      </c>
      <c r="B15" s="127" t="s">
        <v>199</v>
      </c>
      <c r="C15" s="455">
        <f>'1.B.sz.mell.'!C16</f>
        <v>0</v>
      </c>
      <c r="D15" s="355"/>
      <c r="E15" s="355"/>
      <c r="F15" s="128"/>
    </row>
    <row r="16" spans="1:6" s="125" customFormat="1" ht="12" customHeight="1" x14ac:dyDescent="0.25">
      <c r="A16" s="129" t="s">
        <v>91</v>
      </c>
      <c r="B16" s="130" t="s">
        <v>200</v>
      </c>
      <c r="C16" s="451">
        <f>'1.B.sz.mell.'!C17</f>
        <v>0</v>
      </c>
      <c r="D16" s="353"/>
      <c r="E16" s="353"/>
      <c r="F16" s="135"/>
    </row>
    <row r="17" spans="1:7" s="125" customFormat="1" ht="12" customHeight="1" x14ac:dyDescent="0.25">
      <c r="A17" s="129" t="s">
        <v>92</v>
      </c>
      <c r="B17" s="130" t="s">
        <v>201</v>
      </c>
      <c r="C17" s="451">
        <f>'1.B.sz.mell.'!C18</f>
        <v>0</v>
      </c>
      <c r="D17" s="353"/>
      <c r="E17" s="548"/>
      <c r="F17" s="131"/>
      <c r="G17" s="567"/>
    </row>
    <row r="18" spans="1:7" s="125" customFormat="1" ht="12" customHeight="1" x14ac:dyDescent="0.25">
      <c r="A18" s="129" t="s">
        <v>93</v>
      </c>
      <c r="B18" s="130" t="s">
        <v>202</v>
      </c>
      <c r="C18" s="451">
        <f>'1.B.sz.mell.'!C19</f>
        <v>0</v>
      </c>
      <c r="D18" s="353"/>
      <c r="E18" s="548"/>
      <c r="F18" s="131"/>
      <c r="G18" s="567"/>
    </row>
    <row r="19" spans="1:7" s="125" customFormat="1" ht="12" customHeight="1" x14ac:dyDescent="0.25">
      <c r="A19" s="129" t="s">
        <v>94</v>
      </c>
      <c r="B19" s="130" t="s">
        <v>203</v>
      </c>
      <c r="C19" s="451">
        <f>'1.B.sz.mell.'!C20</f>
        <v>0</v>
      </c>
      <c r="D19" s="353"/>
      <c r="E19" s="548"/>
      <c r="F19" s="131"/>
      <c r="G19" s="542"/>
    </row>
    <row r="20" spans="1:7" s="125" customFormat="1" ht="12" customHeight="1" thickBot="1" x14ac:dyDescent="0.3">
      <c r="A20" s="132" t="s">
        <v>103</v>
      </c>
      <c r="B20" s="133" t="s">
        <v>204</v>
      </c>
      <c r="C20" s="458">
        <f>'1.B.sz.mell.'!C21</f>
        <v>0</v>
      </c>
      <c r="D20" s="354"/>
      <c r="E20" s="549"/>
      <c r="F20" s="135"/>
      <c r="G20" s="567"/>
    </row>
    <row r="21" spans="1:7" s="125" customFormat="1" ht="12" customHeight="1" thickBot="1" x14ac:dyDescent="0.3">
      <c r="A21" s="122" t="s">
        <v>15</v>
      </c>
      <c r="B21" s="123" t="s">
        <v>205</v>
      </c>
      <c r="C21" s="543">
        <f>'1.B.sz.mell.'!C22</f>
        <v>0</v>
      </c>
      <c r="D21" s="543">
        <f>+D22+D23+D24+D25+D26</f>
        <v>0</v>
      </c>
      <c r="E21" s="543">
        <f>+E22+E23+E24+E25+E26</f>
        <v>0</v>
      </c>
      <c r="F21" s="124">
        <f>+F22+F23+F24+F25+F26</f>
        <v>0</v>
      </c>
    </row>
    <row r="22" spans="1:7" s="125" customFormat="1" ht="12" customHeight="1" x14ac:dyDescent="0.25">
      <c r="A22" s="126" t="s">
        <v>73</v>
      </c>
      <c r="B22" s="127" t="s">
        <v>206</v>
      </c>
      <c r="C22" s="455">
        <f>'1.B.sz.mell.'!C23</f>
        <v>0</v>
      </c>
      <c r="D22" s="355"/>
      <c r="E22" s="355"/>
      <c r="F22" s="128"/>
    </row>
    <row r="23" spans="1:7" s="125" customFormat="1" ht="12" customHeight="1" x14ac:dyDescent="0.25">
      <c r="A23" s="129" t="s">
        <v>74</v>
      </c>
      <c r="B23" s="130" t="s">
        <v>207</v>
      </c>
      <c r="C23" s="451">
        <f>'1.B.sz.mell.'!C24</f>
        <v>0</v>
      </c>
      <c r="D23" s="353"/>
      <c r="E23" s="353"/>
      <c r="F23" s="131"/>
    </row>
    <row r="24" spans="1:7" s="125" customFormat="1" ht="12" customHeight="1" x14ac:dyDescent="0.25">
      <c r="A24" s="129" t="s">
        <v>75</v>
      </c>
      <c r="B24" s="130" t="s">
        <v>208</v>
      </c>
      <c r="C24" s="451">
        <f>'1.B.sz.mell.'!C25</f>
        <v>0</v>
      </c>
      <c r="D24" s="353"/>
      <c r="E24" s="353"/>
      <c r="F24" s="131"/>
    </row>
    <row r="25" spans="1:7" s="125" customFormat="1" ht="12" customHeight="1" x14ac:dyDescent="0.25">
      <c r="A25" s="129" t="s">
        <v>76</v>
      </c>
      <c r="B25" s="130" t="s">
        <v>209</v>
      </c>
      <c r="C25" s="451">
        <f>'1.B.sz.mell.'!C26</f>
        <v>0</v>
      </c>
      <c r="D25" s="353"/>
      <c r="E25" s="353"/>
      <c r="F25" s="131"/>
    </row>
    <row r="26" spans="1:7" s="125" customFormat="1" ht="12" customHeight="1" x14ac:dyDescent="0.25">
      <c r="A26" s="129" t="s">
        <v>121</v>
      </c>
      <c r="B26" s="130" t="s">
        <v>210</v>
      </c>
      <c r="C26" s="451">
        <f>'1.B.sz.mell.'!C27</f>
        <v>0</v>
      </c>
      <c r="D26" s="353"/>
      <c r="E26" s="353"/>
      <c r="F26" s="131"/>
    </row>
    <row r="27" spans="1:7" s="125" customFormat="1" ht="12" customHeight="1" thickBot="1" x14ac:dyDescent="0.3">
      <c r="A27" s="132" t="s">
        <v>122</v>
      </c>
      <c r="B27" s="133" t="s">
        <v>211</v>
      </c>
      <c r="C27" s="458">
        <f>'1.B.sz.mell.'!C28</f>
        <v>0</v>
      </c>
      <c r="D27" s="354"/>
      <c r="E27" s="354"/>
      <c r="F27" s="135"/>
    </row>
    <row r="28" spans="1:7" s="125" customFormat="1" ht="12" customHeight="1" thickBot="1" x14ac:dyDescent="0.3">
      <c r="A28" s="122" t="s">
        <v>123</v>
      </c>
      <c r="B28" s="123" t="s">
        <v>212</v>
      </c>
      <c r="C28" s="543">
        <f>'1.B.sz.mell.'!C29</f>
        <v>0</v>
      </c>
      <c r="D28" s="552"/>
      <c r="E28" s="552"/>
      <c r="F28" s="136"/>
    </row>
    <row r="29" spans="1:7" s="125" customFormat="1" ht="12" customHeight="1" x14ac:dyDescent="0.25">
      <c r="A29" s="126" t="s">
        <v>213</v>
      </c>
      <c r="B29" s="127" t="s">
        <v>214</v>
      </c>
      <c r="C29" s="455">
        <f>'1.B.sz.mell.'!C30</f>
        <v>0</v>
      </c>
      <c r="D29" s="550"/>
      <c r="E29" s="550"/>
      <c r="F29" s="137"/>
    </row>
    <row r="30" spans="1:7" s="125" customFormat="1" ht="12" customHeight="1" x14ac:dyDescent="0.25">
      <c r="A30" s="129" t="s">
        <v>215</v>
      </c>
      <c r="B30" s="130" t="s">
        <v>216</v>
      </c>
      <c r="C30" s="451">
        <f>'1.B.sz.mell.'!C31</f>
        <v>0</v>
      </c>
      <c r="D30" s="353"/>
      <c r="E30" s="353"/>
      <c r="F30" s="131"/>
    </row>
    <row r="31" spans="1:7" s="125" customFormat="1" ht="12" customHeight="1" x14ac:dyDescent="0.25">
      <c r="A31" s="129" t="s">
        <v>217</v>
      </c>
      <c r="B31" s="130" t="s">
        <v>218</v>
      </c>
      <c r="C31" s="451">
        <f>'1.B.sz.mell.'!C32</f>
        <v>0</v>
      </c>
      <c r="D31" s="353"/>
      <c r="E31" s="353"/>
      <c r="F31" s="131"/>
    </row>
    <row r="32" spans="1:7" s="125" customFormat="1" ht="12" customHeight="1" x14ac:dyDescent="0.25">
      <c r="A32" s="129" t="s">
        <v>219</v>
      </c>
      <c r="B32" s="130" t="s">
        <v>220</v>
      </c>
      <c r="C32" s="451">
        <f>'1.B.sz.mell.'!C33</f>
        <v>0</v>
      </c>
      <c r="D32" s="353"/>
      <c r="E32" s="353"/>
      <c r="F32" s="131"/>
    </row>
    <row r="33" spans="1:6" s="125" customFormat="1" ht="12" customHeight="1" x14ac:dyDescent="0.25">
      <c r="A33" s="129" t="s">
        <v>221</v>
      </c>
      <c r="B33" s="130" t="s">
        <v>222</v>
      </c>
      <c r="C33" s="451">
        <f>'1.B.sz.mell.'!C34</f>
        <v>0</v>
      </c>
      <c r="D33" s="353"/>
      <c r="E33" s="353"/>
      <c r="F33" s="131"/>
    </row>
    <row r="34" spans="1:6" s="125" customFormat="1" ht="12" customHeight="1" thickBot="1" x14ac:dyDescent="0.3">
      <c r="A34" s="132" t="s">
        <v>223</v>
      </c>
      <c r="B34" s="133" t="s">
        <v>224</v>
      </c>
      <c r="C34" s="458">
        <f>'1.B.sz.mell.'!C35</f>
        <v>0</v>
      </c>
      <c r="D34" s="354"/>
      <c r="E34" s="354"/>
      <c r="F34" s="135"/>
    </row>
    <row r="35" spans="1:6" s="125" customFormat="1" ht="12" customHeight="1" thickBot="1" x14ac:dyDescent="0.3">
      <c r="A35" s="122" t="s">
        <v>17</v>
      </c>
      <c r="B35" s="123" t="s">
        <v>225</v>
      </c>
      <c r="C35" s="543">
        <f>'1.B.sz.mell.'!C36</f>
        <v>20020</v>
      </c>
      <c r="D35" s="543">
        <f>SUM(D36:D45)</f>
        <v>20020</v>
      </c>
      <c r="E35" s="543">
        <f>SUM(E36:E45)</f>
        <v>20020</v>
      </c>
      <c r="F35" s="124">
        <f>SUM(F36:F45)</f>
        <v>20020</v>
      </c>
    </row>
    <row r="36" spans="1:6" s="125" customFormat="1" ht="12" customHeight="1" x14ac:dyDescent="0.25">
      <c r="A36" s="126" t="s">
        <v>77</v>
      </c>
      <c r="B36" s="127" t="s">
        <v>226</v>
      </c>
      <c r="C36" s="455">
        <f>'1.B.sz.mell.'!C37</f>
        <v>0</v>
      </c>
      <c r="D36" s="355"/>
      <c r="E36" s="355"/>
      <c r="F36" s="128"/>
    </row>
    <row r="37" spans="1:6" s="125" customFormat="1" ht="12" customHeight="1" x14ac:dyDescent="0.25">
      <c r="A37" s="129" t="s">
        <v>78</v>
      </c>
      <c r="B37" s="130" t="s">
        <v>227</v>
      </c>
      <c r="C37" s="451">
        <f>'1.B.sz.mell.'!C38</f>
        <v>0</v>
      </c>
      <c r="D37" s="353">
        <f t="shared" ref="D37:F41" si="0">C37*1.1</f>
        <v>0</v>
      </c>
      <c r="E37" s="353">
        <f t="shared" si="0"/>
        <v>0</v>
      </c>
      <c r="F37" s="131">
        <f t="shared" si="0"/>
        <v>0</v>
      </c>
    </row>
    <row r="38" spans="1:6" s="125" customFormat="1" ht="12" customHeight="1" x14ac:dyDescent="0.25">
      <c r="A38" s="129" t="s">
        <v>79</v>
      </c>
      <c r="B38" s="130" t="s">
        <v>228</v>
      </c>
      <c r="C38" s="451">
        <f>'1.B.sz.mell.'!C39</f>
        <v>0</v>
      </c>
      <c r="D38" s="353">
        <f t="shared" si="0"/>
        <v>0</v>
      </c>
      <c r="E38" s="353">
        <f t="shared" si="0"/>
        <v>0</v>
      </c>
      <c r="F38" s="131">
        <f t="shared" si="0"/>
        <v>0</v>
      </c>
    </row>
    <row r="39" spans="1:6" s="125" customFormat="1" ht="12" customHeight="1" x14ac:dyDescent="0.25">
      <c r="A39" s="129" t="s">
        <v>125</v>
      </c>
      <c r="B39" s="130" t="s">
        <v>229</v>
      </c>
      <c r="C39" s="451">
        <f>'1.B.sz.mell.'!C40</f>
        <v>0</v>
      </c>
      <c r="D39" s="353">
        <f t="shared" si="0"/>
        <v>0</v>
      </c>
      <c r="E39" s="353">
        <f t="shared" si="0"/>
        <v>0</v>
      </c>
      <c r="F39" s="131">
        <f t="shared" si="0"/>
        <v>0</v>
      </c>
    </row>
    <row r="40" spans="1:6" s="125" customFormat="1" ht="12" customHeight="1" x14ac:dyDescent="0.25">
      <c r="A40" s="129" t="s">
        <v>126</v>
      </c>
      <c r="B40" s="130" t="s">
        <v>230</v>
      </c>
      <c r="C40" s="451">
        <f>'1.B.sz.mell.'!C41</f>
        <v>0</v>
      </c>
      <c r="D40" s="353">
        <f t="shared" si="0"/>
        <v>0</v>
      </c>
      <c r="E40" s="353">
        <f t="shared" si="0"/>
        <v>0</v>
      </c>
      <c r="F40" s="131">
        <f t="shared" si="0"/>
        <v>0</v>
      </c>
    </row>
    <row r="41" spans="1:6" s="125" customFormat="1" ht="12" customHeight="1" x14ac:dyDescent="0.25">
      <c r="A41" s="129" t="s">
        <v>127</v>
      </c>
      <c r="B41" s="130" t="s">
        <v>231</v>
      </c>
      <c r="C41" s="451">
        <f>'1.B.sz.mell.'!C42</f>
        <v>0</v>
      </c>
      <c r="D41" s="353">
        <f t="shared" si="0"/>
        <v>0</v>
      </c>
      <c r="E41" s="353">
        <f t="shared" si="0"/>
        <v>0</v>
      </c>
      <c r="F41" s="131">
        <f t="shared" si="0"/>
        <v>0</v>
      </c>
    </row>
    <row r="42" spans="1:6" s="125" customFormat="1" ht="12" customHeight="1" x14ac:dyDescent="0.25">
      <c r="A42" s="129" t="s">
        <v>128</v>
      </c>
      <c r="B42" s="130" t="s">
        <v>232</v>
      </c>
      <c r="C42" s="451">
        <f>'1.B.sz.mell.'!C43</f>
        <v>0</v>
      </c>
      <c r="D42" s="353"/>
      <c r="E42" s="353"/>
      <c r="F42" s="131"/>
    </row>
    <row r="43" spans="1:6" s="125" customFormat="1" ht="12" customHeight="1" x14ac:dyDescent="0.25">
      <c r="A43" s="129" t="s">
        <v>129</v>
      </c>
      <c r="B43" s="130" t="s">
        <v>481</v>
      </c>
      <c r="C43" s="451">
        <f>'1.B.sz.mell.'!C44</f>
        <v>0</v>
      </c>
      <c r="D43" s="353"/>
      <c r="E43" s="353"/>
      <c r="F43" s="131"/>
    </row>
    <row r="44" spans="1:6" s="125" customFormat="1" ht="12" customHeight="1" x14ac:dyDescent="0.25">
      <c r="A44" s="129" t="s">
        <v>234</v>
      </c>
      <c r="B44" s="130" t="s">
        <v>235</v>
      </c>
      <c r="C44" s="451">
        <f>'1.B.sz.mell.'!C45</f>
        <v>0</v>
      </c>
      <c r="D44" s="497"/>
      <c r="E44" s="497"/>
      <c r="F44" s="138"/>
    </row>
    <row r="45" spans="1:6" s="125" customFormat="1" ht="12" customHeight="1" thickBot="1" x14ac:dyDescent="0.3">
      <c r="A45" s="132" t="s">
        <v>236</v>
      </c>
      <c r="B45" s="133" t="s">
        <v>237</v>
      </c>
      <c r="C45" s="457">
        <f>'1.B.sz.mell.'!C46</f>
        <v>20020</v>
      </c>
      <c r="D45" s="481">
        <f>C45</f>
        <v>20020</v>
      </c>
      <c r="E45" s="481">
        <f>D45</f>
        <v>20020</v>
      </c>
      <c r="F45" s="139">
        <f>E45</f>
        <v>20020</v>
      </c>
    </row>
    <row r="46" spans="1:6" s="125" customFormat="1" ht="12" customHeight="1" thickBot="1" x14ac:dyDescent="0.3">
      <c r="A46" s="122" t="s">
        <v>18</v>
      </c>
      <c r="B46" s="123" t="s">
        <v>238</v>
      </c>
      <c r="C46" s="543">
        <f>'1.B.sz.mell.'!C47</f>
        <v>0</v>
      </c>
      <c r="D46" s="543">
        <f>SUM(D47:D51)</f>
        <v>0</v>
      </c>
      <c r="E46" s="543">
        <f>SUM(E47:E51)</f>
        <v>0</v>
      </c>
      <c r="F46" s="124">
        <f>SUM(F47:F51)</f>
        <v>0</v>
      </c>
    </row>
    <row r="47" spans="1:6" s="125" customFormat="1" ht="12" customHeight="1" x14ac:dyDescent="0.25">
      <c r="A47" s="126" t="s">
        <v>80</v>
      </c>
      <c r="B47" s="127" t="s">
        <v>239</v>
      </c>
      <c r="C47" s="455">
        <f>'1.B.sz.mell.'!C48</f>
        <v>0</v>
      </c>
      <c r="D47" s="553"/>
      <c r="E47" s="553"/>
      <c r="F47" s="140"/>
    </row>
    <row r="48" spans="1:6" s="125" customFormat="1" ht="12" customHeight="1" x14ac:dyDescent="0.25">
      <c r="A48" s="129" t="s">
        <v>81</v>
      </c>
      <c r="B48" s="130" t="s">
        <v>240</v>
      </c>
      <c r="C48" s="451">
        <f>'1.B.sz.mell.'!C49</f>
        <v>0</v>
      </c>
      <c r="D48" s="497"/>
      <c r="E48" s="497"/>
      <c r="F48" s="138"/>
    </row>
    <row r="49" spans="1:6" s="125" customFormat="1" ht="12" customHeight="1" x14ac:dyDescent="0.25">
      <c r="A49" s="129" t="s">
        <v>241</v>
      </c>
      <c r="B49" s="130" t="s">
        <v>242</v>
      </c>
      <c r="C49" s="451">
        <f>'1.B.sz.mell.'!C50</f>
        <v>0</v>
      </c>
      <c r="D49" s="497"/>
      <c r="E49" s="497"/>
      <c r="F49" s="138"/>
    </row>
    <row r="50" spans="1:6" s="125" customFormat="1" ht="12" customHeight="1" x14ac:dyDescent="0.25">
      <c r="A50" s="129" t="s">
        <v>243</v>
      </c>
      <c r="B50" s="130" t="s">
        <v>244</v>
      </c>
      <c r="C50" s="451">
        <f>'1.B.sz.mell.'!C51</f>
        <v>0</v>
      </c>
      <c r="D50" s="497"/>
      <c r="E50" s="497"/>
      <c r="F50" s="138"/>
    </row>
    <row r="51" spans="1:6" s="125" customFormat="1" ht="12" customHeight="1" thickBot="1" x14ac:dyDescent="0.3">
      <c r="A51" s="132" t="s">
        <v>245</v>
      </c>
      <c r="B51" s="133" t="s">
        <v>246</v>
      </c>
      <c r="C51" s="458">
        <f>'1.B.sz.mell.'!C52</f>
        <v>0</v>
      </c>
      <c r="D51" s="481"/>
      <c r="E51" s="481"/>
      <c r="F51" s="139"/>
    </row>
    <row r="52" spans="1:6" s="125" customFormat="1" ht="12" customHeight="1" thickBot="1" x14ac:dyDescent="0.3">
      <c r="A52" s="122" t="s">
        <v>130</v>
      </c>
      <c r="B52" s="123" t="s">
        <v>247</v>
      </c>
      <c r="C52" s="543">
        <f>'1.B.sz.mell.'!C53</f>
        <v>0</v>
      </c>
      <c r="D52" s="543">
        <f>SUM(D53:D55)</f>
        <v>0</v>
      </c>
      <c r="E52" s="543">
        <f>SUM(E53:E55)</f>
        <v>0</v>
      </c>
      <c r="F52" s="124">
        <f>SUM(F53:F55)</f>
        <v>0</v>
      </c>
    </row>
    <row r="53" spans="1:6" s="125" customFormat="1" ht="12" customHeight="1" x14ac:dyDescent="0.25">
      <c r="A53" s="126" t="s">
        <v>82</v>
      </c>
      <c r="B53" s="127" t="s">
        <v>248</v>
      </c>
      <c r="C53" s="455">
        <f>'1.B.sz.mell.'!C54</f>
        <v>0</v>
      </c>
      <c r="D53" s="355"/>
      <c r="E53" s="355"/>
      <c r="F53" s="128"/>
    </row>
    <row r="54" spans="1:6" s="125" customFormat="1" ht="12" customHeight="1" x14ac:dyDescent="0.25">
      <c r="A54" s="129" t="s">
        <v>83</v>
      </c>
      <c r="B54" s="130" t="s">
        <v>249</v>
      </c>
      <c r="C54" s="451">
        <f>'1.B.sz.mell.'!C55</f>
        <v>0</v>
      </c>
      <c r="D54" s="353"/>
      <c r="E54" s="353"/>
      <c r="F54" s="131"/>
    </row>
    <row r="55" spans="1:6" s="125" customFormat="1" ht="12" customHeight="1" x14ac:dyDescent="0.25">
      <c r="A55" s="129" t="s">
        <v>250</v>
      </c>
      <c r="B55" s="130" t="s">
        <v>251</v>
      </c>
      <c r="C55" s="451">
        <f>'1.B.sz.mell.'!C56</f>
        <v>0</v>
      </c>
      <c r="D55" s="353"/>
      <c r="E55" s="353"/>
      <c r="F55" s="131"/>
    </row>
    <row r="56" spans="1:6" s="125" customFormat="1" ht="12" customHeight="1" thickBot="1" x14ac:dyDescent="0.3">
      <c r="A56" s="132" t="s">
        <v>252</v>
      </c>
      <c r="B56" s="133" t="s">
        <v>253</v>
      </c>
      <c r="C56" s="458">
        <f>'1.B.sz.mell.'!C57</f>
        <v>0</v>
      </c>
      <c r="D56" s="354"/>
      <c r="E56" s="354"/>
      <c r="F56" s="135"/>
    </row>
    <row r="57" spans="1:6" s="125" customFormat="1" ht="12" customHeight="1" thickBot="1" x14ac:dyDescent="0.3">
      <c r="A57" s="122" t="s">
        <v>20</v>
      </c>
      <c r="B57" s="134" t="s">
        <v>254</v>
      </c>
      <c r="C57" s="543">
        <f>'1.B.sz.mell.'!C58</f>
        <v>0</v>
      </c>
      <c r="D57" s="543">
        <f>SUM(D58:D60)</f>
        <v>0</v>
      </c>
      <c r="E57" s="543">
        <f>SUM(E58:E60)</f>
        <v>0</v>
      </c>
      <c r="F57" s="124">
        <f>SUM(F58:F60)</f>
        <v>0</v>
      </c>
    </row>
    <row r="58" spans="1:6" s="125" customFormat="1" ht="12" customHeight="1" x14ac:dyDescent="0.25">
      <c r="A58" s="126" t="s">
        <v>131</v>
      </c>
      <c r="B58" s="127" t="s">
        <v>255</v>
      </c>
      <c r="C58" s="455">
        <f>'1.B.sz.mell.'!C59</f>
        <v>0</v>
      </c>
      <c r="D58" s="553"/>
      <c r="E58" s="553"/>
      <c r="F58" s="140"/>
    </row>
    <row r="59" spans="1:6" s="125" customFormat="1" ht="12" customHeight="1" x14ac:dyDescent="0.25">
      <c r="A59" s="129" t="s">
        <v>132</v>
      </c>
      <c r="B59" s="130" t="s">
        <v>256</v>
      </c>
      <c r="C59" s="451">
        <f>'1.B.sz.mell.'!C60</f>
        <v>0</v>
      </c>
      <c r="D59" s="451">
        <f>'1.A.sz.mell. (2)'!D60+'1.B.sz.mell.'!D60+'1.C.sz.mell.'!D60</f>
        <v>0</v>
      </c>
      <c r="E59" s="451">
        <f>'1.A.sz.mell. (2)'!E60+'1.B.sz.mell.'!E60+'1.C.sz.mell.'!E60</f>
        <v>0</v>
      </c>
      <c r="F59" s="463">
        <f>'1.A.sz.mell. (2)'!F60+'1.B.sz.mell.'!F60+'1.C.sz.mell.'!F60</f>
        <v>0</v>
      </c>
    </row>
    <row r="60" spans="1:6" s="125" customFormat="1" ht="12" customHeight="1" x14ac:dyDescent="0.25">
      <c r="A60" s="129" t="s">
        <v>167</v>
      </c>
      <c r="B60" s="130" t="s">
        <v>257</v>
      </c>
      <c r="C60" s="451">
        <f>'1.B.sz.mell.'!C61</f>
        <v>0</v>
      </c>
      <c r="D60" s="497"/>
      <c r="E60" s="497"/>
      <c r="F60" s="138"/>
    </row>
    <row r="61" spans="1:6" s="125" customFormat="1" ht="12" customHeight="1" thickBot="1" x14ac:dyDescent="0.3">
      <c r="A61" s="132" t="s">
        <v>258</v>
      </c>
      <c r="B61" s="133" t="s">
        <v>259</v>
      </c>
      <c r="C61" s="458">
        <f>'1.B.sz.mell.'!C62</f>
        <v>0</v>
      </c>
      <c r="D61" s="481"/>
      <c r="E61" s="481"/>
      <c r="F61" s="139"/>
    </row>
    <row r="62" spans="1:6" s="125" customFormat="1" ht="12" customHeight="1" thickBot="1" x14ac:dyDescent="0.3">
      <c r="A62" s="122" t="s">
        <v>21</v>
      </c>
      <c r="B62" s="123" t="s">
        <v>260</v>
      </c>
      <c r="C62" s="543">
        <f>'1.B.sz.mell.'!C63</f>
        <v>20020</v>
      </c>
      <c r="D62" s="552">
        <f>+D7+D14+D21+D28+D35+D46+D52+D57</f>
        <v>20020</v>
      </c>
      <c r="E62" s="552">
        <f>+E7+E14+E21+E28+E35+E46+E52+E57</f>
        <v>20020</v>
      </c>
      <c r="F62" s="136">
        <f>+F7+F14+F21+F28+F35+F46+F52+F57</f>
        <v>20020</v>
      </c>
    </row>
    <row r="63" spans="1:6" s="125" customFormat="1" ht="12" customHeight="1" thickBot="1" x14ac:dyDescent="0.3">
      <c r="A63" s="141" t="s">
        <v>261</v>
      </c>
      <c r="B63" s="134" t="s">
        <v>262</v>
      </c>
      <c r="C63" s="543">
        <f>'1.B.sz.mell.'!C64</f>
        <v>0</v>
      </c>
      <c r="D63" s="543">
        <f>SUM(D64:D66)</f>
        <v>0</v>
      </c>
      <c r="E63" s="543">
        <f>SUM(E64:E66)</f>
        <v>0</v>
      </c>
      <c r="F63" s="124">
        <f>SUM(F64:F66)</f>
        <v>0</v>
      </c>
    </row>
    <row r="64" spans="1:6" s="125" customFormat="1" ht="12" customHeight="1" x14ac:dyDescent="0.25">
      <c r="A64" s="126" t="s">
        <v>263</v>
      </c>
      <c r="B64" s="127" t="s">
        <v>264</v>
      </c>
      <c r="C64" s="455">
        <f>'1.B.sz.mell.'!C65</f>
        <v>0</v>
      </c>
      <c r="D64" s="553"/>
      <c r="E64" s="553"/>
      <c r="F64" s="140"/>
    </row>
    <row r="65" spans="1:6" s="125" customFormat="1" ht="12" customHeight="1" x14ac:dyDescent="0.25">
      <c r="A65" s="129" t="s">
        <v>265</v>
      </c>
      <c r="B65" s="130" t="s">
        <v>266</v>
      </c>
      <c r="C65" s="451">
        <f>'1.B.sz.mell.'!C66</f>
        <v>0</v>
      </c>
      <c r="D65" s="497"/>
      <c r="E65" s="497"/>
      <c r="F65" s="138"/>
    </row>
    <row r="66" spans="1:6" s="125" customFormat="1" ht="12" customHeight="1" thickBot="1" x14ac:dyDescent="0.3">
      <c r="A66" s="132" t="s">
        <v>267</v>
      </c>
      <c r="B66" s="142" t="s">
        <v>268</v>
      </c>
      <c r="C66" s="458">
        <f>'1.B.sz.mell.'!C67</f>
        <v>0</v>
      </c>
      <c r="D66" s="481"/>
      <c r="E66" s="481"/>
      <c r="F66" s="139"/>
    </row>
    <row r="67" spans="1:6" s="125" customFormat="1" ht="12" customHeight="1" thickBot="1" x14ac:dyDescent="0.3">
      <c r="A67" s="141" t="s">
        <v>269</v>
      </c>
      <c r="B67" s="134" t="s">
        <v>270</v>
      </c>
      <c r="C67" s="543">
        <f>'1.B.sz.mell.'!C68</f>
        <v>0</v>
      </c>
      <c r="D67" s="543">
        <f>SUM(D68:D71)</f>
        <v>0</v>
      </c>
      <c r="E67" s="543">
        <f>SUM(E68:E71)</f>
        <v>0</v>
      </c>
      <c r="F67" s="124">
        <f>SUM(F68:F71)</f>
        <v>0</v>
      </c>
    </row>
    <row r="68" spans="1:6" s="125" customFormat="1" ht="12" customHeight="1" x14ac:dyDescent="0.25">
      <c r="A68" s="126" t="s">
        <v>110</v>
      </c>
      <c r="B68" s="127" t="s">
        <v>271</v>
      </c>
      <c r="C68" s="455">
        <f>'1.B.sz.mell.'!C69</f>
        <v>0</v>
      </c>
      <c r="D68" s="553"/>
      <c r="E68" s="553"/>
      <c r="F68" s="140"/>
    </row>
    <row r="69" spans="1:6" s="125" customFormat="1" ht="12" customHeight="1" x14ac:dyDescent="0.25">
      <c r="A69" s="129" t="s">
        <v>111</v>
      </c>
      <c r="B69" s="130" t="s">
        <v>272</v>
      </c>
      <c r="C69" s="451">
        <f>'1.B.sz.mell.'!C70</f>
        <v>0</v>
      </c>
      <c r="D69" s="497"/>
      <c r="E69" s="497"/>
      <c r="F69" s="138"/>
    </row>
    <row r="70" spans="1:6" s="125" customFormat="1" ht="12" customHeight="1" x14ac:dyDescent="0.25">
      <c r="A70" s="129" t="s">
        <v>273</v>
      </c>
      <c r="B70" s="130" t="s">
        <v>274</v>
      </c>
      <c r="C70" s="451">
        <f>'1.B.sz.mell.'!C71</f>
        <v>0</v>
      </c>
      <c r="D70" s="497"/>
      <c r="E70" s="497"/>
      <c r="F70" s="138"/>
    </row>
    <row r="71" spans="1:6" s="125" customFormat="1" ht="12" customHeight="1" thickBot="1" x14ac:dyDescent="0.3">
      <c r="A71" s="132" t="s">
        <v>275</v>
      </c>
      <c r="B71" s="133" t="s">
        <v>276</v>
      </c>
      <c r="C71" s="458">
        <f>'1.B.sz.mell.'!C72</f>
        <v>0</v>
      </c>
      <c r="D71" s="481"/>
      <c r="E71" s="481"/>
      <c r="F71" s="139"/>
    </row>
    <row r="72" spans="1:6" s="125" customFormat="1" ht="12" customHeight="1" thickBot="1" x14ac:dyDescent="0.3">
      <c r="A72" s="141" t="s">
        <v>277</v>
      </c>
      <c r="B72" s="134" t="s">
        <v>278</v>
      </c>
      <c r="C72" s="543">
        <f>'1.B.sz.mell.'!C73</f>
        <v>0</v>
      </c>
      <c r="D72" s="543">
        <f>SUM(D73:D74)</f>
        <v>0</v>
      </c>
      <c r="E72" s="543">
        <f>SUM(E73:E74)</f>
        <v>0</v>
      </c>
      <c r="F72" s="124">
        <f>SUM(F73:F74)</f>
        <v>0</v>
      </c>
    </row>
    <row r="73" spans="1:6" s="125" customFormat="1" ht="12" customHeight="1" x14ac:dyDescent="0.25">
      <c r="A73" s="126" t="s">
        <v>279</v>
      </c>
      <c r="B73" s="127" t="s">
        <v>280</v>
      </c>
      <c r="C73" s="455">
        <f>'1.B.sz.mell.'!C74</f>
        <v>0</v>
      </c>
      <c r="D73" s="553"/>
      <c r="E73" s="553"/>
      <c r="F73" s="140"/>
    </row>
    <row r="74" spans="1:6" s="125" customFormat="1" ht="12" customHeight="1" thickBot="1" x14ac:dyDescent="0.3">
      <c r="A74" s="132" t="s">
        <v>281</v>
      </c>
      <c r="B74" s="133" t="s">
        <v>282</v>
      </c>
      <c r="C74" s="458">
        <f>'1.B.sz.mell.'!C75</f>
        <v>0</v>
      </c>
      <c r="D74" s="481"/>
      <c r="E74" s="481"/>
      <c r="F74" s="139"/>
    </row>
    <row r="75" spans="1:6" s="125" customFormat="1" ht="12" customHeight="1" thickBot="1" x14ac:dyDescent="0.3">
      <c r="A75" s="141" t="s">
        <v>283</v>
      </c>
      <c r="B75" s="134" t="s">
        <v>284</v>
      </c>
      <c r="C75" s="543">
        <f>'1.B.sz.mell.'!C76</f>
        <v>45678998</v>
      </c>
      <c r="D75" s="543">
        <f>SUM(D76:D78)</f>
        <v>46967317.979999997</v>
      </c>
      <c r="E75" s="543">
        <f>SUM(E76:E78)</f>
        <v>49128886.1598</v>
      </c>
      <c r="F75" s="124">
        <f>SUM(F76:F78)</f>
        <v>50436984.021398</v>
      </c>
    </row>
    <row r="76" spans="1:6" s="125" customFormat="1" ht="12" customHeight="1" x14ac:dyDescent="0.25">
      <c r="A76" s="126" t="s">
        <v>285</v>
      </c>
      <c r="B76" s="127" t="s">
        <v>286</v>
      </c>
      <c r="C76" s="455">
        <f>'1.B.sz.mell.'!C77</f>
        <v>0</v>
      </c>
      <c r="D76" s="553"/>
      <c r="E76" s="553"/>
      <c r="F76" s="140"/>
    </row>
    <row r="77" spans="1:6" s="125" customFormat="1" ht="12" customHeight="1" x14ac:dyDescent="0.25">
      <c r="A77" s="129" t="s">
        <v>287</v>
      </c>
      <c r="B77" s="130" t="s">
        <v>288</v>
      </c>
      <c r="C77" s="451">
        <f>'1.B.sz.mell.'!C78</f>
        <v>0</v>
      </c>
      <c r="D77" s="497"/>
      <c r="E77" s="497"/>
      <c r="F77" s="138"/>
    </row>
    <row r="78" spans="1:6" s="125" customFormat="1" ht="12" customHeight="1" thickBot="1" x14ac:dyDescent="0.3">
      <c r="A78" s="132" t="s">
        <v>289</v>
      </c>
      <c r="B78" s="133" t="s">
        <v>488</v>
      </c>
      <c r="C78" s="565">
        <f>'1.B.sz.mell.'!C79</f>
        <v>45678998</v>
      </c>
      <c r="D78" s="481">
        <f>C78*1.01+831530</f>
        <v>46967317.979999997</v>
      </c>
      <c r="E78" s="481">
        <f>D78*1.01+1691895</f>
        <v>49128886.1598</v>
      </c>
      <c r="F78" s="139">
        <f>E78*1.01+816809</f>
        <v>50436984.021398</v>
      </c>
    </row>
    <row r="79" spans="1:6" s="125" customFormat="1" ht="12" customHeight="1" thickBot="1" x14ac:dyDescent="0.3">
      <c r="A79" s="141" t="s">
        <v>291</v>
      </c>
      <c r="B79" s="134" t="s">
        <v>292</v>
      </c>
      <c r="C79" s="543">
        <f>'1.B.sz.mell.'!C80</f>
        <v>0</v>
      </c>
      <c r="D79" s="543">
        <f>SUM(D80:D83)</f>
        <v>0</v>
      </c>
      <c r="E79" s="543">
        <f>SUM(E80:E83)</f>
        <v>0</v>
      </c>
      <c r="F79" s="124">
        <f>SUM(F80:F83)</f>
        <v>0</v>
      </c>
    </row>
    <row r="80" spans="1:6" s="125" customFormat="1" ht="12" customHeight="1" x14ac:dyDescent="0.25">
      <c r="A80" s="143" t="s">
        <v>293</v>
      </c>
      <c r="B80" s="127" t="s">
        <v>294</v>
      </c>
      <c r="C80" s="455">
        <f>'1.B.sz.mell.'!C81</f>
        <v>0</v>
      </c>
      <c r="D80" s="553"/>
      <c r="E80" s="553"/>
      <c r="F80" s="140"/>
    </row>
    <row r="81" spans="1:8" s="125" customFormat="1" ht="12" customHeight="1" x14ac:dyDescent="0.25">
      <c r="A81" s="144" t="s">
        <v>295</v>
      </c>
      <c r="B81" s="130" t="s">
        <v>296</v>
      </c>
      <c r="C81" s="451">
        <f>'1.B.sz.mell.'!C82</f>
        <v>0</v>
      </c>
      <c r="D81" s="497"/>
      <c r="E81" s="497"/>
      <c r="F81" s="138"/>
    </row>
    <row r="82" spans="1:8" s="125" customFormat="1" ht="12" customHeight="1" x14ac:dyDescent="0.25">
      <c r="A82" s="144" t="s">
        <v>297</v>
      </c>
      <c r="B82" s="130" t="s">
        <v>298</v>
      </c>
      <c r="C82" s="451">
        <f>'1.B.sz.mell.'!C83</f>
        <v>0</v>
      </c>
      <c r="D82" s="497"/>
      <c r="E82" s="497"/>
      <c r="F82" s="138"/>
    </row>
    <row r="83" spans="1:8" s="125" customFormat="1" ht="12" customHeight="1" thickBot="1" x14ac:dyDescent="0.3">
      <c r="A83" s="145" t="s">
        <v>299</v>
      </c>
      <c r="B83" s="133" t="s">
        <v>300</v>
      </c>
      <c r="C83" s="458">
        <f>'1.B.sz.mell.'!C84</f>
        <v>0</v>
      </c>
      <c r="D83" s="481"/>
      <c r="E83" s="481"/>
      <c r="F83" s="139"/>
    </row>
    <row r="84" spans="1:8" s="125" customFormat="1" ht="13.5" customHeight="1" thickBot="1" x14ac:dyDescent="0.3">
      <c r="A84" s="141" t="s">
        <v>301</v>
      </c>
      <c r="B84" s="134" t="s">
        <v>302</v>
      </c>
      <c r="C84" s="543">
        <f>'1.B.sz.mell.'!C85</f>
        <v>0</v>
      </c>
      <c r="D84" s="554"/>
      <c r="E84" s="554"/>
      <c r="F84" s="146"/>
    </row>
    <row r="85" spans="1:8" s="125" customFormat="1" ht="15.75" customHeight="1" thickBot="1" x14ac:dyDescent="0.3">
      <c r="A85" s="141" t="s">
        <v>303</v>
      </c>
      <c r="B85" s="147" t="s">
        <v>304</v>
      </c>
      <c r="C85" s="543">
        <f>'1.B.sz.mell.'!C86</f>
        <v>0</v>
      </c>
      <c r="D85" s="552">
        <f>+D63+D67+D72+D75+D79+D84</f>
        <v>46967317.979999997</v>
      </c>
      <c r="E85" s="552">
        <f>+E63+E67+E72+E75+E79+E84</f>
        <v>49128886.1598</v>
      </c>
      <c r="F85" s="136">
        <f>+F63+F67+F72+F75+F79+F84</f>
        <v>50436984.021398</v>
      </c>
    </row>
    <row r="86" spans="1:8" s="125" customFormat="1" ht="16.5" customHeight="1" thickBot="1" x14ac:dyDescent="0.3">
      <c r="A86" s="141" t="s">
        <v>305</v>
      </c>
      <c r="B86" s="147" t="s">
        <v>306</v>
      </c>
      <c r="C86" s="543">
        <f>'1.B.sz.mell.'!C88</f>
        <v>45699018</v>
      </c>
      <c r="D86" s="552">
        <f>+D62+D85</f>
        <v>46987337.979999997</v>
      </c>
      <c r="E86" s="552">
        <f>+E62+E85</f>
        <v>49148906.1598</v>
      </c>
      <c r="F86" s="136">
        <f>+F62+F85</f>
        <v>50457004.021398</v>
      </c>
    </row>
    <row r="87" spans="1:8" s="104" customFormat="1" x14ac:dyDescent="0.25">
      <c r="A87" s="1"/>
      <c r="B87" s="2"/>
      <c r="C87" s="75"/>
      <c r="D87" s="75"/>
      <c r="E87" s="75"/>
      <c r="F87" s="75"/>
    </row>
    <row r="88" spans="1:8" ht="16.5" customHeight="1" x14ac:dyDescent="0.3">
      <c r="A88" s="609" t="s">
        <v>41</v>
      </c>
      <c r="B88" s="609"/>
      <c r="C88" s="609"/>
      <c r="D88" s="99"/>
      <c r="E88" s="99"/>
      <c r="F88" s="99"/>
    </row>
    <row r="89" spans="1:8" s="105" customFormat="1" ht="16.5" customHeight="1" thickBot="1" x14ac:dyDescent="0.35">
      <c r="A89" s="610" t="s">
        <v>113</v>
      </c>
      <c r="B89" s="610"/>
      <c r="C89" s="450" t="s">
        <v>9</v>
      </c>
      <c r="D89" s="450" t="s">
        <v>9</v>
      </c>
      <c r="E89" s="450" t="s">
        <v>9</v>
      </c>
      <c r="F89" s="450" t="s">
        <v>9</v>
      </c>
    </row>
    <row r="90" spans="1:8" ht="38.1" customHeight="1" thickBot="1" x14ac:dyDescent="0.35">
      <c r="A90" s="183" t="s">
        <v>59</v>
      </c>
      <c r="B90" s="184" t="s">
        <v>42</v>
      </c>
      <c r="C90" s="184" t="s">
        <v>471</v>
      </c>
      <c r="D90" s="184" t="s">
        <v>476</v>
      </c>
      <c r="E90" s="184" t="s">
        <v>484</v>
      </c>
      <c r="F90" s="94" t="s">
        <v>515</v>
      </c>
    </row>
    <row r="91" spans="1:8" s="103" customFormat="1" ht="12" customHeight="1" thickBot="1" x14ac:dyDescent="0.25">
      <c r="A91" s="9">
        <v>1</v>
      </c>
      <c r="B91" s="10">
        <v>2</v>
      </c>
      <c r="C91" s="10">
        <v>3</v>
      </c>
      <c r="D91" s="10">
        <v>4</v>
      </c>
      <c r="E91" s="10">
        <v>5</v>
      </c>
      <c r="F91" s="11">
        <v>6</v>
      </c>
    </row>
    <row r="92" spans="1:8" s="153" customFormat="1" ht="12" customHeight="1" thickBot="1" x14ac:dyDescent="0.3">
      <c r="A92" s="122" t="s">
        <v>13</v>
      </c>
      <c r="B92" s="167" t="s">
        <v>398</v>
      </c>
      <c r="C92" s="543">
        <f>'1.B.sz.mell.'!C94</f>
        <v>44749846</v>
      </c>
      <c r="D92" s="543">
        <f>D93+D94+D95+D96+D97</f>
        <v>46987338.300000004</v>
      </c>
      <c r="E92" s="543">
        <f>E93+E94+E95+E96+E97</f>
        <v>49148906.079000004</v>
      </c>
      <c r="F92" s="124">
        <f>F93+F94+F95+F96+F97</f>
        <v>50457003.545019999</v>
      </c>
    </row>
    <row r="93" spans="1:8" s="153" customFormat="1" ht="12" customHeight="1" x14ac:dyDescent="0.25">
      <c r="A93" s="126" t="s">
        <v>84</v>
      </c>
      <c r="B93" s="175" t="s">
        <v>43</v>
      </c>
      <c r="C93" s="454">
        <f>'1.B.sz.mell.'!C95</f>
        <v>34829750</v>
      </c>
      <c r="D93" s="454">
        <f>C93*1.05</f>
        <v>36571237.5</v>
      </c>
      <c r="E93" s="454">
        <f>D93*1.04</f>
        <v>38034087</v>
      </c>
      <c r="F93" s="460">
        <f>E93*1.03</f>
        <v>39175109.609999999</v>
      </c>
    </row>
    <row r="94" spans="1:8" s="153" customFormat="1" ht="12" customHeight="1" x14ac:dyDescent="0.25">
      <c r="A94" s="129" t="s">
        <v>85</v>
      </c>
      <c r="B94" s="157" t="s">
        <v>133</v>
      </c>
      <c r="C94" s="452">
        <f>'1.B.sz.mell.'!C96</f>
        <v>5442727</v>
      </c>
      <c r="D94" s="452">
        <f>C94*1.05</f>
        <v>5714863.3500000006</v>
      </c>
      <c r="E94" s="452">
        <f>D94*1.04</f>
        <v>5943457.8840000005</v>
      </c>
      <c r="F94" s="461">
        <f>E94*1.03</f>
        <v>6121761.6205200003</v>
      </c>
      <c r="H94" s="356">
        <f>F86-F147</f>
        <v>0.47637800127267838</v>
      </c>
    </row>
    <row r="95" spans="1:8" s="153" customFormat="1" ht="12" customHeight="1" x14ac:dyDescent="0.25">
      <c r="A95" s="129" t="s">
        <v>86</v>
      </c>
      <c r="B95" s="157" t="s">
        <v>108</v>
      </c>
      <c r="C95" s="452">
        <f>'1.B.sz.mell.'!C97</f>
        <v>4477369</v>
      </c>
      <c r="D95" s="452">
        <f>C95*1.05</f>
        <v>4701237.45</v>
      </c>
      <c r="E95" s="452">
        <f>D95*1.1</f>
        <v>5171361.1950000003</v>
      </c>
      <c r="F95" s="461">
        <f>E95*1.1-528365</f>
        <v>5160132.3145000003</v>
      </c>
      <c r="H95" s="356"/>
    </row>
    <row r="96" spans="1:8" s="153" customFormat="1" ht="12" customHeight="1" x14ac:dyDescent="0.25">
      <c r="A96" s="129" t="s">
        <v>87</v>
      </c>
      <c r="B96" s="157" t="s">
        <v>134</v>
      </c>
      <c r="C96" s="451">
        <f>'1.B.sz.mell.'!C98</f>
        <v>0</v>
      </c>
      <c r="D96" s="451"/>
      <c r="E96" s="451"/>
      <c r="F96" s="463"/>
    </row>
    <row r="97" spans="1:6" s="153" customFormat="1" ht="12" customHeight="1" x14ac:dyDescent="0.25">
      <c r="A97" s="129" t="s">
        <v>98</v>
      </c>
      <c r="B97" s="157" t="s">
        <v>135</v>
      </c>
      <c r="C97" s="451">
        <f>'1.B.sz.mell.'!C99</f>
        <v>0</v>
      </c>
      <c r="D97" s="451"/>
      <c r="E97" s="451"/>
      <c r="F97" s="463"/>
    </row>
    <row r="98" spans="1:6" s="153" customFormat="1" ht="12" customHeight="1" x14ac:dyDescent="0.25">
      <c r="A98" s="129" t="s">
        <v>88</v>
      </c>
      <c r="B98" s="157" t="s">
        <v>307</v>
      </c>
      <c r="C98" s="451">
        <f>'1.B.sz.mell.'!C100</f>
        <v>0</v>
      </c>
      <c r="D98" s="353"/>
      <c r="E98" s="353"/>
      <c r="F98" s="131"/>
    </row>
    <row r="99" spans="1:6" s="153" customFormat="1" ht="12" customHeight="1" x14ac:dyDescent="0.25">
      <c r="A99" s="129" t="s">
        <v>89</v>
      </c>
      <c r="B99" s="160" t="s">
        <v>308</v>
      </c>
      <c r="C99" s="451">
        <f>'1.B.sz.mell.'!C101</f>
        <v>0</v>
      </c>
      <c r="D99" s="353"/>
      <c r="E99" s="353"/>
      <c r="F99" s="131"/>
    </row>
    <row r="100" spans="1:6" s="153" customFormat="1" ht="12" customHeight="1" x14ac:dyDescent="0.25">
      <c r="A100" s="129" t="s">
        <v>99</v>
      </c>
      <c r="B100" s="161" t="s">
        <v>309</v>
      </c>
      <c r="C100" s="451">
        <f>'1.B.sz.mell.'!C102</f>
        <v>0</v>
      </c>
      <c r="D100" s="353"/>
      <c r="E100" s="353"/>
      <c r="F100" s="131"/>
    </row>
    <row r="101" spans="1:6" s="153" customFormat="1" ht="12" customHeight="1" x14ac:dyDescent="0.25">
      <c r="A101" s="129" t="s">
        <v>100</v>
      </c>
      <c r="B101" s="161" t="s">
        <v>310</v>
      </c>
      <c r="C101" s="451">
        <f>'1.B.sz.mell.'!C103</f>
        <v>0</v>
      </c>
      <c r="D101" s="353"/>
      <c r="E101" s="353"/>
      <c r="F101" s="131"/>
    </row>
    <row r="102" spans="1:6" s="153" customFormat="1" ht="12" customHeight="1" x14ac:dyDescent="0.25">
      <c r="A102" s="129" t="s">
        <v>101</v>
      </c>
      <c r="B102" s="160" t="s">
        <v>311</v>
      </c>
      <c r="C102" s="451">
        <f>'1.B.sz.mell.'!C104</f>
        <v>0</v>
      </c>
      <c r="D102" s="353"/>
      <c r="E102" s="353"/>
      <c r="F102" s="131"/>
    </row>
    <row r="103" spans="1:6" s="153" customFormat="1" ht="12" customHeight="1" x14ac:dyDescent="0.25">
      <c r="A103" s="129" t="s">
        <v>102</v>
      </c>
      <c r="B103" s="160" t="s">
        <v>312</v>
      </c>
      <c r="C103" s="451">
        <f>'1.B.sz.mell.'!C105</f>
        <v>0</v>
      </c>
      <c r="D103" s="353"/>
      <c r="E103" s="353"/>
      <c r="F103" s="131"/>
    </row>
    <row r="104" spans="1:6" s="153" customFormat="1" ht="12" customHeight="1" x14ac:dyDescent="0.25">
      <c r="A104" s="129" t="s">
        <v>104</v>
      </c>
      <c r="B104" s="161" t="s">
        <v>313</v>
      </c>
      <c r="C104" s="451">
        <f>'1.B.sz.mell.'!C106</f>
        <v>0</v>
      </c>
      <c r="D104" s="353"/>
      <c r="E104" s="353"/>
      <c r="F104" s="131"/>
    </row>
    <row r="105" spans="1:6" s="153" customFormat="1" ht="12" customHeight="1" x14ac:dyDescent="0.25">
      <c r="A105" s="129" t="s">
        <v>136</v>
      </c>
      <c r="B105" s="161" t="s">
        <v>314</v>
      </c>
      <c r="C105" s="451">
        <f>'1.B.sz.mell.'!C107</f>
        <v>0</v>
      </c>
      <c r="D105" s="353"/>
      <c r="E105" s="353"/>
      <c r="F105" s="131"/>
    </row>
    <row r="106" spans="1:6" s="153" customFormat="1" ht="12" customHeight="1" x14ac:dyDescent="0.25">
      <c r="A106" s="129" t="s">
        <v>315</v>
      </c>
      <c r="B106" s="161" t="s">
        <v>316</v>
      </c>
      <c r="C106" s="451">
        <f>'1.B.sz.mell.'!C108</f>
        <v>0</v>
      </c>
      <c r="D106" s="353"/>
      <c r="E106" s="353"/>
      <c r="F106" s="131"/>
    </row>
    <row r="107" spans="1:6" s="153" customFormat="1" ht="12" customHeight="1" thickBot="1" x14ac:dyDescent="0.3">
      <c r="A107" s="132" t="s">
        <v>317</v>
      </c>
      <c r="B107" s="163" t="s">
        <v>318</v>
      </c>
      <c r="C107" s="458">
        <f>'1.B.sz.mell.'!C109</f>
        <v>0</v>
      </c>
      <c r="D107" s="354"/>
      <c r="E107" s="354"/>
      <c r="F107" s="135"/>
    </row>
    <row r="108" spans="1:6" s="153" customFormat="1" ht="12" customHeight="1" thickBot="1" x14ac:dyDescent="0.3">
      <c r="A108" s="122" t="s">
        <v>14</v>
      </c>
      <c r="B108" s="167" t="s">
        <v>399</v>
      </c>
      <c r="C108" s="543">
        <f>'1.B.sz.mell.'!C110</f>
        <v>949172</v>
      </c>
      <c r="D108" s="543">
        <f>+D109+D111+D113</f>
        <v>0</v>
      </c>
      <c r="E108" s="543">
        <f>+E109+E111+E113</f>
        <v>0</v>
      </c>
      <c r="F108" s="124">
        <f>+F109+F111+F113</f>
        <v>0</v>
      </c>
    </row>
    <row r="109" spans="1:6" s="153" customFormat="1" ht="12" customHeight="1" x14ac:dyDescent="0.25">
      <c r="A109" s="126" t="s">
        <v>90</v>
      </c>
      <c r="B109" s="175" t="s">
        <v>166</v>
      </c>
      <c r="C109" s="454">
        <f>'1.B.sz.mell.'!C111</f>
        <v>949172</v>
      </c>
      <c r="D109" s="355"/>
      <c r="E109" s="355"/>
      <c r="F109" s="128"/>
    </row>
    <row r="110" spans="1:6" s="153" customFormat="1" ht="12" customHeight="1" x14ac:dyDescent="0.25">
      <c r="A110" s="129" t="s">
        <v>91</v>
      </c>
      <c r="B110" s="157" t="s">
        <v>319</v>
      </c>
      <c r="C110" s="451">
        <f>'1.B.sz.mell.'!C112</f>
        <v>0</v>
      </c>
      <c r="D110" s="353"/>
      <c r="E110" s="353"/>
      <c r="F110" s="131"/>
    </row>
    <row r="111" spans="1:6" s="153" customFormat="1" ht="12" customHeight="1" x14ac:dyDescent="0.25">
      <c r="A111" s="129" t="s">
        <v>92</v>
      </c>
      <c r="B111" s="157" t="s">
        <v>137</v>
      </c>
      <c r="C111" s="451">
        <f>'1.B.sz.mell.'!C113</f>
        <v>0</v>
      </c>
      <c r="D111" s="557"/>
      <c r="E111" s="353"/>
      <c r="F111" s="131"/>
    </row>
    <row r="112" spans="1:6" s="153" customFormat="1" ht="12" customHeight="1" x14ac:dyDescent="0.25">
      <c r="A112" s="129" t="s">
        <v>93</v>
      </c>
      <c r="B112" s="157" t="s">
        <v>320</v>
      </c>
      <c r="C112" s="451">
        <f>'1.B.sz.mell.'!C114</f>
        <v>0</v>
      </c>
      <c r="D112" s="353"/>
      <c r="E112" s="353"/>
      <c r="F112" s="131"/>
    </row>
    <row r="113" spans="1:6" s="153" customFormat="1" ht="12" customHeight="1" x14ac:dyDescent="0.25">
      <c r="A113" s="129" t="s">
        <v>94</v>
      </c>
      <c r="B113" s="171" t="s">
        <v>168</v>
      </c>
      <c r="C113" s="451">
        <f>'1.B.sz.mell.'!C115</f>
        <v>0</v>
      </c>
      <c r="D113" s="353"/>
      <c r="E113" s="353"/>
      <c r="F113" s="131"/>
    </row>
    <row r="114" spans="1:6" s="153" customFormat="1" ht="12" customHeight="1" x14ac:dyDescent="0.25">
      <c r="A114" s="129" t="s">
        <v>103</v>
      </c>
      <c r="B114" s="171" t="s">
        <v>321</v>
      </c>
      <c r="C114" s="451">
        <f>'1.B.sz.mell.'!C116</f>
        <v>0</v>
      </c>
      <c r="D114" s="353"/>
      <c r="E114" s="353"/>
      <c r="F114" s="131"/>
    </row>
    <row r="115" spans="1:6" s="153" customFormat="1" ht="12" customHeight="1" x14ac:dyDescent="0.25">
      <c r="A115" s="129" t="s">
        <v>105</v>
      </c>
      <c r="B115" s="161" t="s">
        <v>322</v>
      </c>
      <c r="C115" s="451">
        <f>'1.B.sz.mell.'!C117</f>
        <v>0</v>
      </c>
      <c r="D115" s="353"/>
      <c r="E115" s="353"/>
      <c r="F115" s="131"/>
    </row>
    <row r="116" spans="1:6" s="153" customFormat="1" ht="12" x14ac:dyDescent="0.25">
      <c r="A116" s="129" t="s">
        <v>138</v>
      </c>
      <c r="B116" s="161" t="s">
        <v>310</v>
      </c>
      <c r="C116" s="451">
        <f>'1.B.sz.mell.'!C118</f>
        <v>0</v>
      </c>
      <c r="D116" s="353"/>
      <c r="E116" s="353"/>
      <c r="F116" s="131"/>
    </row>
    <row r="117" spans="1:6" s="153" customFormat="1" ht="12" customHeight="1" x14ac:dyDescent="0.25">
      <c r="A117" s="129" t="s">
        <v>139</v>
      </c>
      <c r="B117" s="161" t="s">
        <v>323</v>
      </c>
      <c r="C117" s="451">
        <f>'1.B.sz.mell.'!C119</f>
        <v>0</v>
      </c>
      <c r="D117" s="353"/>
      <c r="E117" s="353"/>
      <c r="F117" s="131"/>
    </row>
    <row r="118" spans="1:6" s="153" customFormat="1" ht="12" customHeight="1" x14ac:dyDescent="0.25">
      <c r="A118" s="129" t="s">
        <v>140</v>
      </c>
      <c r="B118" s="161" t="s">
        <v>324</v>
      </c>
      <c r="C118" s="451">
        <f>'1.B.sz.mell.'!C120</f>
        <v>0</v>
      </c>
      <c r="D118" s="353"/>
      <c r="E118" s="353"/>
      <c r="F118" s="131"/>
    </row>
    <row r="119" spans="1:6" s="153" customFormat="1" ht="12" customHeight="1" x14ac:dyDescent="0.25">
      <c r="A119" s="129" t="s">
        <v>325</v>
      </c>
      <c r="B119" s="161" t="s">
        <v>313</v>
      </c>
      <c r="C119" s="451">
        <f>'1.B.sz.mell.'!C121</f>
        <v>0</v>
      </c>
      <c r="D119" s="353"/>
      <c r="E119" s="353"/>
      <c r="F119" s="131"/>
    </row>
    <row r="120" spans="1:6" s="153" customFormat="1" ht="12" customHeight="1" x14ac:dyDescent="0.25">
      <c r="A120" s="129" t="s">
        <v>326</v>
      </c>
      <c r="B120" s="161" t="s">
        <v>327</v>
      </c>
      <c r="C120" s="451">
        <f>'1.B.sz.mell.'!C122</f>
        <v>0</v>
      </c>
      <c r="D120" s="353"/>
      <c r="E120" s="353"/>
      <c r="F120" s="131"/>
    </row>
    <row r="121" spans="1:6" s="153" customFormat="1" ht="12.6" thickBot="1" x14ac:dyDescent="0.3">
      <c r="A121" s="132" t="s">
        <v>328</v>
      </c>
      <c r="B121" s="163" t="s">
        <v>329</v>
      </c>
      <c r="C121" s="458">
        <f>'1.B.sz.mell.'!C123</f>
        <v>0</v>
      </c>
      <c r="D121" s="354"/>
      <c r="E121" s="354"/>
      <c r="F121" s="135"/>
    </row>
    <row r="122" spans="1:6" s="153" customFormat="1" ht="12" customHeight="1" thickBot="1" x14ac:dyDescent="0.3">
      <c r="A122" s="122" t="s">
        <v>15</v>
      </c>
      <c r="B122" s="174" t="s">
        <v>330</v>
      </c>
      <c r="C122" s="543">
        <f>'1.B.sz.mell.'!C124</f>
        <v>0</v>
      </c>
      <c r="D122" s="543">
        <f>+D123+D124</f>
        <v>0</v>
      </c>
      <c r="E122" s="543">
        <f>+E123+E124</f>
        <v>0</v>
      </c>
      <c r="F122" s="124">
        <f>+F123+F124</f>
        <v>0</v>
      </c>
    </row>
    <row r="123" spans="1:6" s="153" customFormat="1" ht="12" customHeight="1" x14ac:dyDescent="0.25">
      <c r="A123" s="126" t="s">
        <v>73</v>
      </c>
      <c r="B123" s="175" t="s">
        <v>50</v>
      </c>
      <c r="C123" s="455">
        <f>'1.B.sz.mell.'!C125</f>
        <v>0</v>
      </c>
      <c r="D123" s="355"/>
      <c r="E123" s="355"/>
      <c r="F123" s="128"/>
    </row>
    <row r="124" spans="1:6" s="153" customFormat="1" ht="12" customHeight="1" thickBot="1" x14ac:dyDescent="0.3">
      <c r="A124" s="132" t="s">
        <v>74</v>
      </c>
      <c r="B124" s="168" t="s">
        <v>51</v>
      </c>
      <c r="C124" s="458">
        <f>'1.B.sz.mell.'!C126</f>
        <v>0</v>
      </c>
      <c r="D124" s="354"/>
      <c r="E124" s="354"/>
      <c r="F124" s="135"/>
    </row>
    <row r="125" spans="1:6" s="153" customFormat="1" ht="12" customHeight="1" thickBot="1" x14ac:dyDescent="0.3">
      <c r="A125" s="122" t="s">
        <v>16</v>
      </c>
      <c r="B125" s="174" t="s">
        <v>331</v>
      </c>
      <c r="C125" s="543">
        <f>'1.B.sz.mell.'!C127</f>
        <v>45699018</v>
      </c>
      <c r="D125" s="543">
        <f>+D92+D108+D122</f>
        <v>46987338.300000004</v>
      </c>
      <c r="E125" s="543">
        <f>+E92+E108+E122</f>
        <v>49148906.079000004</v>
      </c>
      <c r="F125" s="124">
        <f>+F92+F108+F122</f>
        <v>50457003.545019999</v>
      </c>
    </row>
    <row r="126" spans="1:6" s="153" customFormat="1" ht="12" customHeight="1" thickBot="1" x14ac:dyDescent="0.3">
      <c r="A126" s="122" t="s">
        <v>17</v>
      </c>
      <c r="B126" s="174" t="s">
        <v>332</v>
      </c>
      <c r="C126" s="543">
        <f>'1.B.sz.mell.'!C128</f>
        <v>0</v>
      </c>
      <c r="D126" s="543">
        <f>+D127+D128+D129</f>
        <v>0</v>
      </c>
      <c r="E126" s="543">
        <f>+E127+E128+E129</f>
        <v>0</v>
      </c>
      <c r="F126" s="124">
        <f>+F127+F128+F129</f>
        <v>0</v>
      </c>
    </row>
    <row r="127" spans="1:6" s="153" customFormat="1" ht="12" customHeight="1" x14ac:dyDescent="0.25">
      <c r="A127" s="126" t="s">
        <v>77</v>
      </c>
      <c r="B127" s="175" t="s">
        <v>333</v>
      </c>
      <c r="C127" s="455">
        <f>'1.B.sz.mell.'!C129</f>
        <v>0</v>
      </c>
      <c r="D127" s="355"/>
      <c r="E127" s="355"/>
      <c r="F127" s="128"/>
    </row>
    <row r="128" spans="1:6" s="153" customFormat="1" ht="12" customHeight="1" x14ac:dyDescent="0.25">
      <c r="A128" s="129" t="s">
        <v>78</v>
      </c>
      <c r="B128" s="157" t="s">
        <v>334</v>
      </c>
      <c r="C128" s="451">
        <f>'1.B.sz.mell.'!C130</f>
        <v>0</v>
      </c>
      <c r="D128" s="353"/>
      <c r="E128" s="353"/>
      <c r="F128" s="131"/>
    </row>
    <row r="129" spans="1:6" s="153" customFormat="1" ht="12" customHeight="1" thickBot="1" x14ac:dyDescent="0.3">
      <c r="A129" s="132" t="s">
        <v>79</v>
      </c>
      <c r="B129" s="168" t="s">
        <v>335</v>
      </c>
      <c r="C129" s="458">
        <f>'1.B.sz.mell.'!C131</f>
        <v>0</v>
      </c>
      <c r="D129" s="354"/>
      <c r="E129" s="354"/>
      <c r="F129" s="135"/>
    </row>
    <row r="130" spans="1:6" s="153" customFormat="1" ht="12" customHeight="1" thickBot="1" x14ac:dyDescent="0.3">
      <c r="A130" s="122" t="s">
        <v>18</v>
      </c>
      <c r="B130" s="174" t="s">
        <v>336</v>
      </c>
      <c r="C130" s="543">
        <f>'1.B.sz.mell.'!C132</f>
        <v>0</v>
      </c>
      <c r="D130" s="543">
        <f>+D131+D132+D133+D134</f>
        <v>0</v>
      </c>
      <c r="E130" s="543">
        <f>+E131+E132+E133+E134</f>
        <v>0</v>
      </c>
      <c r="F130" s="124">
        <f>+F131+F132+F133+F134</f>
        <v>0</v>
      </c>
    </row>
    <row r="131" spans="1:6" s="153" customFormat="1" ht="12" customHeight="1" x14ac:dyDescent="0.25">
      <c r="A131" s="126" t="s">
        <v>80</v>
      </c>
      <c r="B131" s="175" t="s">
        <v>337</v>
      </c>
      <c r="C131" s="455">
        <f>'1.B.sz.mell.'!C133</f>
        <v>0</v>
      </c>
      <c r="D131" s="355"/>
      <c r="E131" s="355"/>
      <c r="F131" s="128"/>
    </row>
    <row r="132" spans="1:6" s="153" customFormat="1" ht="12" customHeight="1" x14ac:dyDescent="0.25">
      <c r="A132" s="129" t="s">
        <v>81</v>
      </c>
      <c r="B132" s="157" t="s">
        <v>338</v>
      </c>
      <c r="C132" s="451">
        <f>'1.B.sz.mell.'!C134</f>
        <v>0</v>
      </c>
      <c r="D132" s="353"/>
      <c r="E132" s="353"/>
      <c r="F132" s="131"/>
    </row>
    <row r="133" spans="1:6" s="153" customFormat="1" ht="12" customHeight="1" x14ac:dyDescent="0.25">
      <c r="A133" s="129" t="s">
        <v>241</v>
      </c>
      <c r="B133" s="157" t="s">
        <v>339</v>
      </c>
      <c r="C133" s="451">
        <f>'1.B.sz.mell.'!C135</f>
        <v>0</v>
      </c>
      <c r="D133" s="353"/>
      <c r="E133" s="353"/>
      <c r="F133" s="131"/>
    </row>
    <row r="134" spans="1:6" s="153" customFormat="1" ht="12" customHeight="1" thickBot="1" x14ac:dyDescent="0.3">
      <c r="A134" s="132" t="s">
        <v>243</v>
      </c>
      <c r="B134" s="168" t="s">
        <v>340</v>
      </c>
      <c r="C134" s="458">
        <f>'1.B.sz.mell.'!C136</f>
        <v>0</v>
      </c>
      <c r="D134" s="354"/>
      <c r="E134" s="354"/>
      <c r="F134" s="135"/>
    </row>
    <row r="135" spans="1:6" s="153" customFormat="1" ht="12" customHeight="1" thickBot="1" x14ac:dyDescent="0.3">
      <c r="A135" s="122" t="s">
        <v>19</v>
      </c>
      <c r="B135" s="174" t="s">
        <v>341</v>
      </c>
      <c r="C135" s="543">
        <f>'1.B.sz.mell.'!C137</f>
        <v>0</v>
      </c>
      <c r="D135" s="552">
        <f>+D136+D137+D138+D140+D139</f>
        <v>0</v>
      </c>
      <c r="E135" s="552">
        <f>+E136+E137+E138+E140+E139</f>
        <v>0</v>
      </c>
      <c r="F135" s="136">
        <f>+F136+F137+F138+F140+F139</f>
        <v>0</v>
      </c>
    </row>
    <row r="136" spans="1:6" s="153" customFormat="1" ht="12" customHeight="1" x14ac:dyDescent="0.25">
      <c r="A136" s="126" t="s">
        <v>82</v>
      </c>
      <c r="B136" s="175" t="s">
        <v>342</v>
      </c>
      <c r="C136" s="455">
        <f>'1.B.sz.mell.'!C138</f>
        <v>0</v>
      </c>
      <c r="D136" s="355"/>
      <c r="E136" s="355"/>
      <c r="F136" s="128"/>
    </row>
    <row r="137" spans="1:6" s="153" customFormat="1" ht="12" customHeight="1" x14ac:dyDescent="0.25">
      <c r="A137" s="129" t="s">
        <v>83</v>
      </c>
      <c r="B137" s="157" t="s">
        <v>343</v>
      </c>
      <c r="C137" s="451">
        <f>'1.B.sz.mell.'!C139</f>
        <v>0</v>
      </c>
      <c r="D137" s="353"/>
      <c r="E137" s="353"/>
      <c r="F137" s="131"/>
    </row>
    <row r="138" spans="1:6" s="153" customFormat="1" ht="12" customHeight="1" x14ac:dyDescent="0.25">
      <c r="A138" s="129" t="s">
        <v>250</v>
      </c>
      <c r="B138" s="157" t="s">
        <v>344</v>
      </c>
      <c r="C138" s="451">
        <f>'1.B.sz.mell.'!C140</f>
        <v>0</v>
      </c>
      <c r="D138" s="353"/>
      <c r="E138" s="353"/>
      <c r="F138" s="131"/>
    </row>
    <row r="139" spans="1:6" s="153" customFormat="1" ht="12" customHeight="1" x14ac:dyDescent="0.25">
      <c r="A139" s="129" t="s">
        <v>252</v>
      </c>
      <c r="B139" s="157" t="s">
        <v>417</v>
      </c>
      <c r="C139" s="451">
        <f>'1.B.sz.mell.'!C141</f>
        <v>0</v>
      </c>
      <c r="D139" s="353">
        <f>C139*1.004</f>
        <v>0</v>
      </c>
      <c r="E139" s="353">
        <f>D139*1.004</f>
        <v>0</v>
      </c>
      <c r="F139" s="131">
        <f>E139*1.004</f>
        <v>0</v>
      </c>
    </row>
    <row r="140" spans="1:6" s="153" customFormat="1" ht="12" customHeight="1" thickBot="1" x14ac:dyDescent="0.3">
      <c r="A140" s="132" t="s">
        <v>418</v>
      </c>
      <c r="B140" s="168" t="s">
        <v>345</v>
      </c>
      <c r="C140" s="458">
        <f>'1.B.sz.mell.'!C142</f>
        <v>0</v>
      </c>
      <c r="D140" s="354"/>
      <c r="E140" s="354"/>
      <c r="F140" s="135"/>
    </row>
    <row r="141" spans="1:6" s="153" customFormat="1" ht="12" customHeight="1" thickBot="1" x14ac:dyDescent="0.3">
      <c r="A141" s="122" t="s">
        <v>20</v>
      </c>
      <c r="B141" s="174" t="s">
        <v>346</v>
      </c>
      <c r="C141" s="543">
        <f>'1.B.sz.mell.'!C143</f>
        <v>0</v>
      </c>
      <c r="D141" s="558">
        <f>+D142+D143+D144+D145</f>
        <v>0</v>
      </c>
      <c r="E141" s="558">
        <f>+E142+E143+E144+E145</f>
        <v>0</v>
      </c>
      <c r="F141" s="177">
        <f>+F142+F143+F144+F145</f>
        <v>0</v>
      </c>
    </row>
    <row r="142" spans="1:6" s="153" customFormat="1" ht="12" customHeight="1" x14ac:dyDescent="0.25">
      <c r="A142" s="126" t="s">
        <v>131</v>
      </c>
      <c r="B142" s="175" t="s">
        <v>347</v>
      </c>
      <c r="C142" s="455">
        <f>'1.B.sz.mell.'!C144</f>
        <v>0</v>
      </c>
      <c r="D142" s="355"/>
      <c r="E142" s="355"/>
      <c r="F142" s="128"/>
    </row>
    <row r="143" spans="1:6" s="153" customFormat="1" ht="12" customHeight="1" x14ac:dyDescent="0.25">
      <c r="A143" s="129" t="s">
        <v>132</v>
      </c>
      <c r="B143" s="157" t="s">
        <v>348</v>
      </c>
      <c r="C143" s="451">
        <f>'1.B.sz.mell.'!C145</f>
        <v>0</v>
      </c>
      <c r="D143" s="353"/>
      <c r="E143" s="353"/>
      <c r="F143" s="131"/>
    </row>
    <row r="144" spans="1:6" s="153" customFormat="1" ht="12" customHeight="1" x14ac:dyDescent="0.25">
      <c r="A144" s="129" t="s">
        <v>167</v>
      </c>
      <c r="B144" s="157" t="s">
        <v>349</v>
      </c>
      <c r="C144" s="451">
        <f>'1.B.sz.mell.'!C146</f>
        <v>0</v>
      </c>
      <c r="D144" s="353"/>
      <c r="E144" s="353"/>
      <c r="F144" s="131"/>
    </row>
    <row r="145" spans="1:9" s="153" customFormat="1" ht="12" customHeight="1" thickBot="1" x14ac:dyDescent="0.3">
      <c r="A145" s="132" t="s">
        <v>258</v>
      </c>
      <c r="B145" s="168" t="s">
        <v>350</v>
      </c>
      <c r="C145" s="458">
        <f>'1.B.sz.mell.'!C147</f>
        <v>0</v>
      </c>
      <c r="D145" s="354"/>
      <c r="E145" s="354"/>
      <c r="F145" s="135"/>
    </row>
    <row r="146" spans="1:9" s="153" customFormat="1" ht="15" customHeight="1" thickBot="1" x14ac:dyDescent="0.3">
      <c r="A146" s="122" t="s">
        <v>21</v>
      </c>
      <c r="B146" s="174" t="s">
        <v>351</v>
      </c>
      <c r="C146" s="568"/>
      <c r="D146" s="559">
        <f>+D126+D130+D135+D141</f>
        <v>0</v>
      </c>
      <c r="E146" s="559">
        <f>+E126+E130+E135+E141</f>
        <v>0</v>
      </c>
      <c r="F146" s="106">
        <f>+F126+F130+F135+F141</f>
        <v>0</v>
      </c>
      <c r="G146" s="179"/>
      <c r="H146" s="179"/>
      <c r="I146" s="179"/>
    </row>
    <row r="147" spans="1:9" s="125" customFormat="1" ht="12.9" customHeight="1" thickBot="1" x14ac:dyDescent="0.3">
      <c r="A147" s="469" t="s">
        <v>22</v>
      </c>
      <c r="B147" s="134" t="s">
        <v>352</v>
      </c>
      <c r="C147" s="543">
        <f>'1.B.sz.mell.'!C148</f>
        <v>45699018</v>
      </c>
      <c r="D147" s="559">
        <f>+D125+D146</f>
        <v>46987338.300000004</v>
      </c>
      <c r="E147" s="559">
        <f>+E125+E146</f>
        <v>49148906.079000004</v>
      </c>
      <c r="F147" s="106">
        <f>+F125+F146</f>
        <v>50457003.545019999</v>
      </c>
    </row>
    <row r="148" spans="1:9" s="153" customFormat="1" ht="7.5" customHeight="1" x14ac:dyDescent="0.25">
      <c r="C148" s="181"/>
      <c r="D148" s="181"/>
      <c r="E148" s="181"/>
      <c r="F148" s="181"/>
    </row>
    <row r="149" spans="1:9" s="153" customFormat="1" ht="12" x14ac:dyDescent="0.25">
      <c r="A149" s="669" t="s">
        <v>353</v>
      </c>
      <c r="B149" s="669"/>
      <c r="C149" s="669"/>
    </row>
    <row r="150" spans="1:9" s="153" customFormat="1" ht="15" customHeight="1" thickBot="1" x14ac:dyDescent="0.3">
      <c r="A150" s="616" t="s">
        <v>114</v>
      </c>
      <c r="B150" s="616"/>
      <c r="C150" s="76" t="s">
        <v>9</v>
      </c>
      <c r="D150" s="76" t="s">
        <v>9</v>
      </c>
      <c r="E150" s="76" t="s">
        <v>9</v>
      </c>
      <c r="F150" s="76" t="s">
        <v>9</v>
      </c>
    </row>
    <row r="151" spans="1:9" s="153" customFormat="1" ht="26.25" customHeight="1" thickBot="1" x14ac:dyDescent="0.3">
      <c r="A151" s="122">
        <v>1</v>
      </c>
      <c r="B151" s="167" t="s">
        <v>354</v>
      </c>
      <c r="C151" s="124">
        <f>C62-C125</f>
        <v>-45678998</v>
      </c>
      <c r="D151" s="124">
        <f>D62-D125</f>
        <v>-46967318.300000004</v>
      </c>
      <c r="E151" s="124">
        <f>E62-E125</f>
        <v>-49128886.079000004</v>
      </c>
      <c r="F151" s="124">
        <f>F62-F125</f>
        <v>-50436983.545019999</v>
      </c>
    </row>
    <row r="152" spans="1:9" s="153" customFormat="1" ht="27.75" customHeight="1" thickBot="1" x14ac:dyDescent="0.3">
      <c r="A152" s="122" t="s">
        <v>14</v>
      </c>
      <c r="B152" s="167" t="s">
        <v>355</v>
      </c>
      <c r="C152" s="124">
        <f>C85-C147</f>
        <v>-45699018</v>
      </c>
      <c r="D152" s="124">
        <f>D85-D146</f>
        <v>46967317.979999997</v>
      </c>
      <c r="E152" s="124">
        <f>E85-E146</f>
        <v>49128886.1598</v>
      </c>
      <c r="F152" s="124">
        <f>F85-F146</f>
        <v>50436984.021398</v>
      </c>
    </row>
    <row r="154" spans="1:9" x14ac:dyDescent="0.3">
      <c r="D154" s="343"/>
      <c r="E154" s="343"/>
      <c r="F154" s="343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78740157480314965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4"/>
  <sheetViews>
    <sheetView zoomScaleNormal="100" workbookViewId="0">
      <selection activeCell="H96" sqref="H96"/>
    </sheetView>
  </sheetViews>
  <sheetFormatPr defaultColWidth="9.33203125" defaultRowHeight="15.6" x14ac:dyDescent="0.3"/>
  <cols>
    <col min="1" max="1" width="7.109375" style="92" bestFit="1" customWidth="1"/>
    <col min="2" max="2" width="78.33203125" style="92" bestFit="1" customWidth="1"/>
    <col min="3" max="3" width="15.109375" style="93" customWidth="1"/>
    <col min="4" max="4" width="14.33203125" style="93" customWidth="1"/>
    <col min="5" max="6" width="17.77734375" style="93" bestFit="1" customWidth="1"/>
    <col min="7" max="7" width="9.33203125" style="99"/>
    <col min="8" max="9" width="9.77734375" style="99" bestFit="1" customWidth="1"/>
    <col min="10" max="16384" width="9.33203125" style="99"/>
  </cols>
  <sheetData>
    <row r="1" spans="1:6" ht="14.25" customHeight="1" x14ac:dyDescent="0.3">
      <c r="A1" s="607" t="s">
        <v>582</v>
      </c>
      <c r="B1" s="608"/>
      <c r="C1" s="608"/>
      <c r="D1" s="98"/>
      <c r="E1" s="98"/>
      <c r="F1" s="98"/>
    </row>
    <row r="2" spans="1:6" ht="14.25" customHeight="1" x14ac:dyDescent="0.3">
      <c r="A2" s="611" t="s">
        <v>517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  <c r="D3" s="99"/>
      <c r="E3" s="99"/>
      <c r="F3" s="99"/>
    </row>
    <row r="4" spans="1:6" ht="15.9" customHeight="1" thickBot="1" x14ac:dyDescent="0.35">
      <c r="A4" s="606" t="s">
        <v>112</v>
      </c>
      <c r="B4" s="606"/>
      <c r="C4" s="541" t="s">
        <v>9</v>
      </c>
      <c r="D4" s="541" t="s">
        <v>9</v>
      </c>
      <c r="E4" s="541" t="s">
        <v>9</v>
      </c>
      <c r="F4" s="541" t="s">
        <v>9</v>
      </c>
    </row>
    <row r="5" spans="1:6" ht="23.4" thickBot="1" x14ac:dyDescent="0.35">
      <c r="A5" s="183" t="s">
        <v>59</v>
      </c>
      <c r="B5" s="184" t="s">
        <v>12</v>
      </c>
      <c r="C5" s="184" t="s">
        <v>471</v>
      </c>
      <c r="D5" s="184" t="s">
        <v>476</v>
      </c>
      <c r="E5" s="184" t="s">
        <v>484</v>
      </c>
      <c r="F5" s="94" t="s">
        <v>515</v>
      </c>
    </row>
    <row r="6" spans="1:6" s="103" customFormat="1" ht="11.25" customHeight="1" thickBot="1" x14ac:dyDescent="0.25">
      <c r="A6" s="9">
        <v>1</v>
      </c>
      <c r="B6" s="10">
        <v>2</v>
      </c>
      <c r="C6" s="10">
        <v>3</v>
      </c>
      <c r="D6" s="10">
        <v>4</v>
      </c>
      <c r="E6" s="10">
        <v>5</v>
      </c>
      <c r="F6" s="11">
        <v>6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543">
        <f>'1.C.sz.mell.'!C8</f>
        <v>0</v>
      </c>
      <c r="D7" s="543"/>
      <c r="E7" s="543"/>
      <c r="F7" s="124"/>
    </row>
    <row r="8" spans="1:6" s="125" customFormat="1" ht="12" customHeight="1" x14ac:dyDescent="0.25">
      <c r="A8" s="260" t="s">
        <v>84</v>
      </c>
      <c r="B8" s="127" t="s">
        <v>192</v>
      </c>
      <c r="C8" s="455">
        <f>'1.C.sz.mell.'!C9</f>
        <v>0</v>
      </c>
      <c r="D8" s="455"/>
      <c r="E8" s="455"/>
      <c r="F8" s="455"/>
    </row>
    <row r="9" spans="1:6" s="125" customFormat="1" ht="12" customHeight="1" x14ac:dyDescent="0.25">
      <c r="A9" s="261" t="s">
        <v>85</v>
      </c>
      <c r="B9" s="130" t="s">
        <v>193</v>
      </c>
      <c r="C9" s="451">
        <f>'1.C.sz.mell.'!C10</f>
        <v>0</v>
      </c>
      <c r="D9" s="451"/>
      <c r="E9" s="451"/>
      <c r="F9" s="451"/>
    </row>
    <row r="10" spans="1:6" s="125" customFormat="1" ht="12" customHeight="1" x14ac:dyDescent="0.25">
      <c r="A10" s="261" t="s">
        <v>86</v>
      </c>
      <c r="B10" s="130" t="s">
        <v>194</v>
      </c>
      <c r="C10" s="451">
        <f>'1.C.sz.mell.'!C11</f>
        <v>0</v>
      </c>
      <c r="D10" s="451"/>
      <c r="E10" s="451"/>
      <c r="F10" s="451"/>
    </row>
    <row r="11" spans="1:6" s="125" customFormat="1" ht="12" customHeight="1" x14ac:dyDescent="0.25">
      <c r="A11" s="261" t="s">
        <v>87</v>
      </c>
      <c r="B11" s="130" t="s">
        <v>195</v>
      </c>
      <c r="C11" s="451">
        <f>'1.C.sz.mell.'!C12</f>
        <v>0</v>
      </c>
      <c r="D11" s="451"/>
      <c r="E11" s="451"/>
      <c r="F11" s="451"/>
    </row>
    <row r="12" spans="1:6" s="125" customFormat="1" ht="12" customHeight="1" x14ac:dyDescent="0.25">
      <c r="A12" s="261" t="s">
        <v>109</v>
      </c>
      <c r="B12" s="130" t="s">
        <v>196</v>
      </c>
      <c r="C12" s="451">
        <f>'1.C.sz.mell.'!C13</f>
        <v>0</v>
      </c>
      <c r="D12" s="353"/>
      <c r="E12" s="353"/>
      <c r="F12" s="353"/>
    </row>
    <row r="13" spans="1:6" s="125" customFormat="1" ht="12" customHeight="1" thickBot="1" x14ac:dyDescent="0.3">
      <c r="A13" s="456" t="s">
        <v>88</v>
      </c>
      <c r="B13" s="133" t="s">
        <v>197</v>
      </c>
      <c r="C13" s="458">
        <f>'1.C.sz.mell.'!C14</f>
        <v>0</v>
      </c>
      <c r="D13" s="458"/>
      <c r="E13" s="458"/>
      <c r="F13" s="458"/>
    </row>
    <row r="14" spans="1:6" s="125" customFormat="1" ht="12" customHeight="1" thickBot="1" x14ac:dyDescent="0.3">
      <c r="A14" s="122" t="s">
        <v>14</v>
      </c>
      <c r="B14" s="134" t="s">
        <v>198</v>
      </c>
      <c r="C14" s="543">
        <f>'1.C.sz.mell.'!C15</f>
        <v>0</v>
      </c>
      <c r="D14" s="543">
        <f>+D15+D16+D17+D18+D19</f>
        <v>0</v>
      </c>
      <c r="E14" s="543">
        <f>+E15+E16+E17+E18+E19</f>
        <v>0</v>
      </c>
      <c r="F14" s="124">
        <f>+F15+F16+F17+F18+F19</f>
        <v>0</v>
      </c>
    </row>
    <row r="15" spans="1:6" s="125" customFormat="1" ht="12" customHeight="1" x14ac:dyDescent="0.25">
      <c r="A15" s="260" t="s">
        <v>90</v>
      </c>
      <c r="B15" s="127" t="s">
        <v>199</v>
      </c>
      <c r="C15" s="455">
        <f>'1.C.sz.mell.'!C16</f>
        <v>0</v>
      </c>
      <c r="D15" s="355"/>
      <c r="E15" s="355"/>
      <c r="F15" s="355"/>
    </row>
    <row r="16" spans="1:6" s="125" customFormat="1" ht="12" customHeight="1" x14ac:dyDescent="0.25">
      <c r="A16" s="261" t="s">
        <v>91</v>
      </c>
      <c r="B16" s="130" t="s">
        <v>200</v>
      </c>
      <c r="C16" s="451">
        <f>'1.C.sz.mell.'!C17</f>
        <v>0</v>
      </c>
      <c r="D16" s="353"/>
      <c r="E16" s="353"/>
      <c r="F16" s="353"/>
    </row>
    <row r="17" spans="1:7" s="125" customFormat="1" ht="12" customHeight="1" x14ac:dyDescent="0.25">
      <c r="A17" s="261" t="s">
        <v>92</v>
      </c>
      <c r="B17" s="130" t="s">
        <v>201</v>
      </c>
      <c r="C17" s="451">
        <f>'1.C.sz.mell.'!C18</f>
        <v>0</v>
      </c>
      <c r="D17" s="353"/>
      <c r="E17" s="353"/>
      <c r="F17" s="353"/>
    </row>
    <row r="18" spans="1:7" s="125" customFormat="1" ht="12" customHeight="1" x14ac:dyDescent="0.25">
      <c r="A18" s="261" t="s">
        <v>93</v>
      </c>
      <c r="B18" s="130" t="s">
        <v>202</v>
      </c>
      <c r="C18" s="451">
        <f>'1.C.sz.mell.'!C19</f>
        <v>0</v>
      </c>
      <c r="D18" s="353"/>
      <c r="E18" s="353"/>
      <c r="F18" s="353"/>
    </row>
    <row r="19" spans="1:7" s="125" customFormat="1" ht="12" customHeight="1" x14ac:dyDescent="0.25">
      <c r="A19" s="261" t="s">
        <v>94</v>
      </c>
      <c r="B19" s="130" t="s">
        <v>203</v>
      </c>
      <c r="C19" s="451">
        <f>'1.C.sz.mell.'!C20</f>
        <v>0</v>
      </c>
      <c r="D19" s="353"/>
      <c r="E19" s="353"/>
      <c r="F19" s="353"/>
      <c r="G19" s="542"/>
    </row>
    <row r="20" spans="1:7" s="125" customFormat="1" ht="12" customHeight="1" thickBot="1" x14ac:dyDescent="0.3">
      <c r="A20" s="456" t="s">
        <v>103</v>
      </c>
      <c r="B20" s="133" t="s">
        <v>204</v>
      </c>
      <c r="C20" s="458">
        <f>'1.C.sz.mell.'!C21</f>
        <v>0</v>
      </c>
      <c r="D20" s="354"/>
      <c r="E20" s="354"/>
      <c r="F20" s="354"/>
    </row>
    <row r="21" spans="1:7" s="125" customFormat="1" ht="12" customHeight="1" thickBot="1" x14ac:dyDescent="0.3">
      <c r="A21" s="122" t="s">
        <v>15</v>
      </c>
      <c r="B21" s="123" t="s">
        <v>205</v>
      </c>
      <c r="C21" s="543">
        <f>'1.C.sz.mell.'!C22</f>
        <v>0</v>
      </c>
      <c r="D21" s="543">
        <f>+D22+D23+D24+D25+D26</f>
        <v>0</v>
      </c>
      <c r="E21" s="543">
        <f>+E22+E23+E24+E25+E26</f>
        <v>0</v>
      </c>
      <c r="F21" s="124">
        <f>+F22+F23+F24+F25+F26</f>
        <v>0</v>
      </c>
    </row>
    <row r="22" spans="1:7" s="125" customFormat="1" ht="12" customHeight="1" x14ac:dyDescent="0.25">
      <c r="A22" s="260" t="s">
        <v>73</v>
      </c>
      <c r="B22" s="127" t="s">
        <v>206</v>
      </c>
      <c r="C22" s="455">
        <f>'1.C.sz.mell.'!C23</f>
        <v>0</v>
      </c>
      <c r="D22" s="355"/>
      <c r="E22" s="355"/>
      <c r="F22" s="355"/>
    </row>
    <row r="23" spans="1:7" s="125" customFormat="1" ht="12" customHeight="1" x14ac:dyDescent="0.25">
      <c r="A23" s="261" t="s">
        <v>74</v>
      </c>
      <c r="B23" s="130" t="s">
        <v>207</v>
      </c>
      <c r="C23" s="451">
        <f>'1.C.sz.mell.'!C24</f>
        <v>0</v>
      </c>
      <c r="D23" s="353"/>
      <c r="E23" s="353"/>
      <c r="F23" s="353"/>
    </row>
    <row r="24" spans="1:7" s="125" customFormat="1" ht="12" customHeight="1" x14ac:dyDescent="0.25">
      <c r="A24" s="261" t="s">
        <v>75</v>
      </c>
      <c r="B24" s="130" t="s">
        <v>208</v>
      </c>
      <c r="C24" s="451">
        <f>'1.C.sz.mell.'!C25</f>
        <v>0</v>
      </c>
      <c r="D24" s="353"/>
      <c r="E24" s="353"/>
      <c r="F24" s="353"/>
    </row>
    <row r="25" spans="1:7" s="125" customFormat="1" ht="12" customHeight="1" x14ac:dyDescent="0.25">
      <c r="A25" s="261" t="s">
        <v>76</v>
      </c>
      <c r="B25" s="130" t="s">
        <v>209</v>
      </c>
      <c r="C25" s="451">
        <f>'1.C.sz.mell.'!C26</f>
        <v>0</v>
      </c>
      <c r="D25" s="353"/>
      <c r="E25" s="353"/>
      <c r="F25" s="353"/>
    </row>
    <row r="26" spans="1:7" s="125" customFormat="1" ht="12" customHeight="1" x14ac:dyDescent="0.25">
      <c r="A26" s="261" t="s">
        <v>121</v>
      </c>
      <c r="B26" s="130" t="s">
        <v>210</v>
      </c>
      <c r="C26" s="451">
        <f>'1.C.sz.mell.'!C27</f>
        <v>0</v>
      </c>
      <c r="D26" s="353"/>
      <c r="E26" s="353"/>
      <c r="F26" s="353"/>
    </row>
    <row r="27" spans="1:7" s="125" customFormat="1" ht="12" customHeight="1" thickBot="1" x14ac:dyDescent="0.3">
      <c r="A27" s="456" t="s">
        <v>122</v>
      </c>
      <c r="B27" s="133" t="s">
        <v>211</v>
      </c>
      <c r="C27" s="458">
        <f>'1.C.sz.mell.'!C28</f>
        <v>0</v>
      </c>
      <c r="D27" s="354"/>
      <c r="E27" s="354"/>
      <c r="F27" s="354"/>
    </row>
    <row r="28" spans="1:7" s="125" customFormat="1" ht="12" customHeight="1" thickBot="1" x14ac:dyDescent="0.3">
      <c r="A28" s="122" t="s">
        <v>123</v>
      </c>
      <c r="B28" s="123" t="s">
        <v>212</v>
      </c>
      <c r="C28" s="543">
        <f>'1.C.sz.mell.'!C29</f>
        <v>0</v>
      </c>
      <c r="D28" s="552"/>
      <c r="E28" s="552"/>
      <c r="F28" s="136"/>
    </row>
    <row r="29" spans="1:7" s="125" customFormat="1" ht="12" customHeight="1" x14ac:dyDescent="0.25">
      <c r="A29" s="260" t="s">
        <v>213</v>
      </c>
      <c r="B29" s="127" t="s">
        <v>214</v>
      </c>
      <c r="C29" s="455">
        <f>'1.C.sz.mell.'!C30</f>
        <v>0</v>
      </c>
      <c r="D29" s="550"/>
      <c r="E29" s="550"/>
      <c r="F29" s="550"/>
    </row>
    <row r="30" spans="1:7" s="125" customFormat="1" ht="12" customHeight="1" x14ac:dyDescent="0.25">
      <c r="A30" s="261" t="s">
        <v>215</v>
      </c>
      <c r="B30" s="130" t="s">
        <v>216</v>
      </c>
      <c r="C30" s="451">
        <f>'1.C.sz.mell.'!C31</f>
        <v>0</v>
      </c>
      <c r="D30" s="353"/>
      <c r="E30" s="353"/>
      <c r="F30" s="353"/>
    </row>
    <row r="31" spans="1:7" s="125" customFormat="1" ht="12" customHeight="1" x14ac:dyDescent="0.25">
      <c r="A31" s="261" t="s">
        <v>217</v>
      </c>
      <c r="B31" s="130" t="s">
        <v>218</v>
      </c>
      <c r="C31" s="451">
        <f>'1.C.sz.mell.'!C32</f>
        <v>0</v>
      </c>
      <c r="D31" s="353"/>
      <c r="E31" s="353"/>
      <c r="F31" s="353"/>
    </row>
    <row r="32" spans="1:7" s="125" customFormat="1" ht="12" customHeight="1" x14ac:dyDescent="0.25">
      <c r="A32" s="261" t="s">
        <v>219</v>
      </c>
      <c r="B32" s="130" t="s">
        <v>220</v>
      </c>
      <c r="C32" s="451">
        <f>'1.C.sz.mell.'!C33</f>
        <v>0</v>
      </c>
      <c r="D32" s="353"/>
      <c r="E32" s="353"/>
      <c r="F32" s="353"/>
    </row>
    <row r="33" spans="1:6" s="125" customFormat="1" ht="12" customHeight="1" x14ac:dyDescent="0.25">
      <c r="A33" s="261" t="s">
        <v>221</v>
      </c>
      <c r="B33" s="130" t="s">
        <v>222</v>
      </c>
      <c r="C33" s="451">
        <f>'1.C.sz.mell.'!C34</f>
        <v>0</v>
      </c>
      <c r="D33" s="353"/>
      <c r="E33" s="353"/>
      <c r="F33" s="353"/>
    </row>
    <row r="34" spans="1:6" s="125" customFormat="1" ht="12" customHeight="1" thickBot="1" x14ac:dyDescent="0.3">
      <c r="A34" s="456" t="s">
        <v>223</v>
      </c>
      <c r="B34" s="133" t="s">
        <v>224</v>
      </c>
      <c r="C34" s="458">
        <f>'1.C.sz.mell.'!C35</f>
        <v>0</v>
      </c>
      <c r="D34" s="354"/>
      <c r="E34" s="354"/>
      <c r="F34" s="354"/>
    </row>
    <row r="35" spans="1:6" s="125" customFormat="1" ht="12" customHeight="1" thickBot="1" x14ac:dyDescent="0.3">
      <c r="A35" s="122" t="s">
        <v>17</v>
      </c>
      <c r="B35" s="123" t="s">
        <v>225</v>
      </c>
      <c r="C35" s="543">
        <f>'1.C.sz.mell.'!C36</f>
        <v>17003282</v>
      </c>
      <c r="D35" s="543">
        <f>SUM(D36:D45)</f>
        <v>17003282</v>
      </c>
      <c r="E35" s="543">
        <f>SUM(E36:E45)</f>
        <v>17003282</v>
      </c>
      <c r="F35" s="124">
        <f>SUM(F36:F45)</f>
        <v>17003282</v>
      </c>
    </row>
    <row r="36" spans="1:6" s="125" customFormat="1" ht="12" customHeight="1" x14ac:dyDescent="0.25">
      <c r="A36" s="260" t="s">
        <v>77</v>
      </c>
      <c r="B36" s="127" t="s">
        <v>226</v>
      </c>
      <c r="C36" s="455">
        <f>'1.C.sz.mell.'!C37</f>
        <v>0</v>
      </c>
      <c r="D36" s="355"/>
      <c r="E36" s="355"/>
      <c r="F36" s="355"/>
    </row>
    <row r="37" spans="1:6" s="125" customFormat="1" ht="12" customHeight="1" x14ac:dyDescent="0.25">
      <c r="A37" s="261" t="s">
        <v>78</v>
      </c>
      <c r="B37" s="130" t="s">
        <v>227</v>
      </c>
      <c r="C37" s="452">
        <f>'1.C.sz.mell.'!C38</f>
        <v>7053632</v>
      </c>
      <c r="D37" s="353">
        <f>C37</f>
        <v>7053632</v>
      </c>
      <c r="E37" s="353">
        <f>D37</f>
        <v>7053632</v>
      </c>
      <c r="F37" s="353">
        <f>E37</f>
        <v>7053632</v>
      </c>
    </row>
    <row r="38" spans="1:6" s="125" customFormat="1" ht="12" customHeight="1" x14ac:dyDescent="0.25">
      <c r="A38" s="261" t="s">
        <v>79</v>
      </c>
      <c r="B38" s="130" t="s">
        <v>228</v>
      </c>
      <c r="C38" s="452">
        <f>'1.C.sz.mell.'!C39</f>
        <v>750000</v>
      </c>
      <c r="D38" s="353">
        <f t="shared" ref="D38:F45" si="0">C38</f>
        <v>750000</v>
      </c>
      <c r="E38" s="353">
        <f t="shared" si="0"/>
        <v>750000</v>
      </c>
      <c r="F38" s="353">
        <f t="shared" si="0"/>
        <v>750000</v>
      </c>
    </row>
    <row r="39" spans="1:6" s="125" customFormat="1" ht="12" customHeight="1" x14ac:dyDescent="0.25">
      <c r="A39" s="261" t="s">
        <v>125</v>
      </c>
      <c r="B39" s="130" t="s">
        <v>229</v>
      </c>
      <c r="C39" s="452">
        <f>'1.C.sz.mell.'!C40</f>
        <v>0</v>
      </c>
      <c r="D39" s="353">
        <f t="shared" si="0"/>
        <v>0</v>
      </c>
      <c r="E39" s="353">
        <f t="shared" si="0"/>
        <v>0</v>
      </c>
      <c r="F39" s="353">
        <f t="shared" si="0"/>
        <v>0</v>
      </c>
    </row>
    <row r="40" spans="1:6" s="125" customFormat="1" ht="12" customHeight="1" x14ac:dyDescent="0.25">
      <c r="A40" s="261" t="s">
        <v>126</v>
      </c>
      <c r="B40" s="130" t="s">
        <v>230</v>
      </c>
      <c r="C40" s="452">
        <f>'1.C.sz.mell.'!C41</f>
        <v>5576905</v>
      </c>
      <c r="D40" s="353">
        <f t="shared" si="0"/>
        <v>5576905</v>
      </c>
      <c r="E40" s="353">
        <f t="shared" si="0"/>
        <v>5576905</v>
      </c>
      <c r="F40" s="353">
        <f t="shared" si="0"/>
        <v>5576905</v>
      </c>
    </row>
    <row r="41" spans="1:6" s="125" customFormat="1" ht="12" customHeight="1" x14ac:dyDescent="0.25">
      <c r="A41" s="261" t="s">
        <v>127</v>
      </c>
      <c r="B41" s="130" t="s">
        <v>231</v>
      </c>
      <c r="C41" s="452">
        <f>'1.C.sz.mell.'!C42</f>
        <v>3612745</v>
      </c>
      <c r="D41" s="353">
        <f t="shared" si="0"/>
        <v>3612745</v>
      </c>
      <c r="E41" s="353">
        <f t="shared" si="0"/>
        <v>3612745</v>
      </c>
      <c r="F41" s="353">
        <f t="shared" si="0"/>
        <v>3612745</v>
      </c>
    </row>
    <row r="42" spans="1:6" s="125" customFormat="1" ht="12" customHeight="1" x14ac:dyDescent="0.25">
      <c r="A42" s="261" t="s">
        <v>128</v>
      </c>
      <c r="B42" s="130" t="s">
        <v>232</v>
      </c>
      <c r="C42" s="452">
        <f>'1.C.sz.mell.'!C43</f>
        <v>0</v>
      </c>
      <c r="D42" s="353">
        <f t="shared" si="0"/>
        <v>0</v>
      </c>
      <c r="E42" s="353">
        <f t="shared" si="0"/>
        <v>0</v>
      </c>
      <c r="F42" s="353">
        <f t="shared" si="0"/>
        <v>0</v>
      </c>
    </row>
    <row r="43" spans="1:6" s="125" customFormat="1" ht="12" customHeight="1" x14ac:dyDescent="0.25">
      <c r="A43" s="261" t="s">
        <v>129</v>
      </c>
      <c r="B43" s="130" t="s">
        <v>481</v>
      </c>
      <c r="C43" s="452">
        <f>'1.C.sz.mell.'!C44</f>
        <v>0</v>
      </c>
      <c r="D43" s="353">
        <f t="shared" si="0"/>
        <v>0</v>
      </c>
      <c r="E43" s="353">
        <f t="shared" si="0"/>
        <v>0</v>
      </c>
      <c r="F43" s="353">
        <f t="shared" si="0"/>
        <v>0</v>
      </c>
    </row>
    <row r="44" spans="1:6" s="125" customFormat="1" ht="12" customHeight="1" x14ac:dyDescent="0.25">
      <c r="A44" s="261" t="s">
        <v>234</v>
      </c>
      <c r="B44" s="130" t="s">
        <v>235</v>
      </c>
      <c r="C44" s="452">
        <f>'1.C.sz.mell.'!C45</f>
        <v>0</v>
      </c>
      <c r="D44" s="353">
        <f t="shared" si="0"/>
        <v>0</v>
      </c>
      <c r="E44" s="353">
        <f t="shared" si="0"/>
        <v>0</v>
      </c>
      <c r="F44" s="353">
        <f t="shared" si="0"/>
        <v>0</v>
      </c>
    </row>
    <row r="45" spans="1:6" s="125" customFormat="1" ht="12" customHeight="1" thickBot="1" x14ac:dyDescent="0.3">
      <c r="A45" s="456" t="s">
        <v>236</v>
      </c>
      <c r="B45" s="133" t="s">
        <v>237</v>
      </c>
      <c r="C45" s="457">
        <f>'1.C.sz.mell.'!C46</f>
        <v>10000</v>
      </c>
      <c r="D45" s="354">
        <f t="shared" si="0"/>
        <v>10000</v>
      </c>
      <c r="E45" s="354">
        <f t="shared" si="0"/>
        <v>10000</v>
      </c>
      <c r="F45" s="354">
        <f t="shared" si="0"/>
        <v>10000</v>
      </c>
    </row>
    <row r="46" spans="1:6" s="125" customFormat="1" ht="12" customHeight="1" thickBot="1" x14ac:dyDescent="0.3">
      <c r="A46" s="122" t="s">
        <v>18</v>
      </c>
      <c r="B46" s="123" t="s">
        <v>238</v>
      </c>
      <c r="C46" s="543">
        <f>'1.C.sz.mell.'!C47</f>
        <v>0</v>
      </c>
      <c r="D46" s="543">
        <f>SUM(D47:D51)</f>
        <v>0</v>
      </c>
      <c r="E46" s="543">
        <f>SUM(E47:E51)</f>
        <v>0</v>
      </c>
      <c r="F46" s="124">
        <f>SUM(F47:F51)</f>
        <v>0</v>
      </c>
    </row>
    <row r="47" spans="1:6" s="125" customFormat="1" ht="12" customHeight="1" x14ac:dyDescent="0.25">
      <c r="A47" s="260" t="s">
        <v>80</v>
      </c>
      <c r="B47" s="127" t="s">
        <v>239</v>
      </c>
      <c r="C47" s="455">
        <f>'1.C.sz.mell.'!C48</f>
        <v>0</v>
      </c>
      <c r="D47" s="553"/>
      <c r="E47" s="553"/>
      <c r="F47" s="553"/>
    </row>
    <row r="48" spans="1:6" s="125" customFormat="1" ht="12" customHeight="1" x14ac:dyDescent="0.25">
      <c r="A48" s="261" t="s">
        <v>81</v>
      </c>
      <c r="B48" s="130" t="s">
        <v>240</v>
      </c>
      <c r="C48" s="451">
        <f>'1.C.sz.mell.'!C49</f>
        <v>0</v>
      </c>
      <c r="D48" s="497"/>
      <c r="E48" s="497"/>
      <c r="F48" s="497"/>
    </row>
    <row r="49" spans="1:6" s="125" customFormat="1" ht="12" customHeight="1" x14ac:dyDescent="0.25">
      <c r="A49" s="261" t="s">
        <v>241</v>
      </c>
      <c r="B49" s="130" t="s">
        <v>242</v>
      </c>
      <c r="C49" s="451">
        <f>'1.C.sz.mell.'!C50</f>
        <v>0</v>
      </c>
      <c r="D49" s="497"/>
      <c r="E49" s="497"/>
      <c r="F49" s="497"/>
    </row>
    <row r="50" spans="1:6" s="125" customFormat="1" ht="12" customHeight="1" x14ac:dyDescent="0.25">
      <c r="A50" s="261" t="s">
        <v>243</v>
      </c>
      <c r="B50" s="130" t="s">
        <v>244</v>
      </c>
      <c r="C50" s="451">
        <f>'1.C.sz.mell.'!C51</f>
        <v>0</v>
      </c>
      <c r="D50" s="497"/>
      <c r="E50" s="497"/>
      <c r="F50" s="497"/>
    </row>
    <row r="51" spans="1:6" s="125" customFormat="1" ht="12" customHeight="1" thickBot="1" x14ac:dyDescent="0.3">
      <c r="A51" s="456" t="s">
        <v>245</v>
      </c>
      <c r="B51" s="133" t="s">
        <v>246</v>
      </c>
      <c r="C51" s="458">
        <f>'1.C.sz.mell.'!C52</f>
        <v>0</v>
      </c>
      <c r="D51" s="481"/>
      <c r="E51" s="481"/>
      <c r="F51" s="481"/>
    </row>
    <row r="52" spans="1:6" s="125" customFormat="1" ht="12" customHeight="1" thickBot="1" x14ac:dyDescent="0.3">
      <c r="A52" s="122" t="s">
        <v>130</v>
      </c>
      <c r="B52" s="123" t="s">
        <v>247</v>
      </c>
      <c r="C52" s="543">
        <f>'1.C.sz.mell.'!C53</f>
        <v>0</v>
      </c>
      <c r="D52" s="543">
        <f>SUM(D53:D55)</f>
        <v>0</v>
      </c>
      <c r="E52" s="543">
        <f>SUM(E53:E55)</f>
        <v>0</v>
      </c>
      <c r="F52" s="124">
        <f>SUM(F53:F55)</f>
        <v>0</v>
      </c>
    </row>
    <row r="53" spans="1:6" s="125" customFormat="1" ht="12" customHeight="1" x14ac:dyDescent="0.25">
      <c r="A53" s="260" t="s">
        <v>82</v>
      </c>
      <c r="B53" s="127" t="s">
        <v>248</v>
      </c>
      <c r="C53" s="455">
        <f>'1.C.sz.mell.'!C54</f>
        <v>0</v>
      </c>
      <c r="D53" s="355"/>
      <c r="E53" s="355"/>
      <c r="F53" s="355"/>
    </row>
    <row r="54" spans="1:6" s="125" customFormat="1" ht="12" customHeight="1" x14ac:dyDescent="0.25">
      <c r="A54" s="261" t="s">
        <v>83</v>
      </c>
      <c r="B54" s="130" t="s">
        <v>249</v>
      </c>
      <c r="C54" s="451">
        <f>'1.C.sz.mell.'!C55</f>
        <v>0</v>
      </c>
      <c r="D54" s="353"/>
      <c r="E54" s="353"/>
      <c r="F54" s="353"/>
    </row>
    <row r="55" spans="1:6" s="125" customFormat="1" ht="12" customHeight="1" x14ac:dyDescent="0.25">
      <c r="A55" s="261" t="s">
        <v>250</v>
      </c>
      <c r="B55" s="130" t="s">
        <v>251</v>
      </c>
      <c r="C55" s="451">
        <f>'1.C.sz.mell.'!C56</f>
        <v>0</v>
      </c>
      <c r="D55" s="353"/>
      <c r="E55" s="353"/>
      <c r="F55" s="353"/>
    </row>
    <row r="56" spans="1:6" s="125" customFormat="1" ht="12" customHeight="1" thickBot="1" x14ac:dyDescent="0.3">
      <c r="A56" s="456" t="s">
        <v>252</v>
      </c>
      <c r="B56" s="133" t="s">
        <v>253</v>
      </c>
      <c r="C56" s="458">
        <f>'1.C.sz.mell.'!C57</f>
        <v>0</v>
      </c>
      <c r="D56" s="354"/>
      <c r="E56" s="354"/>
      <c r="F56" s="354"/>
    </row>
    <row r="57" spans="1:6" s="125" customFormat="1" ht="12" customHeight="1" thickBot="1" x14ac:dyDescent="0.3">
      <c r="A57" s="122" t="s">
        <v>20</v>
      </c>
      <c r="B57" s="134" t="s">
        <v>254</v>
      </c>
      <c r="C57" s="543">
        <f>'1.C.sz.mell.'!C58</f>
        <v>0</v>
      </c>
      <c r="D57" s="543">
        <f>SUM(D58:D60)</f>
        <v>0</v>
      </c>
      <c r="E57" s="543">
        <f>SUM(E58:E60)</f>
        <v>0</v>
      </c>
      <c r="F57" s="124">
        <f>SUM(F58:F60)</f>
        <v>0</v>
      </c>
    </row>
    <row r="58" spans="1:6" s="125" customFormat="1" ht="12" customHeight="1" x14ac:dyDescent="0.25">
      <c r="A58" s="260" t="s">
        <v>131</v>
      </c>
      <c r="B58" s="127" t="s">
        <v>255</v>
      </c>
      <c r="C58" s="455">
        <f>'1.C.sz.mell.'!C59</f>
        <v>0</v>
      </c>
      <c r="D58" s="553"/>
      <c r="E58" s="553"/>
      <c r="F58" s="553"/>
    </row>
    <row r="59" spans="1:6" s="125" customFormat="1" ht="12" customHeight="1" x14ac:dyDescent="0.25">
      <c r="A59" s="261" t="s">
        <v>132</v>
      </c>
      <c r="B59" s="130" t="s">
        <v>256</v>
      </c>
      <c r="C59" s="451">
        <f>'1.C.sz.mell.'!C60</f>
        <v>0</v>
      </c>
      <c r="D59" s="451">
        <f>'1.A.sz.mell. (2)'!D60+'1.B.sz.mell.'!D60+'1.C.sz.mell.'!D60</f>
        <v>0</v>
      </c>
      <c r="E59" s="451">
        <f>'1.A.sz.mell. (2)'!E60+'1.B.sz.mell.'!E60+'1.C.sz.mell.'!E60</f>
        <v>0</v>
      </c>
      <c r="F59" s="451">
        <f>'1.A.sz.mell. (2)'!F60+'1.B.sz.mell.'!F60+'1.C.sz.mell.'!F60</f>
        <v>0</v>
      </c>
    </row>
    <row r="60" spans="1:6" s="125" customFormat="1" ht="12" customHeight="1" x14ac:dyDescent="0.25">
      <c r="A60" s="261" t="s">
        <v>167</v>
      </c>
      <c r="B60" s="130" t="s">
        <v>257</v>
      </c>
      <c r="C60" s="451">
        <f>'1.C.sz.mell.'!C61</f>
        <v>0</v>
      </c>
      <c r="D60" s="497"/>
      <c r="E60" s="497"/>
      <c r="F60" s="497"/>
    </row>
    <row r="61" spans="1:6" s="125" customFormat="1" ht="12" customHeight="1" thickBot="1" x14ac:dyDescent="0.3">
      <c r="A61" s="456" t="s">
        <v>258</v>
      </c>
      <c r="B61" s="133" t="s">
        <v>259</v>
      </c>
      <c r="C61" s="458">
        <f>'1.C.sz.mell.'!C62</f>
        <v>0</v>
      </c>
      <c r="D61" s="481"/>
      <c r="E61" s="481"/>
      <c r="F61" s="481"/>
    </row>
    <row r="62" spans="1:6" s="125" customFormat="1" ht="12" customHeight="1" thickBot="1" x14ac:dyDescent="0.3">
      <c r="A62" s="150" t="s">
        <v>21</v>
      </c>
      <c r="B62" s="569" t="s">
        <v>260</v>
      </c>
      <c r="C62" s="570">
        <f>'1.C.sz.mell.'!C63</f>
        <v>17003282</v>
      </c>
      <c r="D62" s="571">
        <f>+D7+D14+D21+D28+D35+D46+D52+D57</f>
        <v>17003282</v>
      </c>
      <c r="E62" s="571">
        <f>+E7+E14+E21+E28+E35+E46+E52+E57</f>
        <v>17003282</v>
      </c>
      <c r="F62" s="572">
        <f>+F7+F14+F21+F28+F35+F46+F52+F57</f>
        <v>17003282</v>
      </c>
    </row>
    <row r="63" spans="1:6" s="125" customFormat="1" ht="12" customHeight="1" thickBot="1" x14ac:dyDescent="0.3">
      <c r="A63" s="141" t="s">
        <v>261</v>
      </c>
      <c r="B63" s="134" t="s">
        <v>262</v>
      </c>
      <c r="C63" s="543">
        <f>'1.C.sz.mell.'!C64</f>
        <v>0</v>
      </c>
      <c r="D63" s="543">
        <f>SUM(D64:D66)</f>
        <v>0</v>
      </c>
      <c r="E63" s="543">
        <f>SUM(E64:E66)</f>
        <v>0</v>
      </c>
      <c r="F63" s="124">
        <f>SUM(F64:F66)</f>
        <v>0</v>
      </c>
    </row>
    <row r="64" spans="1:6" s="125" customFormat="1" ht="12" customHeight="1" x14ac:dyDescent="0.25">
      <c r="A64" s="260" t="s">
        <v>263</v>
      </c>
      <c r="B64" s="127" t="s">
        <v>264</v>
      </c>
      <c r="C64" s="455">
        <f>'1.C.sz.mell.'!C65</f>
        <v>0</v>
      </c>
      <c r="D64" s="553"/>
      <c r="E64" s="553"/>
      <c r="F64" s="553"/>
    </row>
    <row r="65" spans="1:6" s="125" customFormat="1" ht="12" customHeight="1" x14ac:dyDescent="0.25">
      <c r="A65" s="261" t="s">
        <v>265</v>
      </c>
      <c r="B65" s="130" t="s">
        <v>266</v>
      </c>
      <c r="C65" s="451">
        <f>'1.C.sz.mell.'!C66</f>
        <v>0</v>
      </c>
      <c r="D65" s="497"/>
      <c r="E65" s="497"/>
      <c r="F65" s="497"/>
    </row>
    <row r="66" spans="1:6" s="125" customFormat="1" ht="12" customHeight="1" thickBot="1" x14ac:dyDescent="0.3">
      <c r="A66" s="456" t="s">
        <v>267</v>
      </c>
      <c r="B66" s="142" t="s">
        <v>268</v>
      </c>
      <c r="C66" s="458">
        <f>'1.C.sz.mell.'!C67</f>
        <v>0</v>
      </c>
      <c r="D66" s="481"/>
      <c r="E66" s="481"/>
      <c r="F66" s="481"/>
    </row>
    <row r="67" spans="1:6" s="125" customFormat="1" ht="12" customHeight="1" thickBot="1" x14ac:dyDescent="0.3">
      <c r="A67" s="141" t="s">
        <v>269</v>
      </c>
      <c r="B67" s="134" t="s">
        <v>270</v>
      </c>
      <c r="C67" s="543">
        <f>'1.C.sz.mell.'!C68</f>
        <v>0</v>
      </c>
      <c r="D67" s="543">
        <f>SUM(D68:D71)</f>
        <v>0</v>
      </c>
      <c r="E67" s="543">
        <f>SUM(E68:E71)</f>
        <v>0</v>
      </c>
      <c r="F67" s="124">
        <f>SUM(F68:F71)</f>
        <v>0</v>
      </c>
    </row>
    <row r="68" spans="1:6" s="125" customFormat="1" ht="12" customHeight="1" x14ac:dyDescent="0.25">
      <c r="A68" s="260" t="s">
        <v>110</v>
      </c>
      <c r="B68" s="127" t="s">
        <v>271</v>
      </c>
      <c r="C68" s="455">
        <f>'1.C.sz.mell.'!C69</f>
        <v>0</v>
      </c>
      <c r="D68" s="553"/>
      <c r="E68" s="553"/>
      <c r="F68" s="553"/>
    </row>
    <row r="69" spans="1:6" s="125" customFormat="1" ht="12" customHeight="1" x14ac:dyDescent="0.25">
      <c r="A69" s="261" t="s">
        <v>111</v>
      </c>
      <c r="B69" s="130" t="s">
        <v>272</v>
      </c>
      <c r="C69" s="451">
        <f>'1.C.sz.mell.'!C70</f>
        <v>0</v>
      </c>
      <c r="D69" s="497"/>
      <c r="E69" s="497"/>
      <c r="F69" s="497"/>
    </row>
    <row r="70" spans="1:6" s="125" customFormat="1" ht="12" customHeight="1" x14ac:dyDescent="0.25">
      <c r="A70" s="261" t="s">
        <v>273</v>
      </c>
      <c r="B70" s="130" t="s">
        <v>274</v>
      </c>
      <c r="C70" s="451">
        <f>'1.C.sz.mell.'!C71</f>
        <v>0</v>
      </c>
      <c r="D70" s="497"/>
      <c r="E70" s="497"/>
      <c r="F70" s="497"/>
    </row>
    <row r="71" spans="1:6" s="125" customFormat="1" ht="12" customHeight="1" thickBot="1" x14ac:dyDescent="0.3">
      <c r="A71" s="456" t="s">
        <v>275</v>
      </c>
      <c r="B71" s="133" t="s">
        <v>276</v>
      </c>
      <c r="C71" s="458">
        <f>'1.C.sz.mell.'!C72</f>
        <v>0</v>
      </c>
      <c r="D71" s="481"/>
      <c r="E71" s="481"/>
      <c r="F71" s="481"/>
    </row>
    <row r="72" spans="1:6" s="125" customFormat="1" ht="12" customHeight="1" thickBot="1" x14ac:dyDescent="0.3">
      <c r="A72" s="141" t="s">
        <v>277</v>
      </c>
      <c r="B72" s="134" t="s">
        <v>278</v>
      </c>
      <c r="C72" s="543">
        <f>'1.C.sz.mell.'!C73</f>
        <v>19651</v>
      </c>
      <c r="D72" s="543">
        <f>SUM(D73:D74)</f>
        <v>0</v>
      </c>
      <c r="E72" s="543">
        <f>SUM(E73:E74)</f>
        <v>0</v>
      </c>
      <c r="F72" s="124">
        <f>SUM(F73:F74)</f>
        <v>0</v>
      </c>
    </row>
    <row r="73" spans="1:6" s="125" customFormat="1" ht="12" customHeight="1" x14ac:dyDescent="0.25">
      <c r="A73" s="260" t="s">
        <v>279</v>
      </c>
      <c r="B73" s="127" t="s">
        <v>280</v>
      </c>
      <c r="C73" s="454">
        <f>'1.C.sz.mell.'!C74</f>
        <v>19651</v>
      </c>
      <c r="D73" s="553"/>
      <c r="E73" s="553"/>
      <c r="F73" s="553"/>
    </row>
    <row r="74" spans="1:6" s="125" customFormat="1" ht="12" customHeight="1" thickBot="1" x14ac:dyDescent="0.3">
      <c r="A74" s="456" t="s">
        <v>281</v>
      </c>
      <c r="B74" s="133" t="s">
        <v>282</v>
      </c>
      <c r="C74" s="458">
        <f>'1.C.sz.mell.'!C75</f>
        <v>0</v>
      </c>
      <c r="D74" s="481"/>
      <c r="E74" s="481"/>
      <c r="F74" s="481"/>
    </row>
    <row r="75" spans="1:6" s="125" customFormat="1" ht="12" customHeight="1" thickBot="1" x14ac:dyDescent="0.3">
      <c r="A75" s="141" t="s">
        <v>283</v>
      </c>
      <c r="B75" s="134" t="s">
        <v>284</v>
      </c>
      <c r="C75" s="543">
        <f>'1.C.sz.mell.'!C76</f>
        <v>21602566</v>
      </c>
      <c r="D75" s="543">
        <f>SUM(D76:D78)</f>
        <v>23534441.66</v>
      </c>
      <c r="E75" s="543">
        <f>SUM(E76:E78)</f>
        <v>23924212.0766</v>
      </c>
      <c r="F75" s="124">
        <f>SUM(F76:F78)</f>
        <v>27032732.197365999</v>
      </c>
    </row>
    <row r="76" spans="1:6" s="125" customFormat="1" ht="12" customHeight="1" x14ac:dyDescent="0.25">
      <c r="A76" s="260" t="s">
        <v>285</v>
      </c>
      <c r="B76" s="127" t="s">
        <v>286</v>
      </c>
      <c r="C76" s="455">
        <f>'1.C.sz.mell.'!C77</f>
        <v>0</v>
      </c>
      <c r="D76" s="553"/>
      <c r="E76" s="553"/>
      <c r="F76" s="553"/>
    </row>
    <row r="77" spans="1:6" s="125" customFormat="1" ht="12" customHeight="1" x14ac:dyDescent="0.25">
      <c r="A77" s="261" t="s">
        <v>287</v>
      </c>
      <c r="B77" s="130" t="s">
        <v>288</v>
      </c>
      <c r="C77" s="451">
        <f>'1.C.sz.mell.'!C78</f>
        <v>0</v>
      </c>
      <c r="D77" s="497"/>
      <c r="E77" s="497"/>
      <c r="F77" s="497"/>
    </row>
    <row r="78" spans="1:6" s="125" customFormat="1" ht="12" customHeight="1" thickBot="1" x14ac:dyDescent="0.3">
      <c r="A78" s="456" t="s">
        <v>289</v>
      </c>
      <c r="B78" s="133" t="s">
        <v>487</v>
      </c>
      <c r="C78" s="457">
        <f>'1.C.sz.mell.'!C79</f>
        <v>21602566</v>
      </c>
      <c r="D78" s="481">
        <f>C78*1.01+1715850</f>
        <v>23534441.66</v>
      </c>
      <c r="E78" s="481">
        <f>D78*1.01+154426</f>
        <v>23924212.0766</v>
      </c>
      <c r="F78" s="481">
        <f>E78*1.01+2869278</f>
        <v>27032732.197365999</v>
      </c>
    </row>
    <row r="79" spans="1:6" s="125" customFormat="1" ht="12" customHeight="1" thickBot="1" x14ac:dyDescent="0.3">
      <c r="A79" s="141" t="s">
        <v>291</v>
      </c>
      <c r="B79" s="134" t="s">
        <v>292</v>
      </c>
      <c r="C79" s="543">
        <f>'1.C.sz.mell.'!C80</f>
        <v>0</v>
      </c>
      <c r="D79" s="543">
        <f>SUM(D80:D83)</f>
        <v>0</v>
      </c>
      <c r="E79" s="543">
        <f>SUM(E80:E83)</f>
        <v>0</v>
      </c>
      <c r="F79" s="124">
        <f>SUM(F80:F83)</f>
        <v>0</v>
      </c>
    </row>
    <row r="80" spans="1:6" s="125" customFormat="1" ht="12" customHeight="1" x14ac:dyDescent="0.25">
      <c r="A80" s="459" t="s">
        <v>293</v>
      </c>
      <c r="B80" s="127" t="s">
        <v>294</v>
      </c>
      <c r="C80" s="455">
        <f>'1.C.sz.mell.'!C81</f>
        <v>0</v>
      </c>
      <c r="D80" s="553"/>
      <c r="E80" s="553"/>
      <c r="F80" s="553"/>
    </row>
    <row r="81" spans="1:9" s="125" customFormat="1" ht="12" customHeight="1" x14ac:dyDescent="0.25">
      <c r="A81" s="453" t="s">
        <v>295</v>
      </c>
      <c r="B81" s="130" t="s">
        <v>296</v>
      </c>
      <c r="C81" s="451">
        <f>'1.C.sz.mell.'!C82</f>
        <v>0</v>
      </c>
      <c r="D81" s="497"/>
      <c r="E81" s="497"/>
      <c r="F81" s="497"/>
    </row>
    <row r="82" spans="1:9" s="125" customFormat="1" ht="12" customHeight="1" x14ac:dyDescent="0.25">
      <c r="A82" s="453" t="s">
        <v>297</v>
      </c>
      <c r="B82" s="130" t="s">
        <v>298</v>
      </c>
      <c r="C82" s="451">
        <f>'1.C.sz.mell.'!C83</f>
        <v>0</v>
      </c>
      <c r="D82" s="497"/>
      <c r="E82" s="497"/>
      <c r="F82" s="497"/>
    </row>
    <row r="83" spans="1:9" s="125" customFormat="1" ht="12" customHeight="1" thickBot="1" x14ac:dyDescent="0.3">
      <c r="A83" s="142" t="s">
        <v>299</v>
      </c>
      <c r="B83" s="133" t="s">
        <v>300</v>
      </c>
      <c r="C83" s="458">
        <f>'1.C.sz.mell.'!C84</f>
        <v>0</v>
      </c>
      <c r="D83" s="481"/>
      <c r="E83" s="481"/>
      <c r="F83" s="481"/>
    </row>
    <row r="84" spans="1:9" s="125" customFormat="1" ht="13.5" customHeight="1" thickBot="1" x14ac:dyDescent="0.3">
      <c r="A84" s="141" t="s">
        <v>301</v>
      </c>
      <c r="B84" s="134" t="s">
        <v>302</v>
      </c>
      <c r="C84" s="543">
        <f>'1.C.sz.mell.'!C85</f>
        <v>0</v>
      </c>
      <c r="D84" s="554"/>
      <c r="E84" s="554"/>
      <c r="F84" s="146"/>
    </row>
    <row r="85" spans="1:9" s="125" customFormat="1" ht="15.75" customHeight="1" thickBot="1" x14ac:dyDescent="0.3">
      <c r="A85" s="141" t="s">
        <v>303</v>
      </c>
      <c r="B85" s="147" t="s">
        <v>304</v>
      </c>
      <c r="C85" s="543">
        <f>'1.C.sz.mell.'!C86</f>
        <v>0</v>
      </c>
      <c r="D85" s="552">
        <f>+D63+D67+D72+D75+D79+D84</f>
        <v>23534441.66</v>
      </c>
      <c r="E85" s="552">
        <f>+E63+E67+E72+E75+E79+E84</f>
        <v>23924212.0766</v>
      </c>
      <c r="F85" s="136">
        <f>+F63+F67+F72+F75+F79+F84</f>
        <v>27032732.197365999</v>
      </c>
    </row>
    <row r="86" spans="1:9" s="125" customFormat="1" ht="16.5" customHeight="1" thickBot="1" x14ac:dyDescent="0.3">
      <c r="A86" s="141" t="s">
        <v>305</v>
      </c>
      <c r="B86" s="147" t="s">
        <v>306</v>
      </c>
      <c r="C86" s="543">
        <f>'1.C.sz.mell.'!C88</f>
        <v>38625499</v>
      </c>
      <c r="D86" s="552">
        <f>+D62+D85</f>
        <v>40537723.659999996</v>
      </c>
      <c r="E86" s="552">
        <f>+E62+E85</f>
        <v>40927494.0766</v>
      </c>
      <c r="F86" s="136">
        <f>+F62+F85</f>
        <v>44036014.197365999</v>
      </c>
    </row>
    <row r="87" spans="1:9" s="104" customFormat="1" x14ac:dyDescent="0.25">
      <c r="A87" s="1"/>
      <c r="B87" s="2"/>
      <c r="C87" s="75"/>
      <c r="D87" s="75"/>
      <c r="E87" s="75"/>
      <c r="F87" s="75"/>
    </row>
    <row r="88" spans="1:9" ht="16.5" customHeight="1" x14ac:dyDescent="0.3">
      <c r="A88" s="609" t="s">
        <v>41</v>
      </c>
      <c r="B88" s="609"/>
      <c r="C88" s="609"/>
      <c r="D88" s="99"/>
      <c r="E88" s="99"/>
      <c r="F88" s="99"/>
    </row>
    <row r="89" spans="1:9" s="105" customFormat="1" ht="16.5" customHeight="1" thickBot="1" x14ac:dyDescent="0.35">
      <c r="A89" s="610" t="s">
        <v>113</v>
      </c>
      <c r="B89" s="610"/>
      <c r="C89" s="450" t="s">
        <v>9</v>
      </c>
      <c r="D89" s="450" t="s">
        <v>9</v>
      </c>
      <c r="E89" s="450" t="s">
        <v>9</v>
      </c>
      <c r="F89" s="450" t="s">
        <v>9</v>
      </c>
    </row>
    <row r="90" spans="1:9" ht="38.1" customHeight="1" thickBot="1" x14ac:dyDescent="0.35">
      <c r="A90" s="4" t="s">
        <v>59</v>
      </c>
      <c r="B90" s="5" t="s">
        <v>42</v>
      </c>
      <c r="C90" s="5" t="s">
        <v>471</v>
      </c>
      <c r="D90" s="5" t="s">
        <v>476</v>
      </c>
      <c r="E90" s="5" t="s">
        <v>484</v>
      </c>
      <c r="F90" s="13" t="s">
        <v>515</v>
      </c>
    </row>
    <row r="91" spans="1:9" s="103" customFormat="1" ht="12" customHeight="1" thickBot="1" x14ac:dyDescent="0.25">
      <c r="A91" s="9">
        <v>1</v>
      </c>
      <c r="B91" s="10">
        <v>2</v>
      </c>
      <c r="C91" s="10">
        <v>3</v>
      </c>
      <c r="D91" s="10">
        <v>4</v>
      </c>
      <c r="E91" s="10">
        <v>5</v>
      </c>
      <c r="F91" s="11">
        <v>6</v>
      </c>
    </row>
    <row r="92" spans="1:9" s="153" customFormat="1" ht="12" customHeight="1" thickBot="1" x14ac:dyDescent="0.3">
      <c r="A92" s="122" t="s">
        <v>13</v>
      </c>
      <c r="B92" s="167" t="s">
        <v>398</v>
      </c>
      <c r="C92" s="543">
        <f>'1.C.sz.mell.'!C94</f>
        <v>38244498</v>
      </c>
      <c r="D92" s="543">
        <f>D93+D94+D95+D96+D97</f>
        <v>40156722.900000006</v>
      </c>
      <c r="E92" s="543">
        <f>E93+E94+E95+E96+E97</f>
        <v>40546493.297000006</v>
      </c>
      <c r="F92" s="124">
        <f>F93+F94+F95+F96+F97</f>
        <v>43655013.329860002</v>
      </c>
    </row>
    <row r="93" spans="1:9" s="153" customFormat="1" ht="12" customHeight="1" x14ac:dyDescent="0.25">
      <c r="A93" s="573" t="s">
        <v>84</v>
      </c>
      <c r="B93" s="561" t="s">
        <v>43</v>
      </c>
      <c r="C93" s="454">
        <f>'1.C.sz.mell.'!C95</f>
        <v>10740744</v>
      </c>
      <c r="D93" s="454">
        <f>C93*1.05</f>
        <v>11277781.200000001</v>
      </c>
      <c r="E93" s="454">
        <f>D93*1.04</f>
        <v>11728892.448000001</v>
      </c>
      <c r="F93" s="460">
        <f>E93*1.03</f>
        <v>12080759.22144</v>
      </c>
    </row>
    <row r="94" spans="1:9" s="153" customFormat="1" ht="12" customHeight="1" x14ac:dyDescent="0.25">
      <c r="A94" s="574" t="s">
        <v>85</v>
      </c>
      <c r="B94" s="496" t="s">
        <v>133</v>
      </c>
      <c r="C94" s="452">
        <f>'1.C.sz.mell.'!C96</f>
        <v>1636667</v>
      </c>
      <c r="D94" s="452">
        <f>C94*1.05</f>
        <v>1718500.35</v>
      </c>
      <c r="E94" s="452">
        <f>D94*1.04</f>
        <v>1787240.3640000001</v>
      </c>
      <c r="F94" s="461">
        <f>E94*1.03</f>
        <v>1840857.57492</v>
      </c>
    </row>
    <row r="95" spans="1:9" s="153" customFormat="1" ht="12" customHeight="1" x14ac:dyDescent="0.25">
      <c r="A95" s="574" t="s">
        <v>86</v>
      </c>
      <c r="B95" s="496" t="s">
        <v>108</v>
      </c>
      <c r="C95" s="452">
        <f>'1.C.sz.mell.'!C97</f>
        <v>25867087</v>
      </c>
      <c r="D95" s="452">
        <f>C95*1.05</f>
        <v>27160441.350000001</v>
      </c>
      <c r="E95" s="452">
        <f>D95*1.1-2846125</f>
        <v>27030360.485000003</v>
      </c>
      <c r="F95" s="461">
        <f>E95*1.1</f>
        <v>29733396.533500005</v>
      </c>
      <c r="H95" s="356">
        <f>F86-F147</f>
        <v>-0.1324940025806427</v>
      </c>
      <c r="I95" s="356"/>
    </row>
    <row r="96" spans="1:9" s="153" customFormat="1" ht="12" customHeight="1" x14ac:dyDescent="0.25">
      <c r="A96" s="574" t="s">
        <v>87</v>
      </c>
      <c r="B96" s="496" t="s">
        <v>134</v>
      </c>
      <c r="C96" s="452">
        <f>'1.C.sz.mell.'!C98</f>
        <v>0</v>
      </c>
      <c r="D96" s="452"/>
      <c r="E96" s="452"/>
      <c r="F96" s="461"/>
    </row>
    <row r="97" spans="1:6" s="153" customFormat="1" ht="12" customHeight="1" x14ac:dyDescent="0.25">
      <c r="A97" s="574" t="s">
        <v>98</v>
      </c>
      <c r="B97" s="496" t="s">
        <v>135</v>
      </c>
      <c r="C97" s="452">
        <f>'1.C.sz.mell.'!C99</f>
        <v>0</v>
      </c>
      <c r="D97" s="452"/>
      <c r="E97" s="452"/>
      <c r="F97" s="461"/>
    </row>
    <row r="98" spans="1:6" s="153" customFormat="1" ht="12" customHeight="1" x14ac:dyDescent="0.25">
      <c r="A98" s="574" t="s">
        <v>88</v>
      </c>
      <c r="B98" s="496" t="s">
        <v>307</v>
      </c>
      <c r="C98" s="452">
        <f>'1.C.sz.mell.'!C100</f>
        <v>0</v>
      </c>
      <c r="D98" s="497"/>
      <c r="E98" s="497"/>
      <c r="F98" s="138"/>
    </row>
    <row r="99" spans="1:6" s="153" customFormat="1" ht="12" customHeight="1" x14ac:dyDescent="0.25">
      <c r="A99" s="129" t="s">
        <v>89</v>
      </c>
      <c r="B99" s="160" t="s">
        <v>308</v>
      </c>
      <c r="C99" s="451">
        <f>'1.C.sz.mell.'!C101</f>
        <v>0</v>
      </c>
      <c r="D99" s="353"/>
      <c r="E99" s="353"/>
      <c r="F99" s="131"/>
    </row>
    <row r="100" spans="1:6" s="153" customFormat="1" ht="12" customHeight="1" x14ac:dyDescent="0.25">
      <c r="A100" s="129" t="s">
        <v>99</v>
      </c>
      <c r="B100" s="161" t="s">
        <v>309</v>
      </c>
      <c r="C100" s="451">
        <f>'1.C.sz.mell.'!C102</f>
        <v>0</v>
      </c>
      <c r="D100" s="353"/>
      <c r="E100" s="353"/>
      <c r="F100" s="131"/>
    </row>
    <row r="101" spans="1:6" s="153" customFormat="1" ht="12" customHeight="1" x14ac:dyDescent="0.25">
      <c r="A101" s="129" t="s">
        <v>100</v>
      </c>
      <c r="B101" s="161" t="s">
        <v>310</v>
      </c>
      <c r="C101" s="451">
        <f>'1.C.sz.mell.'!C103</f>
        <v>0</v>
      </c>
      <c r="D101" s="353"/>
      <c r="E101" s="353"/>
      <c r="F101" s="131"/>
    </row>
    <row r="102" spans="1:6" s="153" customFormat="1" ht="12" customHeight="1" x14ac:dyDescent="0.25">
      <c r="A102" s="129" t="s">
        <v>101</v>
      </c>
      <c r="B102" s="160" t="s">
        <v>311</v>
      </c>
      <c r="C102" s="451">
        <f>'1.C.sz.mell.'!C104</f>
        <v>0</v>
      </c>
      <c r="D102" s="353"/>
      <c r="E102" s="353"/>
      <c r="F102" s="131"/>
    </row>
    <row r="103" spans="1:6" s="153" customFormat="1" ht="12" customHeight="1" x14ac:dyDescent="0.25">
      <c r="A103" s="129" t="s">
        <v>102</v>
      </c>
      <c r="B103" s="160" t="s">
        <v>312</v>
      </c>
      <c r="C103" s="451">
        <f>'1.C.sz.mell.'!C105</f>
        <v>0</v>
      </c>
      <c r="D103" s="353"/>
      <c r="E103" s="353"/>
      <c r="F103" s="131"/>
    </row>
    <row r="104" spans="1:6" s="153" customFormat="1" ht="12" customHeight="1" x14ac:dyDescent="0.25">
      <c r="A104" s="129" t="s">
        <v>104</v>
      </c>
      <c r="B104" s="161" t="s">
        <v>313</v>
      </c>
      <c r="C104" s="451">
        <f>'1.C.sz.mell.'!C106</f>
        <v>0</v>
      </c>
      <c r="D104" s="353"/>
      <c r="E104" s="353"/>
      <c r="F104" s="131"/>
    </row>
    <row r="105" spans="1:6" s="153" customFormat="1" ht="12" customHeight="1" x14ac:dyDescent="0.25">
      <c r="A105" s="129" t="s">
        <v>136</v>
      </c>
      <c r="B105" s="161" t="s">
        <v>314</v>
      </c>
      <c r="C105" s="451">
        <f>'1.C.sz.mell.'!C107</f>
        <v>0</v>
      </c>
      <c r="D105" s="353"/>
      <c r="E105" s="353"/>
      <c r="F105" s="131"/>
    </row>
    <row r="106" spans="1:6" s="153" customFormat="1" ht="12" customHeight="1" x14ac:dyDescent="0.25">
      <c r="A106" s="129" t="s">
        <v>315</v>
      </c>
      <c r="B106" s="161" t="s">
        <v>316</v>
      </c>
      <c r="C106" s="451">
        <f>'1.C.sz.mell.'!C108</f>
        <v>0</v>
      </c>
      <c r="D106" s="353"/>
      <c r="E106" s="353"/>
      <c r="F106" s="131"/>
    </row>
    <row r="107" spans="1:6" s="153" customFormat="1" ht="12" customHeight="1" thickBot="1" x14ac:dyDescent="0.3">
      <c r="A107" s="132" t="s">
        <v>317</v>
      </c>
      <c r="B107" s="163" t="s">
        <v>318</v>
      </c>
      <c r="C107" s="458">
        <f>'1.C.sz.mell.'!C109</f>
        <v>0</v>
      </c>
      <c r="D107" s="354"/>
      <c r="E107" s="354"/>
      <c r="F107" s="135"/>
    </row>
    <row r="108" spans="1:6" s="153" customFormat="1" ht="12" customHeight="1" thickBot="1" x14ac:dyDescent="0.3">
      <c r="A108" s="122" t="s">
        <v>14</v>
      </c>
      <c r="B108" s="167" t="s">
        <v>399</v>
      </c>
      <c r="C108" s="543">
        <f>'1.C.sz.mell.'!C110</f>
        <v>381001</v>
      </c>
      <c r="D108" s="543">
        <f>+D109+D111+D113</f>
        <v>381001</v>
      </c>
      <c r="E108" s="543">
        <f>+E109+E111+E113</f>
        <v>381001</v>
      </c>
      <c r="F108" s="124">
        <f>+F109+F111+F113</f>
        <v>381001</v>
      </c>
    </row>
    <row r="109" spans="1:6" s="153" customFormat="1" ht="12" customHeight="1" x14ac:dyDescent="0.25">
      <c r="A109" s="126" t="s">
        <v>90</v>
      </c>
      <c r="B109" s="175" t="s">
        <v>166</v>
      </c>
      <c r="C109" s="454">
        <f>'1.C.sz.mell.'!C111</f>
        <v>381001</v>
      </c>
      <c r="D109" s="553">
        <f>C109</f>
        <v>381001</v>
      </c>
      <c r="E109" s="553">
        <f>D109</f>
        <v>381001</v>
      </c>
      <c r="F109" s="140">
        <f>E109</f>
        <v>381001</v>
      </c>
    </row>
    <row r="110" spans="1:6" s="153" customFormat="1" ht="12" customHeight="1" x14ac:dyDescent="0.25">
      <c r="A110" s="129" t="s">
        <v>91</v>
      </c>
      <c r="B110" s="157" t="s">
        <v>319</v>
      </c>
      <c r="C110" s="451">
        <f>'1.C.sz.mell.'!C112</f>
        <v>0</v>
      </c>
      <c r="D110" s="353"/>
      <c r="E110" s="353"/>
      <c r="F110" s="131"/>
    </row>
    <row r="111" spans="1:6" s="153" customFormat="1" ht="12" customHeight="1" x14ac:dyDescent="0.25">
      <c r="A111" s="129" t="s">
        <v>92</v>
      </c>
      <c r="B111" s="157" t="s">
        <v>137</v>
      </c>
      <c r="C111" s="451">
        <f>'1.C.sz.mell.'!C113</f>
        <v>0</v>
      </c>
      <c r="D111" s="557"/>
      <c r="E111" s="353"/>
      <c r="F111" s="131"/>
    </row>
    <row r="112" spans="1:6" s="153" customFormat="1" ht="12" customHeight="1" x14ac:dyDescent="0.25">
      <c r="A112" s="129" t="s">
        <v>93</v>
      </c>
      <c r="B112" s="157" t="s">
        <v>320</v>
      </c>
      <c r="C112" s="451">
        <f>'1.C.sz.mell.'!C114</f>
        <v>0</v>
      </c>
      <c r="D112" s="353"/>
      <c r="E112" s="353"/>
      <c r="F112" s="131"/>
    </row>
    <row r="113" spans="1:6" s="153" customFormat="1" ht="12" customHeight="1" x14ac:dyDescent="0.25">
      <c r="A113" s="129" t="s">
        <v>94</v>
      </c>
      <c r="B113" s="171" t="s">
        <v>168</v>
      </c>
      <c r="C113" s="451">
        <f>'1.C.sz.mell.'!C115</f>
        <v>0</v>
      </c>
      <c r="D113" s="353"/>
      <c r="E113" s="353"/>
      <c r="F113" s="131"/>
    </row>
    <row r="114" spans="1:6" s="153" customFormat="1" ht="12" customHeight="1" x14ac:dyDescent="0.25">
      <c r="A114" s="129" t="s">
        <v>103</v>
      </c>
      <c r="B114" s="171" t="s">
        <v>321</v>
      </c>
      <c r="C114" s="451">
        <f>'1.C.sz.mell.'!C116</f>
        <v>0</v>
      </c>
      <c r="D114" s="353"/>
      <c r="E114" s="353"/>
      <c r="F114" s="131"/>
    </row>
    <row r="115" spans="1:6" s="153" customFormat="1" ht="12" customHeight="1" x14ac:dyDescent="0.25">
      <c r="A115" s="129" t="s">
        <v>105</v>
      </c>
      <c r="B115" s="161" t="s">
        <v>322</v>
      </c>
      <c r="C115" s="451">
        <f>'1.C.sz.mell.'!C117</f>
        <v>0</v>
      </c>
      <c r="D115" s="353"/>
      <c r="E115" s="353"/>
      <c r="F115" s="131"/>
    </row>
    <row r="116" spans="1:6" s="153" customFormat="1" ht="12" x14ac:dyDescent="0.25">
      <c r="A116" s="129" t="s">
        <v>138</v>
      </c>
      <c r="B116" s="161" t="s">
        <v>310</v>
      </c>
      <c r="C116" s="451">
        <f>'1.C.sz.mell.'!C118</f>
        <v>0</v>
      </c>
      <c r="D116" s="353"/>
      <c r="E116" s="353"/>
      <c r="F116" s="131"/>
    </row>
    <row r="117" spans="1:6" s="153" customFormat="1" ht="12" customHeight="1" x14ac:dyDescent="0.25">
      <c r="A117" s="129" t="s">
        <v>139</v>
      </c>
      <c r="B117" s="161" t="s">
        <v>323</v>
      </c>
      <c r="C117" s="451">
        <f>'1.C.sz.mell.'!C119</f>
        <v>0</v>
      </c>
      <c r="D117" s="353"/>
      <c r="E117" s="353"/>
      <c r="F117" s="131"/>
    </row>
    <row r="118" spans="1:6" s="153" customFormat="1" ht="12" customHeight="1" x14ac:dyDescent="0.25">
      <c r="A118" s="129" t="s">
        <v>140</v>
      </c>
      <c r="B118" s="161" t="s">
        <v>324</v>
      </c>
      <c r="C118" s="451">
        <f>'1.C.sz.mell.'!C120</f>
        <v>0</v>
      </c>
      <c r="D118" s="353"/>
      <c r="E118" s="353"/>
      <c r="F118" s="131"/>
    </row>
    <row r="119" spans="1:6" s="153" customFormat="1" ht="12" customHeight="1" x14ac:dyDescent="0.25">
      <c r="A119" s="129" t="s">
        <v>325</v>
      </c>
      <c r="B119" s="161" t="s">
        <v>313</v>
      </c>
      <c r="C119" s="451">
        <f>'1.C.sz.mell.'!C121</f>
        <v>0</v>
      </c>
      <c r="D119" s="353"/>
      <c r="E119" s="353"/>
      <c r="F119" s="131"/>
    </row>
    <row r="120" spans="1:6" s="153" customFormat="1" ht="12" customHeight="1" x14ac:dyDescent="0.25">
      <c r="A120" s="129" t="s">
        <v>326</v>
      </c>
      <c r="B120" s="161" t="s">
        <v>327</v>
      </c>
      <c r="C120" s="451">
        <f>'1.C.sz.mell.'!C122</f>
        <v>0</v>
      </c>
      <c r="D120" s="353"/>
      <c r="E120" s="353"/>
      <c r="F120" s="131"/>
    </row>
    <row r="121" spans="1:6" s="153" customFormat="1" ht="12.6" thickBot="1" x14ac:dyDescent="0.3">
      <c r="A121" s="132" t="s">
        <v>328</v>
      </c>
      <c r="B121" s="163" t="s">
        <v>329</v>
      </c>
      <c r="C121" s="458">
        <f>'1.C.sz.mell.'!C123</f>
        <v>0</v>
      </c>
      <c r="D121" s="354"/>
      <c r="E121" s="354"/>
      <c r="F121" s="135"/>
    </row>
    <row r="122" spans="1:6" s="153" customFormat="1" ht="12" customHeight="1" thickBot="1" x14ac:dyDescent="0.3">
      <c r="A122" s="480" t="s">
        <v>15</v>
      </c>
      <c r="B122" s="174" t="s">
        <v>330</v>
      </c>
      <c r="C122" s="552">
        <f>'1.C.sz.mell.'!C124</f>
        <v>0</v>
      </c>
      <c r="D122" s="552">
        <f>+D123+D124</f>
        <v>0</v>
      </c>
      <c r="E122" s="552">
        <f>+E123+E124</f>
        <v>0</v>
      </c>
      <c r="F122" s="136">
        <f>+F123+F124</f>
        <v>0</v>
      </c>
    </row>
    <row r="123" spans="1:6" s="153" customFormat="1" ht="12" customHeight="1" x14ac:dyDescent="0.25">
      <c r="A123" s="126" t="s">
        <v>73</v>
      </c>
      <c r="B123" s="175" t="s">
        <v>50</v>
      </c>
      <c r="C123" s="455">
        <f>'1.C.sz.mell.'!C125</f>
        <v>0</v>
      </c>
      <c r="D123" s="355"/>
      <c r="E123" s="355"/>
      <c r="F123" s="128"/>
    </row>
    <row r="124" spans="1:6" s="153" customFormat="1" ht="12" customHeight="1" thickBot="1" x14ac:dyDescent="0.3">
      <c r="A124" s="132" t="s">
        <v>74</v>
      </c>
      <c r="B124" s="168" t="s">
        <v>51</v>
      </c>
      <c r="C124" s="458">
        <f>'1.C.sz.mell.'!C126</f>
        <v>0</v>
      </c>
      <c r="D124" s="354"/>
      <c r="E124" s="354"/>
      <c r="F124" s="135"/>
    </row>
    <row r="125" spans="1:6" s="153" customFormat="1" ht="12" customHeight="1" thickBot="1" x14ac:dyDescent="0.3">
      <c r="A125" s="122" t="s">
        <v>16</v>
      </c>
      <c r="B125" s="174" t="s">
        <v>331</v>
      </c>
      <c r="C125" s="543">
        <f>'1.C.sz.mell.'!C127</f>
        <v>38625499</v>
      </c>
      <c r="D125" s="543">
        <f>+D92+D108+D122</f>
        <v>40537723.900000006</v>
      </c>
      <c r="E125" s="543">
        <f>+E92+E108+E122</f>
        <v>40927494.297000006</v>
      </c>
      <c r="F125" s="124">
        <f>+F92+F108+F122</f>
        <v>44036014.329860002</v>
      </c>
    </row>
    <row r="126" spans="1:6" s="153" customFormat="1" ht="12" customHeight="1" thickBot="1" x14ac:dyDescent="0.3">
      <c r="A126" s="122" t="s">
        <v>17</v>
      </c>
      <c r="B126" s="174" t="s">
        <v>332</v>
      </c>
      <c r="C126" s="543">
        <f>'1.C.sz.mell.'!C128</f>
        <v>0</v>
      </c>
      <c r="D126" s="543">
        <f>+D127+D128+D129</f>
        <v>0</v>
      </c>
      <c r="E126" s="543">
        <f>+E127+E128+E129</f>
        <v>0</v>
      </c>
      <c r="F126" s="124">
        <f>+F127+F128+F129</f>
        <v>0</v>
      </c>
    </row>
    <row r="127" spans="1:6" s="153" customFormat="1" ht="12" customHeight="1" x14ac:dyDescent="0.25">
      <c r="A127" s="126" t="s">
        <v>77</v>
      </c>
      <c r="B127" s="175" t="s">
        <v>333</v>
      </c>
      <c r="C127" s="455">
        <f>'1.C.sz.mell.'!C129</f>
        <v>0</v>
      </c>
      <c r="D127" s="355"/>
      <c r="E127" s="355"/>
      <c r="F127" s="128"/>
    </row>
    <row r="128" spans="1:6" s="153" customFormat="1" ht="12" customHeight="1" x14ac:dyDescent="0.25">
      <c r="A128" s="129" t="s">
        <v>78</v>
      </c>
      <c r="B128" s="157" t="s">
        <v>334</v>
      </c>
      <c r="C128" s="451">
        <f>'1.C.sz.mell.'!C130</f>
        <v>0</v>
      </c>
      <c r="D128" s="353"/>
      <c r="E128" s="353"/>
      <c r="F128" s="131"/>
    </row>
    <row r="129" spans="1:6" s="153" customFormat="1" ht="12" customHeight="1" thickBot="1" x14ac:dyDescent="0.3">
      <c r="A129" s="132" t="s">
        <v>79</v>
      </c>
      <c r="B129" s="168" t="s">
        <v>335</v>
      </c>
      <c r="C129" s="458">
        <f>'1.C.sz.mell.'!C131</f>
        <v>0</v>
      </c>
      <c r="D129" s="354"/>
      <c r="E129" s="354"/>
      <c r="F129" s="135"/>
    </row>
    <row r="130" spans="1:6" s="153" customFormat="1" ht="12" customHeight="1" thickBot="1" x14ac:dyDescent="0.3">
      <c r="A130" s="122" t="s">
        <v>18</v>
      </c>
      <c r="B130" s="174" t="s">
        <v>336</v>
      </c>
      <c r="C130" s="543">
        <f>'1.C.sz.mell.'!C132</f>
        <v>0</v>
      </c>
      <c r="D130" s="543">
        <f>+D131+D132+D133+D134</f>
        <v>0</v>
      </c>
      <c r="E130" s="543">
        <f>+E131+E132+E133+E134</f>
        <v>0</v>
      </c>
      <c r="F130" s="124">
        <f>+F131+F132+F133+F134</f>
        <v>0</v>
      </c>
    </row>
    <row r="131" spans="1:6" s="153" customFormat="1" ht="12" customHeight="1" x14ac:dyDescent="0.25">
      <c r="A131" s="126" t="s">
        <v>80</v>
      </c>
      <c r="B131" s="175" t="s">
        <v>337</v>
      </c>
      <c r="C131" s="455">
        <f>'1.C.sz.mell.'!C133</f>
        <v>0</v>
      </c>
      <c r="D131" s="355"/>
      <c r="E131" s="355"/>
      <c r="F131" s="128"/>
    </row>
    <row r="132" spans="1:6" s="153" customFormat="1" ht="12" customHeight="1" x14ac:dyDescent="0.25">
      <c r="A132" s="129" t="s">
        <v>81</v>
      </c>
      <c r="B132" s="157" t="s">
        <v>338</v>
      </c>
      <c r="C132" s="451">
        <f>'1.C.sz.mell.'!C134</f>
        <v>0</v>
      </c>
      <c r="D132" s="353"/>
      <c r="E132" s="353"/>
      <c r="F132" s="131"/>
    </row>
    <row r="133" spans="1:6" s="153" customFormat="1" ht="12" customHeight="1" x14ac:dyDescent="0.25">
      <c r="A133" s="129" t="s">
        <v>241</v>
      </c>
      <c r="B133" s="157" t="s">
        <v>339</v>
      </c>
      <c r="C133" s="451">
        <f>'1.C.sz.mell.'!C135</f>
        <v>0</v>
      </c>
      <c r="D133" s="353"/>
      <c r="E133" s="353"/>
      <c r="F133" s="131"/>
    </row>
    <row r="134" spans="1:6" s="153" customFormat="1" ht="12" customHeight="1" thickBot="1" x14ac:dyDescent="0.3">
      <c r="A134" s="132" t="s">
        <v>243</v>
      </c>
      <c r="B134" s="168" t="s">
        <v>340</v>
      </c>
      <c r="C134" s="458">
        <f>'1.C.sz.mell.'!C136</f>
        <v>0</v>
      </c>
      <c r="D134" s="354"/>
      <c r="E134" s="354"/>
      <c r="F134" s="135"/>
    </row>
    <row r="135" spans="1:6" s="153" customFormat="1" ht="12" customHeight="1" thickBot="1" x14ac:dyDescent="0.3">
      <c r="A135" s="122" t="s">
        <v>19</v>
      </c>
      <c r="B135" s="174" t="s">
        <v>341</v>
      </c>
      <c r="C135" s="543">
        <f>'1.C.sz.mell.'!C137</f>
        <v>0</v>
      </c>
      <c r="D135" s="552">
        <f>+D136+D137+D138+D140+D139</f>
        <v>0</v>
      </c>
      <c r="E135" s="552">
        <f>+E136+E137+E138+E140+E139</f>
        <v>0</v>
      </c>
      <c r="F135" s="136">
        <f>+F136+F137+F138+F140+F139</f>
        <v>0</v>
      </c>
    </row>
    <row r="136" spans="1:6" s="153" customFormat="1" ht="12" customHeight="1" x14ac:dyDescent="0.25">
      <c r="A136" s="126" t="s">
        <v>82</v>
      </c>
      <c r="B136" s="175" t="s">
        <v>342</v>
      </c>
      <c r="C136" s="455">
        <f>'1.C.sz.mell.'!C138</f>
        <v>0</v>
      </c>
      <c r="D136" s="355"/>
      <c r="E136" s="355"/>
      <c r="F136" s="128"/>
    </row>
    <row r="137" spans="1:6" s="153" customFormat="1" ht="12" customHeight="1" x14ac:dyDescent="0.25">
      <c r="A137" s="129" t="s">
        <v>83</v>
      </c>
      <c r="B137" s="157" t="s">
        <v>343</v>
      </c>
      <c r="C137" s="451">
        <f>'1.C.sz.mell.'!C139</f>
        <v>0</v>
      </c>
      <c r="D137" s="353"/>
      <c r="E137" s="353"/>
      <c r="F137" s="131"/>
    </row>
    <row r="138" spans="1:6" s="153" customFormat="1" ht="12" customHeight="1" x14ac:dyDescent="0.25">
      <c r="A138" s="129" t="s">
        <v>250</v>
      </c>
      <c r="B138" s="157" t="s">
        <v>344</v>
      </c>
      <c r="C138" s="451">
        <f>'1.C.sz.mell.'!C140</f>
        <v>0</v>
      </c>
      <c r="D138" s="353"/>
      <c r="E138" s="353"/>
      <c r="F138" s="131"/>
    </row>
    <row r="139" spans="1:6" s="153" customFormat="1" ht="12" customHeight="1" x14ac:dyDescent="0.25">
      <c r="A139" s="129" t="s">
        <v>252</v>
      </c>
      <c r="B139" s="157" t="s">
        <v>417</v>
      </c>
      <c r="C139" s="451">
        <f>'1.C.sz.mell.'!C141</f>
        <v>0</v>
      </c>
      <c r="D139" s="353">
        <f>C139*1.004</f>
        <v>0</v>
      </c>
      <c r="E139" s="353">
        <f>D139*1.004</f>
        <v>0</v>
      </c>
      <c r="F139" s="131">
        <f>E139*1.004</f>
        <v>0</v>
      </c>
    </row>
    <row r="140" spans="1:6" s="153" customFormat="1" ht="12" customHeight="1" thickBot="1" x14ac:dyDescent="0.3">
      <c r="A140" s="132" t="s">
        <v>418</v>
      </c>
      <c r="B140" s="168" t="s">
        <v>345</v>
      </c>
      <c r="C140" s="458">
        <f>'1.C.sz.mell.'!C142</f>
        <v>0</v>
      </c>
      <c r="D140" s="354"/>
      <c r="E140" s="354"/>
      <c r="F140" s="135"/>
    </row>
    <row r="141" spans="1:6" s="153" customFormat="1" ht="12" customHeight="1" thickBot="1" x14ac:dyDescent="0.3">
      <c r="A141" s="122" t="s">
        <v>20</v>
      </c>
      <c r="B141" s="174" t="s">
        <v>346</v>
      </c>
      <c r="C141" s="543">
        <f>'1.C.sz.mell.'!C143</f>
        <v>0</v>
      </c>
      <c r="D141" s="558">
        <f>+D142+D143+D144+D145</f>
        <v>0</v>
      </c>
      <c r="E141" s="558">
        <f>+E142+E143+E144+E145</f>
        <v>0</v>
      </c>
      <c r="F141" s="177">
        <f>+F142+F143+F144+F145</f>
        <v>0</v>
      </c>
    </row>
    <row r="142" spans="1:6" s="153" customFormat="1" ht="12" customHeight="1" x14ac:dyDescent="0.25">
      <c r="A142" s="126" t="s">
        <v>131</v>
      </c>
      <c r="B142" s="175" t="s">
        <v>347</v>
      </c>
      <c r="C142" s="455">
        <f>'1.C.sz.mell.'!C144</f>
        <v>0</v>
      </c>
      <c r="D142" s="355"/>
      <c r="E142" s="355"/>
      <c r="F142" s="128"/>
    </row>
    <row r="143" spans="1:6" s="153" customFormat="1" ht="12" customHeight="1" x14ac:dyDescent="0.25">
      <c r="A143" s="129" t="s">
        <v>132</v>
      </c>
      <c r="B143" s="157" t="s">
        <v>348</v>
      </c>
      <c r="C143" s="451">
        <f>'1.C.sz.mell.'!C145</f>
        <v>0</v>
      </c>
      <c r="D143" s="353"/>
      <c r="E143" s="353"/>
      <c r="F143" s="131"/>
    </row>
    <row r="144" spans="1:6" s="153" customFormat="1" ht="12" customHeight="1" x14ac:dyDescent="0.25">
      <c r="A144" s="129" t="s">
        <v>167</v>
      </c>
      <c r="B144" s="157" t="s">
        <v>349</v>
      </c>
      <c r="C144" s="451">
        <f>'1.C.sz.mell.'!C146</f>
        <v>0</v>
      </c>
      <c r="D144" s="353"/>
      <c r="E144" s="353"/>
      <c r="F144" s="131"/>
    </row>
    <row r="145" spans="1:9" s="153" customFormat="1" ht="12" customHeight="1" thickBot="1" x14ac:dyDescent="0.3">
      <c r="A145" s="132" t="s">
        <v>258</v>
      </c>
      <c r="B145" s="168" t="s">
        <v>350</v>
      </c>
      <c r="C145" s="458">
        <f>'1.C.sz.mell.'!C147</f>
        <v>0</v>
      </c>
      <c r="D145" s="354"/>
      <c r="E145" s="354"/>
      <c r="F145" s="135"/>
    </row>
    <row r="146" spans="1:9" s="153" customFormat="1" ht="15" customHeight="1" thickBot="1" x14ac:dyDescent="0.3">
      <c r="A146" s="122" t="s">
        <v>21</v>
      </c>
      <c r="B146" s="174" t="s">
        <v>351</v>
      </c>
      <c r="C146" s="568"/>
      <c r="D146" s="559">
        <f>+D126+D130+D135+D141</f>
        <v>0</v>
      </c>
      <c r="E146" s="559">
        <f>+E126+E130+E135+E141</f>
        <v>0</v>
      </c>
      <c r="F146" s="106">
        <f>+F126+F130+F135+F141</f>
        <v>0</v>
      </c>
      <c r="G146" s="179"/>
      <c r="H146" s="179"/>
      <c r="I146" s="179"/>
    </row>
    <row r="147" spans="1:9" s="125" customFormat="1" ht="12.9" customHeight="1" thickBot="1" x14ac:dyDescent="0.3">
      <c r="A147" s="469" t="s">
        <v>22</v>
      </c>
      <c r="B147" s="134" t="s">
        <v>352</v>
      </c>
      <c r="C147" s="543">
        <f>'1.C.sz.mell.'!C148</f>
        <v>38625499</v>
      </c>
      <c r="D147" s="559">
        <f>+D125+D146</f>
        <v>40537723.900000006</v>
      </c>
      <c r="E147" s="559">
        <f>+E125+E146</f>
        <v>40927494.297000006</v>
      </c>
      <c r="F147" s="106">
        <f>+F125+F146</f>
        <v>44036014.329860002</v>
      </c>
    </row>
    <row r="148" spans="1:9" s="153" customFormat="1" ht="7.5" customHeight="1" x14ac:dyDescent="0.25">
      <c r="C148" s="181"/>
      <c r="D148" s="181"/>
      <c r="E148" s="181"/>
      <c r="F148" s="181"/>
    </row>
    <row r="149" spans="1:9" s="153" customFormat="1" ht="12" x14ac:dyDescent="0.25">
      <c r="A149" s="669" t="s">
        <v>353</v>
      </c>
      <c r="B149" s="669"/>
      <c r="C149" s="669"/>
    </row>
    <row r="150" spans="1:9" s="153" customFormat="1" ht="15" customHeight="1" thickBot="1" x14ac:dyDescent="0.3">
      <c r="A150" s="616" t="s">
        <v>114</v>
      </c>
      <c r="B150" s="616"/>
      <c r="C150" s="76" t="s">
        <v>9</v>
      </c>
      <c r="D150" s="76" t="s">
        <v>9</v>
      </c>
      <c r="E150" s="76" t="s">
        <v>9</v>
      </c>
      <c r="F150" s="76" t="s">
        <v>9</v>
      </c>
    </row>
    <row r="151" spans="1:9" s="153" customFormat="1" ht="26.25" customHeight="1" thickBot="1" x14ac:dyDescent="0.3">
      <c r="A151" s="122">
        <v>1</v>
      </c>
      <c r="B151" s="167" t="s">
        <v>354</v>
      </c>
      <c r="C151" s="124">
        <f>C62-C125</f>
        <v>-21622217</v>
      </c>
      <c r="D151" s="124">
        <f>D62-D125</f>
        <v>-23534441.900000006</v>
      </c>
      <c r="E151" s="124">
        <f>E62-E125</f>
        <v>-23924212.297000006</v>
      </c>
      <c r="F151" s="124">
        <f>F62-F125</f>
        <v>-27032732.329860002</v>
      </c>
    </row>
    <row r="152" spans="1:9" s="153" customFormat="1" ht="27.75" customHeight="1" thickBot="1" x14ac:dyDescent="0.3">
      <c r="A152" s="122" t="s">
        <v>14</v>
      </c>
      <c r="B152" s="167" t="s">
        <v>355</v>
      </c>
      <c r="C152" s="124">
        <f>C85-C147</f>
        <v>-38625499</v>
      </c>
      <c r="D152" s="124">
        <f>D85-D146</f>
        <v>23534441.66</v>
      </c>
      <c r="E152" s="124">
        <f>E85-E146</f>
        <v>23924212.0766</v>
      </c>
      <c r="F152" s="124">
        <f>F85-F146</f>
        <v>27032732.197365999</v>
      </c>
    </row>
    <row r="154" spans="1:9" x14ac:dyDescent="0.3">
      <c r="D154" s="343"/>
      <c r="E154" s="343"/>
      <c r="F154" s="343"/>
    </row>
  </sheetData>
  <mergeCells count="8">
    <mergeCell ref="A149:C149"/>
    <mergeCell ref="A150:B150"/>
    <mergeCell ref="A1:C1"/>
    <mergeCell ref="A2:C2"/>
    <mergeCell ref="A3:C3"/>
    <mergeCell ref="A4:B4"/>
    <mergeCell ref="A88:C88"/>
    <mergeCell ref="A89:B89"/>
  </mergeCells>
  <pageMargins left="0.66" right="0.78740157480314965" top="0.86" bottom="0.38" header="1.24" footer="0.27559055118110237"/>
  <pageSetup paperSize="9" scale="63" fitToWidth="3" fitToHeight="2" orientation="portrait" r:id="rId1"/>
  <headerFooter alignWithMargins="0"/>
  <rowBreaks count="1" manualBreakCount="1">
    <brk id="86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1"/>
  <sheetViews>
    <sheetView topLeftCell="A118" zoomScaleNormal="100" workbookViewId="0">
      <selection activeCell="B8" sqref="B8"/>
    </sheetView>
  </sheetViews>
  <sheetFormatPr defaultColWidth="9.33203125" defaultRowHeight="15.6" x14ac:dyDescent="0.3"/>
  <cols>
    <col min="1" max="1" width="9.44140625" style="92" customWidth="1"/>
    <col min="2" max="2" width="91.6640625" style="92" customWidth="1"/>
    <col min="3" max="3" width="22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567</v>
      </c>
      <c r="B1" s="608"/>
      <c r="C1" s="608"/>
      <c r="D1" s="98"/>
      <c r="E1" s="98"/>
      <c r="F1" s="98"/>
    </row>
    <row r="2" spans="1:6" x14ac:dyDescent="0.3">
      <c r="A2" s="611" t="s">
        <v>504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16" t="s">
        <v>112</v>
      </c>
      <c r="B4" s="616"/>
      <c r="C4" s="76" t="s">
        <v>9</v>
      </c>
    </row>
    <row r="5" spans="1:6" ht="38.1" customHeight="1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2" customHeight="1" thickBot="1" x14ac:dyDescent="0.25">
      <c r="A6" s="100">
        <v>1</v>
      </c>
      <c r="B6" s="101">
        <v>2</v>
      </c>
      <c r="C6" s="102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+C8+C9+C10+C11+C12+C13</f>
        <v>0</v>
      </c>
    </row>
    <row r="8" spans="1:6" s="125" customFormat="1" ht="12" customHeight="1" x14ac:dyDescent="0.25">
      <c r="A8" s="126" t="s">
        <v>84</v>
      </c>
      <c r="B8" s="127" t="s">
        <v>192</v>
      </c>
      <c r="C8" s="128"/>
    </row>
    <row r="9" spans="1:6" s="125" customFormat="1" ht="12" customHeight="1" x14ac:dyDescent="0.25">
      <c r="A9" s="129" t="s">
        <v>85</v>
      </c>
      <c r="B9" s="130" t="s">
        <v>193</v>
      </c>
      <c r="C9" s="131"/>
    </row>
    <row r="10" spans="1:6" s="125" customFormat="1" ht="12" customHeight="1" x14ac:dyDescent="0.25">
      <c r="A10" s="129" t="s">
        <v>86</v>
      </c>
      <c r="B10" s="130" t="s">
        <v>194</v>
      </c>
      <c r="C10" s="131"/>
    </row>
    <row r="11" spans="1:6" s="125" customFormat="1" ht="12" customHeight="1" x14ac:dyDescent="0.25">
      <c r="A11" s="129" t="s">
        <v>87</v>
      </c>
      <c r="B11" s="130" t="s">
        <v>195</v>
      </c>
      <c r="C11" s="131"/>
    </row>
    <row r="12" spans="1:6" s="125" customFormat="1" ht="12" customHeight="1" x14ac:dyDescent="0.25">
      <c r="A12" s="129" t="s">
        <v>109</v>
      </c>
      <c r="B12" s="130" t="s">
        <v>196</v>
      </c>
      <c r="C12" s="131"/>
    </row>
    <row r="13" spans="1:6" s="125" customFormat="1" ht="12" customHeight="1" thickBot="1" x14ac:dyDescent="0.3">
      <c r="A13" s="132" t="s">
        <v>88</v>
      </c>
      <c r="B13" s="133" t="s">
        <v>197</v>
      </c>
      <c r="C13" s="131"/>
    </row>
    <row r="14" spans="1:6" s="125" customFormat="1" ht="12" customHeight="1" thickBot="1" x14ac:dyDescent="0.3">
      <c r="A14" s="122" t="s">
        <v>14</v>
      </c>
      <c r="B14" s="134" t="s">
        <v>198</v>
      </c>
      <c r="C14" s="124">
        <f>+C15+C16+C17+C18+C19</f>
        <v>0</v>
      </c>
    </row>
    <row r="15" spans="1:6" s="125" customFormat="1" ht="12" customHeight="1" x14ac:dyDescent="0.25">
      <c r="A15" s="126" t="s">
        <v>90</v>
      </c>
      <c r="B15" s="127" t="s">
        <v>199</v>
      </c>
      <c r="C15" s="128"/>
    </row>
    <row r="16" spans="1:6" s="125" customFormat="1" ht="12" customHeight="1" x14ac:dyDescent="0.25">
      <c r="A16" s="129" t="s">
        <v>91</v>
      </c>
      <c r="B16" s="130" t="s">
        <v>200</v>
      </c>
      <c r="C16" s="131"/>
    </row>
    <row r="17" spans="1:3" s="125" customFormat="1" ht="12" customHeight="1" x14ac:dyDescent="0.25">
      <c r="A17" s="129" t="s">
        <v>92</v>
      </c>
      <c r="B17" s="130" t="s">
        <v>201</v>
      </c>
      <c r="C17" s="131"/>
    </row>
    <row r="18" spans="1:3" s="125" customFormat="1" ht="12" customHeight="1" x14ac:dyDescent="0.25">
      <c r="A18" s="129" t="s">
        <v>93</v>
      </c>
      <c r="B18" s="130" t="s">
        <v>202</v>
      </c>
      <c r="C18" s="131"/>
    </row>
    <row r="19" spans="1:3" s="125" customFormat="1" ht="12" customHeight="1" x14ac:dyDescent="0.25">
      <c r="A19" s="129" t="s">
        <v>94</v>
      </c>
      <c r="B19" s="130" t="s">
        <v>203</v>
      </c>
      <c r="C19" s="131"/>
    </row>
    <row r="20" spans="1:3" s="125" customFormat="1" ht="12" customHeight="1" thickBot="1" x14ac:dyDescent="0.3">
      <c r="A20" s="132" t="s">
        <v>103</v>
      </c>
      <c r="B20" s="133" t="s">
        <v>204</v>
      </c>
      <c r="C20" s="135"/>
    </row>
    <row r="21" spans="1:3" s="125" customFormat="1" ht="12" customHeight="1" thickBot="1" x14ac:dyDescent="0.3">
      <c r="A21" s="122" t="s">
        <v>15</v>
      </c>
      <c r="B21" s="123" t="s">
        <v>205</v>
      </c>
      <c r="C21" s="124">
        <f>+C22+C23+C24+C25+C26</f>
        <v>0</v>
      </c>
    </row>
    <row r="22" spans="1:3" s="125" customFormat="1" ht="12" customHeight="1" x14ac:dyDescent="0.25">
      <c r="A22" s="126" t="s">
        <v>73</v>
      </c>
      <c r="B22" s="127" t="s">
        <v>206</v>
      </c>
      <c r="C22" s="128"/>
    </row>
    <row r="23" spans="1:3" s="125" customFormat="1" ht="12" customHeight="1" x14ac:dyDescent="0.25">
      <c r="A23" s="129" t="s">
        <v>74</v>
      </c>
      <c r="B23" s="130" t="s">
        <v>207</v>
      </c>
      <c r="C23" s="131"/>
    </row>
    <row r="24" spans="1:3" s="125" customFormat="1" ht="12" customHeight="1" x14ac:dyDescent="0.25">
      <c r="A24" s="129" t="s">
        <v>75</v>
      </c>
      <c r="B24" s="130" t="s">
        <v>208</v>
      </c>
      <c r="C24" s="131"/>
    </row>
    <row r="25" spans="1:3" s="125" customFormat="1" ht="12" customHeight="1" x14ac:dyDescent="0.25">
      <c r="A25" s="129" t="s">
        <v>76</v>
      </c>
      <c r="B25" s="130" t="s">
        <v>209</v>
      </c>
      <c r="C25" s="131"/>
    </row>
    <row r="26" spans="1:3" s="125" customFormat="1" ht="12" customHeight="1" x14ac:dyDescent="0.25">
      <c r="A26" s="129" t="s">
        <v>121</v>
      </c>
      <c r="B26" s="130" t="s">
        <v>210</v>
      </c>
      <c r="C26" s="131"/>
    </row>
    <row r="27" spans="1:3" s="125" customFormat="1" ht="12" customHeight="1" thickBot="1" x14ac:dyDescent="0.3">
      <c r="A27" s="132" t="s">
        <v>122</v>
      </c>
      <c r="B27" s="133" t="s">
        <v>211</v>
      </c>
      <c r="C27" s="135"/>
    </row>
    <row r="28" spans="1:3" s="125" customFormat="1" ht="12" customHeight="1" thickBot="1" x14ac:dyDescent="0.3">
      <c r="A28" s="122" t="s">
        <v>123</v>
      </c>
      <c r="B28" s="123" t="s">
        <v>212</v>
      </c>
      <c r="C28" s="136">
        <f>+C29+C32+C33+C34</f>
        <v>0</v>
      </c>
    </row>
    <row r="29" spans="1:3" s="125" customFormat="1" ht="12" customHeight="1" x14ac:dyDescent="0.25">
      <c r="A29" s="126" t="s">
        <v>213</v>
      </c>
      <c r="B29" s="127" t="s">
        <v>214</v>
      </c>
      <c r="C29" s="137"/>
    </row>
    <row r="30" spans="1:3" s="125" customFormat="1" ht="12" customHeight="1" x14ac:dyDescent="0.25">
      <c r="A30" s="129" t="s">
        <v>215</v>
      </c>
      <c r="B30" s="130" t="s">
        <v>216</v>
      </c>
      <c r="C30" s="131"/>
    </row>
    <row r="31" spans="1:3" s="125" customFormat="1" ht="12" customHeight="1" x14ac:dyDescent="0.25">
      <c r="A31" s="129" t="s">
        <v>217</v>
      </c>
      <c r="B31" s="130" t="s">
        <v>218</v>
      </c>
      <c r="C31" s="131"/>
    </row>
    <row r="32" spans="1:3" s="125" customFormat="1" ht="12" customHeight="1" x14ac:dyDescent="0.25">
      <c r="A32" s="129" t="s">
        <v>219</v>
      </c>
      <c r="B32" s="130" t="s">
        <v>220</v>
      </c>
      <c r="C32" s="131"/>
    </row>
    <row r="33" spans="1:3" s="125" customFormat="1" ht="12" customHeight="1" x14ac:dyDescent="0.25">
      <c r="A33" s="129" t="s">
        <v>221</v>
      </c>
      <c r="B33" s="130" t="s">
        <v>222</v>
      </c>
      <c r="C33" s="131"/>
    </row>
    <row r="34" spans="1:3" s="125" customFormat="1" ht="12" customHeight="1" thickBot="1" x14ac:dyDescent="0.3">
      <c r="A34" s="132" t="s">
        <v>223</v>
      </c>
      <c r="B34" s="133" t="s">
        <v>224</v>
      </c>
      <c r="C34" s="135"/>
    </row>
    <row r="35" spans="1:3" s="125" customFormat="1" ht="12" customHeight="1" thickBot="1" x14ac:dyDescent="0.3">
      <c r="A35" s="122" t="s">
        <v>17</v>
      </c>
      <c r="B35" s="123" t="s">
        <v>225</v>
      </c>
      <c r="C35" s="124"/>
    </row>
    <row r="36" spans="1:3" s="125" customFormat="1" ht="12" customHeight="1" x14ac:dyDescent="0.25">
      <c r="A36" s="126" t="s">
        <v>77</v>
      </c>
      <c r="B36" s="127" t="s">
        <v>226</v>
      </c>
      <c r="C36" s="128"/>
    </row>
    <row r="37" spans="1:3" s="125" customFormat="1" ht="12" customHeight="1" x14ac:dyDescent="0.25">
      <c r="A37" s="129" t="s">
        <v>78</v>
      </c>
      <c r="B37" s="130" t="s">
        <v>227</v>
      </c>
      <c r="C37" s="131"/>
    </row>
    <row r="38" spans="1:3" s="125" customFormat="1" ht="12" customHeight="1" x14ac:dyDescent="0.25">
      <c r="A38" s="129" t="s">
        <v>79</v>
      </c>
      <c r="B38" s="130" t="s">
        <v>228</v>
      </c>
      <c r="C38" s="131" t="s">
        <v>423</v>
      </c>
    </row>
    <row r="39" spans="1:3" s="125" customFormat="1" ht="12" customHeight="1" x14ac:dyDescent="0.25">
      <c r="A39" s="129" t="s">
        <v>125</v>
      </c>
      <c r="B39" s="130" t="s">
        <v>229</v>
      </c>
      <c r="C39" s="131"/>
    </row>
    <row r="40" spans="1:3" s="125" customFormat="1" ht="12" customHeight="1" x14ac:dyDescent="0.25">
      <c r="A40" s="129" t="s">
        <v>126</v>
      </c>
      <c r="B40" s="130" t="s">
        <v>230</v>
      </c>
      <c r="C40" s="131"/>
    </row>
    <row r="41" spans="1:3" s="125" customFormat="1" ht="12" customHeight="1" x14ac:dyDescent="0.25">
      <c r="A41" s="129" t="s">
        <v>127</v>
      </c>
      <c r="B41" s="130" t="s">
        <v>231</v>
      </c>
      <c r="C41" s="131"/>
    </row>
    <row r="42" spans="1:3" s="125" customFormat="1" ht="12" customHeight="1" x14ac:dyDescent="0.25">
      <c r="A42" s="129" t="s">
        <v>128</v>
      </c>
      <c r="B42" s="130" t="s">
        <v>232</v>
      </c>
      <c r="C42" s="131"/>
    </row>
    <row r="43" spans="1:3" s="125" customFormat="1" ht="12" customHeight="1" x14ac:dyDescent="0.25">
      <c r="A43" s="129" t="s">
        <v>129</v>
      </c>
      <c r="B43" s="130" t="s">
        <v>233</v>
      </c>
      <c r="C43" s="131"/>
    </row>
    <row r="44" spans="1:3" s="125" customFormat="1" ht="12" customHeight="1" x14ac:dyDescent="0.25">
      <c r="A44" s="129" t="s">
        <v>234</v>
      </c>
      <c r="B44" s="130" t="s">
        <v>235</v>
      </c>
      <c r="C44" s="138"/>
    </row>
    <row r="45" spans="1:3" s="125" customFormat="1" ht="12" customHeight="1" thickBot="1" x14ac:dyDescent="0.3">
      <c r="A45" s="132" t="s">
        <v>236</v>
      </c>
      <c r="B45" s="133" t="s">
        <v>237</v>
      </c>
      <c r="C45" s="139"/>
    </row>
    <row r="46" spans="1:3" s="125" customFormat="1" ht="12" customHeight="1" thickBot="1" x14ac:dyDescent="0.3">
      <c r="A46" s="122" t="s">
        <v>18</v>
      </c>
      <c r="B46" s="123" t="s">
        <v>238</v>
      </c>
      <c r="C46" s="124">
        <f>SUM(C47:C51)</f>
        <v>0</v>
      </c>
    </row>
    <row r="47" spans="1:3" s="125" customFormat="1" ht="12" customHeight="1" x14ac:dyDescent="0.25">
      <c r="A47" s="126" t="s">
        <v>80</v>
      </c>
      <c r="B47" s="127" t="s">
        <v>239</v>
      </c>
      <c r="C47" s="140"/>
    </row>
    <row r="48" spans="1:3" s="125" customFormat="1" ht="12" customHeight="1" x14ac:dyDescent="0.25">
      <c r="A48" s="129" t="s">
        <v>81</v>
      </c>
      <c r="B48" s="130" t="s">
        <v>240</v>
      </c>
      <c r="C48" s="138"/>
    </row>
    <row r="49" spans="1:3" s="125" customFormat="1" ht="12" customHeight="1" x14ac:dyDescent="0.25">
      <c r="A49" s="129" t="s">
        <v>241</v>
      </c>
      <c r="B49" s="130" t="s">
        <v>242</v>
      </c>
      <c r="C49" s="138"/>
    </row>
    <row r="50" spans="1:3" s="125" customFormat="1" ht="12" customHeight="1" x14ac:dyDescent="0.25">
      <c r="A50" s="129" t="s">
        <v>243</v>
      </c>
      <c r="B50" s="130" t="s">
        <v>244</v>
      </c>
      <c r="C50" s="138"/>
    </row>
    <row r="51" spans="1:3" s="125" customFormat="1" ht="12" customHeight="1" thickBot="1" x14ac:dyDescent="0.3">
      <c r="A51" s="132" t="s">
        <v>245</v>
      </c>
      <c r="B51" s="133" t="s">
        <v>246</v>
      </c>
      <c r="C51" s="139"/>
    </row>
    <row r="52" spans="1:3" s="125" customFormat="1" ht="12" customHeight="1" thickBot="1" x14ac:dyDescent="0.3">
      <c r="A52" s="122" t="s">
        <v>130</v>
      </c>
      <c r="B52" s="123" t="s">
        <v>247</v>
      </c>
      <c r="C52" s="124">
        <f>SUM(C53:C55)</f>
        <v>0</v>
      </c>
    </row>
    <row r="53" spans="1:3" s="125" customFormat="1" ht="12" customHeight="1" x14ac:dyDescent="0.25">
      <c r="A53" s="126" t="s">
        <v>82</v>
      </c>
      <c r="B53" s="127" t="s">
        <v>248</v>
      </c>
      <c r="C53" s="128"/>
    </row>
    <row r="54" spans="1:3" s="125" customFormat="1" ht="12" customHeight="1" x14ac:dyDescent="0.25">
      <c r="A54" s="129" t="s">
        <v>83</v>
      </c>
      <c r="B54" s="130" t="s">
        <v>249</v>
      </c>
      <c r="C54" s="131"/>
    </row>
    <row r="55" spans="1:3" s="125" customFormat="1" ht="12" customHeight="1" x14ac:dyDescent="0.25">
      <c r="A55" s="129" t="s">
        <v>250</v>
      </c>
      <c r="B55" s="130" t="s">
        <v>251</v>
      </c>
      <c r="C55" s="131"/>
    </row>
    <row r="56" spans="1:3" s="125" customFormat="1" ht="12" customHeight="1" thickBot="1" x14ac:dyDescent="0.3">
      <c r="A56" s="132" t="s">
        <v>252</v>
      </c>
      <c r="B56" s="133" t="s">
        <v>253</v>
      </c>
      <c r="C56" s="135"/>
    </row>
    <row r="57" spans="1:3" s="125" customFormat="1" ht="12" customHeight="1" thickBot="1" x14ac:dyDescent="0.3">
      <c r="A57" s="122" t="s">
        <v>20</v>
      </c>
      <c r="B57" s="134" t="s">
        <v>254</v>
      </c>
      <c r="C57" s="124">
        <f>SUM(C58:C60)</f>
        <v>0</v>
      </c>
    </row>
    <row r="58" spans="1:3" s="125" customFormat="1" ht="12" customHeight="1" x14ac:dyDescent="0.25">
      <c r="A58" s="126" t="s">
        <v>131</v>
      </c>
      <c r="B58" s="127" t="s">
        <v>255</v>
      </c>
      <c r="C58" s="138"/>
    </row>
    <row r="59" spans="1:3" s="125" customFormat="1" ht="12" customHeight="1" x14ac:dyDescent="0.25">
      <c r="A59" s="129" t="s">
        <v>132</v>
      </c>
      <c r="B59" s="130" t="s">
        <v>256</v>
      </c>
      <c r="C59" s="138"/>
    </row>
    <row r="60" spans="1:3" s="125" customFormat="1" ht="12" customHeight="1" x14ac:dyDescent="0.25">
      <c r="A60" s="129" t="s">
        <v>167</v>
      </c>
      <c r="B60" s="130" t="s">
        <v>257</v>
      </c>
      <c r="C60" s="138"/>
    </row>
    <row r="61" spans="1:3" s="125" customFormat="1" ht="12" customHeight="1" thickBot="1" x14ac:dyDescent="0.3">
      <c r="A61" s="132" t="s">
        <v>258</v>
      </c>
      <c r="B61" s="133" t="s">
        <v>259</v>
      </c>
      <c r="C61" s="138"/>
    </row>
    <row r="62" spans="1:3" s="125" customFormat="1" ht="12" customHeight="1" thickBot="1" x14ac:dyDescent="0.3">
      <c r="A62" s="122" t="s">
        <v>21</v>
      </c>
      <c r="B62" s="123" t="s">
        <v>260</v>
      </c>
      <c r="C62" s="136">
        <f>+C7+C14+C21+C28+C35+C46+C52+C57</f>
        <v>0</v>
      </c>
    </row>
    <row r="63" spans="1:3" s="125" customFormat="1" ht="12" customHeight="1" thickBot="1" x14ac:dyDescent="0.3">
      <c r="A63" s="141" t="s">
        <v>261</v>
      </c>
      <c r="B63" s="134" t="s">
        <v>262</v>
      </c>
      <c r="C63" s="124">
        <f>SUM(C64:C66)</f>
        <v>0</v>
      </c>
    </row>
    <row r="64" spans="1:3" s="125" customFormat="1" ht="12" customHeight="1" x14ac:dyDescent="0.25">
      <c r="A64" s="126" t="s">
        <v>263</v>
      </c>
      <c r="B64" s="127" t="s">
        <v>264</v>
      </c>
      <c r="C64" s="138"/>
    </row>
    <row r="65" spans="1:3" s="125" customFormat="1" ht="12" customHeight="1" x14ac:dyDescent="0.25">
      <c r="A65" s="129" t="s">
        <v>265</v>
      </c>
      <c r="B65" s="130" t="s">
        <v>266</v>
      </c>
      <c r="C65" s="138"/>
    </row>
    <row r="66" spans="1:3" s="125" customFormat="1" ht="12" customHeight="1" thickBot="1" x14ac:dyDescent="0.3">
      <c r="A66" s="132" t="s">
        <v>267</v>
      </c>
      <c r="B66" s="142" t="s">
        <v>268</v>
      </c>
      <c r="C66" s="138"/>
    </row>
    <row r="67" spans="1:3" s="125" customFormat="1" ht="12" customHeight="1" thickBot="1" x14ac:dyDescent="0.3">
      <c r="A67" s="141" t="s">
        <v>269</v>
      </c>
      <c r="B67" s="134" t="s">
        <v>270</v>
      </c>
      <c r="C67" s="124">
        <f>SUM(C68:C71)</f>
        <v>0</v>
      </c>
    </row>
    <row r="68" spans="1:3" s="125" customFormat="1" ht="12" customHeight="1" x14ac:dyDescent="0.25">
      <c r="A68" s="126" t="s">
        <v>110</v>
      </c>
      <c r="B68" s="127" t="s">
        <v>271</v>
      </c>
      <c r="C68" s="138"/>
    </row>
    <row r="69" spans="1:3" s="125" customFormat="1" ht="12" customHeight="1" x14ac:dyDescent="0.25">
      <c r="A69" s="129" t="s">
        <v>111</v>
      </c>
      <c r="B69" s="130" t="s">
        <v>272</v>
      </c>
      <c r="C69" s="138"/>
    </row>
    <row r="70" spans="1:3" s="125" customFormat="1" ht="12" customHeight="1" x14ac:dyDescent="0.25">
      <c r="A70" s="129" t="s">
        <v>273</v>
      </c>
      <c r="B70" s="130" t="s">
        <v>274</v>
      </c>
      <c r="C70" s="138"/>
    </row>
    <row r="71" spans="1:3" s="125" customFormat="1" ht="12" customHeight="1" thickBot="1" x14ac:dyDescent="0.3">
      <c r="A71" s="132" t="s">
        <v>275</v>
      </c>
      <c r="B71" s="133" t="s">
        <v>276</v>
      </c>
      <c r="C71" s="138"/>
    </row>
    <row r="72" spans="1:3" s="125" customFormat="1" ht="12" customHeight="1" thickBot="1" x14ac:dyDescent="0.3">
      <c r="A72" s="141" t="s">
        <v>277</v>
      </c>
      <c r="B72" s="134" t="s">
        <v>278</v>
      </c>
      <c r="C72" s="124">
        <f>SUM(C73:C74)</f>
        <v>0</v>
      </c>
    </row>
    <row r="73" spans="1:3" s="125" customFormat="1" ht="12" customHeight="1" x14ac:dyDescent="0.25">
      <c r="A73" s="126" t="s">
        <v>279</v>
      </c>
      <c r="B73" s="127" t="s">
        <v>280</v>
      </c>
      <c r="C73" s="138"/>
    </row>
    <row r="74" spans="1:3" s="125" customFormat="1" ht="12" customHeight="1" thickBot="1" x14ac:dyDescent="0.3">
      <c r="A74" s="132" t="s">
        <v>281</v>
      </c>
      <c r="B74" s="133" t="s">
        <v>282</v>
      </c>
      <c r="C74" s="138"/>
    </row>
    <row r="75" spans="1:3" s="125" customFormat="1" ht="12" customHeight="1" thickBot="1" x14ac:dyDescent="0.3">
      <c r="A75" s="141" t="s">
        <v>283</v>
      </c>
      <c r="B75" s="134" t="s">
        <v>284</v>
      </c>
      <c r="C75" s="124">
        <f>SUM(C76:C78)</f>
        <v>0</v>
      </c>
    </row>
    <row r="76" spans="1:3" s="125" customFormat="1" ht="12" customHeight="1" x14ac:dyDescent="0.25">
      <c r="A76" s="126" t="s">
        <v>285</v>
      </c>
      <c r="B76" s="127" t="s">
        <v>286</v>
      </c>
      <c r="C76" s="138"/>
    </row>
    <row r="77" spans="1:3" s="125" customFormat="1" ht="12" customHeight="1" x14ac:dyDescent="0.25">
      <c r="A77" s="129" t="s">
        <v>287</v>
      </c>
      <c r="B77" s="130" t="s">
        <v>288</v>
      </c>
      <c r="C77" s="138"/>
    </row>
    <row r="78" spans="1:3" s="125" customFormat="1" ht="12" customHeight="1" thickBot="1" x14ac:dyDescent="0.3">
      <c r="A78" s="132" t="s">
        <v>289</v>
      </c>
      <c r="B78" s="133" t="s">
        <v>290</v>
      </c>
      <c r="C78" s="138"/>
    </row>
    <row r="79" spans="1:3" s="125" customFormat="1" ht="12" customHeight="1" thickBot="1" x14ac:dyDescent="0.3">
      <c r="A79" s="141" t="s">
        <v>291</v>
      </c>
      <c r="B79" s="134" t="s">
        <v>292</v>
      </c>
      <c r="C79" s="124">
        <f>SUM(C80:C83)</f>
        <v>0</v>
      </c>
    </row>
    <row r="80" spans="1:3" s="125" customFormat="1" ht="12" customHeight="1" x14ac:dyDescent="0.25">
      <c r="A80" s="143" t="s">
        <v>293</v>
      </c>
      <c r="B80" s="127" t="s">
        <v>294</v>
      </c>
      <c r="C80" s="138"/>
    </row>
    <row r="81" spans="1:3" s="125" customFormat="1" ht="12" customHeight="1" x14ac:dyDescent="0.25">
      <c r="A81" s="144" t="s">
        <v>295</v>
      </c>
      <c r="B81" s="130" t="s">
        <v>296</v>
      </c>
      <c r="C81" s="138"/>
    </row>
    <row r="82" spans="1:3" s="125" customFormat="1" ht="12" customHeight="1" x14ac:dyDescent="0.25">
      <c r="A82" s="144" t="s">
        <v>297</v>
      </c>
      <c r="B82" s="130" t="s">
        <v>298</v>
      </c>
      <c r="C82" s="138"/>
    </row>
    <row r="83" spans="1:3" s="125" customFormat="1" ht="12" customHeight="1" thickBot="1" x14ac:dyDescent="0.3">
      <c r="A83" s="145" t="s">
        <v>299</v>
      </c>
      <c r="B83" s="133" t="s">
        <v>300</v>
      </c>
      <c r="C83" s="138"/>
    </row>
    <row r="84" spans="1:3" s="125" customFormat="1" ht="13.5" customHeight="1" thickBot="1" x14ac:dyDescent="0.3">
      <c r="A84" s="141" t="s">
        <v>301</v>
      </c>
      <c r="B84" s="134" t="s">
        <v>302</v>
      </c>
      <c r="C84" s="146"/>
    </row>
    <row r="85" spans="1:3" s="125" customFormat="1" ht="15.75" customHeight="1" thickBot="1" x14ac:dyDescent="0.3">
      <c r="A85" s="141" t="s">
        <v>303</v>
      </c>
      <c r="B85" s="147" t="s">
        <v>304</v>
      </c>
      <c r="C85" s="136">
        <f>+C63+C67+C72+C75+C79+C84</f>
        <v>0</v>
      </c>
    </row>
    <row r="86" spans="1:3" s="125" customFormat="1" ht="16.5" customHeight="1" thickBot="1" x14ac:dyDescent="0.3">
      <c r="A86" s="148" t="s">
        <v>305</v>
      </c>
      <c r="B86" s="149" t="s">
        <v>306</v>
      </c>
      <c r="C86" s="136">
        <f>+C62+C85</f>
        <v>0</v>
      </c>
    </row>
    <row r="87" spans="1:3" s="104" customFormat="1" ht="83.25" customHeight="1" x14ac:dyDescent="0.25">
      <c r="A87" s="1"/>
      <c r="B87" s="2"/>
      <c r="C87" s="75"/>
    </row>
    <row r="88" spans="1:3" ht="16.5" customHeight="1" x14ac:dyDescent="0.3">
      <c r="A88" s="609" t="s">
        <v>41</v>
      </c>
      <c r="B88" s="609"/>
      <c r="C88" s="609"/>
    </row>
    <row r="89" spans="1:3" s="105" customFormat="1" ht="16.5" customHeight="1" thickBot="1" x14ac:dyDescent="0.35">
      <c r="A89" s="617" t="s">
        <v>113</v>
      </c>
      <c r="B89" s="617"/>
      <c r="C89" s="76" t="s">
        <v>9</v>
      </c>
    </row>
    <row r="90" spans="1:3" ht="38.1" customHeight="1" thickBot="1" x14ac:dyDescent="0.35">
      <c r="A90" s="4" t="s">
        <v>59</v>
      </c>
      <c r="B90" s="5" t="s">
        <v>42</v>
      </c>
      <c r="C90" s="13" t="s">
        <v>471</v>
      </c>
    </row>
    <row r="91" spans="1:3" s="125" customFormat="1" ht="12" customHeight="1" thickBot="1" x14ac:dyDescent="0.3">
      <c r="A91" s="4">
        <v>1</v>
      </c>
      <c r="B91" s="5">
        <v>2</v>
      </c>
      <c r="C91" s="13">
        <v>3</v>
      </c>
    </row>
    <row r="92" spans="1:3" s="153" customFormat="1" ht="12" customHeight="1" thickBot="1" x14ac:dyDescent="0.3">
      <c r="A92" s="150" t="s">
        <v>13</v>
      </c>
      <c r="B92" s="151" t="s">
        <v>398</v>
      </c>
      <c r="C92" s="152">
        <f>C93+C94+C95+C97</f>
        <v>0</v>
      </c>
    </row>
    <row r="93" spans="1:3" s="153" customFormat="1" ht="12" customHeight="1" x14ac:dyDescent="0.25">
      <c r="A93" s="154" t="s">
        <v>84</v>
      </c>
      <c r="B93" s="155" t="s">
        <v>43</v>
      </c>
      <c r="C93" s="156"/>
    </row>
    <row r="94" spans="1:3" s="153" customFormat="1" ht="12" customHeight="1" x14ac:dyDescent="0.25">
      <c r="A94" s="129" t="s">
        <v>85</v>
      </c>
      <c r="B94" s="157" t="s">
        <v>133</v>
      </c>
      <c r="C94" s="131"/>
    </row>
    <row r="95" spans="1:3" s="153" customFormat="1" ht="12" customHeight="1" x14ac:dyDescent="0.25">
      <c r="A95" s="129" t="s">
        <v>86</v>
      </c>
      <c r="B95" s="157" t="s">
        <v>108</v>
      </c>
      <c r="C95" s="135"/>
    </row>
    <row r="96" spans="1:3" s="153" customFormat="1" ht="12" customHeight="1" x14ac:dyDescent="0.25">
      <c r="A96" s="129" t="s">
        <v>87</v>
      </c>
      <c r="B96" s="158" t="s">
        <v>134</v>
      </c>
      <c r="C96" s="135"/>
    </row>
    <row r="97" spans="1:3" s="153" customFormat="1" ht="12" customHeight="1" x14ac:dyDescent="0.25">
      <c r="A97" s="129" t="s">
        <v>98</v>
      </c>
      <c r="B97" s="159" t="s">
        <v>135</v>
      </c>
      <c r="C97" s="135"/>
    </row>
    <row r="98" spans="1:3" s="153" customFormat="1" ht="12" customHeight="1" x14ac:dyDescent="0.25">
      <c r="A98" s="129" t="s">
        <v>88</v>
      </c>
      <c r="B98" s="157" t="s">
        <v>307</v>
      </c>
      <c r="C98" s="135"/>
    </row>
    <row r="99" spans="1:3" s="153" customFormat="1" ht="12" customHeight="1" x14ac:dyDescent="0.25">
      <c r="A99" s="129" t="s">
        <v>89</v>
      </c>
      <c r="B99" s="160" t="s">
        <v>308</v>
      </c>
      <c r="C99" s="135"/>
    </row>
    <row r="100" spans="1:3" s="153" customFormat="1" ht="12" customHeight="1" x14ac:dyDescent="0.25">
      <c r="A100" s="129" t="s">
        <v>99</v>
      </c>
      <c r="B100" s="161" t="s">
        <v>309</v>
      </c>
      <c r="C100" s="135"/>
    </row>
    <row r="101" spans="1:3" s="153" customFormat="1" ht="12" customHeight="1" x14ac:dyDescent="0.25">
      <c r="A101" s="129" t="s">
        <v>100</v>
      </c>
      <c r="B101" s="161" t="s">
        <v>310</v>
      </c>
      <c r="C101" s="135"/>
    </row>
    <row r="102" spans="1:3" s="153" customFormat="1" ht="12" customHeight="1" x14ac:dyDescent="0.25">
      <c r="A102" s="129" t="s">
        <v>101</v>
      </c>
      <c r="B102" s="160" t="s">
        <v>311</v>
      </c>
      <c r="C102" s="135"/>
    </row>
    <row r="103" spans="1:3" s="153" customFormat="1" ht="12" customHeight="1" x14ac:dyDescent="0.25">
      <c r="A103" s="129" t="s">
        <v>102</v>
      </c>
      <c r="B103" s="160" t="s">
        <v>312</v>
      </c>
      <c r="C103" s="135"/>
    </row>
    <row r="104" spans="1:3" s="153" customFormat="1" ht="12" customHeight="1" x14ac:dyDescent="0.25">
      <c r="A104" s="129" t="s">
        <v>104</v>
      </c>
      <c r="B104" s="161" t="s">
        <v>313</v>
      </c>
      <c r="C104" s="135"/>
    </row>
    <row r="105" spans="1:3" s="153" customFormat="1" ht="12" customHeight="1" x14ac:dyDescent="0.25">
      <c r="A105" s="162" t="s">
        <v>136</v>
      </c>
      <c r="B105" s="163" t="s">
        <v>314</v>
      </c>
      <c r="C105" s="135"/>
    </row>
    <row r="106" spans="1:3" s="153" customFormat="1" ht="12" customHeight="1" x14ac:dyDescent="0.25">
      <c r="A106" s="129" t="s">
        <v>315</v>
      </c>
      <c r="B106" s="163" t="s">
        <v>316</v>
      </c>
      <c r="C106" s="135"/>
    </row>
    <row r="107" spans="1:3" s="153" customFormat="1" ht="12" customHeight="1" thickBot="1" x14ac:dyDescent="0.3">
      <c r="A107" s="164" t="s">
        <v>317</v>
      </c>
      <c r="B107" s="165" t="s">
        <v>318</v>
      </c>
      <c r="C107" s="166"/>
    </row>
    <row r="108" spans="1:3" s="153" customFormat="1" ht="12" customHeight="1" thickBot="1" x14ac:dyDescent="0.3">
      <c r="A108" s="122" t="s">
        <v>14</v>
      </c>
      <c r="B108" s="167" t="s">
        <v>399</v>
      </c>
      <c r="C108" s="124">
        <f>C109+C111</f>
        <v>0</v>
      </c>
    </row>
    <row r="109" spans="1:3" s="153" customFormat="1" ht="12" customHeight="1" x14ac:dyDescent="0.25">
      <c r="A109" s="126" t="s">
        <v>90</v>
      </c>
      <c r="B109" s="157" t="s">
        <v>166</v>
      </c>
      <c r="C109" s="128"/>
    </row>
    <row r="110" spans="1:3" s="153" customFormat="1" ht="12" customHeight="1" x14ac:dyDescent="0.25">
      <c r="A110" s="126" t="s">
        <v>91</v>
      </c>
      <c r="B110" s="168" t="s">
        <v>319</v>
      </c>
      <c r="C110" s="128"/>
    </row>
    <row r="111" spans="1:3" s="153" customFormat="1" ht="12" customHeight="1" x14ac:dyDescent="0.25">
      <c r="A111" s="126" t="s">
        <v>92</v>
      </c>
      <c r="B111" s="168" t="s">
        <v>137</v>
      </c>
      <c r="C111" s="131"/>
    </row>
    <row r="112" spans="1:3" s="153" customFormat="1" ht="12" customHeight="1" x14ac:dyDescent="0.25">
      <c r="A112" s="126" t="s">
        <v>93</v>
      </c>
      <c r="B112" s="168" t="s">
        <v>320</v>
      </c>
      <c r="C112" s="169"/>
    </row>
    <row r="113" spans="1:3" s="153" customFormat="1" ht="12" customHeight="1" x14ac:dyDescent="0.25">
      <c r="A113" s="126" t="s">
        <v>94</v>
      </c>
      <c r="B113" s="170" t="s">
        <v>168</v>
      </c>
      <c r="C113" s="169"/>
    </row>
    <row r="114" spans="1:3" s="153" customFormat="1" ht="12" customHeight="1" x14ac:dyDescent="0.25">
      <c r="A114" s="126" t="s">
        <v>103</v>
      </c>
      <c r="B114" s="171" t="s">
        <v>321</v>
      </c>
      <c r="C114" s="169"/>
    </row>
    <row r="115" spans="1:3" s="153" customFormat="1" ht="12" customHeight="1" x14ac:dyDescent="0.25">
      <c r="A115" s="126" t="s">
        <v>105</v>
      </c>
      <c r="B115" s="172" t="s">
        <v>322</v>
      </c>
      <c r="C115" s="169"/>
    </row>
    <row r="116" spans="1:3" s="153" customFormat="1" ht="12" x14ac:dyDescent="0.25">
      <c r="A116" s="126" t="s">
        <v>138</v>
      </c>
      <c r="B116" s="161" t="s">
        <v>310</v>
      </c>
      <c r="C116" s="169"/>
    </row>
    <row r="117" spans="1:3" s="153" customFormat="1" ht="12" customHeight="1" x14ac:dyDescent="0.25">
      <c r="A117" s="126" t="s">
        <v>139</v>
      </c>
      <c r="B117" s="161" t="s">
        <v>323</v>
      </c>
      <c r="C117" s="169"/>
    </row>
    <row r="118" spans="1:3" s="153" customFormat="1" ht="12" customHeight="1" x14ac:dyDescent="0.25">
      <c r="A118" s="126" t="s">
        <v>140</v>
      </c>
      <c r="B118" s="161" t="s">
        <v>324</v>
      </c>
      <c r="C118" s="169"/>
    </row>
    <row r="119" spans="1:3" s="153" customFormat="1" ht="12" customHeight="1" x14ac:dyDescent="0.25">
      <c r="A119" s="126" t="s">
        <v>325</v>
      </c>
      <c r="B119" s="161" t="s">
        <v>313</v>
      </c>
      <c r="C119" s="169"/>
    </row>
    <row r="120" spans="1:3" s="153" customFormat="1" ht="12" customHeight="1" x14ac:dyDescent="0.25">
      <c r="A120" s="126" t="s">
        <v>326</v>
      </c>
      <c r="B120" s="161" t="s">
        <v>327</v>
      </c>
      <c r="C120" s="169"/>
    </row>
    <row r="121" spans="1:3" s="153" customFormat="1" ht="12.6" thickBot="1" x14ac:dyDescent="0.3">
      <c r="A121" s="162" t="s">
        <v>328</v>
      </c>
      <c r="B121" s="161" t="s">
        <v>329</v>
      </c>
      <c r="C121" s="173"/>
    </row>
    <row r="122" spans="1:3" s="153" customFormat="1" ht="12" customHeight="1" thickBot="1" x14ac:dyDescent="0.3">
      <c r="A122" s="122" t="s">
        <v>15</v>
      </c>
      <c r="B122" s="174" t="s">
        <v>330</v>
      </c>
      <c r="C122" s="124">
        <f>+C123+C124</f>
        <v>0</v>
      </c>
    </row>
    <row r="123" spans="1:3" s="153" customFormat="1" ht="12" customHeight="1" x14ac:dyDescent="0.25">
      <c r="A123" s="126" t="s">
        <v>73</v>
      </c>
      <c r="B123" s="175" t="s">
        <v>50</v>
      </c>
      <c r="C123" s="128"/>
    </row>
    <row r="124" spans="1:3" s="153" customFormat="1" ht="12" customHeight="1" thickBot="1" x14ac:dyDescent="0.3">
      <c r="A124" s="132" t="s">
        <v>74</v>
      </c>
      <c r="B124" s="168" t="s">
        <v>51</v>
      </c>
      <c r="C124" s="135"/>
    </row>
    <row r="125" spans="1:3" s="153" customFormat="1" ht="12" customHeight="1" thickBot="1" x14ac:dyDescent="0.3">
      <c r="A125" s="122" t="s">
        <v>16</v>
      </c>
      <c r="B125" s="174" t="s">
        <v>331</v>
      </c>
      <c r="C125" s="124">
        <f>+C92+C108+C122</f>
        <v>0</v>
      </c>
    </row>
    <row r="126" spans="1:3" s="153" customFormat="1" ht="12" customHeight="1" thickBot="1" x14ac:dyDescent="0.3">
      <c r="A126" s="122" t="s">
        <v>17</v>
      </c>
      <c r="B126" s="174" t="s">
        <v>332</v>
      </c>
      <c r="C126" s="124">
        <f>+C127+C128+C129</f>
        <v>0</v>
      </c>
    </row>
    <row r="127" spans="1:3" s="153" customFormat="1" ht="12" customHeight="1" x14ac:dyDescent="0.25">
      <c r="A127" s="126" t="s">
        <v>77</v>
      </c>
      <c r="B127" s="175" t="s">
        <v>333</v>
      </c>
      <c r="C127" s="169"/>
    </row>
    <row r="128" spans="1:3" s="153" customFormat="1" ht="12" customHeight="1" x14ac:dyDescent="0.25">
      <c r="A128" s="126" t="s">
        <v>78</v>
      </c>
      <c r="B128" s="175" t="s">
        <v>334</v>
      </c>
      <c r="C128" s="169"/>
    </row>
    <row r="129" spans="1:3" s="153" customFormat="1" ht="12" customHeight="1" thickBot="1" x14ac:dyDescent="0.3">
      <c r="A129" s="162" t="s">
        <v>79</v>
      </c>
      <c r="B129" s="176" t="s">
        <v>335</v>
      </c>
      <c r="C129" s="169"/>
    </row>
    <row r="130" spans="1:3" s="153" customFormat="1" ht="12" customHeight="1" thickBot="1" x14ac:dyDescent="0.3">
      <c r="A130" s="122" t="s">
        <v>18</v>
      </c>
      <c r="B130" s="174" t="s">
        <v>336</v>
      </c>
      <c r="C130" s="124">
        <f>+C131+C132+C133+C134</f>
        <v>0</v>
      </c>
    </row>
    <row r="131" spans="1:3" s="153" customFormat="1" ht="12" customHeight="1" x14ac:dyDescent="0.25">
      <c r="A131" s="126" t="s">
        <v>80</v>
      </c>
      <c r="B131" s="175" t="s">
        <v>337</v>
      </c>
      <c r="C131" s="169"/>
    </row>
    <row r="132" spans="1:3" s="153" customFormat="1" ht="12" customHeight="1" x14ac:dyDescent="0.25">
      <c r="A132" s="126" t="s">
        <v>81</v>
      </c>
      <c r="B132" s="175" t="s">
        <v>338</v>
      </c>
      <c r="C132" s="169"/>
    </row>
    <row r="133" spans="1:3" s="153" customFormat="1" ht="12" customHeight="1" x14ac:dyDescent="0.25">
      <c r="A133" s="126" t="s">
        <v>241</v>
      </c>
      <c r="B133" s="175" t="s">
        <v>339</v>
      </c>
      <c r="C133" s="169"/>
    </row>
    <row r="134" spans="1:3" s="153" customFormat="1" ht="12" customHeight="1" thickBot="1" x14ac:dyDescent="0.3">
      <c r="A134" s="162" t="s">
        <v>243</v>
      </c>
      <c r="B134" s="176" t="s">
        <v>340</v>
      </c>
      <c r="C134" s="169"/>
    </row>
    <row r="135" spans="1:3" s="153" customFormat="1" ht="12" customHeight="1" thickBot="1" x14ac:dyDescent="0.3">
      <c r="A135" s="122" t="s">
        <v>19</v>
      </c>
      <c r="B135" s="174" t="s">
        <v>341</v>
      </c>
      <c r="C135" s="136">
        <f>+C136+C137+C138+C139</f>
        <v>0</v>
      </c>
    </row>
    <row r="136" spans="1:3" s="153" customFormat="1" ht="12" customHeight="1" x14ac:dyDescent="0.25">
      <c r="A136" s="126" t="s">
        <v>82</v>
      </c>
      <c r="B136" s="175" t="s">
        <v>342</v>
      </c>
      <c r="C136" s="169"/>
    </row>
    <row r="137" spans="1:3" s="153" customFormat="1" ht="12" customHeight="1" x14ac:dyDescent="0.25">
      <c r="A137" s="126" t="s">
        <v>83</v>
      </c>
      <c r="B137" s="175" t="s">
        <v>343</v>
      </c>
      <c r="C137" s="169"/>
    </row>
    <row r="138" spans="1:3" s="153" customFormat="1" ht="12" customHeight="1" x14ac:dyDescent="0.25">
      <c r="A138" s="126" t="s">
        <v>250</v>
      </c>
      <c r="B138" s="175" t="s">
        <v>344</v>
      </c>
      <c r="C138" s="169"/>
    </row>
    <row r="139" spans="1:3" s="153" customFormat="1" ht="12" customHeight="1" thickBot="1" x14ac:dyDescent="0.3">
      <c r="A139" s="162" t="s">
        <v>252</v>
      </c>
      <c r="B139" s="176" t="s">
        <v>345</v>
      </c>
      <c r="C139" s="169"/>
    </row>
    <row r="140" spans="1:3" s="153" customFormat="1" ht="12" customHeight="1" thickBot="1" x14ac:dyDescent="0.3">
      <c r="A140" s="122" t="s">
        <v>20</v>
      </c>
      <c r="B140" s="174" t="s">
        <v>346</v>
      </c>
      <c r="C140" s="177">
        <f>+C141+C142+C143+C144</f>
        <v>0</v>
      </c>
    </row>
    <row r="141" spans="1:3" s="153" customFormat="1" ht="12" customHeight="1" x14ac:dyDescent="0.25">
      <c r="A141" s="126" t="s">
        <v>131</v>
      </c>
      <c r="B141" s="175" t="s">
        <v>347</v>
      </c>
      <c r="C141" s="169"/>
    </row>
    <row r="142" spans="1:3" s="153" customFormat="1" ht="12" customHeight="1" x14ac:dyDescent="0.25">
      <c r="A142" s="126" t="s">
        <v>132</v>
      </c>
      <c r="B142" s="175" t="s">
        <v>348</v>
      </c>
      <c r="C142" s="169"/>
    </row>
    <row r="143" spans="1:3" s="153" customFormat="1" ht="12" customHeight="1" x14ac:dyDescent="0.25">
      <c r="A143" s="126" t="s">
        <v>167</v>
      </c>
      <c r="B143" s="175" t="s">
        <v>349</v>
      </c>
      <c r="C143" s="169"/>
    </row>
    <row r="144" spans="1:3" s="153" customFormat="1" ht="12" customHeight="1" thickBot="1" x14ac:dyDescent="0.3">
      <c r="A144" s="126" t="s">
        <v>258</v>
      </c>
      <c r="B144" s="175" t="s">
        <v>350</v>
      </c>
      <c r="C144" s="169"/>
    </row>
    <row r="145" spans="1:9" s="153" customFormat="1" ht="15" customHeight="1" thickBot="1" x14ac:dyDescent="0.3">
      <c r="A145" s="122" t="s">
        <v>21</v>
      </c>
      <c r="B145" s="174" t="s">
        <v>351</v>
      </c>
      <c r="C145" s="106">
        <f>+C126+C130+C135+C140</f>
        <v>0</v>
      </c>
      <c r="F145" s="178"/>
      <c r="G145" s="179"/>
      <c r="H145" s="179"/>
      <c r="I145" s="179"/>
    </row>
    <row r="146" spans="1:9" s="125" customFormat="1" ht="12.9" customHeight="1" thickBot="1" x14ac:dyDescent="0.3">
      <c r="A146" s="180" t="s">
        <v>22</v>
      </c>
      <c r="B146" s="91" t="s">
        <v>352</v>
      </c>
      <c r="C146" s="106">
        <f>+C125+C145</f>
        <v>0</v>
      </c>
    </row>
    <row r="147" spans="1:9" ht="7.5" customHeight="1" x14ac:dyDescent="0.3"/>
    <row r="148" spans="1:9" x14ac:dyDescent="0.3">
      <c r="A148" s="615" t="s">
        <v>353</v>
      </c>
      <c r="B148" s="615"/>
      <c r="C148" s="615"/>
    </row>
    <row r="149" spans="1:9" ht="15" customHeight="1" thickBot="1" x14ac:dyDescent="0.35">
      <c r="A149" s="616" t="s">
        <v>114</v>
      </c>
      <c r="B149" s="616"/>
      <c r="C149" s="76" t="s">
        <v>9</v>
      </c>
    </row>
    <row r="150" spans="1:9" ht="13.5" customHeight="1" thickBot="1" x14ac:dyDescent="0.35">
      <c r="A150" s="3">
        <v>1</v>
      </c>
      <c r="B150" s="7" t="s">
        <v>354</v>
      </c>
      <c r="C150" s="74">
        <f>+C62-C125</f>
        <v>0</v>
      </c>
      <c r="D150" s="107"/>
    </row>
    <row r="151" spans="1:9" ht="27.75" customHeight="1" thickBot="1" x14ac:dyDescent="0.35">
      <c r="A151" s="3" t="s">
        <v>14</v>
      </c>
      <c r="B151" s="7" t="s">
        <v>355</v>
      </c>
      <c r="C151" s="74">
        <f>+C85-C145</f>
        <v>0</v>
      </c>
    </row>
  </sheetData>
  <mergeCells count="8">
    <mergeCell ref="A148:C148"/>
    <mergeCell ref="A149:B149"/>
    <mergeCell ref="A1:C1"/>
    <mergeCell ref="A3:C3"/>
    <mergeCell ref="A4:B4"/>
    <mergeCell ref="A88:C88"/>
    <mergeCell ref="A89:B89"/>
    <mergeCell ref="A2:C2"/>
  </mergeCells>
  <phoneticPr fontId="25" type="noConversion"/>
  <pageMargins left="0.88" right="0.75" top="0.4" bottom="0.38" header="0.25" footer="0.28000000000000003"/>
  <pageSetup paperSize="9" scale="6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61" zoomScaleNormal="100" workbookViewId="0">
      <selection activeCell="B146" sqref="B146"/>
    </sheetView>
  </sheetViews>
  <sheetFormatPr defaultColWidth="9.33203125" defaultRowHeight="15.6" x14ac:dyDescent="0.3"/>
  <cols>
    <col min="1" max="1" width="9.44140625" style="92" customWidth="1"/>
    <col min="2" max="2" width="79.6640625" style="92" customWidth="1"/>
    <col min="3" max="3" width="31.109375" style="93" customWidth="1"/>
    <col min="4" max="4" width="9" style="99" customWidth="1"/>
    <col min="5" max="16384" width="9.33203125" style="99"/>
  </cols>
  <sheetData>
    <row r="1" spans="1:6" ht="14.25" customHeight="1" x14ac:dyDescent="0.3">
      <c r="A1" s="607" t="s">
        <v>568</v>
      </c>
      <c r="B1" s="608"/>
      <c r="C1" s="608"/>
      <c r="D1" s="98"/>
      <c r="E1" s="98"/>
      <c r="F1" s="98"/>
    </row>
    <row r="2" spans="1:6" ht="14.25" customHeight="1" x14ac:dyDescent="0.35">
      <c r="A2" s="611" t="s">
        <v>493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06" t="s">
        <v>112</v>
      </c>
      <c r="B4" s="606"/>
      <c r="C4" s="450" t="s">
        <v>9</v>
      </c>
    </row>
    <row r="5" spans="1:6" ht="23.4" thickBot="1" x14ac:dyDescent="0.35">
      <c r="A5" s="183" t="s">
        <v>59</v>
      </c>
      <c r="B5" s="184" t="s">
        <v>12</v>
      </c>
      <c r="C5" s="94" t="s">
        <v>471</v>
      </c>
    </row>
    <row r="6" spans="1:6" s="103" customFormat="1" ht="11.25" customHeight="1" thickBot="1" x14ac:dyDescent="0.25">
      <c r="A6" s="9">
        <v>1</v>
      </c>
      <c r="B6" s="10">
        <v>2</v>
      </c>
      <c r="C6" s="11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'1.1.A.sz.mell. (2)'!C7+'1.2.A.sz.mell. (2)'!C7</f>
        <v>106501171</v>
      </c>
    </row>
    <row r="8" spans="1:6" s="125" customFormat="1" ht="12" customHeight="1" x14ac:dyDescent="0.25">
      <c r="A8" s="126" t="s">
        <v>84</v>
      </c>
      <c r="B8" s="127" t="s">
        <v>192</v>
      </c>
      <c r="C8" s="460">
        <f>'1.1.A.sz.mell. (2)'!C8+'1.2.A.sz.mell. (2)'!C8</f>
        <v>24908946</v>
      </c>
    </row>
    <row r="9" spans="1:6" s="125" customFormat="1" ht="12" customHeight="1" x14ac:dyDescent="0.25">
      <c r="A9" s="129" t="s">
        <v>85</v>
      </c>
      <c r="B9" s="130" t="s">
        <v>193</v>
      </c>
      <c r="C9" s="461">
        <f>'1.1.A.sz.mell. (2)'!C9+'1.2.A.sz.mell. (2)'!C9</f>
        <v>34961350</v>
      </c>
    </row>
    <row r="10" spans="1:6" s="125" customFormat="1" ht="12" customHeight="1" x14ac:dyDescent="0.25">
      <c r="A10" s="129" t="s">
        <v>86</v>
      </c>
      <c r="B10" s="130" t="s">
        <v>194</v>
      </c>
      <c r="C10" s="461">
        <f>'1.1.A.sz.mell. (2)'!C10+'1.2.A.sz.mell. (2)'!C10</f>
        <v>10795000</v>
      </c>
    </row>
    <row r="11" spans="1:6" s="125" customFormat="1" ht="12" customHeight="1" x14ac:dyDescent="0.25">
      <c r="A11" s="129" t="s">
        <v>87</v>
      </c>
      <c r="B11" s="130" t="s">
        <v>500</v>
      </c>
      <c r="C11" s="461">
        <f>'1.1.A.sz.mell. (2)'!C11+'1.2.A.sz.mell. (2)'!C11</f>
        <v>17003725</v>
      </c>
    </row>
    <row r="12" spans="1:6" s="125" customFormat="1" ht="12" customHeight="1" x14ac:dyDescent="0.25">
      <c r="A12" s="129" t="s">
        <v>109</v>
      </c>
      <c r="B12" s="130" t="s">
        <v>195</v>
      </c>
      <c r="C12" s="461">
        <f>'1.1.A.sz.mell. (2)'!C12+'1.2.A.sz.mell. (2)'!C12</f>
        <v>3678150</v>
      </c>
    </row>
    <row r="13" spans="1:6" s="125" customFormat="1" ht="12" customHeight="1" x14ac:dyDescent="0.25">
      <c r="A13" s="129" t="s">
        <v>88</v>
      </c>
      <c r="B13" s="130" t="s">
        <v>196</v>
      </c>
      <c r="C13" s="461">
        <f>'1.1.A.sz.mell. (2)'!C13+'1.2.A.sz.mell. (2)'!C13</f>
        <v>0</v>
      </c>
    </row>
    <row r="14" spans="1:6" s="125" customFormat="1" ht="12" customHeight="1" thickBot="1" x14ac:dyDescent="0.3">
      <c r="A14" s="132" t="s">
        <v>89</v>
      </c>
      <c r="B14" s="133" t="s">
        <v>197</v>
      </c>
      <c r="C14" s="462">
        <f>'1.1.A.sz.mell. (2)'!C14+'1.2.A.sz.mell. (2)'!C14</f>
        <v>48795822</v>
      </c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'1.1.A.sz.mell. (2)'!C15+'1.2.A.sz.mell. (2)'!C14</f>
        <v>44826057</v>
      </c>
    </row>
    <row r="16" spans="1:6" s="125" customFormat="1" ht="12" customHeight="1" x14ac:dyDescent="0.25">
      <c r="A16" s="126" t="s">
        <v>90</v>
      </c>
      <c r="B16" s="127" t="s">
        <v>199</v>
      </c>
      <c r="C16" s="460">
        <f>'1.1.A.sz.mell. (2)'!C16+'1.2.A.sz.mell. (2)'!C15</f>
        <v>154000</v>
      </c>
    </row>
    <row r="17" spans="1:3" s="125" customFormat="1" ht="12" customHeight="1" x14ac:dyDescent="0.25">
      <c r="A17" s="129" t="s">
        <v>91</v>
      </c>
      <c r="B17" s="130" t="s">
        <v>200</v>
      </c>
      <c r="C17" s="463">
        <f>'1.1.A.sz.mell. (2)'!C17+'1.2.A.sz.mell. (2)'!C16</f>
        <v>0</v>
      </c>
    </row>
    <row r="18" spans="1:3" s="125" customFormat="1" ht="12" customHeight="1" x14ac:dyDescent="0.25">
      <c r="A18" s="129" t="s">
        <v>92</v>
      </c>
      <c r="B18" s="130" t="s">
        <v>201</v>
      </c>
      <c r="C18" s="463">
        <f>'1.1.A.sz.mell. (2)'!C18+'1.2.A.sz.mell. (2)'!C17</f>
        <v>0</v>
      </c>
    </row>
    <row r="19" spans="1:3" s="125" customFormat="1" ht="12" customHeight="1" x14ac:dyDescent="0.25">
      <c r="A19" s="129" t="s">
        <v>93</v>
      </c>
      <c r="B19" s="130" t="s">
        <v>202</v>
      </c>
      <c r="C19" s="463">
        <f>'1.1.A.sz.mell. (2)'!C19+'1.2.A.sz.mell. (2)'!C18</f>
        <v>0</v>
      </c>
    </row>
    <row r="20" spans="1:3" s="125" customFormat="1" ht="12" customHeight="1" x14ac:dyDescent="0.25">
      <c r="A20" s="129" t="s">
        <v>94</v>
      </c>
      <c r="B20" s="130" t="s">
        <v>203</v>
      </c>
      <c r="C20" s="461">
        <f>'1.1.A.sz.mell. (2)'!C20+'1.2.A.sz.mell. (2)'!C19</f>
        <v>44826057</v>
      </c>
    </row>
    <row r="21" spans="1:3" s="125" customFormat="1" ht="12" customHeight="1" thickBot="1" x14ac:dyDescent="0.3">
      <c r="A21" s="132" t="s">
        <v>103</v>
      </c>
      <c r="B21" s="133" t="s">
        <v>204</v>
      </c>
      <c r="C21" s="464">
        <f>'1.1.A.sz.mell. (2)'!C21+'1.2.A.sz.mell. (2)'!C20</f>
        <v>0</v>
      </c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'1.1.A.sz.mell. (2)'!C22+'1.2.A.sz.mell. (2)'!C21</f>
        <v>48509619</v>
      </c>
    </row>
    <row r="23" spans="1:3" s="125" customFormat="1" ht="12" customHeight="1" x14ac:dyDescent="0.25">
      <c r="A23" s="126" t="s">
        <v>73</v>
      </c>
      <c r="B23" s="127" t="s">
        <v>206</v>
      </c>
      <c r="C23" s="460">
        <f>'1.1.A.sz.mell. (2)'!C23+'1.2.A.sz.mell. (2)'!C22</f>
        <v>24709619</v>
      </c>
    </row>
    <row r="24" spans="1:3" s="125" customFormat="1" ht="12" customHeight="1" x14ac:dyDescent="0.25">
      <c r="A24" s="129" t="s">
        <v>74</v>
      </c>
      <c r="B24" s="130" t="s">
        <v>207</v>
      </c>
      <c r="C24" s="463">
        <f>'1.1.A.sz.mell. (2)'!C24+'1.2.A.sz.mell. (2)'!C23</f>
        <v>0</v>
      </c>
    </row>
    <row r="25" spans="1:3" s="125" customFormat="1" ht="12" customHeight="1" x14ac:dyDescent="0.25">
      <c r="A25" s="129" t="s">
        <v>75</v>
      </c>
      <c r="B25" s="130" t="s">
        <v>208</v>
      </c>
      <c r="C25" s="461">
        <f>'1.1.A.sz.mell. (2)'!C25+'1.2.A.sz.mell. (2)'!C24</f>
        <v>0</v>
      </c>
    </row>
    <row r="26" spans="1:3" s="125" customFormat="1" ht="12" customHeight="1" x14ac:dyDescent="0.25">
      <c r="A26" s="129" t="s">
        <v>76</v>
      </c>
      <c r="B26" s="130" t="s">
        <v>209</v>
      </c>
      <c r="C26" s="461">
        <f>'1.1.A.sz.mell. (2)'!C26+'1.2.A.sz.mell. (2)'!C25</f>
        <v>0</v>
      </c>
    </row>
    <row r="27" spans="1:3" s="125" customFormat="1" ht="12" customHeight="1" x14ac:dyDescent="0.25">
      <c r="A27" s="129" t="s">
        <v>121</v>
      </c>
      <c r="B27" s="130" t="s">
        <v>210</v>
      </c>
      <c r="C27" s="461">
        <f>'1.1.A.sz.mell. (2)'!C27+'1.2.A.sz.mell. (2)'!C26</f>
        <v>23800000</v>
      </c>
    </row>
    <row r="28" spans="1:3" s="125" customFormat="1" ht="12" customHeight="1" thickBot="1" x14ac:dyDescent="0.3">
      <c r="A28" s="132" t="s">
        <v>122</v>
      </c>
      <c r="B28" s="133" t="s">
        <v>211</v>
      </c>
      <c r="C28" s="462">
        <f>'1.1.A.sz.mell. (2)'!C28+'1.2.A.sz.mell. (2)'!C27</f>
        <v>23800000</v>
      </c>
    </row>
    <row r="29" spans="1:3" s="125" customFormat="1" ht="12" customHeight="1" thickBot="1" x14ac:dyDescent="0.3">
      <c r="A29" s="122" t="s">
        <v>123</v>
      </c>
      <c r="B29" s="123" t="s">
        <v>212</v>
      </c>
      <c r="C29" s="124">
        <f>'1.1.A.sz.mell. (2)'!C29+'1.2.A.sz.mell. (2)'!C28</f>
        <v>14600000</v>
      </c>
    </row>
    <row r="30" spans="1:3" s="125" customFormat="1" ht="12" customHeight="1" x14ac:dyDescent="0.25">
      <c r="A30" s="126" t="s">
        <v>213</v>
      </c>
      <c r="B30" s="127" t="s">
        <v>214</v>
      </c>
      <c r="C30" s="460">
        <f>'1.1.A.sz.mell. (2)'!C30+'1.2.A.sz.mell. (2)'!C29</f>
        <v>14400000</v>
      </c>
    </row>
    <row r="31" spans="1:3" s="125" customFormat="1" ht="12" customHeight="1" x14ac:dyDescent="0.25">
      <c r="A31" s="129" t="s">
        <v>215</v>
      </c>
      <c r="B31" s="130" t="s">
        <v>216</v>
      </c>
      <c r="C31" s="461">
        <f>'1.1.A.sz.mell. (2)'!C31+'1.2.A.sz.mell. (2)'!C30</f>
        <v>4400000</v>
      </c>
    </row>
    <row r="32" spans="1:3" s="125" customFormat="1" ht="12" customHeight="1" x14ac:dyDescent="0.25">
      <c r="A32" s="129" t="s">
        <v>217</v>
      </c>
      <c r="B32" s="130" t="s">
        <v>218</v>
      </c>
      <c r="C32" s="461">
        <f>'1.1.A.sz.mell. (2)'!C32+'1.2.A.sz.mell. (2)'!C31</f>
        <v>10000000</v>
      </c>
    </row>
    <row r="33" spans="1:3" s="125" customFormat="1" ht="12" customHeight="1" x14ac:dyDescent="0.25">
      <c r="A33" s="129" t="s">
        <v>219</v>
      </c>
      <c r="B33" s="130" t="s">
        <v>220</v>
      </c>
      <c r="C33" s="461">
        <f>'1.1.A.sz.mell. (2)'!C33+'1.2.A.sz.mell. (2)'!C32</f>
        <v>0</v>
      </c>
    </row>
    <row r="34" spans="1:3" s="125" customFormat="1" ht="12" customHeight="1" x14ac:dyDescent="0.25">
      <c r="A34" s="129" t="s">
        <v>221</v>
      </c>
      <c r="B34" s="130" t="s">
        <v>222</v>
      </c>
      <c r="C34" s="461">
        <f>'1.1.A.sz.mell. (2)'!C34+'1.2.A.sz.mell. (2)'!C33</f>
        <v>0</v>
      </c>
    </row>
    <row r="35" spans="1:3" s="125" customFormat="1" ht="12" customHeight="1" thickBot="1" x14ac:dyDescent="0.3">
      <c r="A35" s="132" t="s">
        <v>223</v>
      </c>
      <c r="B35" s="133" t="s">
        <v>224</v>
      </c>
      <c r="C35" s="462">
        <f>'1.1.A.sz.mell. (2)'!C35+'1.2.A.sz.mell. (2)'!C34</f>
        <v>200000</v>
      </c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'1.1.A.sz.mell. (2)'!C36+'1.2.A.sz.mell. (2)'!C35</f>
        <v>17013978</v>
      </c>
    </row>
    <row r="37" spans="1:3" s="125" customFormat="1" ht="12" customHeight="1" x14ac:dyDescent="0.25">
      <c r="A37" s="126" t="s">
        <v>77</v>
      </c>
      <c r="B37" s="127" t="s">
        <v>226</v>
      </c>
      <c r="C37" s="460">
        <f>'1.1.A.sz.mell. (2)'!C37+'1.2.A.sz.mell. (2)'!C36</f>
        <v>300000</v>
      </c>
    </row>
    <row r="38" spans="1:3" s="125" customFormat="1" ht="12" customHeight="1" x14ac:dyDescent="0.25">
      <c r="A38" s="129" t="s">
        <v>78</v>
      </c>
      <c r="B38" s="130" t="s">
        <v>227</v>
      </c>
      <c r="C38" s="461">
        <f>'1.1.A.sz.mell. (2)'!C38+'1.2.A.sz.mell. (2)'!C37</f>
        <v>4898662</v>
      </c>
    </row>
    <row r="39" spans="1:3" s="125" customFormat="1" ht="12" customHeight="1" x14ac:dyDescent="0.25">
      <c r="A39" s="129" t="s">
        <v>79</v>
      </c>
      <c r="B39" s="130" t="s">
        <v>228</v>
      </c>
      <c r="C39" s="461">
        <f>'1.1.A.sz.mell. (2)'!C39+'1.2.A.sz.mell. (2)'!C38</f>
        <v>4260298</v>
      </c>
    </row>
    <row r="40" spans="1:3" s="125" customFormat="1" ht="12" customHeight="1" x14ac:dyDescent="0.25">
      <c r="A40" s="129" t="s">
        <v>125</v>
      </c>
      <c r="B40" s="130" t="s">
        <v>229</v>
      </c>
      <c r="C40" s="461">
        <f>'1.1.A.sz.mell. (2)'!C40+'1.2.A.sz.mell. (2)'!C39</f>
        <v>0</v>
      </c>
    </row>
    <row r="41" spans="1:3" s="125" customFormat="1" ht="12" customHeight="1" x14ac:dyDescent="0.25">
      <c r="A41" s="129" t="s">
        <v>126</v>
      </c>
      <c r="B41" s="130" t="s">
        <v>230</v>
      </c>
      <c r="C41" s="461">
        <f>'1.1.A.sz.mell. (2)'!C41+'1.2.A.sz.mell. (2)'!C40</f>
        <v>0</v>
      </c>
    </row>
    <row r="42" spans="1:3" s="125" customFormat="1" ht="12" customHeight="1" x14ac:dyDescent="0.25">
      <c r="A42" s="129" t="s">
        <v>127</v>
      </c>
      <c r="B42" s="130" t="s">
        <v>231</v>
      </c>
      <c r="C42" s="461">
        <f>'1.1.A.sz.mell. (2)'!C42+'1.2.A.sz.mell. (2)'!C41</f>
        <v>2380769</v>
      </c>
    </row>
    <row r="43" spans="1:3" s="125" customFormat="1" ht="12" customHeight="1" x14ac:dyDescent="0.25">
      <c r="A43" s="129" t="s">
        <v>128</v>
      </c>
      <c r="B43" s="130" t="s">
        <v>232</v>
      </c>
      <c r="C43" s="461">
        <f>'1.1.A.sz.mell. (2)'!C43+'1.2.A.sz.mell. (2)'!C42</f>
        <v>4593593</v>
      </c>
    </row>
    <row r="44" spans="1:3" s="125" customFormat="1" ht="12" customHeight="1" x14ac:dyDescent="0.25">
      <c r="A44" s="129" t="s">
        <v>129</v>
      </c>
      <c r="B44" s="130" t="s">
        <v>474</v>
      </c>
      <c r="C44" s="461">
        <f>'1.1.A.sz.mell. (2)'!C44+'1.2.A.sz.mell. (2)'!C43</f>
        <v>0</v>
      </c>
    </row>
    <row r="45" spans="1:3" s="125" customFormat="1" ht="12" customHeight="1" x14ac:dyDescent="0.25">
      <c r="A45" s="129" t="s">
        <v>234</v>
      </c>
      <c r="B45" s="130" t="s">
        <v>480</v>
      </c>
      <c r="C45" s="461">
        <f>'1.1.A.sz.mell. (2)'!C45+'1.2.A.sz.mell. (2)'!C44</f>
        <v>400</v>
      </c>
    </row>
    <row r="46" spans="1:3" s="125" customFormat="1" ht="12" customHeight="1" thickBot="1" x14ac:dyDescent="0.3">
      <c r="A46" s="132" t="s">
        <v>236</v>
      </c>
      <c r="B46" s="133" t="s">
        <v>237</v>
      </c>
      <c r="C46" s="462">
        <f>'1.1.A.sz.mell. (2)'!C46+'1.2.A.sz.mell. (2)'!C45</f>
        <v>580256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'1.1.A.sz.mell. (2)'!C47+'1.2.A.sz.mell. (2)'!C46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465">
        <f>'1.1.A.sz.mell. (2)'!C48+'1.2.A.sz.mell. (2)'!C47</f>
        <v>0</v>
      </c>
    </row>
    <row r="49" spans="1:3" s="125" customFormat="1" ht="12" customHeight="1" x14ac:dyDescent="0.25">
      <c r="A49" s="129" t="s">
        <v>81</v>
      </c>
      <c r="B49" s="130" t="s">
        <v>240</v>
      </c>
      <c r="C49" s="463">
        <f>'1.1.A.sz.mell. (2)'!C49+'1.2.A.sz.mell. (2)'!C48</f>
        <v>0</v>
      </c>
    </row>
    <row r="50" spans="1:3" s="125" customFormat="1" ht="12" customHeight="1" x14ac:dyDescent="0.25">
      <c r="A50" s="129" t="s">
        <v>241</v>
      </c>
      <c r="B50" s="130" t="s">
        <v>242</v>
      </c>
      <c r="C50" s="463">
        <f>'1.1.A.sz.mell. (2)'!C50+'1.2.A.sz.mell. (2)'!C49</f>
        <v>0</v>
      </c>
    </row>
    <row r="51" spans="1:3" s="125" customFormat="1" ht="12" customHeight="1" x14ac:dyDescent="0.25">
      <c r="A51" s="129" t="s">
        <v>243</v>
      </c>
      <c r="B51" s="130" t="s">
        <v>244</v>
      </c>
      <c r="C51" s="463">
        <f>'1.1.A.sz.mell. (2)'!C51+'1.2.A.sz.mell. (2)'!C50</f>
        <v>0</v>
      </c>
    </row>
    <row r="52" spans="1:3" s="125" customFormat="1" ht="12" customHeight="1" thickBot="1" x14ac:dyDescent="0.3">
      <c r="A52" s="132" t="s">
        <v>245</v>
      </c>
      <c r="B52" s="133" t="s">
        <v>246</v>
      </c>
      <c r="C52" s="464">
        <f>'1.1.A.sz.mell. (2)'!C52+'1.2.A.sz.mell. (2)'!C51</f>
        <v>0</v>
      </c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'1.1.A.sz.mell. (2)'!C53+'1.2.A.sz.mell. (2)'!C52</f>
        <v>240000</v>
      </c>
    </row>
    <row r="54" spans="1:3" s="125" customFormat="1" ht="12" customHeight="1" x14ac:dyDescent="0.25">
      <c r="A54" s="126" t="s">
        <v>82</v>
      </c>
      <c r="B54" s="127" t="s">
        <v>248</v>
      </c>
      <c r="C54" s="465">
        <f>'1.1.A.sz.mell. (2)'!C54+'1.2.A.sz.mell. (2)'!C53</f>
        <v>0</v>
      </c>
    </row>
    <row r="55" spans="1:3" s="125" customFormat="1" ht="12" customHeight="1" x14ac:dyDescent="0.25">
      <c r="A55" s="129" t="s">
        <v>83</v>
      </c>
      <c r="B55" s="130" t="s">
        <v>249</v>
      </c>
      <c r="C55" s="463">
        <f>'1.1.A.sz.mell. (2)'!C55+'1.2.A.sz.mell. (2)'!C54</f>
        <v>0</v>
      </c>
    </row>
    <row r="56" spans="1:3" s="125" customFormat="1" ht="12" customHeight="1" x14ac:dyDescent="0.25">
      <c r="A56" s="129" t="s">
        <v>250</v>
      </c>
      <c r="B56" s="130" t="s">
        <v>251</v>
      </c>
      <c r="C56" s="461">
        <f>'1.1.A.sz.mell. (2)'!C56+'1.2.A.sz.mell. (2)'!C55</f>
        <v>240000</v>
      </c>
    </row>
    <row r="57" spans="1:3" s="125" customFormat="1" ht="12" customHeight="1" thickBot="1" x14ac:dyDescent="0.3">
      <c r="A57" s="132" t="s">
        <v>252</v>
      </c>
      <c r="B57" s="133" t="s">
        <v>253</v>
      </c>
      <c r="C57" s="464">
        <f>'1.1.A.sz.mell. (2)'!C57+'1.2.A.sz.mell. (2)'!C56</f>
        <v>0</v>
      </c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'1.1.A.sz.mell. (2)'!C58+'1.2.A.sz.mell. (2)'!C57</f>
        <v>507100</v>
      </c>
    </row>
    <row r="59" spans="1:3" s="125" customFormat="1" ht="12" customHeight="1" x14ac:dyDescent="0.25">
      <c r="A59" s="126" t="s">
        <v>131</v>
      </c>
      <c r="B59" s="127" t="s">
        <v>255</v>
      </c>
      <c r="C59" s="465">
        <f>'1.1.A.sz.mell. (2)'!C59+'1.2.A.sz.mell. (2)'!C58</f>
        <v>0</v>
      </c>
    </row>
    <row r="60" spans="1:3" s="125" customFormat="1" ht="12" customHeight="1" x14ac:dyDescent="0.25">
      <c r="A60" s="129" t="s">
        <v>132</v>
      </c>
      <c r="B60" s="130" t="s">
        <v>256</v>
      </c>
      <c r="C60" s="461">
        <f>'1.1.A.sz.mell. (2)'!C60+'1.2.A.sz.mell. (2)'!C59</f>
        <v>507100</v>
      </c>
    </row>
    <row r="61" spans="1:3" s="125" customFormat="1" ht="12" customHeight="1" x14ac:dyDescent="0.25">
      <c r="A61" s="129" t="s">
        <v>167</v>
      </c>
      <c r="B61" s="130" t="s">
        <v>257</v>
      </c>
      <c r="C61" s="463">
        <f>'1.1.A.sz.mell. (2)'!C61+'1.2.A.sz.mell. (2)'!C60</f>
        <v>0</v>
      </c>
    </row>
    <row r="62" spans="1:3" s="125" customFormat="1" ht="12" customHeight="1" thickBot="1" x14ac:dyDescent="0.3">
      <c r="A62" s="132" t="s">
        <v>258</v>
      </c>
      <c r="B62" s="133" t="s">
        <v>259</v>
      </c>
      <c r="C62" s="464">
        <f>'1.1.A.sz.mell. (2)'!C62+'1.2.A.sz.mell. (2)'!C61</f>
        <v>0</v>
      </c>
    </row>
    <row r="63" spans="1:3" s="125" customFormat="1" ht="12" customHeight="1" thickBot="1" x14ac:dyDescent="0.3">
      <c r="A63" s="122" t="s">
        <v>21</v>
      </c>
      <c r="B63" s="123" t="s">
        <v>260</v>
      </c>
      <c r="C63" s="124">
        <f>'1.1.A.sz.mell. (2)'!C63+'1.2.A.sz.mell. (2)'!C62</f>
        <v>232197925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'1.1.A.sz.mell. (2)'!C64+'1.2.A.sz.mell. (2)'!C63</f>
        <v>31600000</v>
      </c>
    </row>
    <row r="65" spans="1:3" s="125" customFormat="1" ht="12" customHeight="1" x14ac:dyDescent="0.25">
      <c r="A65" s="126" t="s">
        <v>263</v>
      </c>
      <c r="B65" s="127" t="s">
        <v>264</v>
      </c>
      <c r="C65" s="465">
        <f>'1.1.A.sz.mell. (2)'!C65+'1.2.A.sz.mell. (2)'!C64</f>
        <v>0</v>
      </c>
    </row>
    <row r="66" spans="1:3" s="125" customFormat="1" ht="12" customHeight="1" x14ac:dyDescent="0.25">
      <c r="A66" s="129" t="s">
        <v>265</v>
      </c>
      <c r="B66" s="130" t="s">
        <v>266</v>
      </c>
      <c r="C66" s="463">
        <f>'1.1.A.sz.mell. (2)'!C66+'1.2.A.sz.mell. (2)'!C65</f>
        <v>0</v>
      </c>
    </row>
    <row r="67" spans="1:3" s="125" customFormat="1" ht="12" customHeight="1" thickBot="1" x14ac:dyDescent="0.3">
      <c r="A67" s="132" t="s">
        <v>267</v>
      </c>
      <c r="B67" s="142" t="s">
        <v>268</v>
      </c>
      <c r="C67" s="464">
        <f>'1.1.A.sz.mell. (2)'!C67+'1.2.A.sz.mell. (2)'!C66</f>
        <v>31600000</v>
      </c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v>2628658</v>
      </c>
    </row>
    <row r="69" spans="1:3" s="125" customFormat="1" ht="12" customHeight="1" x14ac:dyDescent="0.25">
      <c r="A69" s="126" t="s">
        <v>110</v>
      </c>
      <c r="B69" s="127" t="s">
        <v>271</v>
      </c>
      <c r="C69" s="465">
        <f>'1.1.A.sz.mell. (2)'!C69+'1.2.A.sz.mell. (2)'!C68</f>
        <v>0</v>
      </c>
    </row>
    <row r="70" spans="1:3" s="125" customFormat="1" ht="12" customHeight="1" x14ac:dyDescent="0.25">
      <c r="A70" s="129" t="s">
        <v>111</v>
      </c>
      <c r="B70" s="130" t="s">
        <v>272</v>
      </c>
      <c r="C70" s="463">
        <f>'1.1.A.sz.mell. (2)'!C70+'1.2.A.sz.mell. (2)'!C69</f>
        <v>0</v>
      </c>
    </row>
    <row r="71" spans="1:3" s="125" customFormat="1" ht="12" customHeight="1" x14ac:dyDescent="0.25">
      <c r="A71" s="129" t="s">
        <v>273</v>
      </c>
      <c r="B71" s="130" t="s">
        <v>274</v>
      </c>
      <c r="C71" s="463">
        <f>'1.1.A.sz.mell. (2)'!C71+'1.2.A.sz.mell. (2)'!C70</f>
        <v>0</v>
      </c>
    </row>
    <row r="72" spans="1:3" s="125" customFormat="1" ht="12" customHeight="1" thickBot="1" x14ac:dyDescent="0.3">
      <c r="A72" s="132" t="s">
        <v>275</v>
      </c>
      <c r="B72" s="133" t="s">
        <v>473</v>
      </c>
      <c r="C72" s="462">
        <v>2628658</v>
      </c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'1.1.A.sz.mell. (2)'!C73+'1.2.A.sz.mell. (2)'!C72</f>
        <v>297495996</v>
      </c>
    </row>
    <row r="74" spans="1:3" s="125" customFormat="1" ht="12" customHeight="1" x14ac:dyDescent="0.25">
      <c r="A74" s="126" t="s">
        <v>279</v>
      </c>
      <c r="B74" s="127" t="s">
        <v>280</v>
      </c>
      <c r="C74" s="460">
        <f>'1.1.A.sz.mell. (2)'!C74+'1.2.A.sz.mell. (2)'!C73</f>
        <v>297495996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464">
        <f>'1.1.A.sz.mell. (2)'!C75+'1.2.A.sz.mell. (2)'!C74</f>
        <v>0</v>
      </c>
    </row>
    <row r="76" spans="1:3" s="125" customFormat="1" ht="12" customHeight="1" thickBot="1" x14ac:dyDescent="0.3">
      <c r="A76" s="141" t="s">
        <v>283</v>
      </c>
      <c r="B76" s="134" t="s">
        <v>284</v>
      </c>
      <c r="C76" s="124"/>
    </row>
    <row r="77" spans="1:3" s="125" customFormat="1" ht="12" customHeight="1" x14ac:dyDescent="0.25">
      <c r="A77" s="126" t="s">
        <v>285</v>
      </c>
      <c r="B77" s="127" t="s">
        <v>286</v>
      </c>
      <c r="C77" s="465">
        <f>'1.1.A.sz.mell. (2)'!C77+'1.2.A.sz.mell. (2)'!C76</f>
        <v>0</v>
      </c>
    </row>
    <row r="78" spans="1:3" s="125" customFormat="1" ht="12" customHeight="1" x14ac:dyDescent="0.25">
      <c r="A78" s="129" t="s">
        <v>287</v>
      </c>
      <c r="B78" s="130" t="s">
        <v>288</v>
      </c>
      <c r="C78" s="461">
        <f>'1.1.A.sz.mell. (2)'!C78+'1.2.A.sz.mell. (2)'!C77</f>
        <v>3653887</v>
      </c>
    </row>
    <row r="79" spans="1:3" s="125" customFormat="1" ht="12" customHeight="1" thickBot="1" x14ac:dyDescent="0.3">
      <c r="A79" s="132" t="s">
        <v>289</v>
      </c>
      <c r="B79" s="133" t="s">
        <v>419</v>
      </c>
      <c r="C79" s="464"/>
    </row>
    <row r="80" spans="1:3" s="125" customFormat="1" ht="12" customHeight="1" thickBot="1" x14ac:dyDescent="0.3">
      <c r="A80" s="141" t="s">
        <v>291</v>
      </c>
      <c r="B80" s="134" t="s">
        <v>292</v>
      </c>
      <c r="C80" s="124">
        <f>'1.1.A.sz.mell. (2)'!C80+'1.2.A.sz.mell. (2)'!C80</f>
        <v>0</v>
      </c>
    </row>
    <row r="81" spans="1:3" s="125" customFormat="1" ht="12" customHeight="1" x14ac:dyDescent="0.25">
      <c r="A81" s="143" t="s">
        <v>293</v>
      </c>
      <c r="B81" s="127" t="s">
        <v>294</v>
      </c>
      <c r="C81" s="465">
        <f>'1.1.A.sz.mell. (2)'!C81+'1.2.A.sz.mell. (2)'!C81</f>
        <v>0</v>
      </c>
    </row>
    <row r="82" spans="1:3" s="125" customFormat="1" ht="12" customHeight="1" x14ac:dyDescent="0.25">
      <c r="A82" s="144" t="s">
        <v>295</v>
      </c>
      <c r="B82" s="130" t="s">
        <v>296</v>
      </c>
      <c r="C82" s="463">
        <f>'1.1.A.sz.mell. (2)'!C82+'1.2.A.sz.mell. (2)'!C82</f>
        <v>0</v>
      </c>
    </row>
    <row r="83" spans="1:3" s="125" customFormat="1" ht="12" customHeight="1" x14ac:dyDescent="0.25">
      <c r="A83" s="144" t="s">
        <v>297</v>
      </c>
      <c r="B83" s="130" t="s">
        <v>298</v>
      </c>
      <c r="C83" s="463">
        <f>'1.1.A.sz.mell. (2)'!C83+'1.2.A.sz.mell. (2)'!C83</f>
        <v>0</v>
      </c>
    </row>
    <row r="84" spans="1:3" s="125" customFormat="1" ht="12" customHeight="1" thickBot="1" x14ac:dyDescent="0.3">
      <c r="A84" s="145" t="s">
        <v>299</v>
      </c>
      <c r="B84" s="133" t="s">
        <v>300</v>
      </c>
      <c r="C84" s="464">
        <f>'1.1.A.sz.mell. (2)'!C84+'1.2.A.sz.mell. (2)'!C84</f>
        <v>0</v>
      </c>
    </row>
    <row r="85" spans="1:3" s="125" customFormat="1" ht="13.5" customHeight="1" thickBot="1" x14ac:dyDescent="0.3">
      <c r="A85" s="141" t="s">
        <v>301</v>
      </c>
      <c r="B85" s="134" t="s">
        <v>302</v>
      </c>
      <c r="C85" s="124">
        <f>'1.1.A.sz.mell. (2)'!C85+'1.2.A.sz.mell. (2)'!C85</f>
        <v>0</v>
      </c>
    </row>
    <row r="86" spans="1:3" s="125" customFormat="1" ht="15.75" customHeight="1" thickBot="1" x14ac:dyDescent="0.3">
      <c r="A86" s="141" t="s">
        <v>303</v>
      </c>
      <c r="B86" s="147" t="s">
        <v>304</v>
      </c>
      <c r="C86" s="124">
        <f>'1.1.A.sz.mell. (2)'!C86+'1.2.A.sz.mell. (2)'!C86</f>
        <v>335378541</v>
      </c>
    </row>
    <row r="87" spans="1:3" s="125" customFormat="1" ht="16.5" customHeight="1" thickBot="1" x14ac:dyDescent="0.3">
      <c r="A87" s="141" t="s">
        <v>305</v>
      </c>
      <c r="B87" s="147" t="s">
        <v>306</v>
      </c>
      <c r="C87" s="124">
        <f>'1.1.A.sz.mell. (2)'!C87+'1.2.A.sz.mell. (2)'!C87</f>
        <v>567576466</v>
      </c>
    </row>
    <row r="88" spans="1:3" s="104" customFormat="1" ht="83.25" customHeight="1" x14ac:dyDescent="0.25">
      <c r="A88" s="1"/>
      <c r="B88" s="2"/>
      <c r="C88" s="75"/>
    </row>
    <row r="89" spans="1:3" ht="16.5" customHeight="1" x14ac:dyDescent="0.3">
      <c r="A89" s="609" t="s">
        <v>41</v>
      </c>
      <c r="B89" s="609"/>
      <c r="C89" s="609"/>
    </row>
    <row r="90" spans="1:3" s="105" customFormat="1" ht="16.5" customHeight="1" thickBot="1" x14ac:dyDescent="0.35">
      <c r="A90" s="610" t="s">
        <v>113</v>
      </c>
      <c r="B90" s="610"/>
      <c r="C90" s="450" t="s">
        <v>9</v>
      </c>
    </row>
    <row r="91" spans="1:3" ht="38.1" customHeight="1" thickBot="1" x14ac:dyDescent="0.35">
      <c r="A91" s="4" t="s">
        <v>59</v>
      </c>
      <c r="B91" s="5" t="s">
        <v>42</v>
      </c>
      <c r="C91" s="13" t="s">
        <v>471</v>
      </c>
    </row>
    <row r="92" spans="1:3" s="103" customFormat="1" ht="12" customHeight="1" thickBot="1" x14ac:dyDescent="0.25">
      <c r="A92" s="9">
        <v>1</v>
      </c>
      <c r="B92" s="10">
        <v>2</v>
      </c>
      <c r="C92" s="11">
        <v>3</v>
      </c>
    </row>
    <row r="93" spans="1:3" s="153" customFormat="1" ht="12" customHeight="1" thickBot="1" x14ac:dyDescent="0.3">
      <c r="A93" s="122" t="s">
        <v>13</v>
      </c>
      <c r="B93" s="167" t="s">
        <v>398</v>
      </c>
      <c r="C93" s="124">
        <f>SUM(C94:C98)</f>
        <v>210145773</v>
      </c>
    </row>
    <row r="94" spans="1:3" s="153" customFormat="1" ht="12" customHeight="1" x14ac:dyDescent="0.25">
      <c r="A94" s="126" t="s">
        <v>84</v>
      </c>
      <c r="B94" s="175" t="s">
        <v>43</v>
      </c>
      <c r="C94" s="128">
        <f>'1.1.A.sz.mell. (2)'!C94+'1.2.A.sz.mell. (2)'!C94</f>
        <v>61592225</v>
      </c>
    </row>
    <row r="95" spans="1:3" s="153" customFormat="1" ht="12" customHeight="1" x14ac:dyDescent="0.25">
      <c r="A95" s="129" t="s">
        <v>85</v>
      </c>
      <c r="B95" s="157" t="s">
        <v>133</v>
      </c>
      <c r="C95" s="131">
        <f>'1.1.A.sz.mell. (2)'!C95+'1.2.A.sz.mell. (2)'!C95</f>
        <v>6801783</v>
      </c>
    </row>
    <row r="96" spans="1:3" s="153" customFormat="1" ht="12" customHeight="1" x14ac:dyDescent="0.25">
      <c r="A96" s="129" t="s">
        <v>86</v>
      </c>
      <c r="B96" s="157" t="s">
        <v>108</v>
      </c>
      <c r="C96" s="131">
        <f>'1.1.A.sz.mell. (2)'!C96+'1.2.A.sz.mell. (2)'!C96</f>
        <v>128676726</v>
      </c>
    </row>
    <row r="97" spans="1:3" s="153" customFormat="1" ht="12" customHeight="1" x14ac:dyDescent="0.25">
      <c r="A97" s="129" t="s">
        <v>87</v>
      </c>
      <c r="B97" s="157" t="s">
        <v>134</v>
      </c>
      <c r="C97" s="131">
        <f>'1.1.A.sz.mell. (2)'!C97+'1.2.A.sz.mell. (2)'!C97</f>
        <v>7600000</v>
      </c>
    </row>
    <row r="98" spans="1:3" s="153" customFormat="1" ht="12" customHeight="1" x14ac:dyDescent="0.25">
      <c r="A98" s="129" t="s">
        <v>98</v>
      </c>
      <c r="B98" s="157" t="s">
        <v>135</v>
      </c>
      <c r="C98" s="131">
        <f>'1.1.A.sz.mell. (2)'!C98+'1.2.A.sz.mell. (2)'!C98</f>
        <v>5475039</v>
      </c>
    </row>
    <row r="99" spans="1:3" s="153" customFormat="1" ht="12" customHeight="1" x14ac:dyDescent="0.25">
      <c r="A99" s="129" t="s">
        <v>88</v>
      </c>
      <c r="B99" s="157" t="s">
        <v>307</v>
      </c>
      <c r="C99" s="131">
        <f>'1.1.A.sz.mell. (2)'!C99+'1.2.A.sz.mell. (2)'!C99</f>
        <v>0</v>
      </c>
    </row>
    <row r="100" spans="1:3" s="153" customFormat="1" ht="12" customHeight="1" x14ac:dyDescent="0.25">
      <c r="A100" s="129" t="s">
        <v>89</v>
      </c>
      <c r="B100" s="160" t="s">
        <v>308</v>
      </c>
      <c r="C100" s="131">
        <f>'1.1.A.sz.mell. (2)'!C100+'1.2.A.sz.mell. (2)'!C100</f>
        <v>0</v>
      </c>
    </row>
    <row r="101" spans="1:3" s="153" customFormat="1" ht="12" customHeight="1" x14ac:dyDescent="0.25">
      <c r="A101" s="129" t="s">
        <v>99</v>
      </c>
      <c r="B101" s="161" t="s">
        <v>309</v>
      </c>
      <c r="C101" s="131">
        <f>'1.1.A.sz.mell. (2)'!C101+'1.2.A.sz.mell. (2)'!C101</f>
        <v>0</v>
      </c>
    </row>
    <row r="102" spans="1:3" s="153" customFormat="1" ht="12" customHeight="1" x14ac:dyDescent="0.25">
      <c r="A102" s="129" t="s">
        <v>100</v>
      </c>
      <c r="B102" s="161" t="s">
        <v>310</v>
      </c>
      <c r="C102" s="131">
        <f>'1.1.A.sz.mell. (2)'!C102+'1.2.A.sz.mell. (2)'!C102</f>
        <v>0</v>
      </c>
    </row>
    <row r="103" spans="1:3" s="153" customFormat="1" ht="12" customHeight="1" x14ac:dyDescent="0.25">
      <c r="A103" s="129" t="s">
        <v>101</v>
      </c>
      <c r="B103" s="160" t="s">
        <v>311</v>
      </c>
      <c r="C103" s="131">
        <f>'1.1.A.sz.mell. (2)'!C103+'1.2.A.sz.mell. (2)'!C103</f>
        <v>2115039</v>
      </c>
    </row>
    <row r="104" spans="1:3" s="153" customFormat="1" ht="12" customHeight="1" x14ac:dyDescent="0.25">
      <c r="A104" s="129" t="s">
        <v>102</v>
      </c>
      <c r="B104" s="160" t="s">
        <v>312</v>
      </c>
      <c r="C104" s="131">
        <f>'1.1.A.sz.mell. (2)'!C104+'1.2.A.sz.mell. (2)'!C104</f>
        <v>0</v>
      </c>
    </row>
    <row r="105" spans="1:3" s="153" customFormat="1" ht="12" customHeight="1" x14ac:dyDescent="0.25">
      <c r="A105" s="129" t="s">
        <v>104</v>
      </c>
      <c r="B105" s="161" t="s">
        <v>313</v>
      </c>
      <c r="C105" s="131">
        <f>'1.1.A.sz.mell. (2)'!C105+'1.2.A.sz.mell. (2)'!C105</f>
        <v>0</v>
      </c>
    </row>
    <row r="106" spans="1:3" s="153" customFormat="1" ht="12" customHeight="1" x14ac:dyDescent="0.25">
      <c r="A106" s="129" t="s">
        <v>136</v>
      </c>
      <c r="B106" s="161" t="s">
        <v>314</v>
      </c>
      <c r="C106" s="131">
        <f>'1.1.A.sz.mell. (2)'!C106+'1.2.A.sz.mell. (2)'!C106</f>
        <v>0</v>
      </c>
    </row>
    <row r="107" spans="1:3" s="153" customFormat="1" ht="12" customHeight="1" x14ac:dyDescent="0.25">
      <c r="A107" s="129" t="s">
        <v>315</v>
      </c>
      <c r="B107" s="161" t="s">
        <v>316</v>
      </c>
      <c r="C107" s="131">
        <f>'1.1.A.sz.mell. (2)'!C107+'1.2.A.sz.mell. (2)'!C107</f>
        <v>0</v>
      </c>
    </row>
    <row r="108" spans="1:3" s="153" customFormat="1" ht="12" customHeight="1" thickBot="1" x14ac:dyDescent="0.3">
      <c r="A108" s="132" t="s">
        <v>317</v>
      </c>
      <c r="B108" s="163" t="s">
        <v>318</v>
      </c>
      <c r="C108" s="135">
        <f>'1.1.A.sz.mell. (2)'!C108+'1.2.A.sz.mell. (2)'!C108</f>
        <v>3360000</v>
      </c>
    </row>
    <row r="109" spans="1:3" s="153" customFormat="1" ht="12" customHeight="1" thickBot="1" x14ac:dyDescent="0.3">
      <c r="A109" s="122" t="s">
        <v>14</v>
      </c>
      <c r="B109" s="167" t="s">
        <v>399</v>
      </c>
      <c r="C109" s="478">
        <f>'1.1.A.sz.mell. (2)'!C109+'1.2.A.sz.mell. (2)'!C109</f>
        <v>248347300</v>
      </c>
    </row>
    <row r="110" spans="1:3" s="153" customFormat="1" ht="12" customHeight="1" x14ac:dyDescent="0.25">
      <c r="A110" s="126" t="s">
        <v>90</v>
      </c>
      <c r="B110" s="175" t="s">
        <v>166</v>
      </c>
      <c r="C110" s="128">
        <f>'1.1.A.sz.mell. (2)'!C110+'1.2.A.sz.mell. (2)'!C110</f>
        <v>86145253</v>
      </c>
    </row>
    <row r="111" spans="1:3" s="153" customFormat="1" ht="12" customHeight="1" x14ac:dyDescent="0.25">
      <c r="A111" s="129" t="s">
        <v>91</v>
      </c>
      <c r="B111" s="157" t="s">
        <v>319</v>
      </c>
      <c r="C111" s="131">
        <f>'1.1.A.sz.mell. (2)'!C111+'1.2.A.sz.mell. (2)'!C111</f>
        <v>84621253</v>
      </c>
    </row>
    <row r="112" spans="1:3" s="153" customFormat="1" ht="12" customHeight="1" x14ac:dyDescent="0.25">
      <c r="A112" s="129" t="s">
        <v>92</v>
      </c>
      <c r="B112" s="157" t="s">
        <v>137</v>
      </c>
      <c r="C112" s="131">
        <f>'1.1.A.sz.mell. (2)'!C112+'1.2.A.sz.mell. (2)'!C112</f>
        <v>162065625</v>
      </c>
    </row>
    <row r="113" spans="1:3" s="153" customFormat="1" ht="12" customHeight="1" x14ac:dyDescent="0.25">
      <c r="A113" s="129" t="s">
        <v>93</v>
      </c>
      <c r="B113" s="157" t="s">
        <v>320</v>
      </c>
      <c r="C113" s="131">
        <f>'1.1.A.sz.mell. (2)'!C113+'1.2.A.sz.mell. (2)'!C113</f>
        <v>160676625</v>
      </c>
    </row>
    <row r="114" spans="1:3" s="153" customFormat="1" ht="12" customHeight="1" x14ac:dyDescent="0.25">
      <c r="A114" s="129" t="s">
        <v>94</v>
      </c>
      <c r="B114" s="171" t="s">
        <v>168</v>
      </c>
      <c r="C114" s="131">
        <f>'1.1.A.sz.mell. (2)'!C114+'1.2.A.sz.mell. (2)'!C114</f>
        <v>136422</v>
      </c>
    </row>
    <row r="115" spans="1:3" s="153" customFormat="1" ht="12" customHeight="1" x14ac:dyDescent="0.25">
      <c r="A115" s="129" t="s">
        <v>103</v>
      </c>
      <c r="B115" s="171" t="s">
        <v>321</v>
      </c>
      <c r="C115" s="131">
        <f>'1.1.A.sz.mell. (2)'!C115+'1.2.A.sz.mell. (2)'!C115</f>
        <v>0</v>
      </c>
    </row>
    <row r="116" spans="1:3" s="153" customFormat="1" ht="12" customHeight="1" x14ac:dyDescent="0.25">
      <c r="A116" s="129" t="s">
        <v>105</v>
      </c>
      <c r="B116" s="161" t="s">
        <v>322</v>
      </c>
      <c r="C116" s="131">
        <f>'1.1.A.sz.mell. (2)'!C116+'1.2.A.sz.mell. (2)'!C116</f>
        <v>0</v>
      </c>
    </row>
    <row r="117" spans="1:3" s="153" customFormat="1" ht="12" x14ac:dyDescent="0.25">
      <c r="A117" s="129" t="s">
        <v>138</v>
      </c>
      <c r="B117" s="161" t="s">
        <v>310</v>
      </c>
      <c r="C117" s="131">
        <f>'1.1.A.sz.mell. (2)'!C117+'1.2.A.sz.mell. (2)'!C117</f>
        <v>0</v>
      </c>
    </row>
    <row r="118" spans="1:3" s="153" customFormat="1" ht="12" customHeight="1" x14ac:dyDescent="0.25">
      <c r="A118" s="129" t="s">
        <v>139</v>
      </c>
      <c r="B118" s="161" t="s">
        <v>323</v>
      </c>
      <c r="C118" s="131">
        <f>'1.1.A.sz.mell. (2)'!C118+'1.2.A.sz.mell. (2)'!C118</f>
        <v>136422</v>
      </c>
    </row>
    <row r="119" spans="1:3" s="153" customFormat="1" ht="12" customHeight="1" x14ac:dyDescent="0.25">
      <c r="A119" s="129" t="s">
        <v>140</v>
      </c>
      <c r="B119" s="161" t="s">
        <v>324</v>
      </c>
      <c r="C119" s="131">
        <f>'1.1.A.sz.mell. (2)'!C119+'1.2.A.sz.mell. (2)'!C119</f>
        <v>0</v>
      </c>
    </row>
    <row r="120" spans="1:3" s="153" customFormat="1" ht="12" customHeight="1" x14ac:dyDescent="0.25">
      <c r="A120" s="129" t="s">
        <v>325</v>
      </c>
      <c r="B120" s="161" t="s">
        <v>313</v>
      </c>
      <c r="C120" s="131">
        <f>'1.1.A.sz.mell. (2)'!C120+'1.2.A.sz.mell. (2)'!C120</f>
        <v>0</v>
      </c>
    </row>
    <row r="121" spans="1:3" s="153" customFormat="1" ht="12" customHeight="1" x14ac:dyDescent="0.25">
      <c r="A121" s="129" t="s">
        <v>326</v>
      </c>
      <c r="B121" s="161" t="s">
        <v>327</v>
      </c>
      <c r="C121" s="131">
        <f>'1.1.A.sz.mell. (2)'!C121+'1.2.A.sz.mell. (2)'!C121</f>
        <v>0</v>
      </c>
    </row>
    <row r="122" spans="1:3" s="153" customFormat="1" ht="12.6" thickBot="1" x14ac:dyDescent="0.3">
      <c r="A122" s="132" t="s">
        <v>328</v>
      </c>
      <c r="B122" s="163" t="s">
        <v>329</v>
      </c>
      <c r="C122" s="135">
        <f>'1.1.A.sz.mell. (2)'!C122+'1.2.A.sz.mell. (2)'!C122</f>
        <v>0</v>
      </c>
    </row>
    <row r="123" spans="1:3" s="153" customFormat="1" ht="12" customHeight="1" thickBot="1" x14ac:dyDescent="0.3">
      <c r="A123" s="122" t="s">
        <v>15</v>
      </c>
      <c r="B123" s="174" t="s">
        <v>330</v>
      </c>
      <c r="C123" s="478">
        <f>'1.1.A.sz.mell. (2)'!C123+'1.2.A.sz.mell. (2)'!C123</f>
        <v>3919284</v>
      </c>
    </row>
    <row r="124" spans="1:3" s="153" customFormat="1" ht="12" customHeight="1" x14ac:dyDescent="0.25">
      <c r="A124" s="126" t="s">
        <v>73</v>
      </c>
      <c r="B124" s="175" t="s">
        <v>50</v>
      </c>
      <c r="C124" s="128">
        <f>'1.1.A.sz.mell. (2)'!C124+'1.2.A.sz.mell. (2)'!C124</f>
        <v>0</v>
      </c>
    </row>
    <row r="125" spans="1:3" s="153" customFormat="1" ht="12" customHeight="1" thickBot="1" x14ac:dyDescent="0.3">
      <c r="A125" s="132" t="s">
        <v>74</v>
      </c>
      <c r="B125" s="168" t="s">
        <v>51</v>
      </c>
      <c r="C125" s="135">
        <f>'1.1.A.sz.mell. (2)'!C125+'1.2.A.sz.mell. (2)'!C125</f>
        <v>3919284</v>
      </c>
    </row>
    <row r="126" spans="1:3" s="153" customFormat="1" ht="12" customHeight="1" thickBot="1" x14ac:dyDescent="0.3">
      <c r="A126" s="480" t="s">
        <v>16</v>
      </c>
      <c r="B126" s="174" t="s">
        <v>331</v>
      </c>
      <c r="C126" s="478">
        <f>'1.1.A.sz.mell. (2)'!C126+'1.2.A.sz.mell. (2)'!C126</f>
        <v>462412357</v>
      </c>
    </row>
    <row r="127" spans="1:3" s="153" customFormat="1" ht="12" customHeight="1" thickBot="1" x14ac:dyDescent="0.3">
      <c r="A127" s="480" t="s">
        <v>17</v>
      </c>
      <c r="B127" s="174" t="s">
        <v>332</v>
      </c>
      <c r="C127" s="478">
        <f>'1.1.A.sz.mell. (2)'!C127+'1.2.A.sz.mell. (2)'!C127</f>
        <v>31600000</v>
      </c>
    </row>
    <row r="128" spans="1:3" s="153" customFormat="1" ht="12" customHeight="1" x14ac:dyDescent="0.25">
      <c r="A128" s="126" t="s">
        <v>77</v>
      </c>
      <c r="B128" s="175" t="s">
        <v>333</v>
      </c>
      <c r="C128" s="128">
        <f>'1.1.A.sz.mell. (2)'!C128+'1.2.A.sz.mell. (2)'!C128</f>
        <v>0</v>
      </c>
    </row>
    <row r="129" spans="1:3" s="153" customFormat="1" ht="12" customHeight="1" x14ac:dyDescent="0.25">
      <c r="A129" s="129" t="s">
        <v>78</v>
      </c>
      <c r="B129" s="157" t="s">
        <v>334</v>
      </c>
      <c r="C129" s="131">
        <f>'1.1.A.sz.mell. (2)'!C129+'1.2.A.sz.mell. (2)'!C129</f>
        <v>0</v>
      </c>
    </row>
    <row r="130" spans="1:3" s="153" customFormat="1" ht="12" customHeight="1" thickBot="1" x14ac:dyDescent="0.3">
      <c r="A130" s="132" t="s">
        <v>79</v>
      </c>
      <c r="B130" s="168" t="s">
        <v>335</v>
      </c>
      <c r="C130" s="139">
        <f>'1.1.A.sz.mell. (2)'!C130+'1.2.A.sz.mell. (2)'!C130</f>
        <v>31600000</v>
      </c>
    </row>
    <row r="131" spans="1:3" s="153" customFormat="1" ht="12" customHeight="1" thickBot="1" x14ac:dyDescent="0.3">
      <c r="A131" s="122" t="s">
        <v>18</v>
      </c>
      <c r="B131" s="174" t="s">
        <v>336</v>
      </c>
      <c r="C131" s="479">
        <f>'1.1.A.sz.mell. (2)'!C131+'1.2.A.sz.mell. (2)'!C131</f>
        <v>0</v>
      </c>
    </row>
    <row r="132" spans="1:3" s="153" customFormat="1" ht="12" customHeight="1" x14ac:dyDescent="0.25">
      <c r="A132" s="126" t="s">
        <v>80</v>
      </c>
      <c r="B132" s="175" t="s">
        <v>337</v>
      </c>
      <c r="C132" s="128">
        <f>'1.1.A.sz.mell. (2)'!C132+'1.2.A.sz.mell. (2)'!C132</f>
        <v>0</v>
      </c>
    </row>
    <row r="133" spans="1:3" s="153" customFormat="1" ht="12" customHeight="1" x14ac:dyDescent="0.25">
      <c r="A133" s="129" t="s">
        <v>81</v>
      </c>
      <c r="B133" s="157" t="s">
        <v>338</v>
      </c>
      <c r="C133" s="131">
        <f>'1.1.A.sz.mell. (2)'!C133+'1.2.A.sz.mell. (2)'!C133</f>
        <v>0</v>
      </c>
    </row>
    <row r="134" spans="1:3" s="153" customFormat="1" ht="12" customHeight="1" x14ac:dyDescent="0.25">
      <c r="A134" s="129" t="s">
        <v>241</v>
      </c>
      <c r="B134" s="157" t="s">
        <v>339</v>
      </c>
      <c r="C134" s="131">
        <f>'1.1.A.sz.mell. (2)'!C134+'1.2.A.sz.mell. (2)'!C134</f>
        <v>0</v>
      </c>
    </row>
    <row r="135" spans="1:3" s="153" customFormat="1" ht="12" customHeight="1" thickBot="1" x14ac:dyDescent="0.3">
      <c r="A135" s="132" t="s">
        <v>243</v>
      </c>
      <c r="B135" s="168" t="s">
        <v>340</v>
      </c>
      <c r="C135" s="135">
        <f>'1.1.A.sz.mell. (2)'!C135+'1.2.A.sz.mell. (2)'!C135</f>
        <v>0</v>
      </c>
    </row>
    <row r="136" spans="1:3" s="153" customFormat="1" ht="12" customHeight="1" thickBot="1" x14ac:dyDescent="0.3">
      <c r="A136" s="122" t="s">
        <v>19</v>
      </c>
      <c r="B136" s="174" t="s">
        <v>341</v>
      </c>
      <c r="C136" s="478">
        <f>'1.1.A.sz.mell. (2)'!C136+'1.2.A.sz.mell. (2)'!C136</f>
        <v>73564109</v>
      </c>
    </row>
    <row r="137" spans="1:3" s="153" customFormat="1" ht="12" customHeight="1" x14ac:dyDescent="0.25">
      <c r="A137" s="126" t="s">
        <v>82</v>
      </c>
      <c r="B137" s="175" t="s">
        <v>342</v>
      </c>
      <c r="C137" s="128">
        <f>'1.1.A.sz.mell. (2)'!C137+'1.2.A.sz.mell. (2)'!C137</f>
        <v>0</v>
      </c>
    </row>
    <row r="138" spans="1:3" s="153" customFormat="1" ht="12" customHeight="1" x14ac:dyDescent="0.25">
      <c r="A138" s="129" t="s">
        <v>83</v>
      </c>
      <c r="B138" s="157" t="s">
        <v>343</v>
      </c>
      <c r="C138" s="131">
        <f>'1.1.A.sz.mell. (2)'!C138+'1.2.A.sz.mell. (2)'!C138</f>
        <v>3653887</v>
      </c>
    </row>
    <row r="139" spans="1:3" s="153" customFormat="1" ht="12" customHeight="1" x14ac:dyDescent="0.25">
      <c r="A139" s="129" t="s">
        <v>250</v>
      </c>
      <c r="B139" s="157" t="s">
        <v>344</v>
      </c>
      <c r="C139" s="131">
        <f>'1.1.A.sz.mell. (2)'!C139+'1.2.A.sz.mell. (2)'!C139</f>
        <v>2628658</v>
      </c>
    </row>
    <row r="140" spans="1:3" s="153" customFormat="1" ht="12" customHeight="1" x14ac:dyDescent="0.25">
      <c r="A140" s="129" t="s">
        <v>252</v>
      </c>
      <c r="B140" s="157" t="s">
        <v>525</v>
      </c>
      <c r="C140" s="131">
        <f>'1.1.A.sz.mell. (2)'!C140+'1.2.A.sz.mell. (2)'!C140</f>
        <v>0</v>
      </c>
    </row>
    <row r="141" spans="1:3" s="153" customFormat="1" ht="12" customHeight="1" thickBot="1" x14ac:dyDescent="0.3">
      <c r="A141" s="132" t="s">
        <v>418</v>
      </c>
      <c r="B141" s="168" t="s">
        <v>414</v>
      </c>
      <c r="C141" s="135">
        <f>'1.1.A.sz.mell. (2)'!C141+'1.2.A.sz.mell. (2)'!C141</f>
        <v>67281564</v>
      </c>
    </row>
    <row r="142" spans="1:3" s="153" customFormat="1" ht="12" customHeight="1" thickBot="1" x14ac:dyDescent="0.3">
      <c r="A142" s="122" t="s">
        <v>20</v>
      </c>
      <c r="B142" s="174" t="s">
        <v>346</v>
      </c>
      <c r="C142" s="479">
        <f>'1.1.A.sz.mell. (2)'!C142+'1.2.A.sz.mell. (2)'!C143</f>
        <v>0</v>
      </c>
    </row>
    <row r="143" spans="1:3" s="153" customFormat="1" ht="12" customHeight="1" x14ac:dyDescent="0.25">
      <c r="A143" s="126" t="s">
        <v>131</v>
      </c>
      <c r="B143" s="175" t="s">
        <v>490</v>
      </c>
      <c r="C143" s="128">
        <f>'1.1.A.sz.mell. (2)'!C143+'1.2.A.sz.mell. (2)'!C144</f>
        <v>0</v>
      </c>
    </row>
    <row r="144" spans="1:3" s="153" customFormat="1" ht="12" customHeight="1" x14ac:dyDescent="0.25">
      <c r="A144" s="129" t="s">
        <v>132</v>
      </c>
      <c r="B144" s="157" t="s">
        <v>348</v>
      </c>
      <c r="C144" s="131">
        <f>'1.1.A.sz.mell. (2)'!C144+'1.2.A.sz.mell. (2)'!C145</f>
        <v>0</v>
      </c>
    </row>
    <row r="145" spans="1:9" s="153" customFormat="1" ht="12" customHeight="1" x14ac:dyDescent="0.25">
      <c r="A145" s="129" t="s">
        <v>167</v>
      </c>
      <c r="B145" s="157" t="s">
        <v>349</v>
      </c>
      <c r="C145" s="131">
        <f>'1.1.A.sz.mell. (2)'!C145+'1.2.A.sz.mell. (2)'!C146</f>
        <v>0</v>
      </c>
    </row>
    <row r="146" spans="1:9" s="153" customFormat="1" ht="12" customHeight="1" thickBot="1" x14ac:dyDescent="0.3">
      <c r="A146" s="132" t="s">
        <v>258</v>
      </c>
      <c r="B146" s="168" t="s">
        <v>350</v>
      </c>
      <c r="C146" s="135"/>
    </row>
    <row r="147" spans="1:9" s="153" customFormat="1" ht="15" customHeight="1" thickBot="1" x14ac:dyDescent="0.3">
      <c r="A147" s="122" t="s">
        <v>21</v>
      </c>
      <c r="B147" s="174" t="s">
        <v>351</v>
      </c>
      <c r="C147" s="478">
        <f>'1.1.A.sz.mell. (2)'!C147+'1.2.A.sz.mell. (2)'!C147</f>
        <v>105164109</v>
      </c>
      <c r="F147" s="178"/>
      <c r="G147" s="179"/>
      <c r="H147" s="179"/>
      <c r="I147" s="179"/>
    </row>
    <row r="148" spans="1:9" s="125" customFormat="1" ht="12.9" customHeight="1" thickBot="1" x14ac:dyDescent="0.3">
      <c r="A148" s="469" t="s">
        <v>22</v>
      </c>
      <c r="B148" s="134" t="s">
        <v>352</v>
      </c>
      <c r="C148" s="478">
        <f>'1.1.A.sz.mell. (2)'!C148+'1.2.A.sz.mell. (2)'!C148</f>
        <v>567576466</v>
      </c>
    </row>
    <row r="149" spans="1:9" s="153" customFormat="1" ht="7.5" customHeight="1" x14ac:dyDescent="0.25">
      <c r="A149" s="182"/>
      <c r="B149" s="182"/>
      <c r="C149" s="576"/>
    </row>
    <row r="150" spans="1:9" s="153" customFormat="1" ht="12" x14ac:dyDescent="0.25">
      <c r="A150" s="605" t="s">
        <v>353</v>
      </c>
      <c r="B150" s="605"/>
      <c r="C150" s="605"/>
    </row>
    <row r="151" spans="1:9" s="153" customFormat="1" ht="15" customHeight="1" thickBot="1" x14ac:dyDescent="0.3">
      <c r="A151" s="606" t="s">
        <v>114</v>
      </c>
      <c r="B151" s="606"/>
      <c r="C151" s="450" t="s">
        <v>9</v>
      </c>
    </row>
    <row r="152" spans="1:9" s="153" customFormat="1" ht="26.25" customHeight="1" x14ac:dyDescent="0.25">
      <c r="A152" s="494">
        <v>1</v>
      </c>
      <c r="B152" s="586" t="s">
        <v>354</v>
      </c>
      <c r="C152" s="495">
        <f>C63-C126</f>
        <v>-230214432</v>
      </c>
      <c r="D152" s="182"/>
    </row>
    <row r="153" spans="1:9" s="153" customFormat="1" ht="27.75" customHeight="1" thickBot="1" x14ac:dyDescent="0.3">
      <c r="A153" s="482" t="s">
        <v>14</v>
      </c>
      <c r="B153" s="483" t="s">
        <v>355</v>
      </c>
      <c r="C153" s="484">
        <f>C86-C147</f>
        <v>230214432</v>
      </c>
    </row>
  </sheetData>
  <mergeCells count="8">
    <mergeCell ref="A150:C150"/>
    <mergeCell ref="A151:B151"/>
    <mergeCell ref="A1:C1"/>
    <mergeCell ref="A2:C2"/>
    <mergeCell ref="A3:C3"/>
    <mergeCell ref="A4:B4"/>
    <mergeCell ref="A89:C89"/>
    <mergeCell ref="A90:B90"/>
  </mergeCells>
  <pageMargins left="0.78740157480314965" right="0.78740157480314965" top="0.19685039370078741" bottom="0.38" header="0.15748031496062992" footer="0.27559055118110237"/>
  <pageSetup paperSize="9" scale="74" fitToWidth="3" fitToHeight="2" orientation="portrait" r:id="rId1"/>
  <headerFooter alignWithMargins="0"/>
  <rowBreaks count="1" manualBreakCount="1"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132" zoomScaleNormal="100" workbookViewId="0">
      <selection sqref="A1:C1"/>
    </sheetView>
  </sheetViews>
  <sheetFormatPr defaultColWidth="9.33203125" defaultRowHeight="15.6" x14ac:dyDescent="0.3"/>
  <cols>
    <col min="1" max="1" width="9.44140625" style="92" customWidth="1"/>
    <col min="2" max="2" width="94.109375" style="92" customWidth="1"/>
    <col min="3" max="3" width="37" style="93" customWidth="1"/>
    <col min="4" max="4" width="9" style="99" customWidth="1"/>
    <col min="5" max="16384" width="9.33203125" style="99"/>
  </cols>
  <sheetData>
    <row r="1" spans="1:6" x14ac:dyDescent="0.3">
      <c r="A1" s="607" t="s">
        <v>569</v>
      </c>
      <c r="B1" s="608"/>
      <c r="C1" s="608"/>
      <c r="D1" s="98"/>
      <c r="E1" s="98"/>
      <c r="F1" s="98"/>
    </row>
    <row r="2" spans="1:6" ht="16.2" x14ac:dyDescent="0.35">
      <c r="A2" s="613" t="s">
        <v>492</v>
      </c>
      <c r="B2" s="614"/>
      <c r="C2" s="614"/>
      <c r="D2" s="614"/>
      <c r="E2" s="614"/>
      <c r="F2" s="614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16" t="s">
        <v>112</v>
      </c>
      <c r="B4" s="616"/>
      <c r="C4" s="76" t="s">
        <v>9</v>
      </c>
    </row>
    <row r="5" spans="1:6" ht="38.1" customHeight="1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2" customHeight="1" thickBot="1" x14ac:dyDescent="0.25">
      <c r="A6" s="100">
        <v>1</v>
      </c>
      <c r="B6" s="101">
        <v>2</v>
      </c>
      <c r="C6" s="102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C8+C9+C10+C11+C12+C13+C14+C16</f>
        <v>106501171</v>
      </c>
    </row>
    <row r="8" spans="1:6" s="125" customFormat="1" ht="12" customHeight="1" x14ac:dyDescent="0.25">
      <c r="A8" s="126" t="s">
        <v>84</v>
      </c>
      <c r="B8" s="127" t="s">
        <v>192</v>
      </c>
      <c r="C8" s="128">
        <v>24908946</v>
      </c>
    </row>
    <row r="9" spans="1:6" s="125" customFormat="1" ht="12" customHeight="1" x14ac:dyDescent="0.25">
      <c r="A9" s="129" t="s">
        <v>85</v>
      </c>
      <c r="B9" s="130" t="s">
        <v>193</v>
      </c>
      <c r="C9" s="131">
        <v>34961350</v>
      </c>
    </row>
    <row r="10" spans="1:6" s="125" customFormat="1" ht="12" customHeight="1" x14ac:dyDescent="0.25">
      <c r="A10" s="126" t="s">
        <v>86</v>
      </c>
      <c r="B10" s="130" t="s">
        <v>194</v>
      </c>
      <c r="C10" s="131">
        <v>10795000</v>
      </c>
    </row>
    <row r="11" spans="1:6" s="125" customFormat="1" ht="12" customHeight="1" x14ac:dyDescent="0.25">
      <c r="A11" s="129" t="s">
        <v>87</v>
      </c>
      <c r="B11" s="130" t="s">
        <v>489</v>
      </c>
      <c r="C11" s="131">
        <v>17003725</v>
      </c>
    </row>
    <row r="12" spans="1:6" s="125" customFormat="1" ht="12" customHeight="1" x14ac:dyDescent="0.25">
      <c r="A12" s="126" t="s">
        <v>109</v>
      </c>
      <c r="B12" s="130" t="s">
        <v>195</v>
      </c>
      <c r="C12" s="131">
        <v>3678150</v>
      </c>
    </row>
    <row r="13" spans="1:6" s="125" customFormat="1" ht="12" customHeight="1" x14ac:dyDescent="0.25">
      <c r="A13" s="129" t="s">
        <v>88</v>
      </c>
      <c r="B13" s="130" t="s">
        <v>196</v>
      </c>
      <c r="C13" s="131"/>
    </row>
    <row r="14" spans="1:6" s="125" customFormat="1" ht="12" customHeight="1" thickBot="1" x14ac:dyDescent="0.3">
      <c r="A14" s="126" t="s">
        <v>89</v>
      </c>
      <c r="B14" s="133" t="s">
        <v>197</v>
      </c>
      <c r="C14" s="131">
        <v>15000000</v>
      </c>
    </row>
    <row r="15" spans="1:6" s="125" customFormat="1" ht="12" customHeight="1" thickBot="1" x14ac:dyDescent="0.3">
      <c r="A15" s="122" t="s">
        <v>14</v>
      </c>
      <c r="B15" s="134" t="s">
        <v>198</v>
      </c>
      <c r="C15" s="124">
        <f>+C17+C18+C19+C20</f>
        <v>11030235</v>
      </c>
    </row>
    <row r="16" spans="1:6" s="125" customFormat="1" ht="12" customHeight="1" x14ac:dyDescent="0.25">
      <c r="A16" s="126" t="s">
        <v>90</v>
      </c>
      <c r="B16" s="127" t="s">
        <v>199</v>
      </c>
      <c r="C16" s="128">
        <v>154000</v>
      </c>
    </row>
    <row r="17" spans="1:3" s="125" customFormat="1" ht="12" customHeight="1" x14ac:dyDescent="0.25">
      <c r="A17" s="129" t="s">
        <v>91</v>
      </c>
      <c r="B17" s="130" t="s">
        <v>200</v>
      </c>
      <c r="C17" s="131"/>
    </row>
    <row r="18" spans="1:3" s="125" customFormat="1" ht="12" customHeight="1" x14ac:dyDescent="0.25">
      <c r="A18" s="129" t="s">
        <v>92</v>
      </c>
      <c r="B18" s="130" t="s">
        <v>201</v>
      </c>
      <c r="C18" s="131"/>
    </row>
    <row r="19" spans="1:3" s="125" customFormat="1" ht="12" customHeight="1" x14ac:dyDescent="0.25">
      <c r="A19" s="129" t="s">
        <v>93</v>
      </c>
      <c r="B19" s="130" t="s">
        <v>202</v>
      </c>
      <c r="C19" s="131"/>
    </row>
    <row r="20" spans="1:3" s="125" customFormat="1" ht="12" customHeight="1" x14ac:dyDescent="0.25">
      <c r="A20" s="129" t="s">
        <v>94</v>
      </c>
      <c r="B20" s="130" t="s">
        <v>203</v>
      </c>
      <c r="C20" s="131">
        <v>11030235</v>
      </c>
    </row>
    <row r="21" spans="1:3" s="125" customFormat="1" ht="12" customHeight="1" thickBot="1" x14ac:dyDescent="0.3">
      <c r="A21" s="132" t="s">
        <v>103</v>
      </c>
      <c r="B21" s="133" t="s">
        <v>204</v>
      </c>
      <c r="C21" s="135"/>
    </row>
    <row r="22" spans="1:3" s="125" customFormat="1" ht="12" customHeight="1" thickBot="1" x14ac:dyDescent="0.3">
      <c r="A22" s="122" t="s">
        <v>15</v>
      </c>
      <c r="B22" s="123" t="s">
        <v>205</v>
      </c>
      <c r="C22" s="124">
        <f>+C23+C24+C25+C26+C27</f>
        <v>34315600</v>
      </c>
    </row>
    <row r="23" spans="1:3" s="125" customFormat="1" ht="12" customHeight="1" x14ac:dyDescent="0.25">
      <c r="A23" s="126" t="s">
        <v>73</v>
      </c>
      <c r="B23" s="127" t="s">
        <v>206</v>
      </c>
      <c r="C23" s="128">
        <v>10515600</v>
      </c>
    </row>
    <row r="24" spans="1:3" s="125" customFormat="1" ht="12" customHeight="1" x14ac:dyDescent="0.25">
      <c r="A24" s="129" t="s">
        <v>74</v>
      </c>
      <c r="B24" s="130" t="s">
        <v>207</v>
      </c>
      <c r="C24" s="131"/>
    </row>
    <row r="25" spans="1:3" s="125" customFormat="1" ht="12" customHeight="1" x14ac:dyDescent="0.25">
      <c r="A25" s="129" t="s">
        <v>75</v>
      </c>
      <c r="B25" s="130" t="s">
        <v>208</v>
      </c>
      <c r="C25" s="131"/>
    </row>
    <row r="26" spans="1:3" s="125" customFormat="1" ht="12" customHeight="1" x14ac:dyDescent="0.25">
      <c r="A26" s="129" t="s">
        <v>76</v>
      </c>
      <c r="B26" s="130" t="s">
        <v>209</v>
      </c>
      <c r="C26" s="131"/>
    </row>
    <row r="27" spans="1:3" s="125" customFormat="1" ht="12" customHeight="1" x14ac:dyDescent="0.25">
      <c r="A27" s="129" t="s">
        <v>121</v>
      </c>
      <c r="B27" s="130" t="s">
        <v>210</v>
      </c>
      <c r="C27" s="131">
        <v>23800000</v>
      </c>
    </row>
    <row r="28" spans="1:3" s="125" customFormat="1" ht="12" customHeight="1" thickBot="1" x14ac:dyDescent="0.3">
      <c r="A28" s="132" t="s">
        <v>122</v>
      </c>
      <c r="B28" s="133" t="s">
        <v>211</v>
      </c>
      <c r="C28" s="135">
        <v>23800000</v>
      </c>
    </row>
    <row r="29" spans="1:3" s="125" customFormat="1" ht="12" customHeight="1" thickBot="1" x14ac:dyDescent="0.3">
      <c r="A29" s="122" t="s">
        <v>123</v>
      </c>
      <c r="B29" s="123" t="s">
        <v>212</v>
      </c>
      <c r="C29" s="136">
        <f>+C30+C33+C34+C35</f>
        <v>14600000</v>
      </c>
    </row>
    <row r="30" spans="1:3" s="125" customFormat="1" ht="12" customHeight="1" x14ac:dyDescent="0.25">
      <c r="A30" s="126" t="s">
        <v>213</v>
      </c>
      <c r="B30" s="127" t="s">
        <v>214</v>
      </c>
      <c r="C30" s="137">
        <f>C31+C32</f>
        <v>14400000</v>
      </c>
    </row>
    <row r="31" spans="1:3" s="125" customFormat="1" ht="12" customHeight="1" x14ac:dyDescent="0.25">
      <c r="A31" s="129" t="s">
        <v>215</v>
      </c>
      <c r="B31" s="130" t="s">
        <v>216</v>
      </c>
      <c r="C31" s="131">
        <v>4400000</v>
      </c>
    </row>
    <row r="32" spans="1:3" s="125" customFormat="1" ht="12" customHeight="1" x14ac:dyDescent="0.25">
      <c r="A32" s="129" t="s">
        <v>217</v>
      </c>
      <c r="B32" s="130" t="s">
        <v>218</v>
      </c>
      <c r="C32" s="131">
        <v>10000000</v>
      </c>
    </row>
    <row r="33" spans="1:3" s="125" customFormat="1" ht="12" customHeight="1" x14ac:dyDescent="0.25">
      <c r="A33" s="129" t="s">
        <v>219</v>
      </c>
      <c r="B33" s="130" t="s">
        <v>220</v>
      </c>
      <c r="C33" s="131"/>
    </row>
    <row r="34" spans="1:3" s="125" customFormat="1" ht="12" customHeight="1" x14ac:dyDescent="0.25">
      <c r="A34" s="129" t="s">
        <v>221</v>
      </c>
      <c r="B34" s="130" t="s">
        <v>222</v>
      </c>
      <c r="C34" s="131"/>
    </row>
    <row r="35" spans="1:3" s="125" customFormat="1" ht="12" customHeight="1" thickBot="1" x14ac:dyDescent="0.3">
      <c r="A35" s="132" t="s">
        <v>223</v>
      </c>
      <c r="B35" s="133" t="s">
        <v>224</v>
      </c>
      <c r="C35" s="135">
        <v>200000</v>
      </c>
    </row>
    <row r="36" spans="1:3" s="125" customFormat="1" ht="12" customHeight="1" thickBot="1" x14ac:dyDescent="0.3">
      <c r="A36" s="122" t="s">
        <v>17</v>
      </c>
      <c r="B36" s="123" t="s">
        <v>225</v>
      </c>
      <c r="C36" s="124">
        <f>SUM(C37:C46)</f>
        <v>7883794</v>
      </c>
    </row>
    <row r="37" spans="1:3" s="125" customFormat="1" ht="12" customHeight="1" x14ac:dyDescent="0.25">
      <c r="A37" s="126" t="s">
        <v>77</v>
      </c>
      <c r="B37" s="127" t="s">
        <v>226</v>
      </c>
      <c r="C37" s="128">
        <v>300000</v>
      </c>
    </row>
    <row r="38" spans="1:3" s="125" customFormat="1" ht="12" customHeight="1" x14ac:dyDescent="0.25">
      <c r="A38" s="129" t="s">
        <v>78</v>
      </c>
      <c r="B38" s="130" t="s">
        <v>227</v>
      </c>
      <c r="C38" s="131">
        <v>3898662</v>
      </c>
    </row>
    <row r="39" spans="1:3" s="125" customFormat="1" ht="12" customHeight="1" x14ac:dyDescent="0.25">
      <c r="A39" s="129" t="s">
        <v>79</v>
      </c>
      <c r="B39" s="130" t="s">
        <v>228</v>
      </c>
      <c r="C39" s="131">
        <v>1688494</v>
      </c>
    </row>
    <row r="40" spans="1:3" s="125" customFormat="1" ht="12" customHeight="1" x14ac:dyDescent="0.25">
      <c r="A40" s="129" t="s">
        <v>125</v>
      </c>
      <c r="B40" s="130" t="s">
        <v>229</v>
      </c>
      <c r="C40" s="131"/>
    </row>
    <row r="41" spans="1:3" s="125" customFormat="1" ht="12" customHeight="1" x14ac:dyDescent="0.25">
      <c r="A41" s="129" t="s">
        <v>126</v>
      </c>
      <c r="B41" s="130" t="s">
        <v>230</v>
      </c>
      <c r="C41" s="131"/>
    </row>
    <row r="42" spans="1:3" s="125" customFormat="1" ht="12" customHeight="1" x14ac:dyDescent="0.25">
      <c r="A42" s="129" t="s">
        <v>127</v>
      </c>
      <c r="B42" s="130" t="s">
        <v>231</v>
      </c>
      <c r="C42" s="131">
        <v>1416382</v>
      </c>
    </row>
    <row r="43" spans="1:3" s="125" customFormat="1" ht="12" customHeight="1" x14ac:dyDescent="0.25">
      <c r="A43" s="129" t="s">
        <v>128</v>
      </c>
      <c r="B43" s="130" t="s">
        <v>232</v>
      </c>
      <c r="C43" s="131"/>
    </row>
    <row r="44" spans="1:3" s="125" customFormat="1" ht="12" customHeight="1" x14ac:dyDescent="0.25">
      <c r="A44" s="129" t="s">
        <v>129</v>
      </c>
      <c r="B44" s="130" t="s">
        <v>474</v>
      </c>
      <c r="C44" s="131"/>
    </row>
    <row r="45" spans="1:3" s="125" customFormat="1" ht="12" customHeight="1" x14ac:dyDescent="0.25">
      <c r="A45" s="129" t="s">
        <v>234</v>
      </c>
      <c r="B45" s="130" t="s">
        <v>235</v>
      </c>
      <c r="C45" s="138"/>
    </row>
    <row r="46" spans="1:3" s="125" customFormat="1" ht="12" customHeight="1" thickBot="1" x14ac:dyDescent="0.3">
      <c r="A46" s="132" t="s">
        <v>236</v>
      </c>
      <c r="B46" s="133" t="s">
        <v>237</v>
      </c>
      <c r="C46" s="139">
        <v>580256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124">
        <f>SUM(C48:C52)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40"/>
    </row>
    <row r="49" spans="1:3" s="125" customFormat="1" ht="12" customHeight="1" x14ac:dyDescent="0.25">
      <c r="A49" s="129" t="s">
        <v>81</v>
      </c>
      <c r="B49" s="130" t="s">
        <v>240</v>
      </c>
      <c r="C49" s="138"/>
    </row>
    <row r="50" spans="1:3" s="125" customFormat="1" ht="12" customHeight="1" x14ac:dyDescent="0.25">
      <c r="A50" s="129" t="s">
        <v>241</v>
      </c>
      <c r="B50" s="130" t="s">
        <v>242</v>
      </c>
      <c r="C50" s="138"/>
    </row>
    <row r="51" spans="1:3" s="125" customFormat="1" ht="12" customHeight="1" x14ac:dyDescent="0.25">
      <c r="A51" s="129" t="s">
        <v>243</v>
      </c>
      <c r="B51" s="130" t="s">
        <v>244</v>
      </c>
      <c r="C51" s="138"/>
    </row>
    <row r="52" spans="1:3" s="125" customFormat="1" ht="12" customHeight="1" thickBot="1" x14ac:dyDescent="0.3">
      <c r="A52" s="132" t="s">
        <v>245</v>
      </c>
      <c r="B52" s="133" t="s">
        <v>246</v>
      </c>
      <c r="C52" s="139"/>
    </row>
    <row r="53" spans="1:3" s="125" customFormat="1" ht="12" customHeight="1" thickBot="1" x14ac:dyDescent="0.3">
      <c r="A53" s="122" t="s">
        <v>130</v>
      </c>
      <c r="B53" s="123" t="s">
        <v>247</v>
      </c>
      <c r="C53" s="124">
        <f>SUM(C54:C56)</f>
        <v>240000</v>
      </c>
    </row>
    <row r="54" spans="1:3" s="125" customFormat="1" ht="12" customHeight="1" x14ac:dyDescent="0.25">
      <c r="A54" s="126" t="s">
        <v>82</v>
      </c>
      <c r="B54" s="127" t="s">
        <v>248</v>
      </c>
      <c r="C54" s="128"/>
    </row>
    <row r="55" spans="1:3" s="125" customFormat="1" ht="12" customHeight="1" x14ac:dyDescent="0.25">
      <c r="A55" s="129" t="s">
        <v>83</v>
      </c>
      <c r="B55" s="130" t="s">
        <v>249</v>
      </c>
      <c r="C55" s="131"/>
    </row>
    <row r="56" spans="1:3" s="125" customFormat="1" ht="12" customHeight="1" x14ac:dyDescent="0.25">
      <c r="A56" s="129" t="s">
        <v>250</v>
      </c>
      <c r="B56" s="130" t="s">
        <v>251</v>
      </c>
      <c r="C56" s="131">
        <v>240000</v>
      </c>
    </row>
    <row r="57" spans="1:3" s="125" customFormat="1" ht="12" customHeight="1" thickBot="1" x14ac:dyDescent="0.3">
      <c r="A57" s="132" t="s">
        <v>252</v>
      </c>
      <c r="B57" s="133" t="s">
        <v>253</v>
      </c>
      <c r="C57" s="135"/>
    </row>
    <row r="58" spans="1:3" s="125" customFormat="1" ht="12" customHeight="1" thickBot="1" x14ac:dyDescent="0.3">
      <c r="A58" s="122" t="s">
        <v>20</v>
      </c>
      <c r="B58" s="134" t="s">
        <v>254</v>
      </c>
      <c r="C58" s="124">
        <f>SUM(C59:C61)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38"/>
    </row>
    <row r="60" spans="1:3" s="125" customFormat="1" ht="12" customHeight="1" x14ac:dyDescent="0.25">
      <c r="A60" s="129" t="s">
        <v>132</v>
      </c>
      <c r="B60" s="130" t="s">
        <v>256</v>
      </c>
      <c r="C60" s="138"/>
    </row>
    <row r="61" spans="1:3" s="125" customFormat="1" ht="12" customHeight="1" x14ac:dyDescent="0.25">
      <c r="A61" s="129" t="s">
        <v>167</v>
      </c>
      <c r="B61" s="130" t="s">
        <v>257</v>
      </c>
      <c r="C61" s="138"/>
    </row>
    <row r="62" spans="1:3" s="125" customFormat="1" ht="12" customHeight="1" thickBot="1" x14ac:dyDescent="0.3">
      <c r="A62" s="132" t="s">
        <v>258</v>
      </c>
      <c r="B62" s="133" t="s">
        <v>259</v>
      </c>
      <c r="C62" s="138"/>
    </row>
    <row r="63" spans="1:3" s="125" customFormat="1" ht="12" customHeight="1" thickBot="1" x14ac:dyDescent="0.3">
      <c r="A63" s="122" t="s">
        <v>21</v>
      </c>
      <c r="B63" s="123" t="s">
        <v>260</v>
      </c>
      <c r="C63" s="136">
        <f>+C7+C15+C22+C29+C36+C47+C53+C58</f>
        <v>174570800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24">
        <f>SUM(C65:C67)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38"/>
    </row>
    <row r="66" spans="1:3" s="125" customFormat="1" ht="12" customHeight="1" x14ac:dyDescent="0.25">
      <c r="A66" s="129" t="s">
        <v>265</v>
      </c>
      <c r="B66" s="130" t="s">
        <v>266</v>
      </c>
      <c r="C66" s="138"/>
    </row>
    <row r="67" spans="1:3" s="125" customFormat="1" ht="12" customHeight="1" thickBot="1" x14ac:dyDescent="0.3">
      <c r="A67" s="132" t="s">
        <v>267</v>
      </c>
      <c r="B67" s="142" t="s">
        <v>268</v>
      </c>
      <c r="C67" s="138"/>
    </row>
    <row r="68" spans="1:3" s="125" customFormat="1" ht="12" customHeight="1" thickBot="1" x14ac:dyDescent="0.3">
      <c r="A68" s="141" t="s">
        <v>269</v>
      </c>
      <c r="B68" s="134" t="s">
        <v>270</v>
      </c>
      <c r="C68" s="124">
        <f>SUM(C69:C72)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38"/>
    </row>
    <row r="70" spans="1:3" s="125" customFormat="1" ht="12" customHeight="1" x14ac:dyDescent="0.25">
      <c r="A70" s="129" t="s">
        <v>111</v>
      </c>
      <c r="B70" s="130" t="s">
        <v>272</v>
      </c>
      <c r="C70" s="138"/>
    </row>
    <row r="71" spans="1:3" s="125" customFormat="1" ht="12" customHeight="1" x14ac:dyDescent="0.25">
      <c r="A71" s="129" t="s">
        <v>273</v>
      </c>
      <c r="B71" s="130" t="s">
        <v>274</v>
      </c>
      <c r="C71" s="138"/>
    </row>
    <row r="72" spans="1:3" s="125" customFormat="1" ht="12" customHeight="1" thickBot="1" x14ac:dyDescent="0.3">
      <c r="A72" s="132" t="s">
        <v>275</v>
      </c>
      <c r="B72" s="133" t="s">
        <v>473</v>
      </c>
      <c r="C72" s="138"/>
    </row>
    <row r="73" spans="1:3" s="125" customFormat="1" ht="12" customHeight="1" thickBot="1" x14ac:dyDescent="0.3">
      <c r="A73" s="141" t="s">
        <v>277</v>
      </c>
      <c r="B73" s="134" t="s">
        <v>278</v>
      </c>
      <c r="C73" s="124">
        <f>SUM(C74:C75)</f>
        <v>215963713</v>
      </c>
    </row>
    <row r="74" spans="1:3" s="125" customFormat="1" ht="12" customHeight="1" x14ac:dyDescent="0.25">
      <c r="A74" s="126" t="s">
        <v>279</v>
      </c>
      <c r="B74" s="127" t="s">
        <v>280</v>
      </c>
      <c r="C74" s="138">
        <v>215963713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138"/>
    </row>
    <row r="76" spans="1:3" s="125" customFormat="1" ht="12" customHeight="1" thickBot="1" x14ac:dyDescent="0.3">
      <c r="A76" s="141" t="s">
        <v>283</v>
      </c>
      <c r="B76" s="134" t="s">
        <v>284</v>
      </c>
      <c r="C76" s="124">
        <f>SUM(C77:C79)</f>
        <v>3653887</v>
      </c>
    </row>
    <row r="77" spans="1:3" s="125" customFormat="1" ht="12" customHeight="1" x14ac:dyDescent="0.25">
      <c r="A77" s="126" t="s">
        <v>285</v>
      </c>
      <c r="B77" s="127" t="s">
        <v>286</v>
      </c>
      <c r="C77" s="138"/>
    </row>
    <row r="78" spans="1:3" s="125" customFormat="1" ht="12" customHeight="1" x14ac:dyDescent="0.25">
      <c r="A78" s="129" t="s">
        <v>287</v>
      </c>
      <c r="B78" s="130" t="s">
        <v>288</v>
      </c>
      <c r="C78" s="138">
        <v>3653887</v>
      </c>
    </row>
    <row r="79" spans="1:3" s="125" customFormat="1" ht="12" customHeight="1" thickBot="1" x14ac:dyDescent="0.3">
      <c r="A79" s="132" t="s">
        <v>289</v>
      </c>
      <c r="B79" s="133" t="s">
        <v>419</v>
      </c>
      <c r="C79" s="138"/>
    </row>
    <row r="80" spans="1:3" s="125" customFormat="1" ht="12" customHeight="1" thickBot="1" x14ac:dyDescent="0.3">
      <c r="A80" s="141" t="s">
        <v>291</v>
      </c>
      <c r="B80" s="134" t="s">
        <v>292</v>
      </c>
      <c r="C80" s="124">
        <f>SUM(C81:C84)</f>
        <v>0</v>
      </c>
    </row>
    <row r="81" spans="1:3" s="125" customFormat="1" ht="12" customHeight="1" x14ac:dyDescent="0.25">
      <c r="A81" s="143" t="s">
        <v>293</v>
      </c>
      <c r="B81" s="127" t="s">
        <v>294</v>
      </c>
      <c r="C81" s="138"/>
    </row>
    <row r="82" spans="1:3" s="125" customFormat="1" ht="12" customHeight="1" x14ac:dyDescent="0.25">
      <c r="A82" s="144" t="s">
        <v>295</v>
      </c>
      <c r="B82" s="130" t="s">
        <v>296</v>
      </c>
      <c r="C82" s="138"/>
    </row>
    <row r="83" spans="1:3" s="125" customFormat="1" ht="12" customHeight="1" x14ac:dyDescent="0.25">
      <c r="A83" s="144" t="s">
        <v>297</v>
      </c>
      <c r="B83" s="130" t="s">
        <v>298</v>
      </c>
      <c r="C83" s="138"/>
    </row>
    <row r="84" spans="1:3" s="125" customFormat="1" ht="12" customHeight="1" thickBot="1" x14ac:dyDescent="0.3">
      <c r="A84" s="145" t="s">
        <v>299</v>
      </c>
      <c r="B84" s="133" t="s">
        <v>300</v>
      </c>
      <c r="C84" s="138"/>
    </row>
    <row r="85" spans="1:3" s="125" customFormat="1" ht="13.5" customHeight="1" thickBot="1" x14ac:dyDescent="0.3">
      <c r="A85" s="141" t="s">
        <v>301</v>
      </c>
      <c r="B85" s="134" t="s">
        <v>302</v>
      </c>
      <c r="C85" s="146"/>
    </row>
    <row r="86" spans="1:3" s="125" customFormat="1" ht="15.75" customHeight="1" thickBot="1" x14ac:dyDescent="0.3">
      <c r="A86" s="141" t="s">
        <v>303</v>
      </c>
      <c r="B86" s="147" t="s">
        <v>304</v>
      </c>
      <c r="C86" s="136">
        <f>+C64+C68+C73+C76+C80+C85</f>
        <v>219617600</v>
      </c>
    </row>
    <row r="87" spans="1:3" s="125" customFormat="1" ht="16.5" customHeight="1" thickBot="1" x14ac:dyDescent="0.3">
      <c r="A87" s="148" t="s">
        <v>305</v>
      </c>
      <c r="B87" s="149" t="s">
        <v>306</v>
      </c>
      <c r="C87" s="136">
        <f>+C63+C86</f>
        <v>394188400</v>
      </c>
    </row>
    <row r="88" spans="1:3" s="104" customFormat="1" ht="74.25" customHeight="1" x14ac:dyDescent="0.25">
      <c r="A88" s="1"/>
      <c r="B88" s="2"/>
      <c r="C88" s="75"/>
    </row>
    <row r="89" spans="1:3" ht="16.5" customHeight="1" x14ac:dyDescent="0.3">
      <c r="A89" s="609" t="s">
        <v>41</v>
      </c>
      <c r="B89" s="609"/>
      <c r="C89" s="609"/>
    </row>
    <row r="90" spans="1:3" s="105" customFormat="1" ht="16.5" customHeight="1" thickBot="1" x14ac:dyDescent="0.35">
      <c r="A90" s="617" t="s">
        <v>113</v>
      </c>
      <c r="B90" s="617"/>
      <c r="C90" s="76" t="s">
        <v>9</v>
      </c>
    </row>
    <row r="91" spans="1:3" ht="38.1" customHeight="1" thickBot="1" x14ac:dyDescent="0.35">
      <c r="A91" s="4" t="s">
        <v>59</v>
      </c>
      <c r="B91" s="5" t="s">
        <v>42</v>
      </c>
      <c r="C91" s="13" t="s">
        <v>471</v>
      </c>
    </row>
    <row r="92" spans="1:3" s="103" customFormat="1" ht="12" customHeight="1" thickBot="1" x14ac:dyDescent="0.25">
      <c r="A92" s="9">
        <v>1</v>
      </c>
      <c r="B92" s="10">
        <v>2</v>
      </c>
      <c r="C92" s="11">
        <v>3</v>
      </c>
    </row>
    <row r="93" spans="1:3" s="153" customFormat="1" ht="12" customHeight="1" thickBot="1" x14ac:dyDescent="0.3">
      <c r="A93" s="150" t="s">
        <v>13</v>
      </c>
      <c r="B93" s="151" t="s">
        <v>398</v>
      </c>
      <c r="C93" s="152">
        <f>SUM(C94:C98)</f>
        <v>154900982</v>
      </c>
    </row>
    <row r="94" spans="1:3" s="153" customFormat="1" ht="12" customHeight="1" x14ac:dyDescent="0.25">
      <c r="A94" s="154" t="s">
        <v>84</v>
      </c>
      <c r="B94" s="155" t="s">
        <v>43</v>
      </c>
      <c r="C94" s="156">
        <v>30949050</v>
      </c>
    </row>
    <row r="95" spans="1:3" s="153" customFormat="1" ht="12" customHeight="1" x14ac:dyDescent="0.25">
      <c r="A95" s="129" t="s">
        <v>85</v>
      </c>
      <c r="B95" s="157" t="s">
        <v>133</v>
      </c>
      <c r="C95" s="131">
        <v>4800035</v>
      </c>
    </row>
    <row r="96" spans="1:3" s="153" customFormat="1" ht="12" customHeight="1" x14ac:dyDescent="0.25">
      <c r="A96" s="129" t="s">
        <v>86</v>
      </c>
      <c r="B96" s="157" t="s">
        <v>108</v>
      </c>
      <c r="C96" s="135">
        <v>109436858</v>
      </c>
    </row>
    <row r="97" spans="1:3" s="153" customFormat="1" ht="12" customHeight="1" x14ac:dyDescent="0.25">
      <c r="A97" s="129" t="s">
        <v>87</v>
      </c>
      <c r="B97" s="158" t="s">
        <v>134</v>
      </c>
      <c r="C97" s="135">
        <v>7600000</v>
      </c>
    </row>
    <row r="98" spans="1:3" s="153" customFormat="1" ht="12" customHeight="1" x14ac:dyDescent="0.25">
      <c r="A98" s="129" t="s">
        <v>98</v>
      </c>
      <c r="B98" s="159" t="s">
        <v>135</v>
      </c>
      <c r="C98" s="135">
        <f>SUM(C99:C108)</f>
        <v>2115039</v>
      </c>
    </row>
    <row r="99" spans="1:3" s="153" customFormat="1" ht="12" customHeight="1" x14ac:dyDescent="0.25">
      <c r="A99" s="129" t="s">
        <v>88</v>
      </c>
      <c r="B99" s="157" t="s">
        <v>307</v>
      </c>
      <c r="C99" s="135"/>
    </row>
    <row r="100" spans="1:3" s="153" customFormat="1" ht="12" customHeight="1" x14ac:dyDescent="0.25">
      <c r="A100" s="129" t="s">
        <v>89</v>
      </c>
      <c r="B100" s="160" t="s">
        <v>308</v>
      </c>
      <c r="C100" s="135"/>
    </row>
    <row r="101" spans="1:3" s="153" customFormat="1" ht="12" customHeight="1" x14ac:dyDescent="0.25">
      <c r="A101" s="129" t="s">
        <v>99</v>
      </c>
      <c r="B101" s="161" t="s">
        <v>309</v>
      </c>
      <c r="C101" s="135"/>
    </row>
    <row r="102" spans="1:3" s="153" customFormat="1" ht="12" customHeight="1" x14ac:dyDescent="0.25">
      <c r="A102" s="129" t="s">
        <v>100</v>
      </c>
      <c r="B102" s="161" t="s">
        <v>310</v>
      </c>
      <c r="C102" s="135"/>
    </row>
    <row r="103" spans="1:3" s="153" customFormat="1" ht="12" customHeight="1" x14ac:dyDescent="0.25">
      <c r="A103" s="129" t="s">
        <v>101</v>
      </c>
      <c r="B103" s="160" t="s">
        <v>311</v>
      </c>
      <c r="C103" s="135">
        <v>2115039</v>
      </c>
    </row>
    <row r="104" spans="1:3" s="153" customFormat="1" ht="12" customHeight="1" x14ac:dyDescent="0.25">
      <c r="A104" s="129" t="s">
        <v>102</v>
      </c>
      <c r="B104" s="160" t="s">
        <v>312</v>
      </c>
      <c r="C104" s="135"/>
    </row>
    <row r="105" spans="1:3" s="153" customFormat="1" ht="12" customHeight="1" x14ac:dyDescent="0.25">
      <c r="A105" s="129" t="s">
        <v>104</v>
      </c>
      <c r="B105" s="161" t="s">
        <v>313</v>
      </c>
      <c r="C105" s="135"/>
    </row>
    <row r="106" spans="1:3" s="153" customFormat="1" ht="12" customHeight="1" x14ac:dyDescent="0.25">
      <c r="A106" s="162" t="s">
        <v>136</v>
      </c>
      <c r="B106" s="163" t="s">
        <v>314</v>
      </c>
      <c r="C106" s="135"/>
    </row>
    <row r="107" spans="1:3" s="153" customFormat="1" ht="12" customHeight="1" x14ac:dyDescent="0.25">
      <c r="A107" s="129" t="s">
        <v>315</v>
      </c>
      <c r="B107" s="163" t="s">
        <v>316</v>
      </c>
      <c r="C107" s="135"/>
    </row>
    <row r="108" spans="1:3" s="153" customFormat="1" ht="12" customHeight="1" thickBot="1" x14ac:dyDescent="0.3">
      <c r="A108" s="164" t="s">
        <v>317</v>
      </c>
      <c r="B108" s="165" t="s">
        <v>318</v>
      </c>
      <c r="C108" s="166"/>
    </row>
    <row r="109" spans="1:3" s="153" customFormat="1" ht="12" customHeight="1" thickBot="1" x14ac:dyDescent="0.3">
      <c r="A109" s="122" t="s">
        <v>14</v>
      </c>
      <c r="B109" s="167" t="s">
        <v>399</v>
      </c>
      <c r="C109" s="124">
        <f>+C110+C112+C114</f>
        <v>159156300</v>
      </c>
    </row>
    <row r="110" spans="1:3" s="153" customFormat="1" ht="12" customHeight="1" x14ac:dyDescent="0.25">
      <c r="A110" s="126" t="s">
        <v>90</v>
      </c>
      <c r="B110" s="157" t="s">
        <v>166</v>
      </c>
      <c r="C110" s="128">
        <v>1524000</v>
      </c>
    </row>
    <row r="111" spans="1:3" s="153" customFormat="1" ht="12" customHeight="1" x14ac:dyDescent="0.25">
      <c r="A111" s="126" t="s">
        <v>91</v>
      </c>
      <c r="B111" s="168" t="s">
        <v>319</v>
      </c>
      <c r="C111" s="128"/>
    </row>
    <row r="112" spans="1:3" s="153" customFormat="1" ht="12" customHeight="1" x14ac:dyDescent="0.25">
      <c r="A112" s="126" t="s">
        <v>92</v>
      </c>
      <c r="B112" s="168" t="s">
        <v>137</v>
      </c>
      <c r="C112" s="131">
        <v>157495878</v>
      </c>
    </row>
    <row r="113" spans="1:3" s="153" customFormat="1" ht="12" customHeight="1" x14ac:dyDescent="0.25">
      <c r="A113" s="126" t="s">
        <v>93</v>
      </c>
      <c r="B113" s="168" t="s">
        <v>320</v>
      </c>
      <c r="C113" s="169">
        <v>156106878</v>
      </c>
    </row>
    <row r="114" spans="1:3" s="153" customFormat="1" ht="12" customHeight="1" x14ac:dyDescent="0.25">
      <c r="A114" s="126" t="s">
        <v>94</v>
      </c>
      <c r="B114" s="170" t="s">
        <v>168</v>
      </c>
      <c r="C114" s="169">
        <f>C115+C116+C117+C118</f>
        <v>136422</v>
      </c>
    </row>
    <row r="115" spans="1:3" s="153" customFormat="1" ht="12" customHeight="1" x14ac:dyDescent="0.25">
      <c r="A115" s="126" t="s">
        <v>103</v>
      </c>
      <c r="B115" s="171" t="s">
        <v>321</v>
      </c>
      <c r="C115" s="169"/>
    </row>
    <row r="116" spans="1:3" s="153" customFormat="1" ht="12" customHeight="1" x14ac:dyDescent="0.25">
      <c r="A116" s="126" t="s">
        <v>105</v>
      </c>
      <c r="B116" s="172" t="s">
        <v>322</v>
      </c>
      <c r="C116" s="169"/>
    </row>
    <row r="117" spans="1:3" s="153" customFormat="1" ht="12" x14ac:dyDescent="0.25">
      <c r="A117" s="126" t="s">
        <v>138</v>
      </c>
      <c r="B117" s="161" t="s">
        <v>310</v>
      </c>
      <c r="C117" s="169"/>
    </row>
    <row r="118" spans="1:3" s="153" customFormat="1" ht="12" customHeight="1" x14ac:dyDescent="0.25">
      <c r="A118" s="126" t="s">
        <v>139</v>
      </c>
      <c r="B118" s="161" t="s">
        <v>323</v>
      </c>
      <c r="C118" s="169">
        <v>136422</v>
      </c>
    </row>
    <row r="119" spans="1:3" s="153" customFormat="1" ht="12" customHeight="1" x14ac:dyDescent="0.25">
      <c r="A119" s="126" t="s">
        <v>140</v>
      </c>
      <c r="B119" s="161" t="s">
        <v>324</v>
      </c>
      <c r="C119" s="169"/>
    </row>
    <row r="120" spans="1:3" s="153" customFormat="1" ht="12" customHeight="1" x14ac:dyDescent="0.25">
      <c r="A120" s="126" t="s">
        <v>325</v>
      </c>
      <c r="B120" s="161" t="s">
        <v>313</v>
      </c>
      <c r="C120" s="169"/>
    </row>
    <row r="121" spans="1:3" s="153" customFormat="1" ht="12" customHeight="1" x14ac:dyDescent="0.25">
      <c r="A121" s="126" t="s">
        <v>326</v>
      </c>
      <c r="B121" s="161" t="s">
        <v>327</v>
      </c>
      <c r="C121" s="169"/>
    </row>
    <row r="122" spans="1:3" s="153" customFormat="1" ht="12.6" thickBot="1" x14ac:dyDescent="0.3">
      <c r="A122" s="162" t="s">
        <v>328</v>
      </c>
      <c r="B122" s="161" t="s">
        <v>329</v>
      </c>
      <c r="C122" s="173"/>
    </row>
    <row r="123" spans="1:3" s="153" customFormat="1" ht="12" customHeight="1" thickBot="1" x14ac:dyDescent="0.3">
      <c r="A123" s="122" t="s">
        <v>15</v>
      </c>
      <c r="B123" s="174" t="s">
        <v>330</v>
      </c>
      <c r="C123" s="124">
        <f>+C124+C125</f>
        <v>0</v>
      </c>
    </row>
    <row r="124" spans="1:3" s="153" customFormat="1" ht="12" customHeight="1" x14ac:dyDescent="0.25">
      <c r="A124" s="126" t="s">
        <v>73</v>
      </c>
      <c r="B124" s="175" t="s">
        <v>50</v>
      </c>
      <c r="C124" s="128"/>
    </row>
    <row r="125" spans="1:3" s="153" customFormat="1" ht="12" customHeight="1" thickBot="1" x14ac:dyDescent="0.3">
      <c r="A125" s="132" t="s">
        <v>74</v>
      </c>
      <c r="B125" s="168" t="s">
        <v>51</v>
      </c>
      <c r="C125" s="135"/>
    </row>
    <row r="126" spans="1:3" s="153" customFormat="1" ht="12" customHeight="1" thickBot="1" x14ac:dyDescent="0.3">
      <c r="A126" s="122" t="s">
        <v>16</v>
      </c>
      <c r="B126" s="174" t="s">
        <v>331</v>
      </c>
      <c r="C126" s="124">
        <f>+C93+C109+C123</f>
        <v>314057282</v>
      </c>
    </row>
    <row r="127" spans="1:3" s="153" customFormat="1" ht="12" customHeight="1" thickBot="1" x14ac:dyDescent="0.3">
      <c r="A127" s="122" t="s">
        <v>17</v>
      </c>
      <c r="B127" s="174" t="s">
        <v>332</v>
      </c>
      <c r="C127" s="124">
        <f>+C128+C129+C130</f>
        <v>0</v>
      </c>
    </row>
    <row r="128" spans="1:3" s="153" customFormat="1" ht="12" customHeight="1" x14ac:dyDescent="0.25">
      <c r="A128" s="126" t="s">
        <v>77</v>
      </c>
      <c r="B128" s="175" t="s">
        <v>333</v>
      </c>
      <c r="C128" s="169"/>
    </row>
    <row r="129" spans="1:3" s="153" customFormat="1" ht="12" customHeight="1" x14ac:dyDescent="0.25">
      <c r="A129" s="126" t="s">
        <v>78</v>
      </c>
      <c r="B129" s="175" t="s">
        <v>334</v>
      </c>
      <c r="C129" s="169"/>
    </row>
    <row r="130" spans="1:3" s="153" customFormat="1" ht="12" customHeight="1" thickBot="1" x14ac:dyDescent="0.3">
      <c r="A130" s="162" t="s">
        <v>79</v>
      </c>
      <c r="B130" s="176" t="s">
        <v>335</v>
      </c>
      <c r="C130" s="169"/>
    </row>
    <row r="131" spans="1:3" s="153" customFormat="1" ht="12" customHeight="1" thickBot="1" x14ac:dyDescent="0.3">
      <c r="A131" s="122" t="s">
        <v>18</v>
      </c>
      <c r="B131" s="174" t="s">
        <v>336</v>
      </c>
      <c r="C131" s="124">
        <f>+C132+C133+C134+C135</f>
        <v>0</v>
      </c>
    </row>
    <row r="132" spans="1:3" s="153" customFormat="1" ht="12" customHeight="1" x14ac:dyDescent="0.25">
      <c r="A132" s="126" t="s">
        <v>80</v>
      </c>
      <c r="B132" s="175" t="s">
        <v>337</v>
      </c>
      <c r="C132" s="169"/>
    </row>
    <row r="133" spans="1:3" s="153" customFormat="1" ht="12" customHeight="1" x14ac:dyDescent="0.25">
      <c r="A133" s="126" t="s">
        <v>81</v>
      </c>
      <c r="B133" s="175" t="s">
        <v>338</v>
      </c>
      <c r="C133" s="169"/>
    </row>
    <row r="134" spans="1:3" s="153" customFormat="1" ht="12" customHeight="1" x14ac:dyDescent="0.25">
      <c r="A134" s="126" t="s">
        <v>241</v>
      </c>
      <c r="B134" s="175" t="s">
        <v>339</v>
      </c>
      <c r="C134" s="169"/>
    </row>
    <row r="135" spans="1:3" s="153" customFormat="1" ht="12" customHeight="1" thickBot="1" x14ac:dyDescent="0.3">
      <c r="A135" s="162" t="s">
        <v>243</v>
      </c>
      <c r="B135" s="176" t="s">
        <v>340</v>
      </c>
      <c r="C135" s="169"/>
    </row>
    <row r="136" spans="1:3" s="153" customFormat="1" ht="12" customHeight="1" thickBot="1" x14ac:dyDescent="0.3">
      <c r="A136" s="122" t="s">
        <v>19</v>
      </c>
      <c r="B136" s="174" t="s">
        <v>341</v>
      </c>
      <c r="C136" s="136">
        <f>+C137+C138+C139+C141+C140</f>
        <v>70935451</v>
      </c>
    </row>
    <row r="137" spans="1:3" s="153" customFormat="1" ht="12" customHeight="1" x14ac:dyDescent="0.25">
      <c r="A137" s="126" t="s">
        <v>82</v>
      </c>
      <c r="B137" s="175" t="s">
        <v>342</v>
      </c>
      <c r="C137" s="169"/>
    </row>
    <row r="138" spans="1:3" s="153" customFormat="1" ht="12" customHeight="1" x14ac:dyDescent="0.25">
      <c r="A138" s="126" t="s">
        <v>83</v>
      </c>
      <c r="B138" s="175" t="s">
        <v>343</v>
      </c>
      <c r="C138" s="169">
        <v>3653887</v>
      </c>
    </row>
    <row r="139" spans="1:3" s="153" customFormat="1" ht="12" customHeight="1" x14ac:dyDescent="0.25">
      <c r="A139" s="126" t="s">
        <v>250</v>
      </c>
      <c r="B139" s="175" t="s">
        <v>344</v>
      </c>
      <c r="C139" s="169"/>
    </row>
    <row r="140" spans="1:3" s="153" customFormat="1" ht="12" customHeight="1" x14ac:dyDescent="0.25">
      <c r="A140" s="261" t="s">
        <v>252</v>
      </c>
      <c r="B140" s="175" t="s">
        <v>525</v>
      </c>
      <c r="C140" s="169"/>
    </row>
    <row r="141" spans="1:3" s="153" customFormat="1" ht="12" customHeight="1" thickBot="1" x14ac:dyDescent="0.3">
      <c r="A141" s="260" t="s">
        <v>418</v>
      </c>
      <c r="B141" s="175" t="s">
        <v>414</v>
      </c>
      <c r="C141" s="169">
        <v>67281564</v>
      </c>
    </row>
    <row r="142" spans="1:3" s="153" customFormat="1" ht="12" customHeight="1" thickBot="1" x14ac:dyDescent="0.3">
      <c r="A142" s="258" t="s">
        <v>20</v>
      </c>
      <c r="B142" s="259" t="s">
        <v>346</v>
      </c>
      <c r="C142" s="177">
        <f>+C143+C144+C145+C146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69"/>
    </row>
    <row r="144" spans="1:3" s="153" customFormat="1" ht="12" customHeight="1" x14ac:dyDescent="0.25">
      <c r="A144" s="126" t="s">
        <v>132</v>
      </c>
      <c r="B144" s="175" t="s">
        <v>348</v>
      </c>
      <c r="C144" s="169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126" t="s">
        <v>258</v>
      </c>
      <c r="B146" s="175" t="s">
        <v>350</v>
      </c>
      <c r="C146" s="169"/>
    </row>
    <row r="147" spans="1:9" s="153" customFormat="1" ht="15" customHeight="1" thickBot="1" x14ac:dyDescent="0.3">
      <c r="A147" s="122" t="s">
        <v>21</v>
      </c>
      <c r="B147" s="174" t="s">
        <v>351</v>
      </c>
      <c r="C147" s="106">
        <f>+C127+C131+C136+C142</f>
        <v>70935451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+C126+C147</f>
        <v>384992733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+C63-C126</f>
        <v>-139486482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+C86-C147</f>
        <v>148682149</v>
      </c>
    </row>
  </sheetData>
  <mergeCells count="8">
    <mergeCell ref="A150:C150"/>
    <mergeCell ref="A151:B151"/>
    <mergeCell ref="A1:C1"/>
    <mergeCell ref="A2:F2"/>
    <mergeCell ref="A3:C3"/>
    <mergeCell ref="A4:B4"/>
    <mergeCell ref="A89:C89"/>
    <mergeCell ref="A90:B90"/>
  </mergeCells>
  <pageMargins left="0.78740157480314965" right="0.78740157480314965" top="0.74" bottom="0.79" header="0.51181102362204722" footer="0.51181102362204722"/>
  <pageSetup paperSize="9" scale="6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topLeftCell="A127" zoomScaleNormal="100" workbookViewId="0">
      <selection sqref="A1:C1"/>
    </sheetView>
  </sheetViews>
  <sheetFormatPr defaultColWidth="9.33203125" defaultRowHeight="15.6" x14ac:dyDescent="0.3"/>
  <cols>
    <col min="1" max="1" width="9.44140625" style="92" customWidth="1"/>
    <col min="2" max="2" width="91.6640625" style="92" customWidth="1"/>
    <col min="3" max="3" width="22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570</v>
      </c>
      <c r="B1" s="608"/>
      <c r="C1" s="608"/>
      <c r="D1" s="98"/>
      <c r="E1" s="98"/>
      <c r="F1" s="98"/>
    </row>
    <row r="2" spans="1:6" ht="16.2" x14ac:dyDescent="0.35">
      <c r="A2" s="611" t="s">
        <v>491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16" t="s">
        <v>112</v>
      </c>
      <c r="B4" s="616"/>
      <c r="C4" s="76" t="s">
        <v>9</v>
      </c>
    </row>
    <row r="5" spans="1:6" ht="38.1" customHeight="1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2" customHeight="1" thickBot="1" x14ac:dyDescent="0.25">
      <c r="A6" s="100">
        <v>1</v>
      </c>
      <c r="B6" s="101">
        <v>2</v>
      </c>
      <c r="C6" s="102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+C8+C9+C10+C11+C12+C13</f>
        <v>0</v>
      </c>
    </row>
    <row r="8" spans="1:6" s="125" customFormat="1" ht="12" customHeight="1" x14ac:dyDescent="0.25">
      <c r="A8" s="126" t="s">
        <v>84</v>
      </c>
      <c r="B8" s="127" t="s">
        <v>192</v>
      </c>
      <c r="C8" s="128"/>
    </row>
    <row r="9" spans="1:6" s="125" customFormat="1" ht="12" customHeight="1" x14ac:dyDescent="0.25">
      <c r="A9" s="129" t="s">
        <v>85</v>
      </c>
      <c r="B9" s="130" t="s">
        <v>193</v>
      </c>
      <c r="C9" s="131"/>
    </row>
    <row r="10" spans="1:6" s="125" customFormat="1" ht="12" customHeight="1" x14ac:dyDescent="0.25">
      <c r="A10" s="129" t="s">
        <v>86</v>
      </c>
      <c r="B10" s="130" t="s">
        <v>194</v>
      </c>
      <c r="C10" s="131"/>
    </row>
    <row r="11" spans="1:6" s="125" customFormat="1" ht="12" customHeight="1" x14ac:dyDescent="0.25">
      <c r="A11" s="129" t="s">
        <v>87</v>
      </c>
      <c r="B11" s="130" t="s">
        <v>195</v>
      </c>
      <c r="C11" s="131"/>
    </row>
    <row r="12" spans="1:6" s="125" customFormat="1" ht="12" customHeight="1" x14ac:dyDescent="0.25">
      <c r="A12" s="129" t="s">
        <v>109</v>
      </c>
      <c r="B12" s="130" t="s">
        <v>196</v>
      </c>
      <c r="C12" s="131"/>
    </row>
    <row r="13" spans="1:6" s="125" customFormat="1" ht="12" customHeight="1" thickBot="1" x14ac:dyDescent="0.3">
      <c r="A13" s="132" t="s">
        <v>88</v>
      </c>
      <c r="B13" s="133" t="s">
        <v>197</v>
      </c>
      <c r="C13" s="131"/>
    </row>
    <row r="14" spans="1:6" s="125" customFormat="1" ht="12" customHeight="1" thickBot="1" x14ac:dyDescent="0.3">
      <c r="A14" s="122" t="s">
        <v>14</v>
      </c>
      <c r="B14" s="134" t="s">
        <v>198</v>
      </c>
      <c r="C14" s="124">
        <f>+C15+C16+C17+C18+C19</f>
        <v>33795822</v>
      </c>
    </row>
    <row r="15" spans="1:6" s="125" customFormat="1" ht="12" customHeight="1" x14ac:dyDescent="0.25">
      <c r="A15" s="126" t="s">
        <v>90</v>
      </c>
      <c r="B15" s="127" t="s">
        <v>199</v>
      </c>
      <c r="C15" s="128"/>
    </row>
    <row r="16" spans="1:6" s="125" customFormat="1" ht="12" customHeight="1" x14ac:dyDescent="0.25">
      <c r="A16" s="129" t="s">
        <v>91</v>
      </c>
      <c r="B16" s="130" t="s">
        <v>200</v>
      </c>
      <c r="C16" s="131"/>
    </row>
    <row r="17" spans="1:3" s="125" customFormat="1" ht="12" customHeight="1" x14ac:dyDescent="0.25">
      <c r="A17" s="129" t="s">
        <v>92</v>
      </c>
      <c r="B17" s="130" t="s">
        <v>201</v>
      </c>
      <c r="C17" s="131"/>
    </row>
    <row r="18" spans="1:3" s="125" customFormat="1" ht="12" customHeight="1" x14ac:dyDescent="0.25">
      <c r="A18" s="129" t="s">
        <v>93</v>
      </c>
      <c r="B18" s="130" t="s">
        <v>202</v>
      </c>
      <c r="C18" s="131"/>
    </row>
    <row r="19" spans="1:3" s="125" customFormat="1" ht="12" customHeight="1" x14ac:dyDescent="0.25">
      <c r="A19" s="129" t="s">
        <v>94</v>
      </c>
      <c r="B19" s="130" t="s">
        <v>203</v>
      </c>
      <c r="C19" s="131">
        <v>33795822</v>
      </c>
    </row>
    <row r="20" spans="1:3" s="125" customFormat="1" ht="12" customHeight="1" thickBot="1" x14ac:dyDescent="0.3">
      <c r="A20" s="132" t="s">
        <v>103</v>
      </c>
      <c r="B20" s="133" t="s">
        <v>204</v>
      </c>
      <c r="C20" s="135"/>
    </row>
    <row r="21" spans="1:3" s="125" customFormat="1" ht="12" customHeight="1" thickBot="1" x14ac:dyDescent="0.3">
      <c r="A21" s="122" t="s">
        <v>15</v>
      </c>
      <c r="B21" s="123" t="s">
        <v>205</v>
      </c>
      <c r="C21" s="124">
        <f>+C22+C23+C24+C25+C26+C27</f>
        <v>14194019</v>
      </c>
    </row>
    <row r="22" spans="1:3" s="125" customFormat="1" ht="12" customHeight="1" x14ac:dyDescent="0.25">
      <c r="A22" s="126" t="s">
        <v>73</v>
      </c>
      <c r="B22" s="127" t="s">
        <v>206</v>
      </c>
      <c r="C22" s="128">
        <v>14194019</v>
      </c>
    </row>
    <row r="23" spans="1:3" s="125" customFormat="1" ht="12" customHeight="1" x14ac:dyDescent="0.25">
      <c r="A23" s="129" t="s">
        <v>74</v>
      </c>
      <c r="B23" s="130" t="s">
        <v>207</v>
      </c>
      <c r="C23" s="131"/>
    </row>
    <row r="24" spans="1:3" s="125" customFormat="1" ht="12" customHeight="1" x14ac:dyDescent="0.25">
      <c r="A24" s="129" t="s">
        <v>75</v>
      </c>
      <c r="B24" s="130" t="s">
        <v>208</v>
      </c>
      <c r="C24" s="131"/>
    </row>
    <row r="25" spans="1:3" s="125" customFormat="1" ht="12" customHeight="1" x14ac:dyDescent="0.25">
      <c r="A25" s="129" t="s">
        <v>76</v>
      </c>
      <c r="B25" s="130" t="s">
        <v>209</v>
      </c>
      <c r="C25" s="131"/>
    </row>
    <row r="26" spans="1:3" s="125" customFormat="1" ht="12" customHeight="1" x14ac:dyDescent="0.25">
      <c r="A26" s="129" t="s">
        <v>121</v>
      </c>
      <c r="B26" s="130" t="s">
        <v>210</v>
      </c>
      <c r="C26" s="131"/>
    </row>
    <row r="27" spans="1:3" s="125" customFormat="1" ht="12" customHeight="1" thickBot="1" x14ac:dyDescent="0.3">
      <c r="A27" s="132" t="s">
        <v>122</v>
      </c>
      <c r="B27" s="133" t="s">
        <v>211</v>
      </c>
      <c r="C27" s="135"/>
    </row>
    <row r="28" spans="1:3" s="125" customFormat="1" ht="12" customHeight="1" thickBot="1" x14ac:dyDescent="0.3">
      <c r="A28" s="122" t="s">
        <v>123</v>
      </c>
      <c r="B28" s="123" t="s">
        <v>212</v>
      </c>
      <c r="C28" s="136">
        <f>+C29+C32+C33+C34</f>
        <v>0</v>
      </c>
    </row>
    <row r="29" spans="1:3" s="125" customFormat="1" ht="12" customHeight="1" x14ac:dyDescent="0.25">
      <c r="A29" s="126" t="s">
        <v>213</v>
      </c>
      <c r="B29" s="127" t="s">
        <v>214</v>
      </c>
      <c r="C29" s="137"/>
    </row>
    <row r="30" spans="1:3" s="125" customFormat="1" ht="12" customHeight="1" x14ac:dyDescent="0.25">
      <c r="A30" s="129" t="s">
        <v>215</v>
      </c>
      <c r="B30" s="130" t="s">
        <v>216</v>
      </c>
      <c r="C30" s="131"/>
    </row>
    <row r="31" spans="1:3" s="125" customFormat="1" ht="12" customHeight="1" x14ac:dyDescent="0.25">
      <c r="A31" s="129" t="s">
        <v>217</v>
      </c>
      <c r="B31" s="130" t="s">
        <v>218</v>
      </c>
      <c r="C31" s="131"/>
    </row>
    <row r="32" spans="1:3" s="125" customFormat="1" ht="12" customHeight="1" x14ac:dyDescent="0.25">
      <c r="A32" s="129" t="s">
        <v>219</v>
      </c>
      <c r="B32" s="130" t="s">
        <v>220</v>
      </c>
      <c r="C32" s="131"/>
    </row>
    <row r="33" spans="1:3" s="125" customFormat="1" ht="12" customHeight="1" x14ac:dyDescent="0.25">
      <c r="A33" s="129" t="s">
        <v>221</v>
      </c>
      <c r="B33" s="130" t="s">
        <v>222</v>
      </c>
      <c r="C33" s="131"/>
    </row>
    <row r="34" spans="1:3" s="125" customFormat="1" ht="12" customHeight="1" thickBot="1" x14ac:dyDescent="0.3">
      <c r="A34" s="132" t="s">
        <v>223</v>
      </c>
      <c r="B34" s="133" t="s">
        <v>224</v>
      </c>
      <c r="C34" s="135"/>
    </row>
    <row r="35" spans="1:3" s="125" customFormat="1" ht="12" customHeight="1" thickBot="1" x14ac:dyDescent="0.3">
      <c r="A35" s="122" t="s">
        <v>17</v>
      </c>
      <c r="B35" s="123" t="s">
        <v>225</v>
      </c>
      <c r="C35" s="124">
        <f>SUM(C36:C45)</f>
        <v>9130184</v>
      </c>
    </row>
    <row r="36" spans="1:3" s="125" customFormat="1" ht="12" customHeight="1" x14ac:dyDescent="0.25">
      <c r="A36" s="126" t="s">
        <v>77</v>
      </c>
      <c r="B36" s="127" t="s">
        <v>226</v>
      </c>
      <c r="C36" s="128"/>
    </row>
    <row r="37" spans="1:3" s="125" customFormat="1" ht="12" customHeight="1" x14ac:dyDescent="0.25">
      <c r="A37" s="129" t="s">
        <v>78</v>
      </c>
      <c r="B37" s="130" t="s">
        <v>227</v>
      </c>
      <c r="C37" s="131">
        <v>1000000</v>
      </c>
    </row>
    <row r="38" spans="1:3" s="125" customFormat="1" ht="12" customHeight="1" x14ac:dyDescent="0.25">
      <c r="A38" s="129" t="s">
        <v>79</v>
      </c>
      <c r="B38" s="130" t="s">
        <v>228</v>
      </c>
      <c r="C38" s="131">
        <v>2571804</v>
      </c>
    </row>
    <row r="39" spans="1:3" s="125" customFormat="1" ht="12" customHeight="1" x14ac:dyDescent="0.25">
      <c r="A39" s="129" t="s">
        <v>125</v>
      </c>
      <c r="B39" s="130" t="s">
        <v>229</v>
      </c>
      <c r="C39" s="131"/>
    </row>
    <row r="40" spans="1:3" s="125" customFormat="1" ht="12" customHeight="1" x14ac:dyDescent="0.25">
      <c r="A40" s="129" t="s">
        <v>126</v>
      </c>
      <c r="B40" s="130" t="s">
        <v>230</v>
      </c>
      <c r="C40" s="131"/>
    </row>
    <row r="41" spans="1:3" s="125" customFormat="1" ht="12" customHeight="1" x14ac:dyDescent="0.25">
      <c r="A41" s="129" t="s">
        <v>127</v>
      </c>
      <c r="B41" s="130" t="s">
        <v>231</v>
      </c>
      <c r="C41" s="131">
        <v>964387</v>
      </c>
    </row>
    <row r="42" spans="1:3" s="125" customFormat="1" ht="12" customHeight="1" x14ac:dyDescent="0.25">
      <c r="A42" s="129" t="s">
        <v>128</v>
      </c>
      <c r="B42" s="130" t="s">
        <v>232</v>
      </c>
      <c r="C42" s="131">
        <v>4593593</v>
      </c>
    </row>
    <row r="43" spans="1:3" s="125" customFormat="1" ht="12" customHeight="1" x14ac:dyDescent="0.25">
      <c r="A43" s="129" t="s">
        <v>129</v>
      </c>
      <c r="B43" s="130" t="s">
        <v>478</v>
      </c>
      <c r="C43" s="131"/>
    </row>
    <row r="44" spans="1:3" s="125" customFormat="1" ht="12" customHeight="1" x14ac:dyDescent="0.25">
      <c r="A44" s="129" t="s">
        <v>234</v>
      </c>
      <c r="B44" s="130" t="s">
        <v>233</v>
      </c>
      <c r="C44" s="138">
        <v>400</v>
      </c>
    </row>
    <row r="45" spans="1:3" s="125" customFormat="1" ht="12" customHeight="1" thickBot="1" x14ac:dyDescent="0.3">
      <c r="A45" s="132" t="s">
        <v>236</v>
      </c>
      <c r="B45" s="133" t="s">
        <v>237</v>
      </c>
      <c r="C45" s="139"/>
    </row>
    <row r="46" spans="1:3" s="125" customFormat="1" ht="12" customHeight="1" thickBot="1" x14ac:dyDescent="0.3">
      <c r="A46" s="122" t="s">
        <v>18</v>
      </c>
      <c r="B46" s="123" t="s">
        <v>238</v>
      </c>
      <c r="C46" s="124">
        <f>SUM(C47:C51)</f>
        <v>0</v>
      </c>
    </row>
    <row r="47" spans="1:3" s="125" customFormat="1" ht="12" customHeight="1" x14ac:dyDescent="0.25">
      <c r="A47" s="126" t="s">
        <v>80</v>
      </c>
      <c r="B47" s="127" t="s">
        <v>239</v>
      </c>
      <c r="C47" s="140"/>
    </row>
    <row r="48" spans="1:3" s="125" customFormat="1" ht="12" customHeight="1" x14ac:dyDescent="0.25">
      <c r="A48" s="129" t="s">
        <v>81</v>
      </c>
      <c r="B48" s="130" t="s">
        <v>240</v>
      </c>
      <c r="C48" s="138"/>
    </row>
    <row r="49" spans="1:3" s="125" customFormat="1" ht="12" customHeight="1" x14ac:dyDescent="0.25">
      <c r="A49" s="129" t="s">
        <v>241</v>
      </c>
      <c r="B49" s="130" t="s">
        <v>242</v>
      </c>
      <c r="C49" s="138"/>
    </row>
    <row r="50" spans="1:3" s="125" customFormat="1" ht="12" customHeight="1" x14ac:dyDescent="0.25">
      <c r="A50" s="129" t="s">
        <v>243</v>
      </c>
      <c r="B50" s="130" t="s">
        <v>244</v>
      </c>
      <c r="C50" s="138"/>
    </row>
    <row r="51" spans="1:3" s="125" customFormat="1" ht="12" customHeight="1" thickBot="1" x14ac:dyDescent="0.3">
      <c r="A51" s="132" t="s">
        <v>245</v>
      </c>
      <c r="B51" s="133" t="s">
        <v>246</v>
      </c>
      <c r="C51" s="139"/>
    </row>
    <row r="52" spans="1:3" s="125" customFormat="1" ht="12" customHeight="1" thickBot="1" x14ac:dyDescent="0.3">
      <c r="A52" s="122" t="s">
        <v>130</v>
      </c>
      <c r="B52" s="123" t="s">
        <v>247</v>
      </c>
      <c r="C52" s="124">
        <f>SUM(C53:C55)</f>
        <v>0</v>
      </c>
    </row>
    <row r="53" spans="1:3" s="125" customFormat="1" ht="12" customHeight="1" x14ac:dyDescent="0.25">
      <c r="A53" s="126" t="s">
        <v>82</v>
      </c>
      <c r="B53" s="127" t="s">
        <v>248</v>
      </c>
      <c r="C53" s="128"/>
    </row>
    <row r="54" spans="1:3" s="125" customFormat="1" ht="12" customHeight="1" x14ac:dyDescent="0.25">
      <c r="A54" s="129" t="s">
        <v>83</v>
      </c>
      <c r="B54" s="130" t="s">
        <v>249</v>
      </c>
      <c r="C54" s="131"/>
    </row>
    <row r="55" spans="1:3" s="125" customFormat="1" ht="12" customHeight="1" x14ac:dyDescent="0.25">
      <c r="A55" s="129" t="s">
        <v>250</v>
      </c>
      <c r="B55" s="130" t="s">
        <v>251</v>
      </c>
      <c r="C55" s="131"/>
    </row>
    <row r="56" spans="1:3" s="125" customFormat="1" ht="12" customHeight="1" thickBot="1" x14ac:dyDescent="0.3">
      <c r="A56" s="132" t="s">
        <v>252</v>
      </c>
      <c r="B56" s="133" t="s">
        <v>253</v>
      </c>
      <c r="C56" s="135"/>
    </row>
    <row r="57" spans="1:3" s="125" customFormat="1" ht="12" customHeight="1" thickBot="1" x14ac:dyDescent="0.3">
      <c r="A57" s="122" t="s">
        <v>20</v>
      </c>
      <c r="B57" s="134" t="s">
        <v>254</v>
      </c>
      <c r="C57" s="124">
        <f>SUM(C58:C60)</f>
        <v>507100</v>
      </c>
    </row>
    <row r="58" spans="1:3" s="125" customFormat="1" ht="12" customHeight="1" x14ac:dyDescent="0.25">
      <c r="A58" s="126" t="s">
        <v>131</v>
      </c>
      <c r="B58" s="127" t="s">
        <v>255</v>
      </c>
      <c r="C58" s="138"/>
    </row>
    <row r="59" spans="1:3" s="125" customFormat="1" ht="12" customHeight="1" x14ac:dyDescent="0.25">
      <c r="A59" s="129" t="s">
        <v>132</v>
      </c>
      <c r="B59" s="130" t="s">
        <v>256</v>
      </c>
      <c r="C59" s="138">
        <v>507100</v>
      </c>
    </row>
    <row r="60" spans="1:3" s="125" customFormat="1" ht="12" customHeight="1" x14ac:dyDescent="0.25">
      <c r="A60" s="129" t="s">
        <v>167</v>
      </c>
      <c r="B60" s="130" t="s">
        <v>257</v>
      </c>
      <c r="C60" s="138"/>
    </row>
    <row r="61" spans="1:3" s="125" customFormat="1" ht="12" customHeight="1" thickBot="1" x14ac:dyDescent="0.3">
      <c r="A61" s="132" t="s">
        <v>258</v>
      </c>
      <c r="B61" s="133" t="s">
        <v>259</v>
      </c>
      <c r="C61" s="138"/>
    </row>
    <row r="62" spans="1:3" s="125" customFormat="1" ht="12" customHeight="1" thickBot="1" x14ac:dyDescent="0.3">
      <c r="A62" s="122" t="s">
        <v>21</v>
      </c>
      <c r="B62" s="123" t="s">
        <v>260</v>
      </c>
      <c r="C62" s="136">
        <f>+C7+C14+C21+C28+C35+C46+C52+C57</f>
        <v>57627125</v>
      </c>
    </row>
    <row r="63" spans="1:3" s="125" customFormat="1" ht="12" customHeight="1" thickBot="1" x14ac:dyDescent="0.3">
      <c r="A63" s="141" t="s">
        <v>261</v>
      </c>
      <c r="B63" s="134" t="s">
        <v>262</v>
      </c>
      <c r="C63" s="124">
        <f>SUM(C64:C66)</f>
        <v>31600000</v>
      </c>
    </row>
    <row r="64" spans="1:3" s="125" customFormat="1" ht="12" customHeight="1" x14ac:dyDescent="0.25">
      <c r="A64" s="126" t="s">
        <v>263</v>
      </c>
      <c r="B64" s="127" t="s">
        <v>264</v>
      </c>
      <c r="C64" s="138"/>
    </row>
    <row r="65" spans="1:3" s="125" customFormat="1" ht="12" customHeight="1" x14ac:dyDescent="0.25">
      <c r="A65" s="129" t="s">
        <v>265</v>
      </c>
      <c r="B65" s="130" t="s">
        <v>266</v>
      </c>
      <c r="C65" s="138"/>
    </row>
    <row r="66" spans="1:3" s="125" customFormat="1" ht="12" customHeight="1" thickBot="1" x14ac:dyDescent="0.3">
      <c r="A66" s="132" t="s">
        <v>267</v>
      </c>
      <c r="B66" s="142" t="s">
        <v>268</v>
      </c>
      <c r="C66" s="138">
        <v>31600000</v>
      </c>
    </row>
    <row r="67" spans="1:3" s="125" customFormat="1" ht="12" customHeight="1" thickBot="1" x14ac:dyDescent="0.3">
      <c r="A67" s="141" t="s">
        <v>269</v>
      </c>
      <c r="B67" s="134" t="s">
        <v>270</v>
      </c>
      <c r="C67" s="124">
        <f>SUM(C68:C71)</f>
        <v>0</v>
      </c>
    </row>
    <row r="68" spans="1:3" s="125" customFormat="1" ht="12" customHeight="1" x14ac:dyDescent="0.25">
      <c r="A68" s="126" t="s">
        <v>110</v>
      </c>
      <c r="B68" s="127" t="s">
        <v>271</v>
      </c>
      <c r="C68" s="138"/>
    </row>
    <row r="69" spans="1:3" s="125" customFormat="1" ht="12" customHeight="1" x14ac:dyDescent="0.25">
      <c r="A69" s="129" t="s">
        <v>111</v>
      </c>
      <c r="B69" s="130" t="s">
        <v>272</v>
      </c>
      <c r="C69" s="138"/>
    </row>
    <row r="70" spans="1:3" s="125" customFormat="1" ht="12" customHeight="1" x14ac:dyDescent="0.25">
      <c r="A70" s="129" t="s">
        <v>273</v>
      </c>
      <c r="B70" s="130" t="s">
        <v>274</v>
      </c>
      <c r="C70" s="138"/>
    </row>
    <row r="71" spans="1:3" s="125" customFormat="1" ht="12" customHeight="1" thickBot="1" x14ac:dyDescent="0.3">
      <c r="A71" s="132" t="s">
        <v>275</v>
      </c>
      <c r="B71" s="133" t="s">
        <v>276</v>
      </c>
      <c r="C71" s="138"/>
    </row>
    <row r="72" spans="1:3" s="125" customFormat="1" ht="12" customHeight="1" thickBot="1" x14ac:dyDescent="0.3">
      <c r="A72" s="141" t="s">
        <v>277</v>
      </c>
      <c r="B72" s="134" t="s">
        <v>278</v>
      </c>
      <c r="C72" s="124">
        <f>SUM(C73:C74)</f>
        <v>81532283</v>
      </c>
    </row>
    <row r="73" spans="1:3" s="125" customFormat="1" ht="12" customHeight="1" x14ac:dyDescent="0.25">
      <c r="A73" s="126" t="s">
        <v>279</v>
      </c>
      <c r="B73" s="127" t="s">
        <v>280</v>
      </c>
      <c r="C73" s="138">
        <v>81532283</v>
      </c>
    </row>
    <row r="74" spans="1:3" s="125" customFormat="1" ht="12" customHeight="1" thickBot="1" x14ac:dyDescent="0.3">
      <c r="A74" s="132" t="s">
        <v>281</v>
      </c>
      <c r="B74" s="133" t="s">
        <v>282</v>
      </c>
      <c r="C74" s="138"/>
    </row>
    <row r="75" spans="1:3" s="125" customFormat="1" ht="12" customHeight="1" thickBot="1" x14ac:dyDescent="0.3">
      <c r="A75" s="141" t="s">
        <v>283</v>
      </c>
      <c r="B75" s="134" t="s">
        <v>284</v>
      </c>
      <c r="C75" s="124">
        <f>SUM(C76:C79)</f>
        <v>2628658</v>
      </c>
    </row>
    <row r="76" spans="1:3" s="125" customFormat="1" ht="12" customHeight="1" x14ac:dyDescent="0.25">
      <c r="A76" s="126" t="s">
        <v>285</v>
      </c>
      <c r="B76" s="127" t="s">
        <v>286</v>
      </c>
      <c r="C76" s="138"/>
    </row>
    <row r="77" spans="1:3" s="125" customFormat="1" ht="12" customHeight="1" x14ac:dyDescent="0.25">
      <c r="A77" s="129" t="s">
        <v>287</v>
      </c>
      <c r="B77" s="130" t="s">
        <v>288</v>
      </c>
      <c r="C77" s="138"/>
    </row>
    <row r="78" spans="1:3" s="125" customFormat="1" ht="12" customHeight="1" x14ac:dyDescent="0.25">
      <c r="A78" s="126" t="s">
        <v>485</v>
      </c>
      <c r="B78" s="133" t="s">
        <v>419</v>
      </c>
      <c r="C78" s="138"/>
    </row>
    <row r="79" spans="1:3" s="125" customFormat="1" ht="12" customHeight="1" thickBot="1" x14ac:dyDescent="0.3">
      <c r="A79" s="126" t="s">
        <v>420</v>
      </c>
      <c r="B79" s="133" t="s">
        <v>290</v>
      </c>
      <c r="C79" s="138">
        <v>2628658</v>
      </c>
    </row>
    <row r="80" spans="1:3" s="125" customFormat="1" ht="12" customHeight="1" thickBot="1" x14ac:dyDescent="0.3">
      <c r="A80" s="141" t="s">
        <v>291</v>
      </c>
      <c r="B80" s="134" t="s">
        <v>292</v>
      </c>
      <c r="C80" s="124">
        <f>SUM(C81:C84)</f>
        <v>0</v>
      </c>
    </row>
    <row r="81" spans="1:3" s="125" customFormat="1" ht="12" customHeight="1" x14ac:dyDescent="0.25">
      <c r="A81" s="143" t="s">
        <v>293</v>
      </c>
      <c r="B81" s="127" t="s">
        <v>294</v>
      </c>
      <c r="C81" s="138"/>
    </row>
    <row r="82" spans="1:3" s="125" customFormat="1" ht="12" customHeight="1" x14ac:dyDescent="0.25">
      <c r="A82" s="144" t="s">
        <v>295</v>
      </c>
      <c r="B82" s="130" t="s">
        <v>296</v>
      </c>
      <c r="C82" s="138"/>
    </row>
    <row r="83" spans="1:3" s="125" customFormat="1" ht="12" customHeight="1" x14ac:dyDescent="0.25">
      <c r="A83" s="144" t="s">
        <v>297</v>
      </c>
      <c r="B83" s="130" t="s">
        <v>298</v>
      </c>
      <c r="C83" s="138"/>
    </row>
    <row r="84" spans="1:3" s="125" customFormat="1" ht="12" customHeight="1" thickBot="1" x14ac:dyDescent="0.3">
      <c r="A84" s="145" t="s">
        <v>299</v>
      </c>
      <c r="B84" s="133" t="s">
        <v>300</v>
      </c>
      <c r="C84" s="138"/>
    </row>
    <row r="85" spans="1:3" s="125" customFormat="1" ht="13.5" customHeight="1" thickBot="1" x14ac:dyDescent="0.3">
      <c r="A85" s="141" t="s">
        <v>301</v>
      </c>
      <c r="B85" s="134" t="s">
        <v>302</v>
      </c>
      <c r="C85" s="146"/>
    </row>
    <row r="86" spans="1:3" s="125" customFormat="1" ht="15.75" customHeight="1" thickBot="1" x14ac:dyDescent="0.3">
      <c r="A86" s="141" t="s">
        <v>303</v>
      </c>
      <c r="B86" s="147" t="s">
        <v>304</v>
      </c>
      <c r="C86" s="136">
        <f>+C63+C67+C72+C75+C80+C85</f>
        <v>115760941</v>
      </c>
    </row>
    <row r="87" spans="1:3" s="125" customFormat="1" ht="16.5" customHeight="1" thickBot="1" x14ac:dyDescent="0.3">
      <c r="A87" s="148" t="s">
        <v>305</v>
      </c>
      <c r="B87" s="149" t="s">
        <v>306</v>
      </c>
      <c r="C87" s="136">
        <f>+C62+C86</f>
        <v>173388066</v>
      </c>
    </row>
    <row r="88" spans="1:3" s="104" customFormat="1" ht="83.25" customHeight="1" x14ac:dyDescent="0.25">
      <c r="A88" s="1"/>
      <c r="B88" s="2"/>
      <c r="C88" s="75"/>
    </row>
    <row r="89" spans="1:3" ht="16.5" customHeight="1" x14ac:dyDescent="0.3">
      <c r="A89" s="609" t="s">
        <v>41</v>
      </c>
      <c r="B89" s="609"/>
      <c r="C89" s="609"/>
    </row>
    <row r="90" spans="1:3" s="105" customFormat="1" ht="16.5" customHeight="1" thickBot="1" x14ac:dyDescent="0.35">
      <c r="A90" s="617" t="s">
        <v>113</v>
      </c>
      <c r="B90" s="617"/>
      <c r="C90" s="76" t="s">
        <v>9</v>
      </c>
    </row>
    <row r="91" spans="1:3" ht="38.1" customHeight="1" thickBot="1" x14ac:dyDescent="0.35">
      <c r="A91" s="4" t="s">
        <v>59</v>
      </c>
      <c r="B91" s="5" t="s">
        <v>42</v>
      </c>
      <c r="C91" s="13" t="s">
        <v>471</v>
      </c>
    </row>
    <row r="92" spans="1:3" s="125" customFormat="1" ht="12" customHeight="1" thickBot="1" x14ac:dyDescent="0.3">
      <c r="A92" s="4">
        <v>1</v>
      </c>
      <c r="B92" s="5">
        <v>2</v>
      </c>
      <c r="C92" s="13">
        <v>3</v>
      </c>
    </row>
    <row r="93" spans="1:3" s="153" customFormat="1" ht="12" customHeight="1" thickBot="1" x14ac:dyDescent="0.3">
      <c r="A93" s="150" t="s">
        <v>13</v>
      </c>
      <c r="B93" s="151" t="s">
        <v>398</v>
      </c>
      <c r="C93" s="152">
        <f>SUM(C94:C98)</f>
        <v>55244791</v>
      </c>
    </row>
    <row r="94" spans="1:3" s="153" customFormat="1" ht="12" customHeight="1" x14ac:dyDescent="0.25">
      <c r="A94" s="154" t="s">
        <v>84</v>
      </c>
      <c r="B94" s="155" t="s">
        <v>43</v>
      </c>
      <c r="C94" s="156">
        <v>30643175</v>
      </c>
    </row>
    <row r="95" spans="1:3" s="153" customFormat="1" ht="12" customHeight="1" x14ac:dyDescent="0.25">
      <c r="A95" s="129" t="s">
        <v>85</v>
      </c>
      <c r="B95" s="157" t="s">
        <v>133</v>
      </c>
      <c r="C95" s="131">
        <v>2001748</v>
      </c>
    </row>
    <row r="96" spans="1:3" s="153" customFormat="1" ht="12" customHeight="1" x14ac:dyDescent="0.25">
      <c r="A96" s="129" t="s">
        <v>86</v>
      </c>
      <c r="B96" s="157" t="s">
        <v>108</v>
      </c>
      <c r="C96" s="135">
        <v>19239868</v>
      </c>
    </row>
    <row r="97" spans="1:3" s="153" customFormat="1" ht="12" customHeight="1" x14ac:dyDescent="0.25">
      <c r="A97" s="129" t="s">
        <v>87</v>
      </c>
      <c r="B97" s="158" t="s">
        <v>134</v>
      </c>
      <c r="C97" s="135"/>
    </row>
    <row r="98" spans="1:3" s="153" customFormat="1" ht="12" customHeight="1" x14ac:dyDescent="0.25">
      <c r="A98" s="129" t="s">
        <v>98</v>
      </c>
      <c r="B98" s="159" t="s">
        <v>135</v>
      </c>
      <c r="C98" s="135">
        <f>C108</f>
        <v>3360000</v>
      </c>
    </row>
    <row r="99" spans="1:3" s="153" customFormat="1" ht="12" customHeight="1" x14ac:dyDescent="0.25">
      <c r="A99" s="129" t="s">
        <v>88</v>
      </c>
      <c r="B99" s="157" t="s">
        <v>307</v>
      </c>
      <c r="C99" s="135"/>
    </row>
    <row r="100" spans="1:3" s="153" customFormat="1" ht="12" customHeight="1" x14ac:dyDescent="0.25">
      <c r="A100" s="129" t="s">
        <v>89</v>
      </c>
      <c r="B100" s="160" t="s">
        <v>308</v>
      </c>
      <c r="C100" s="135"/>
    </row>
    <row r="101" spans="1:3" s="153" customFormat="1" ht="12" customHeight="1" x14ac:dyDescent="0.25">
      <c r="A101" s="129" t="s">
        <v>99</v>
      </c>
      <c r="B101" s="161" t="s">
        <v>309</v>
      </c>
      <c r="C101" s="135"/>
    </row>
    <row r="102" spans="1:3" s="153" customFormat="1" ht="12" customHeight="1" x14ac:dyDescent="0.25">
      <c r="A102" s="129" t="s">
        <v>100</v>
      </c>
      <c r="B102" s="161" t="s">
        <v>310</v>
      </c>
      <c r="C102" s="135"/>
    </row>
    <row r="103" spans="1:3" s="153" customFormat="1" ht="12" customHeight="1" x14ac:dyDescent="0.25">
      <c r="A103" s="129" t="s">
        <v>101</v>
      </c>
      <c r="B103" s="160" t="s">
        <v>311</v>
      </c>
      <c r="C103" s="135"/>
    </row>
    <row r="104" spans="1:3" s="153" customFormat="1" ht="12" customHeight="1" x14ac:dyDescent="0.25">
      <c r="A104" s="129" t="s">
        <v>102</v>
      </c>
      <c r="B104" s="160" t="s">
        <v>312</v>
      </c>
      <c r="C104" s="135"/>
    </row>
    <row r="105" spans="1:3" s="153" customFormat="1" ht="12" customHeight="1" x14ac:dyDescent="0.25">
      <c r="A105" s="129" t="s">
        <v>104</v>
      </c>
      <c r="B105" s="161" t="s">
        <v>313</v>
      </c>
      <c r="C105" s="135"/>
    </row>
    <row r="106" spans="1:3" s="153" customFormat="1" ht="12" customHeight="1" x14ac:dyDescent="0.25">
      <c r="A106" s="162" t="s">
        <v>136</v>
      </c>
      <c r="B106" s="163" t="s">
        <v>314</v>
      </c>
      <c r="C106" s="135"/>
    </row>
    <row r="107" spans="1:3" s="153" customFormat="1" ht="12" customHeight="1" x14ac:dyDescent="0.25">
      <c r="A107" s="129" t="s">
        <v>315</v>
      </c>
      <c r="B107" s="163" t="s">
        <v>316</v>
      </c>
      <c r="C107" s="135"/>
    </row>
    <row r="108" spans="1:3" s="153" customFormat="1" ht="12" customHeight="1" thickBot="1" x14ac:dyDescent="0.3">
      <c r="A108" s="164" t="s">
        <v>317</v>
      </c>
      <c r="B108" s="165" t="s">
        <v>318</v>
      </c>
      <c r="C108" s="166">
        <v>3360000</v>
      </c>
    </row>
    <row r="109" spans="1:3" s="153" customFormat="1" ht="12" customHeight="1" thickBot="1" x14ac:dyDescent="0.3">
      <c r="A109" s="122" t="s">
        <v>14</v>
      </c>
      <c r="B109" s="167" t="s">
        <v>399</v>
      </c>
      <c r="C109" s="124">
        <f>+C110+C112+C114</f>
        <v>89191000</v>
      </c>
    </row>
    <row r="110" spans="1:3" s="153" customFormat="1" ht="12" customHeight="1" x14ac:dyDescent="0.25">
      <c r="A110" s="126" t="s">
        <v>90</v>
      </c>
      <c r="B110" s="157" t="s">
        <v>166</v>
      </c>
      <c r="C110" s="128">
        <v>84621253</v>
      </c>
    </row>
    <row r="111" spans="1:3" s="153" customFormat="1" ht="12" customHeight="1" x14ac:dyDescent="0.25">
      <c r="A111" s="126" t="s">
        <v>91</v>
      </c>
      <c r="B111" s="168" t="s">
        <v>319</v>
      </c>
      <c r="C111" s="128">
        <v>84621253</v>
      </c>
    </row>
    <row r="112" spans="1:3" s="153" customFormat="1" ht="12" customHeight="1" x14ac:dyDescent="0.25">
      <c r="A112" s="126" t="s">
        <v>92</v>
      </c>
      <c r="B112" s="168" t="s">
        <v>137</v>
      </c>
      <c r="C112" s="131">
        <v>4569747</v>
      </c>
    </row>
    <row r="113" spans="1:3" s="153" customFormat="1" ht="12" customHeight="1" x14ac:dyDescent="0.25">
      <c r="A113" s="126" t="s">
        <v>93</v>
      </c>
      <c r="B113" s="168" t="s">
        <v>320</v>
      </c>
      <c r="C113" s="169">
        <v>4569747</v>
      </c>
    </row>
    <row r="114" spans="1:3" s="153" customFormat="1" ht="12" customHeight="1" x14ac:dyDescent="0.25">
      <c r="A114" s="126" t="s">
        <v>94</v>
      </c>
      <c r="B114" s="170" t="s">
        <v>168</v>
      </c>
      <c r="C114" s="169"/>
    </row>
    <row r="115" spans="1:3" s="153" customFormat="1" ht="12" customHeight="1" x14ac:dyDescent="0.25">
      <c r="A115" s="126" t="s">
        <v>103</v>
      </c>
      <c r="B115" s="171" t="s">
        <v>321</v>
      </c>
      <c r="C115" s="169"/>
    </row>
    <row r="116" spans="1:3" s="153" customFormat="1" ht="12" customHeight="1" x14ac:dyDescent="0.25">
      <c r="A116" s="126" t="s">
        <v>105</v>
      </c>
      <c r="B116" s="172" t="s">
        <v>322</v>
      </c>
      <c r="C116" s="169"/>
    </row>
    <row r="117" spans="1:3" s="153" customFormat="1" ht="12" x14ac:dyDescent="0.25">
      <c r="A117" s="126" t="s">
        <v>138</v>
      </c>
      <c r="B117" s="161" t="s">
        <v>310</v>
      </c>
      <c r="C117" s="169"/>
    </row>
    <row r="118" spans="1:3" s="153" customFormat="1" ht="12" customHeight="1" x14ac:dyDescent="0.25">
      <c r="A118" s="126" t="s">
        <v>139</v>
      </c>
      <c r="B118" s="161" t="s">
        <v>323</v>
      </c>
      <c r="C118" s="169"/>
    </row>
    <row r="119" spans="1:3" s="153" customFormat="1" ht="12" customHeight="1" x14ac:dyDescent="0.25">
      <c r="A119" s="126" t="s">
        <v>140</v>
      </c>
      <c r="B119" s="161" t="s">
        <v>324</v>
      </c>
      <c r="C119" s="169"/>
    </row>
    <row r="120" spans="1:3" s="153" customFormat="1" ht="12" customHeight="1" x14ac:dyDescent="0.25">
      <c r="A120" s="126" t="s">
        <v>325</v>
      </c>
      <c r="B120" s="161" t="s">
        <v>313</v>
      </c>
      <c r="C120" s="169"/>
    </row>
    <row r="121" spans="1:3" s="153" customFormat="1" ht="12" customHeight="1" x14ac:dyDescent="0.25">
      <c r="A121" s="126" t="s">
        <v>326</v>
      </c>
      <c r="B121" s="161" t="s">
        <v>327</v>
      </c>
      <c r="C121" s="169"/>
    </row>
    <row r="122" spans="1:3" s="153" customFormat="1" ht="12.6" thickBot="1" x14ac:dyDescent="0.3">
      <c r="A122" s="162" t="s">
        <v>328</v>
      </c>
      <c r="B122" s="161" t="s">
        <v>329</v>
      </c>
      <c r="C122" s="173"/>
    </row>
    <row r="123" spans="1:3" s="153" customFormat="1" ht="12" customHeight="1" thickBot="1" x14ac:dyDescent="0.3">
      <c r="A123" s="122" t="s">
        <v>15</v>
      </c>
      <c r="B123" s="174" t="s">
        <v>330</v>
      </c>
      <c r="C123" s="124">
        <f>+C124+C125</f>
        <v>3919284</v>
      </c>
    </row>
    <row r="124" spans="1:3" s="153" customFormat="1" ht="12" customHeight="1" x14ac:dyDescent="0.25">
      <c r="A124" s="126" t="s">
        <v>73</v>
      </c>
      <c r="B124" s="175" t="s">
        <v>50</v>
      </c>
      <c r="C124" s="128"/>
    </row>
    <row r="125" spans="1:3" s="153" customFormat="1" ht="12" customHeight="1" thickBot="1" x14ac:dyDescent="0.3">
      <c r="A125" s="132" t="s">
        <v>74</v>
      </c>
      <c r="B125" s="168" t="s">
        <v>51</v>
      </c>
      <c r="C125" s="135">
        <v>3919284</v>
      </c>
    </row>
    <row r="126" spans="1:3" s="153" customFormat="1" ht="12" customHeight="1" thickBot="1" x14ac:dyDescent="0.3">
      <c r="A126" s="122" t="s">
        <v>16</v>
      </c>
      <c r="B126" s="174" t="s">
        <v>331</v>
      </c>
      <c r="C126" s="124">
        <f>+C93+C109+C123</f>
        <v>148355075</v>
      </c>
    </row>
    <row r="127" spans="1:3" s="153" customFormat="1" ht="12" customHeight="1" thickBot="1" x14ac:dyDescent="0.3">
      <c r="A127" s="122" t="s">
        <v>17</v>
      </c>
      <c r="B127" s="174" t="s">
        <v>332</v>
      </c>
      <c r="C127" s="124">
        <f>+C128+C129+C130</f>
        <v>31600000</v>
      </c>
    </row>
    <row r="128" spans="1:3" s="153" customFormat="1" ht="12" customHeight="1" x14ac:dyDescent="0.25">
      <c r="A128" s="126" t="s">
        <v>77</v>
      </c>
      <c r="B128" s="175" t="s">
        <v>333</v>
      </c>
      <c r="C128" s="169"/>
    </row>
    <row r="129" spans="1:3" s="153" customFormat="1" ht="12" customHeight="1" x14ac:dyDescent="0.25">
      <c r="A129" s="126" t="s">
        <v>78</v>
      </c>
      <c r="B129" s="175" t="s">
        <v>334</v>
      </c>
      <c r="C129" s="169"/>
    </row>
    <row r="130" spans="1:3" s="153" customFormat="1" ht="12" customHeight="1" thickBot="1" x14ac:dyDescent="0.3">
      <c r="A130" s="162" t="s">
        <v>79</v>
      </c>
      <c r="B130" s="176" t="s">
        <v>335</v>
      </c>
      <c r="C130" s="169">
        <v>31600000</v>
      </c>
    </row>
    <row r="131" spans="1:3" s="153" customFormat="1" ht="12" customHeight="1" thickBot="1" x14ac:dyDescent="0.3">
      <c r="A131" s="122" t="s">
        <v>18</v>
      </c>
      <c r="B131" s="174" t="s">
        <v>336</v>
      </c>
      <c r="C131" s="124">
        <f>+C132+C133+C134+C135</f>
        <v>0</v>
      </c>
    </row>
    <row r="132" spans="1:3" s="153" customFormat="1" ht="12" customHeight="1" x14ac:dyDescent="0.25">
      <c r="A132" s="126" t="s">
        <v>80</v>
      </c>
      <c r="B132" s="175" t="s">
        <v>337</v>
      </c>
      <c r="C132" s="169"/>
    </row>
    <row r="133" spans="1:3" s="153" customFormat="1" ht="12" customHeight="1" x14ac:dyDescent="0.25">
      <c r="A133" s="126" t="s">
        <v>81</v>
      </c>
      <c r="B133" s="175" t="s">
        <v>338</v>
      </c>
      <c r="C133" s="169"/>
    </row>
    <row r="134" spans="1:3" s="153" customFormat="1" ht="12" customHeight="1" x14ac:dyDescent="0.25">
      <c r="A134" s="126" t="s">
        <v>241</v>
      </c>
      <c r="B134" s="175" t="s">
        <v>339</v>
      </c>
      <c r="C134" s="169"/>
    </row>
    <row r="135" spans="1:3" s="153" customFormat="1" ht="12" customHeight="1" thickBot="1" x14ac:dyDescent="0.3">
      <c r="A135" s="162" t="s">
        <v>243</v>
      </c>
      <c r="B135" s="176" t="s">
        <v>340</v>
      </c>
      <c r="C135" s="169"/>
    </row>
    <row r="136" spans="1:3" s="153" customFormat="1" ht="12" customHeight="1" thickBot="1" x14ac:dyDescent="0.3">
      <c r="A136" s="122" t="s">
        <v>19</v>
      </c>
      <c r="B136" s="174" t="s">
        <v>341</v>
      </c>
      <c r="C136" s="136">
        <f>C139+C141</f>
        <v>2628658</v>
      </c>
    </row>
    <row r="137" spans="1:3" s="153" customFormat="1" ht="12" customHeight="1" x14ac:dyDescent="0.25">
      <c r="A137" s="154" t="s">
        <v>82</v>
      </c>
      <c r="B137" s="155" t="s">
        <v>342</v>
      </c>
      <c r="C137" s="493"/>
    </row>
    <row r="138" spans="1:3" s="153" customFormat="1" ht="12" customHeight="1" x14ac:dyDescent="0.25">
      <c r="A138" s="126" t="s">
        <v>83</v>
      </c>
      <c r="B138" s="175" t="s">
        <v>343</v>
      </c>
      <c r="C138" s="169"/>
    </row>
    <row r="139" spans="1:3" s="153" customFormat="1" ht="12" customHeight="1" x14ac:dyDescent="0.25">
      <c r="A139" s="126" t="s">
        <v>250</v>
      </c>
      <c r="B139" s="175" t="s">
        <v>344</v>
      </c>
      <c r="C139" s="169">
        <v>2628658</v>
      </c>
    </row>
    <row r="140" spans="1:3" s="153" customFormat="1" ht="12" customHeight="1" x14ac:dyDescent="0.25">
      <c r="A140" s="129" t="s">
        <v>252</v>
      </c>
      <c r="B140" s="157" t="s">
        <v>345</v>
      </c>
      <c r="C140" s="131"/>
    </row>
    <row r="141" spans="1:3" s="153" customFormat="1" ht="12" customHeight="1" x14ac:dyDescent="0.25">
      <c r="A141" s="129"/>
      <c r="B141" s="157" t="s">
        <v>486</v>
      </c>
      <c r="C141" s="131"/>
    </row>
    <row r="142" spans="1:3" s="153" customFormat="1" ht="12" customHeight="1" thickBot="1" x14ac:dyDescent="0.3">
      <c r="A142" s="258" t="s">
        <v>20</v>
      </c>
      <c r="B142" s="259" t="s">
        <v>346</v>
      </c>
      <c r="C142" s="492"/>
    </row>
    <row r="143" spans="1:3" s="153" customFormat="1" ht="12" customHeight="1" x14ac:dyDescent="0.25">
      <c r="A143" s="154" t="s">
        <v>131</v>
      </c>
      <c r="B143" s="155" t="s">
        <v>347</v>
      </c>
      <c r="C143" s="488"/>
    </row>
    <row r="144" spans="1:3" s="153" customFormat="1" ht="12" customHeight="1" x14ac:dyDescent="0.25">
      <c r="A144" s="126" t="s">
        <v>132</v>
      </c>
      <c r="B144" s="175" t="s">
        <v>348</v>
      </c>
      <c r="C144" s="485"/>
    </row>
    <row r="145" spans="1:9" s="153" customFormat="1" ht="12" customHeight="1" x14ac:dyDescent="0.25">
      <c r="A145" s="126" t="s">
        <v>167</v>
      </c>
      <c r="B145" s="175" t="s">
        <v>349</v>
      </c>
      <c r="C145" s="169"/>
    </row>
    <row r="146" spans="1:9" s="153" customFormat="1" ht="12" customHeight="1" thickBot="1" x14ac:dyDescent="0.3">
      <c r="A146" s="489" t="s">
        <v>258</v>
      </c>
      <c r="B146" s="490" t="s">
        <v>350</v>
      </c>
      <c r="C146" s="491"/>
    </row>
    <row r="147" spans="1:9" s="153" customFormat="1" ht="15" customHeight="1" thickBot="1" x14ac:dyDescent="0.3">
      <c r="A147" s="258" t="s">
        <v>21</v>
      </c>
      <c r="B147" s="259" t="s">
        <v>351</v>
      </c>
      <c r="C147" s="487">
        <f>C136+C127+C142</f>
        <v>34228658</v>
      </c>
      <c r="F147" s="178"/>
      <c r="G147" s="179"/>
      <c r="H147" s="179"/>
      <c r="I147" s="179"/>
    </row>
    <row r="148" spans="1:9" s="125" customFormat="1" ht="12.9" customHeight="1" thickBot="1" x14ac:dyDescent="0.3">
      <c r="A148" s="180" t="s">
        <v>22</v>
      </c>
      <c r="B148" s="91" t="s">
        <v>352</v>
      </c>
      <c r="C148" s="106">
        <f>C126+C147</f>
        <v>182583733</v>
      </c>
    </row>
    <row r="149" spans="1:9" ht="7.5" customHeight="1" x14ac:dyDescent="0.3"/>
    <row r="150" spans="1:9" x14ac:dyDescent="0.3">
      <c r="A150" s="615" t="s">
        <v>353</v>
      </c>
      <c r="B150" s="615"/>
      <c r="C150" s="615"/>
    </row>
    <row r="151" spans="1:9" ht="15" customHeight="1" thickBot="1" x14ac:dyDescent="0.35">
      <c r="A151" s="616" t="s">
        <v>114</v>
      </c>
      <c r="B151" s="616"/>
      <c r="C151" s="76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+C62-C126</f>
        <v>-90727950</v>
      </c>
      <c r="D152" s="107"/>
    </row>
    <row r="153" spans="1:9" ht="27.75" customHeight="1" thickBot="1" x14ac:dyDescent="0.35">
      <c r="A153" s="3" t="s">
        <v>14</v>
      </c>
      <c r="B153" s="7" t="s">
        <v>355</v>
      </c>
      <c r="C153" s="74">
        <f>+C86-C147</f>
        <v>81532283</v>
      </c>
    </row>
  </sheetData>
  <mergeCells count="8">
    <mergeCell ref="A150:C150"/>
    <mergeCell ref="A151:B151"/>
    <mergeCell ref="A1:C1"/>
    <mergeCell ref="A2:C2"/>
    <mergeCell ref="A3:C3"/>
    <mergeCell ref="A4:B4"/>
    <mergeCell ref="A89:C89"/>
    <mergeCell ref="A90:B90"/>
  </mergeCells>
  <pageMargins left="0.75" right="0.75" top="0.78" bottom="0.73" header="0.5" footer="0.5"/>
  <pageSetup paperSize="9" scale="64" fitToWidth="3" fitToHeight="2" orientation="portrait" horizontalDpi="300" verticalDpi="300" r:id="rId1"/>
  <headerFooter alignWithMargins="0"/>
  <rowBreaks count="1" manualBreakCount="1">
    <brk id="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1"/>
  <sheetViews>
    <sheetView topLeftCell="A124" zoomScaleNormal="100" workbookViewId="0">
      <selection activeCell="B6" sqref="B6"/>
    </sheetView>
  </sheetViews>
  <sheetFormatPr defaultColWidth="9.33203125" defaultRowHeight="15.6" x14ac:dyDescent="0.3"/>
  <cols>
    <col min="1" max="1" width="9.44140625" style="92" customWidth="1"/>
    <col min="2" max="2" width="91.6640625" style="92" customWidth="1"/>
    <col min="3" max="3" width="22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571</v>
      </c>
      <c r="B1" s="608"/>
      <c r="C1" s="608"/>
      <c r="D1" s="98"/>
      <c r="E1" s="98"/>
      <c r="F1" s="98"/>
    </row>
    <row r="2" spans="1:6" ht="16.2" x14ac:dyDescent="0.35">
      <c r="A2" s="611" t="s">
        <v>505</v>
      </c>
      <c r="B2" s="611"/>
      <c r="C2" s="611"/>
      <c r="D2" s="266"/>
      <c r="E2" s="266"/>
      <c r="F2" s="266"/>
    </row>
    <row r="3" spans="1:6" ht="15.9" customHeight="1" x14ac:dyDescent="0.3">
      <c r="A3" s="609" t="s">
        <v>10</v>
      </c>
      <c r="B3" s="609"/>
      <c r="C3" s="609"/>
    </row>
    <row r="4" spans="1:6" ht="15.9" customHeight="1" thickBot="1" x14ac:dyDescent="0.35">
      <c r="A4" s="616" t="s">
        <v>112</v>
      </c>
      <c r="B4" s="616"/>
      <c r="C4" s="76" t="s">
        <v>9</v>
      </c>
    </row>
    <row r="5" spans="1:6" ht="38.1" customHeight="1" thickBot="1" x14ac:dyDescent="0.35">
      <c r="A5" s="4" t="s">
        <v>59</v>
      </c>
      <c r="B5" s="5" t="s">
        <v>12</v>
      </c>
      <c r="C5" s="13" t="s">
        <v>471</v>
      </c>
    </row>
    <row r="6" spans="1:6" s="103" customFormat="1" ht="12" customHeight="1" thickBot="1" x14ac:dyDescent="0.25">
      <c r="A6" s="100">
        <v>1</v>
      </c>
      <c r="B6" s="101">
        <v>2</v>
      </c>
      <c r="C6" s="102">
        <v>3</v>
      </c>
    </row>
    <row r="7" spans="1:6" s="125" customFormat="1" ht="12" customHeight="1" thickBot="1" x14ac:dyDescent="0.3">
      <c r="A7" s="122" t="s">
        <v>13</v>
      </c>
      <c r="B7" s="123" t="s">
        <v>191</v>
      </c>
      <c r="C7" s="124">
        <f>+C8+C9+C10+C11+C12+C13</f>
        <v>0</v>
      </c>
    </row>
    <row r="8" spans="1:6" s="125" customFormat="1" ht="12" customHeight="1" x14ac:dyDescent="0.25">
      <c r="A8" s="126" t="s">
        <v>84</v>
      </c>
      <c r="B8" s="127" t="s">
        <v>192</v>
      </c>
      <c r="C8" s="128"/>
    </row>
    <row r="9" spans="1:6" s="125" customFormat="1" ht="12" customHeight="1" x14ac:dyDescent="0.25">
      <c r="A9" s="129" t="s">
        <v>85</v>
      </c>
      <c r="B9" s="130" t="s">
        <v>193</v>
      </c>
      <c r="C9" s="131"/>
    </row>
    <row r="10" spans="1:6" s="125" customFormat="1" ht="12" customHeight="1" x14ac:dyDescent="0.25">
      <c r="A10" s="129" t="s">
        <v>86</v>
      </c>
      <c r="B10" s="130" t="s">
        <v>194</v>
      </c>
      <c r="C10" s="131"/>
    </row>
    <row r="11" spans="1:6" s="125" customFormat="1" ht="12" customHeight="1" x14ac:dyDescent="0.25">
      <c r="A11" s="129" t="s">
        <v>87</v>
      </c>
      <c r="B11" s="130" t="s">
        <v>195</v>
      </c>
      <c r="C11" s="131"/>
    </row>
    <row r="12" spans="1:6" s="125" customFormat="1" ht="12" customHeight="1" x14ac:dyDescent="0.25">
      <c r="A12" s="129" t="s">
        <v>109</v>
      </c>
      <c r="B12" s="130" t="s">
        <v>196</v>
      </c>
      <c r="C12" s="131"/>
    </row>
    <row r="13" spans="1:6" s="125" customFormat="1" ht="12" customHeight="1" thickBot="1" x14ac:dyDescent="0.3">
      <c r="A13" s="132" t="s">
        <v>88</v>
      </c>
      <c r="B13" s="133" t="s">
        <v>197</v>
      </c>
      <c r="C13" s="131"/>
    </row>
    <row r="14" spans="1:6" s="125" customFormat="1" ht="12" customHeight="1" thickBot="1" x14ac:dyDescent="0.3">
      <c r="A14" s="122" t="s">
        <v>14</v>
      </c>
      <c r="B14" s="134" t="s">
        <v>198</v>
      </c>
      <c r="C14" s="124">
        <f>+C15+C16+C17+C18+C19</f>
        <v>0</v>
      </c>
    </row>
    <row r="15" spans="1:6" s="125" customFormat="1" ht="12" customHeight="1" x14ac:dyDescent="0.25">
      <c r="A15" s="126" t="s">
        <v>90</v>
      </c>
      <c r="B15" s="127" t="s">
        <v>199</v>
      </c>
      <c r="C15" s="128"/>
    </row>
    <row r="16" spans="1:6" s="125" customFormat="1" ht="12" customHeight="1" x14ac:dyDescent="0.25">
      <c r="A16" s="129" t="s">
        <v>91</v>
      </c>
      <c r="B16" s="130" t="s">
        <v>200</v>
      </c>
      <c r="C16" s="131"/>
    </row>
    <row r="17" spans="1:3" s="125" customFormat="1" ht="12" customHeight="1" x14ac:dyDescent="0.25">
      <c r="A17" s="129" t="s">
        <v>92</v>
      </c>
      <c r="B17" s="130" t="s">
        <v>201</v>
      </c>
      <c r="C17" s="131"/>
    </row>
    <row r="18" spans="1:3" s="125" customFormat="1" ht="12" customHeight="1" x14ac:dyDescent="0.25">
      <c r="A18" s="129" t="s">
        <v>93</v>
      </c>
      <c r="B18" s="130" t="s">
        <v>202</v>
      </c>
      <c r="C18" s="131"/>
    </row>
    <row r="19" spans="1:3" s="125" customFormat="1" ht="12" customHeight="1" x14ac:dyDescent="0.25">
      <c r="A19" s="129" t="s">
        <v>94</v>
      </c>
      <c r="B19" s="130" t="s">
        <v>203</v>
      </c>
      <c r="C19" s="131"/>
    </row>
    <row r="20" spans="1:3" s="125" customFormat="1" ht="12" customHeight="1" thickBot="1" x14ac:dyDescent="0.3">
      <c r="A20" s="132" t="s">
        <v>103</v>
      </c>
      <c r="B20" s="133" t="s">
        <v>204</v>
      </c>
      <c r="C20" s="135"/>
    </row>
    <row r="21" spans="1:3" s="125" customFormat="1" ht="12" customHeight="1" thickBot="1" x14ac:dyDescent="0.3">
      <c r="A21" s="122" t="s">
        <v>15</v>
      </c>
      <c r="B21" s="123" t="s">
        <v>205</v>
      </c>
      <c r="C21" s="124">
        <f>+C22+C23+C24+C25+C26</f>
        <v>0</v>
      </c>
    </row>
    <row r="22" spans="1:3" s="125" customFormat="1" ht="12" customHeight="1" x14ac:dyDescent="0.25">
      <c r="A22" s="126" t="s">
        <v>73</v>
      </c>
      <c r="B22" s="127" t="s">
        <v>206</v>
      </c>
      <c r="C22" s="128"/>
    </row>
    <row r="23" spans="1:3" s="125" customFormat="1" ht="12" customHeight="1" x14ac:dyDescent="0.25">
      <c r="A23" s="129" t="s">
        <v>74</v>
      </c>
      <c r="B23" s="130" t="s">
        <v>207</v>
      </c>
      <c r="C23" s="131"/>
    </row>
    <row r="24" spans="1:3" s="125" customFormat="1" ht="12" customHeight="1" x14ac:dyDescent="0.25">
      <c r="A24" s="129" t="s">
        <v>75</v>
      </c>
      <c r="B24" s="130" t="s">
        <v>208</v>
      </c>
      <c r="C24" s="131"/>
    </row>
    <row r="25" spans="1:3" s="125" customFormat="1" ht="12" customHeight="1" x14ac:dyDescent="0.25">
      <c r="A25" s="129" t="s">
        <v>76</v>
      </c>
      <c r="B25" s="130" t="s">
        <v>209</v>
      </c>
      <c r="C25" s="131"/>
    </row>
    <row r="26" spans="1:3" s="125" customFormat="1" ht="12" customHeight="1" x14ac:dyDescent="0.25">
      <c r="A26" s="129" t="s">
        <v>121</v>
      </c>
      <c r="B26" s="130" t="s">
        <v>210</v>
      </c>
      <c r="C26" s="131"/>
    </row>
    <row r="27" spans="1:3" s="125" customFormat="1" ht="12" customHeight="1" thickBot="1" x14ac:dyDescent="0.3">
      <c r="A27" s="132" t="s">
        <v>122</v>
      </c>
      <c r="B27" s="133" t="s">
        <v>211</v>
      </c>
      <c r="C27" s="135"/>
    </row>
    <row r="28" spans="1:3" s="125" customFormat="1" ht="12" customHeight="1" thickBot="1" x14ac:dyDescent="0.3">
      <c r="A28" s="122" t="s">
        <v>123</v>
      </c>
      <c r="B28" s="123" t="s">
        <v>212</v>
      </c>
      <c r="C28" s="136">
        <f>+C29+C32+C33+C34</f>
        <v>0</v>
      </c>
    </row>
    <row r="29" spans="1:3" s="125" customFormat="1" ht="12" customHeight="1" x14ac:dyDescent="0.25">
      <c r="A29" s="126" t="s">
        <v>213</v>
      </c>
      <c r="B29" s="127" t="s">
        <v>214</v>
      </c>
      <c r="C29" s="137"/>
    </row>
    <row r="30" spans="1:3" s="125" customFormat="1" ht="12" customHeight="1" x14ac:dyDescent="0.25">
      <c r="A30" s="129" t="s">
        <v>215</v>
      </c>
      <c r="B30" s="130" t="s">
        <v>216</v>
      </c>
      <c r="C30" s="131"/>
    </row>
    <row r="31" spans="1:3" s="125" customFormat="1" ht="12" customHeight="1" x14ac:dyDescent="0.25">
      <c r="A31" s="129" t="s">
        <v>217</v>
      </c>
      <c r="B31" s="130" t="s">
        <v>218</v>
      </c>
      <c r="C31" s="131"/>
    </row>
    <row r="32" spans="1:3" s="125" customFormat="1" ht="12" customHeight="1" x14ac:dyDescent="0.25">
      <c r="A32" s="129" t="s">
        <v>219</v>
      </c>
      <c r="B32" s="130" t="s">
        <v>220</v>
      </c>
      <c r="C32" s="131"/>
    </row>
    <row r="33" spans="1:3" s="125" customFormat="1" ht="12" customHeight="1" x14ac:dyDescent="0.25">
      <c r="A33" s="129" t="s">
        <v>221</v>
      </c>
      <c r="B33" s="130" t="s">
        <v>222</v>
      </c>
      <c r="C33" s="131"/>
    </row>
    <row r="34" spans="1:3" s="125" customFormat="1" ht="12" customHeight="1" thickBot="1" x14ac:dyDescent="0.3">
      <c r="A34" s="132" t="s">
        <v>223</v>
      </c>
      <c r="B34" s="133" t="s">
        <v>224</v>
      </c>
      <c r="C34" s="135"/>
    </row>
    <row r="35" spans="1:3" s="125" customFormat="1" ht="12" customHeight="1" thickBot="1" x14ac:dyDescent="0.3">
      <c r="A35" s="122" t="s">
        <v>17</v>
      </c>
      <c r="B35" s="123" t="s">
        <v>225</v>
      </c>
      <c r="C35" s="124"/>
    </row>
    <row r="36" spans="1:3" s="125" customFormat="1" ht="12" customHeight="1" x14ac:dyDescent="0.25">
      <c r="A36" s="126" t="s">
        <v>77</v>
      </c>
      <c r="B36" s="127" t="s">
        <v>226</v>
      </c>
      <c r="C36" s="128"/>
    </row>
    <row r="37" spans="1:3" s="125" customFormat="1" ht="12" customHeight="1" x14ac:dyDescent="0.25">
      <c r="A37" s="129" t="s">
        <v>78</v>
      </c>
      <c r="B37" s="130" t="s">
        <v>227</v>
      </c>
      <c r="C37" s="131"/>
    </row>
    <row r="38" spans="1:3" s="125" customFormat="1" ht="12" customHeight="1" x14ac:dyDescent="0.25">
      <c r="A38" s="129" t="s">
        <v>79</v>
      </c>
      <c r="B38" s="130" t="s">
        <v>228</v>
      </c>
      <c r="C38" s="131" t="s">
        <v>423</v>
      </c>
    </row>
    <row r="39" spans="1:3" s="125" customFormat="1" ht="12" customHeight="1" x14ac:dyDescent="0.25">
      <c r="A39" s="129" t="s">
        <v>125</v>
      </c>
      <c r="B39" s="130" t="s">
        <v>229</v>
      </c>
      <c r="C39" s="131"/>
    </row>
    <row r="40" spans="1:3" s="125" customFormat="1" ht="12" customHeight="1" x14ac:dyDescent="0.25">
      <c r="A40" s="129" t="s">
        <v>126</v>
      </c>
      <c r="B40" s="130" t="s">
        <v>230</v>
      </c>
      <c r="C40" s="131"/>
    </row>
    <row r="41" spans="1:3" s="125" customFormat="1" ht="12" customHeight="1" x14ac:dyDescent="0.25">
      <c r="A41" s="129" t="s">
        <v>127</v>
      </c>
      <c r="B41" s="130" t="s">
        <v>231</v>
      </c>
      <c r="C41" s="131"/>
    </row>
    <row r="42" spans="1:3" s="125" customFormat="1" ht="12" customHeight="1" x14ac:dyDescent="0.25">
      <c r="A42" s="129" t="s">
        <v>128</v>
      </c>
      <c r="B42" s="130" t="s">
        <v>232</v>
      </c>
      <c r="C42" s="131"/>
    </row>
    <row r="43" spans="1:3" s="125" customFormat="1" ht="12" customHeight="1" x14ac:dyDescent="0.25">
      <c r="A43" s="129" t="s">
        <v>129</v>
      </c>
      <c r="B43" s="130" t="s">
        <v>233</v>
      </c>
      <c r="C43" s="131"/>
    </row>
    <row r="44" spans="1:3" s="125" customFormat="1" ht="12" customHeight="1" x14ac:dyDescent="0.25">
      <c r="A44" s="129" t="s">
        <v>234</v>
      </c>
      <c r="B44" s="130" t="s">
        <v>235</v>
      </c>
      <c r="C44" s="138"/>
    </row>
    <row r="45" spans="1:3" s="125" customFormat="1" ht="12" customHeight="1" thickBot="1" x14ac:dyDescent="0.3">
      <c r="A45" s="132" t="s">
        <v>236</v>
      </c>
      <c r="B45" s="133" t="s">
        <v>237</v>
      </c>
      <c r="C45" s="139"/>
    </row>
    <row r="46" spans="1:3" s="125" customFormat="1" ht="12" customHeight="1" thickBot="1" x14ac:dyDescent="0.3">
      <c r="A46" s="122" t="s">
        <v>18</v>
      </c>
      <c r="B46" s="123" t="s">
        <v>238</v>
      </c>
      <c r="C46" s="124">
        <f>SUM(C47:C51)</f>
        <v>0</v>
      </c>
    </row>
    <row r="47" spans="1:3" s="125" customFormat="1" ht="12" customHeight="1" x14ac:dyDescent="0.25">
      <c r="A47" s="126" t="s">
        <v>80</v>
      </c>
      <c r="B47" s="127" t="s">
        <v>239</v>
      </c>
      <c r="C47" s="140"/>
    </row>
    <row r="48" spans="1:3" s="125" customFormat="1" ht="12" customHeight="1" x14ac:dyDescent="0.25">
      <c r="A48" s="129" t="s">
        <v>81</v>
      </c>
      <c r="B48" s="130" t="s">
        <v>240</v>
      </c>
      <c r="C48" s="138"/>
    </row>
    <row r="49" spans="1:3" s="125" customFormat="1" ht="12" customHeight="1" x14ac:dyDescent="0.25">
      <c r="A49" s="129" t="s">
        <v>241</v>
      </c>
      <c r="B49" s="130" t="s">
        <v>242</v>
      </c>
      <c r="C49" s="138"/>
    </row>
    <row r="50" spans="1:3" s="125" customFormat="1" ht="12" customHeight="1" x14ac:dyDescent="0.25">
      <c r="A50" s="129" t="s">
        <v>243</v>
      </c>
      <c r="B50" s="130" t="s">
        <v>244</v>
      </c>
      <c r="C50" s="138"/>
    </row>
    <row r="51" spans="1:3" s="125" customFormat="1" ht="12" customHeight="1" thickBot="1" x14ac:dyDescent="0.3">
      <c r="A51" s="132" t="s">
        <v>245</v>
      </c>
      <c r="B51" s="133" t="s">
        <v>246</v>
      </c>
      <c r="C51" s="139"/>
    </row>
    <row r="52" spans="1:3" s="125" customFormat="1" ht="12" customHeight="1" thickBot="1" x14ac:dyDescent="0.3">
      <c r="A52" s="122" t="s">
        <v>130</v>
      </c>
      <c r="B52" s="123" t="s">
        <v>247</v>
      </c>
      <c r="C52" s="124">
        <f>SUM(C53:C55)</f>
        <v>0</v>
      </c>
    </row>
    <row r="53" spans="1:3" s="125" customFormat="1" ht="12" customHeight="1" x14ac:dyDescent="0.25">
      <c r="A53" s="126" t="s">
        <v>82</v>
      </c>
      <c r="B53" s="127" t="s">
        <v>248</v>
      </c>
      <c r="C53" s="128"/>
    </row>
    <row r="54" spans="1:3" s="125" customFormat="1" ht="12" customHeight="1" x14ac:dyDescent="0.25">
      <c r="A54" s="129" t="s">
        <v>83</v>
      </c>
      <c r="B54" s="130" t="s">
        <v>249</v>
      </c>
      <c r="C54" s="131"/>
    </row>
    <row r="55" spans="1:3" s="125" customFormat="1" ht="12" customHeight="1" x14ac:dyDescent="0.25">
      <c r="A55" s="129" t="s">
        <v>250</v>
      </c>
      <c r="B55" s="130" t="s">
        <v>251</v>
      </c>
      <c r="C55" s="131"/>
    </row>
    <row r="56" spans="1:3" s="125" customFormat="1" ht="12" customHeight="1" thickBot="1" x14ac:dyDescent="0.3">
      <c r="A56" s="132" t="s">
        <v>252</v>
      </c>
      <c r="B56" s="133" t="s">
        <v>253</v>
      </c>
      <c r="C56" s="135"/>
    </row>
    <row r="57" spans="1:3" s="125" customFormat="1" ht="12" customHeight="1" thickBot="1" x14ac:dyDescent="0.3">
      <c r="A57" s="122" t="s">
        <v>20</v>
      </c>
      <c r="B57" s="134" t="s">
        <v>254</v>
      </c>
      <c r="C57" s="124">
        <f>SUM(C58:C60)</f>
        <v>0</v>
      </c>
    </row>
    <row r="58" spans="1:3" s="125" customFormat="1" ht="12" customHeight="1" x14ac:dyDescent="0.25">
      <c r="A58" s="126" t="s">
        <v>131</v>
      </c>
      <c r="B58" s="127" t="s">
        <v>255</v>
      </c>
      <c r="C58" s="138"/>
    </row>
    <row r="59" spans="1:3" s="125" customFormat="1" ht="12" customHeight="1" x14ac:dyDescent="0.25">
      <c r="A59" s="129" t="s">
        <v>132</v>
      </c>
      <c r="B59" s="130" t="s">
        <v>256</v>
      </c>
      <c r="C59" s="138"/>
    </row>
    <row r="60" spans="1:3" s="125" customFormat="1" ht="12" customHeight="1" x14ac:dyDescent="0.25">
      <c r="A60" s="129" t="s">
        <v>167</v>
      </c>
      <c r="B60" s="130" t="s">
        <v>257</v>
      </c>
      <c r="C60" s="138"/>
    </row>
    <row r="61" spans="1:3" s="125" customFormat="1" ht="12" customHeight="1" thickBot="1" x14ac:dyDescent="0.3">
      <c r="A61" s="132" t="s">
        <v>258</v>
      </c>
      <c r="B61" s="133" t="s">
        <v>259</v>
      </c>
      <c r="C61" s="138"/>
    </row>
    <row r="62" spans="1:3" s="125" customFormat="1" ht="12" customHeight="1" thickBot="1" x14ac:dyDescent="0.3">
      <c r="A62" s="122" t="s">
        <v>21</v>
      </c>
      <c r="B62" s="123" t="s">
        <v>260</v>
      </c>
      <c r="C62" s="136">
        <f>+C7+C14+C21+C28+C35+C46+C52+C57</f>
        <v>0</v>
      </c>
    </row>
    <row r="63" spans="1:3" s="125" customFormat="1" ht="12" customHeight="1" thickBot="1" x14ac:dyDescent="0.3">
      <c r="A63" s="141" t="s">
        <v>261</v>
      </c>
      <c r="B63" s="134" t="s">
        <v>262</v>
      </c>
      <c r="C63" s="124">
        <f>SUM(C64:C66)</f>
        <v>0</v>
      </c>
    </row>
    <row r="64" spans="1:3" s="125" customFormat="1" ht="12" customHeight="1" x14ac:dyDescent="0.25">
      <c r="A64" s="126" t="s">
        <v>263</v>
      </c>
      <c r="B64" s="127" t="s">
        <v>264</v>
      </c>
      <c r="C64" s="138"/>
    </row>
    <row r="65" spans="1:3" s="125" customFormat="1" ht="12" customHeight="1" x14ac:dyDescent="0.25">
      <c r="A65" s="129" t="s">
        <v>265</v>
      </c>
      <c r="B65" s="130" t="s">
        <v>266</v>
      </c>
      <c r="C65" s="138"/>
    </row>
    <row r="66" spans="1:3" s="125" customFormat="1" ht="12" customHeight="1" thickBot="1" x14ac:dyDescent="0.3">
      <c r="A66" s="132" t="s">
        <v>267</v>
      </c>
      <c r="B66" s="142" t="s">
        <v>268</v>
      </c>
      <c r="C66" s="138"/>
    </row>
    <row r="67" spans="1:3" s="125" customFormat="1" ht="12" customHeight="1" thickBot="1" x14ac:dyDescent="0.3">
      <c r="A67" s="141" t="s">
        <v>269</v>
      </c>
      <c r="B67" s="134" t="s">
        <v>270</v>
      </c>
      <c r="C67" s="124">
        <f>SUM(C68:C71)</f>
        <v>0</v>
      </c>
    </row>
    <row r="68" spans="1:3" s="125" customFormat="1" ht="12" customHeight="1" x14ac:dyDescent="0.25">
      <c r="A68" s="126" t="s">
        <v>110</v>
      </c>
      <c r="B68" s="127" t="s">
        <v>271</v>
      </c>
      <c r="C68" s="138"/>
    </row>
    <row r="69" spans="1:3" s="125" customFormat="1" ht="12" customHeight="1" x14ac:dyDescent="0.25">
      <c r="A69" s="129" t="s">
        <v>111</v>
      </c>
      <c r="B69" s="130" t="s">
        <v>272</v>
      </c>
      <c r="C69" s="138"/>
    </row>
    <row r="70" spans="1:3" s="125" customFormat="1" ht="12" customHeight="1" x14ac:dyDescent="0.25">
      <c r="A70" s="129" t="s">
        <v>273</v>
      </c>
      <c r="B70" s="130" t="s">
        <v>274</v>
      </c>
      <c r="C70" s="138"/>
    </row>
    <row r="71" spans="1:3" s="125" customFormat="1" ht="12" customHeight="1" thickBot="1" x14ac:dyDescent="0.3">
      <c r="A71" s="132" t="s">
        <v>275</v>
      </c>
      <c r="B71" s="133" t="s">
        <v>276</v>
      </c>
      <c r="C71" s="138"/>
    </row>
    <row r="72" spans="1:3" s="125" customFormat="1" ht="12" customHeight="1" thickBot="1" x14ac:dyDescent="0.3">
      <c r="A72" s="141" t="s">
        <v>277</v>
      </c>
      <c r="B72" s="134" t="s">
        <v>278</v>
      </c>
      <c r="C72" s="124">
        <f>SUM(C73:C74)</f>
        <v>0</v>
      </c>
    </row>
    <row r="73" spans="1:3" s="125" customFormat="1" ht="12" customHeight="1" x14ac:dyDescent="0.25">
      <c r="A73" s="126" t="s">
        <v>279</v>
      </c>
      <c r="B73" s="127" t="s">
        <v>280</v>
      </c>
      <c r="C73" s="138"/>
    </row>
    <row r="74" spans="1:3" s="125" customFormat="1" ht="12" customHeight="1" thickBot="1" x14ac:dyDescent="0.3">
      <c r="A74" s="132" t="s">
        <v>281</v>
      </c>
      <c r="B74" s="133" t="s">
        <v>282</v>
      </c>
      <c r="C74" s="138"/>
    </row>
    <row r="75" spans="1:3" s="125" customFormat="1" ht="12" customHeight="1" thickBot="1" x14ac:dyDescent="0.3">
      <c r="A75" s="141" t="s">
        <v>283</v>
      </c>
      <c r="B75" s="134" t="s">
        <v>284</v>
      </c>
      <c r="C75" s="124">
        <f>SUM(C76:C78)</f>
        <v>0</v>
      </c>
    </row>
    <row r="76" spans="1:3" s="125" customFormat="1" ht="12" customHeight="1" x14ac:dyDescent="0.25">
      <c r="A76" s="126" t="s">
        <v>285</v>
      </c>
      <c r="B76" s="127" t="s">
        <v>286</v>
      </c>
      <c r="C76" s="138"/>
    </row>
    <row r="77" spans="1:3" s="125" customFormat="1" ht="12" customHeight="1" x14ac:dyDescent="0.25">
      <c r="A77" s="129" t="s">
        <v>287</v>
      </c>
      <c r="B77" s="130" t="s">
        <v>288</v>
      </c>
      <c r="C77" s="138"/>
    </row>
    <row r="78" spans="1:3" s="125" customFormat="1" ht="12" customHeight="1" thickBot="1" x14ac:dyDescent="0.3">
      <c r="A78" s="132" t="s">
        <v>289</v>
      </c>
      <c r="B78" s="133" t="s">
        <v>290</v>
      </c>
      <c r="C78" s="138"/>
    </row>
    <row r="79" spans="1:3" s="125" customFormat="1" ht="12" customHeight="1" thickBot="1" x14ac:dyDescent="0.3">
      <c r="A79" s="141" t="s">
        <v>291</v>
      </c>
      <c r="B79" s="134" t="s">
        <v>292</v>
      </c>
      <c r="C79" s="124">
        <f>SUM(C80:C83)</f>
        <v>0</v>
      </c>
    </row>
    <row r="80" spans="1:3" s="125" customFormat="1" ht="12" customHeight="1" x14ac:dyDescent="0.25">
      <c r="A80" s="143" t="s">
        <v>293</v>
      </c>
      <c r="B80" s="127" t="s">
        <v>294</v>
      </c>
      <c r="C80" s="138"/>
    </row>
    <row r="81" spans="1:3" s="125" customFormat="1" ht="12" customHeight="1" x14ac:dyDescent="0.25">
      <c r="A81" s="144" t="s">
        <v>295</v>
      </c>
      <c r="B81" s="130" t="s">
        <v>296</v>
      </c>
      <c r="C81" s="138"/>
    </row>
    <row r="82" spans="1:3" s="125" customFormat="1" ht="12" customHeight="1" x14ac:dyDescent="0.25">
      <c r="A82" s="144" t="s">
        <v>297</v>
      </c>
      <c r="B82" s="130" t="s">
        <v>298</v>
      </c>
      <c r="C82" s="138"/>
    </row>
    <row r="83" spans="1:3" s="125" customFormat="1" ht="12" customHeight="1" thickBot="1" x14ac:dyDescent="0.3">
      <c r="A83" s="145" t="s">
        <v>299</v>
      </c>
      <c r="B83" s="133" t="s">
        <v>300</v>
      </c>
      <c r="C83" s="138"/>
    </row>
    <row r="84" spans="1:3" s="125" customFormat="1" ht="13.5" customHeight="1" thickBot="1" x14ac:dyDescent="0.3">
      <c r="A84" s="141" t="s">
        <v>301</v>
      </c>
      <c r="B84" s="134" t="s">
        <v>302</v>
      </c>
      <c r="C84" s="146"/>
    </row>
    <row r="85" spans="1:3" s="125" customFormat="1" ht="15.75" customHeight="1" thickBot="1" x14ac:dyDescent="0.3">
      <c r="A85" s="141" t="s">
        <v>303</v>
      </c>
      <c r="B85" s="147" t="s">
        <v>304</v>
      </c>
      <c r="C85" s="136">
        <f>+C63+C67+C72+C75+C79+C84</f>
        <v>0</v>
      </c>
    </row>
    <row r="86" spans="1:3" s="125" customFormat="1" ht="16.5" customHeight="1" thickBot="1" x14ac:dyDescent="0.3">
      <c r="A86" s="148" t="s">
        <v>305</v>
      </c>
      <c r="B86" s="149" t="s">
        <v>306</v>
      </c>
      <c r="C86" s="136">
        <f>+C62+C85</f>
        <v>0</v>
      </c>
    </row>
    <row r="87" spans="1:3" s="104" customFormat="1" ht="83.25" customHeight="1" x14ac:dyDescent="0.25">
      <c r="A87" s="1"/>
      <c r="B87" s="2"/>
      <c r="C87" s="75"/>
    </row>
    <row r="88" spans="1:3" ht="16.5" customHeight="1" x14ac:dyDescent="0.3">
      <c r="A88" s="609" t="s">
        <v>41</v>
      </c>
      <c r="B88" s="609"/>
      <c r="C88" s="609"/>
    </row>
    <row r="89" spans="1:3" s="105" customFormat="1" ht="16.5" customHeight="1" thickBot="1" x14ac:dyDescent="0.35">
      <c r="A89" s="617" t="s">
        <v>113</v>
      </c>
      <c r="B89" s="617"/>
      <c r="C89" s="76" t="s">
        <v>9</v>
      </c>
    </row>
    <row r="90" spans="1:3" ht="38.1" customHeight="1" thickBot="1" x14ac:dyDescent="0.35">
      <c r="A90" s="4" t="s">
        <v>59</v>
      </c>
      <c r="B90" s="5" t="s">
        <v>42</v>
      </c>
      <c r="C90" s="13" t="s">
        <v>471</v>
      </c>
    </row>
    <row r="91" spans="1:3" s="125" customFormat="1" ht="12" customHeight="1" thickBot="1" x14ac:dyDescent="0.3">
      <c r="A91" s="4">
        <v>1</v>
      </c>
      <c r="B91" s="5">
        <v>2</v>
      </c>
      <c r="C91" s="13">
        <v>3</v>
      </c>
    </row>
    <row r="92" spans="1:3" s="153" customFormat="1" ht="12" customHeight="1" thickBot="1" x14ac:dyDescent="0.3">
      <c r="A92" s="150" t="s">
        <v>13</v>
      </c>
      <c r="B92" s="151" t="s">
        <v>398</v>
      </c>
      <c r="C92" s="152">
        <f>C93+C94+C95+C97</f>
        <v>0</v>
      </c>
    </row>
    <row r="93" spans="1:3" s="153" customFormat="1" ht="12" customHeight="1" x14ac:dyDescent="0.25">
      <c r="A93" s="154" t="s">
        <v>84</v>
      </c>
      <c r="B93" s="155" t="s">
        <v>43</v>
      </c>
      <c r="C93" s="156"/>
    </row>
    <row r="94" spans="1:3" s="153" customFormat="1" ht="12" customHeight="1" x14ac:dyDescent="0.25">
      <c r="A94" s="129" t="s">
        <v>85</v>
      </c>
      <c r="B94" s="157" t="s">
        <v>133</v>
      </c>
      <c r="C94" s="131"/>
    </row>
    <row r="95" spans="1:3" s="153" customFormat="1" ht="12" customHeight="1" x14ac:dyDescent="0.25">
      <c r="A95" s="129" t="s">
        <v>86</v>
      </c>
      <c r="B95" s="157" t="s">
        <v>108</v>
      </c>
      <c r="C95" s="135"/>
    </row>
    <row r="96" spans="1:3" s="153" customFormat="1" ht="12" customHeight="1" x14ac:dyDescent="0.25">
      <c r="A96" s="129" t="s">
        <v>87</v>
      </c>
      <c r="B96" s="158" t="s">
        <v>134</v>
      </c>
      <c r="C96" s="135"/>
    </row>
    <row r="97" spans="1:3" s="153" customFormat="1" ht="12" customHeight="1" x14ac:dyDescent="0.25">
      <c r="A97" s="129" t="s">
        <v>98</v>
      </c>
      <c r="B97" s="159" t="s">
        <v>135</v>
      </c>
      <c r="C97" s="135"/>
    </row>
    <row r="98" spans="1:3" s="153" customFormat="1" ht="12" customHeight="1" x14ac:dyDescent="0.25">
      <c r="A98" s="129" t="s">
        <v>88</v>
      </c>
      <c r="B98" s="157" t="s">
        <v>307</v>
      </c>
      <c r="C98" s="135"/>
    </row>
    <row r="99" spans="1:3" s="153" customFormat="1" ht="12" customHeight="1" x14ac:dyDescent="0.25">
      <c r="A99" s="129" t="s">
        <v>89</v>
      </c>
      <c r="B99" s="160" t="s">
        <v>308</v>
      </c>
      <c r="C99" s="135"/>
    </row>
    <row r="100" spans="1:3" s="153" customFormat="1" ht="12" customHeight="1" x14ac:dyDescent="0.25">
      <c r="A100" s="129" t="s">
        <v>99</v>
      </c>
      <c r="B100" s="161" t="s">
        <v>309</v>
      </c>
      <c r="C100" s="135"/>
    </row>
    <row r="101" spans="1:3" s="153" customFormat="1" ht="12" customHeight="1" x14ac:dyDescent="0.25">
      <c r="A101" s="129" t="s">
        <v>100</v>
      </c>
      <c r="B101" s="161" t="s">
        <v>310</v>
      </c>
      <c r="C101" s="135"/>
    </row>
    <row r="102" spans="1:3" s="153" customFormat="1" ht="12" customHeight="1" x14ac:dyDescent="0.25">
      <c r="A102" s="129" t="s">
        <v>101</v>
      </c>
      <c r="B102" s="160" t="s">
        <v>311</v>
      </c>
      <c r="C102" s="135"/>
    </row>
    <row r="103" spans="1:3" s="153" customFormat="1" ht="12" customHeight="1" x14ac:dyDescent="0.25">
      <c r="A103" s="129" t="s">
        <v>102</v>
      </c>
      <c r="B103" s="160" t="s">
        <v>312</v>
      </c>
      <c r="C103" s="135"/>
    </row>
    <row r="104" spans="1:3" s="153" customFormat="1" ht="12" customHeight="1" x14ac:dyDescent="0.25">
      <c r="A104" s="129" t="s">
        <v>104</v>
      </c>
      <c r="B104" s="161" t="s">
        <v>313</v>
      </c>
      <c r="C104" s="135"/>
    </row>
    <row r="105" spans="1:3" s="153" customFormat="1" ht="12" customHeight="1" x14ac:dyDescent="0.25">
      <c r="A105" s="162" t="s">
        <v>136</v>
      </c>
      <c r="B105" s="163" t="s">
        <v>314</v>
      </c>
      <c r="C105" s="135"/>
    </row>
    <row r="106" spans="1:3" s="153" customFormat="1" ht="12" customHeight="1" x14ac:dyDescent="0.25">
      <c r="A106" s="129" t="s">
        <v>315</v>
      </c>
      <c r="B106" s="163" t="s">
        <v>316</v>
      </c>
      <c r="C106" s="135"/>
    </row>
    <row r="107" spans="1:3" s="153" customFormat="1" ht="12" customHeight="1" thickBot="1" x14ac:dyDescent="0.3">
      <c r="A107" s="164" t="s">
        <v>317</v>
      </c>
      <c r="B107" s="165" t="s">
        <v>318</v>
      </c>
      <c r="C107" s="166"/>
    </row>
    <row r="108" spans="1:3" s="153" customFormat="1" ht="12" customHeight="1" thickBot="1" x14ac:dyDescent="0.3">
      <c r="A108" s="122" t="s">
        <v>14</v>
      </c>
      <c r="B108" s="167" t="s">
        <v>399</v>
      </c>
      <c r="C108" s="124">
        <f>C109+C111</f>
        <v>0</v>
      </c>
    </row>
    <row r="109" spans="1:3" s="153" customFormat="1" ht="12" customHeight="1" x14ac:dyDescent="0.25">
      <c r="A109" s="126" t="s">
        <v>90</v>
      </c>
      <c r="B109" s="157" t="s">
        <v>166</v>
      </c>
      <c r="C109" s="128"/>
    </row>
    <row r="110" spans="1:3" s="153" customFormat="1" ht="12" customHeight="1" x14ac:dyDescent="0.25">
      <c r="A110" s="126" t="s">
        <v>91</v>
      </c>
      <c r="B110" s="168" t="s">
        <v>319</v>
      </c>
      <c r="C110" s="128"/>
    </row>
    <row r="111" spans="1:3" s="153" customFormat="1" ht="12" customHeight="1" x14ac:dyDescent="0.25">
      <c r="A111" s="126" t="s">
        <v>92</v>
      </c>
      <c r="B111" s="168" t="s">
        <v>137</v>
      </c>
      <c r="C111" s="131"/>
    </row>
    <row r="112" spans="1:3" s="153" customFormat="1" ht="12" customHeight="1" x14ac:dyDescent="0.25">
      <c r="A112" s="126" t="s">
        <v>93</v>
      </c>
      <c r="B112" s="168" t="s">
        <v>320</v>
      </c>
      <c r="C112" s="169"/>
    </row>
    <row r="113" spans="1:3" s="153" customFormat="1" ht="12" customHeight="1" x14ac:dyDescent="0.25">
      <c r="A113" s="126" t="s">
        <v>94</v>
      </c>
      <c r="B113" s="170" t="s">
        <v>168</v>
      </c>
      <c r="C113" s="169"/>
    </row>
    <row r="114" spans="1:3" s="153" customFormat="1" ht="12" customHeight="1" x14ac:dyDescent="0.25">
      <c r="A114" s="126" t="s">
        <v>103</v>
      </c>
      <c r="B114" s="171" t="s">
        <v>321</v>
      </c>
      <c r="C114" s="169"/>
    </row>
    <row r="115" spans="1:3" s="153" customFormat="1" ht="12" customHeight="1" x14ac:dyDescent="0.25">
      <c r="A115" s="126" t="s">
        <v>105</v>
      </c>
      <c r="B115" s="172" t="s">
        <v>322</v>
      </c>
      <c r="C115" s="169"/>
    </row>
    <row r="116" spans="1:3" s="153" customFormat="1" ht="12" x14ac:dyDescent="0.25">
      <c r="A116" s="126" t="s">
        <v>138</v>
      </c>
      <c r="B116" s="161" t="s">
        <v>310</v>
      </c>
      <c r="C116" s="169"/>
    </row>
    <row r="117" spans="1:3" s="153" customFormat="1" ht="12" customHeight="1" x14ac:dyDescent="0.25">
      <c r="A117" s="126" t="s">
        <v>139</v>
      </c>
      <c r="B117" s="161" t="s">
        <v>323</v>
      </c>
      <c r="C117" s="169"/>
    </row>
    <row r="118" spans="1:3" s="153" customFormat="1" ht="12" customHeight="1" x14ac:dyDescent="0.25">
      <c r="A118" s="126" t="s">
        <v>140</v>
      </c>
      <c r="B118" s="161" t="s">
        <v>324</v>
      </c>
      <c r="C118" s="169"/>
    </row>
    <row r="119" spans="1:3" s="153" customFormat="1" ht="12" customHeight="1" x14ac:dyDescent="0.25">
      <c r="A119" s="126" t="s">
        <v>325</v>
      </c>
      <c r="B119" s="161" t="s">
        <v>313</v>
      </c>
      <c r="C119" s="169"/>
    </row>
    <row r="120" spans="1:3" s="153" customFormat="1" ht="12" customHeight="1" x14ac:dyDescent="0.25">
      <c r="A120" s="126" t="s">
        <v>326</v>
      </c>
      <c r="B120" s="161" t="s">
        <v>327</v>
      </c>
      <c r="C120" s="169"/>
    </row>
    <row r="121" spans="1:3" s="153" customFormat="1" ht="12.6" thickBot="1" x14ac:dyDescent="0.3">
      <c r="A121" s="162" t="s">
        <v>328</v>
      </c>
      <c r="B121" s="161" t="s">
        <v>329</v>
      </c>
      <c r="C121" s="173"/>
    </row>
    <row r="122" spans="1:3" s="153" customFormat="1" ht="12" customHeight="1" thickBot="1" x14ac:dyDescent="0.3">
      <c r="A122" s="122" t="s">
        <v>15</v>
      </c>
      <c r="B122" s="174" t="s">
        <v>330</v>
      </c>
      <c r="C122" s="124">
        <f>+C123+C124</f>
        <v>0</v>
      </c>
    </row>
    <row r="123" spans="1:3" s="153" customFormat="1" ht="12" customHeight="1" x14ac:dyDescent="0.25">
      <c r="A123" s="126" t="s">
        <v>73</v>
      </c>
      <c r="B123" s="175" t="s">
        <v>50</v>
      </c>
      <c r="C123" s="128"/>
    </row>
    <row r="124" spans="1:3" s="153" customFormat="1" ht="12" customHeight="1" thickBot="1" x14ac:dyDescent="0.3">
      <c r="A124" s="132" t="s">
        <v>74</v>
      </c>
      <c r="B124" s="168" t="s">
        <v>51</v>
      </c>
      <c r="C124" s="135"/>
    </row>
    <row r="125" spans="1:3" s="153" customFormat="1" ht="12" customHeight="1" thickBot="1" x14ac:dyDescent="0.3">
      <c r="A125" s="122" t="s">
        <v>16</v>
      </c>
      <c r="B125" s="174" t="s">
        <v>331</v>
      </c>
      <c r="C125" s="124">
        <f>+C92+C108+C122</f>
        <v>0</v>
      </c>
    </row>
    <row r="126" spans="1:3" s="153" customFormat="1" ht="12" customHeight="1" thickBot="1" x14ac:dyDescent="0.3">
      <c r="A126" s="122" t="s">
        <v>17</v>
      </c>
      <c r="B126" s="174" t="s">
        <v>332</v>
      </c>
      <c r="C126" s="124">
        <f>+C127+C128+C129</f>
        <v>0</v>
      </c>
    </row>
    <row r="127" spans="1:3" s="153" customFormat="1" ht="12" customHeight="1" x14ac:dyDescent="0.25">
      <c r="A127" s="126" t="s">
        <v>77</v>
      </c>
      <c r="B127" s="175" t="s">
        <v>333</v>
      </c>
      <c r="C127" s="169"/>
    </row>
    <row r="128" spans="1:3" s="153" customFormat="1" ht="12" customHeight="1" x14ac:dyDescent="0.25">
      <c r="A128" s="126" t="s">
        <v>78</v>
      </c>
      <c r="B128" s="175" t="s">
        <v>334</v>
      </c>
      <c r="C128" s="169"/>
    </row>
    <row r="129" spans="1:3" s="153" customFormat="1" ht="12" customHeight="1" thickBot="1" x14ac:dyDescent="0.3">
      <c r="A129" s="162" t="s">
        <v>79</v>
      </c>
      <c r="B129" s="176" t="s">
        <v>335</v>
      </c>
      <c r="C129" s="169"/>
    </row>
    <row r="130" spans="1:3" s="153" customFormat="1" ht="12" customHeight="1" thickBot="1" x14ac:dyDescent="0.3">
      <c r="A130" s="122" t="s">
        <v>18</v>
      </c>
      <c r="B130" s="174" t="s">
        <v>336</v>
      </c>
      <c r="C130" s="124">
        <f>+C131+C132+C133+C134</f>
        <v>0</v>
      </c>
    </row>
    <row r="131" spans="1:3" s="153" customFormat="1" ht="12" customHeight="1" x14ac:dyDescent="0.25">
      <c r="A131" s="126" t="s">
        <v>80</v>
      </c>
      <c r="B131" s="175" t="s">
        <v>337</v>
      </c>
      <c r="C131" s="169"/>
    </row>
    <row r="132" spans="1:3" s="153" customFormat="1" ht="12" customHeight="1" x14ac:dyDescent="0.25">
      <c r="A132" s="126" t="s">
        <v>81</v>
      </c>
      <c r="B132" s="175" t="s">
        <v>338</v>
      </c>
      <c r="C132" s="169"/>
    </row>
    <row r="133" spans="1:3" s="153" customFormat="1" ht="12" customHeight="1" x14ac:dyDescent="0.25">
      <c r="A133" s="126" t="s">
        <v>241</v>
      </c>
      <c r="B133" s="175" t="s">
        <v>339</v>
      </c>
      <c r="C133" s="169"/>
    </row>
    <row r="134" spans="1:3" s="153" customFormat="1" ht="12" customHeight="1" thickBot="1" x14ac:dyDescent="0.3">
      <c r="A134" s="162" t="s">
        <v>243</v>
      </c>
      <c r="B134" s="176" t="s">
        <v>340</v>
      </c>
      <c r="C134" s="169"/>
    </row>
    <row r="135" spans="1:3" s="153" customFormat="1" ht="12" customHeight="1" thickBot="1" x14ac:dyDescent="0.3">
      <c r="A135" s="122" t="s">
        <v>19</v>
      </c>
      <c r="B135" s="174" t="s">
        <v>341</v>
      </c>
      <c r="C135" s="136">
        <f>+C136+C137+C138+C139</f>
        <v>0</v>
      </c>
    </row>
    <row r="136" spans="1:3" s="153" customFormat="1" ht="12" customHeight="1" x14ac:dyDescent="0.25">
      <c r="A136" s="126" t="s">
        <v>82</v>
      </c>
      <c r="B136" s="175" t="s">
        <v>342</v>
      </c>
      <c r="C136" s="169"/>
    </row>
    <row r="137" spans="1:3" s="153" customFormat="1" ht="12" customHeight="1" x14ac:dyDescent="0.25">
      <c r="A137" s="126" t="s">
        <v>83</v>
      </c>
      <c r="B137" s="175" t="s">
        <v>343</v>
      </c>
      <c r="C137" s="169"/>
    </row>
    <row r="138" spans="1:3" s="153" customFormat="1" ht="12" customHeight="1" x14ac:dyDescent="0.25">
      <c r="A138" s="126" t="s">
        <v>250</v>
      </c>
      <c r="B138" s="175" t="s">
        <v>344</v>
      </c>
      <c r="C138" s="169"/>
    </row>
    <row r="139" spans="1:3" s="153" customFormat="1" ht="12" customHeight="1" thickBot="1" x14ac:dyDescent="0.3">
      <c r="A139" s="162" t="s">
        <v>252</v>
      </c>
      <c r="B139" s="176" t="s">
        <v>345</v>
      </c>
      <c r="C139" s="169"/>
    </row>
    <row r="140" spans="1:3" s="153" customFormat="1" ht="12" customHeight="1" thickBot="1" x14ac:dyDescent="0.3">
      <c r="A140" s="122" t="s">
        <v>20</v>
      </c>
      <c r="B140" s="174" t="s">
        <v>346</v>
      </c>
      <c r="C140" s="177">
        <f>+C141+C142+C143+C144</f>
        <v>0</v>
      </c>
    </row>
    <row r="141" spans="1:3" s="153" customFormat="1" ht="12" customHeight="1" x14ac:dyDescent="0.25">
      <c r="A141" s="126" t="s">
        <v>131</v>
      </c>
      <c r="B141" s="175" t="s">
        <v>347</v>
      </c>
      <c r="C141" s="169"/>
    </row>
    <row r="142" spans="1:3" s="153" customFormat="1" ht="12" customHeight="1" x14ac:dyDescent="0.25">
      <c r="A142" s="126" t="s">
        <v>132</v>
      </c>
      <c r="B142" s="175" t="s">
        <v>348</v>
      </c>
      <c r="C142" s="169"/>
    </row>
    <row r="143" spans="1:3" s="153" customFormat="1" ht="12" customHeight="1" x14ac:dyDescent="0.25">
      <c r="A143" s="126" t="s">
        <v>167</v>
      </c>
      <c r="B143" s="175" t="s">
        <v>349</v>
      </c>
      <c r="C143" s="169"/>
    </row>
    <row r="144" spans="1:3" s="153" customFormat="1" ht="12" customHeight="1" thickBot="1" x14ac:dyDescent="0.3">
      <c r="A144" s="126" t="s">
        <v>258</v>
      </c>
      <c r="B144" s="175" t="s">
        <v>350</v>
      </c>
      <c r="C144" s="169"/>
    </row>
    <row r="145" spans="1:9" s="153" customFormat="1" ht="15" customHeight="1" thickBot="1" x14ac:dyDescent="0.3">
      <c r="A145" s="122" t="s">
        <v>21</v>
      </c>
      <c r="B145" s="174" t="s">
        <v>351</v>
      </c>
      <c r="C145" s="106">
        <f>+C126+C130+C135+C140</f>
        <v>0</v>
      </c>
      <c r="F145" s="178"/>
      <c r="G145" s="179"/>
      <c r="H145" s="179"/>
      <c r="I145" s="179"/>
    </row>
    <row r="146" spans="1:9" s="125" customFormat="1" ht="12.9" customHeight="1" thickBot="1" x14ac:dyDescent="0.3">
      <c r="A146" s="180" t="s">
        <v>22</v>
      </c>
      <c r="B146" s="91" t="s">
        <v>352</v>
      </c>
      <c r="C146" s="106">
        <f>+C125+C145</f>
        <v>0</v>
      </c>
    </row>
    <row r="147" spans="1:9" ht="7.5" customHeight="1" x14ac:dyDescent="0.3"/>
    <row r="148" spans="1:9" x14ac:dyDescent="0.3">
      <c r="A148" s="615" t="s">
        <v>353</v>
      </c>
      <c r="B148" s="615"/>
      <c r="C148" s="615"/>
    </row>
    <row r="149" spans="1:9" ht="15" customHeight="1" thickBot="1" x14ac:dyDescent="0.35">
      <c r="A149" s="616" t="s">
        <v>114</v>
      </c>
      <c r="B149" s="616"/>
      <c r="C149" s="76" t="s">
        <v>9</v>
      </c>
    </row>
    <row r="150" spans="1:9" ht="13.5" customHeight="1" thickBot="1" x14ac:dyDescent="0.35">
      <c r="A150" s="3">
        <v>1</v>
      </c>
      <c r="B150" s="7" t="s">
        <v>354</v>
      </c>
      <c r="C150" s="74">
        <f>+C62-C125</f>
        <v>0</v>
      </c>
      <c r="D150" s="107"/>
    </row>
    <row r="151" spans="1:9" ht="27.75" customHeight="1" thickBot="1" x14ac:dyDescent="0.35">
      <c r="A151" s="3" t="s">
        <v>14</v>
      </c>
      <c r="B151" s="7" t="s">
        <v>355</v>
      </c>
      <c r="C151" s="74">
        <f>+C85-C145</f>
        <v>0</v>
      </c>
    </row>
  </sheetData>
  <mergeCells count="8">
    <mergeCell ref="A148:C148"/>
    <mergeCell ref="A149:B149"/>
    <mergeCell ref="A1:C1"/>
    <mergeCell ref="A2:C2"/>
    <mergeCell ref="A3:C3"/>
    <mergeCell ref="A4:B4"/>
    <mergeCell ref="A88:C88"/>
    <mergeCell ref="A89:B89"/>
  </mergeCells>
  <pageMargins left="0.75" right="0.75" top="0.78" bottom="0.73" header="0.5" footer="0.5"/>
  <pageSetup paperSize="9" scale="64" fitToWidth="3" fitToHeight="2" orientation="portrait" horizontalDpi="300" verticalDpi="300" r:id="rId1"/>
  <headerFooter alignWithMargins="0"/>
  <rowBreaks count="1" manualBreakCount="1"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3"/>
  <sheetViews>
    <sheetView zoomScaleNormal="100" workbookViewId="0">
      <selection activeCell="D20" sqref="D20"/>
    </sheetView>
  </sheetViews>
  <sheetFormatPr defaultColWidth="9.33203125" defaultRowHeight="15.6" x14ac:dyDescent="0.3"/>
  <cols>
    <col min="1" max="1" width="9.44140625" style="92" customWidth="1"/>
    <col min="2" max="2" width="91.44140625" style="92" customWidth="1"/>
    <col min="3" max="3" width="30.77734375" style="93" customWidth="1"/>
    <col min="4" max="4" width="9" style="99" customWidth="1"/>
    <col min="5" max="16384" width="9.33203125" style="99"/>
  </cols>
  <sheetData>
    <row r="1" spans="1:6" x14ac:dyDescent="0.3">
      <c r="A1" s="607" t="s">
        <v>572</v>
      </c>
      <c r="B1" s="608"/>
      <c r="C1" s="608"/>
      <c r="D1" s="98"/>
      <c r="E1" s="98"/>
      <c r="F1" s="98"/>
    </row>
    <row r="2" spans="1:6" x14ac:dyDescent="0.3">
      <c r="A2" s="611" t="s">
        <v>475</v>
      </c>
      <c r="B2" s="618"/>
      <c r="C2" s="618"/>
      <c r="D2" s="618"/>
      <c r="E2" s="618"/>
      <c r="F2" s="618"/>
    </row>
    <row r="3" spans="1:6" ht="15.75" customHeight="1" x14ac:dyDescent="0.3">
      <c r="A3" s="619" t="s">
        <v>586</v>
      </c>
      <c r="B3" s="619"/>
      <c r="C3" s="619"/>
      <c r="D3" s="267"/>
      <c r="E3" s="267"/>
      <c r="F3" s="267"/>
    </row>
    <row r="4" spans="1:6" ht="15.9" customHeight="1" x14ac:dyDescent="0.3">
      <c r="A4" s="609" t="s">
        <v>10</v>
      </c>
      <c r="B4" s="609"/>
      <c r="C4" s="609"/>
    </row>
    <row r="5" spans="1:6" ht="15.9" customHeight="1" thickBot="1" x14ac:dyDescent="0.35">
      <c r="A5" s="606" t="s">
        <v>112</v>
      </c>
      <c r="B5" s="606"/>
      <c r="C5" s="450" t="s">
        <v>9</v>
      </c>
    </row>
    <row r="6" spans="1:6" ht="38.1" customHeight="1" thickBot="1" x14ac:dyDescent="0.35">
      <c r="A6" s="4" t="s">
        <v>59</v>
      </c>
      <c r="B6" s="5" t="s">
        <v>12</v>
      </c>
      <c r="C6" s="13" t="s">
        <v>460</v>
      </c>
    </row>
    <row r="7" spans="1:6" s="125" customFormat="1" ht="12" customHeight="1" thickBot="1" x14ac:dyDescent="0.3">
      <c r="A7" s="4">
        <v>1</v>
      </c>
      <c r="B7" s="5">
        <v>2</v>
      </c>
      <c r="C7" s="13">
        <v>3</v>
      </c>
    </row>
    <row r="8" spans="1:6" s="125" customFormat="1" ht="12" customHeight="1" thickBot="1" x14ac:dyDescent="0.3">
      <c r="A8" s="122" t="s">
        <v>13</v>
      </c>
      <c r="B8" s="123" t="s">
        <v>191</v>
      </c>
      <c r="C8" s="124">
        <f>+C9+C10+C11+C12+C13+C14</f>
        <v>0</v>
      </c>
    </row>
    <row r="9" spans="1:6" s="125" customFormat="1" ht="12" customHeight="1" x14ac:dyDescent="0.25">
      <c r="A9" s="126" t="s">
        <v>84</v>
      </c>
      <c r="B9" s="127" t="s">
        <v>192</v>
      </c>
      <c r="C9" s="128">
        <f>'1.B.1sz.mell.'!C8+'1.B.2.sz.mell.'!C9+'1.B.3sz.mell.'!C9</f>
        <v>0</v>
      </c>
    </row>
    <row r="10" spans="1:6" s="125" customFormat="1" ht="12" customHeight="1" x14ac:dyDescent="0.25">
      <c r="A10" s="129" t="s">
        <v>85</v>
      </c>
      <c r="B10" s="130" t="s">
        <v>193</v>
      </c>
      <c r="C10" s="131">
        <f>'1.B.1sz.mell.'!C9+'1.B.2.sz.mell.'!C10+'1.B.3sz.mell.'!C10</f>
        <v>0</v>
      </c>
    </row>
    <row r="11" spans="1:6" s="125" customFormat="1" ht="12" customHeight="1" x14ac:dyDescent="0.25">
      <c r="A11" s="129" t="s">
        <v>86</v>
      </c>
      <c r="B11" s="130" t="s">
        <v>194</v>
      </c>
      <c r="C11" s="131">
        <f>'1.B.1sz.mell.'!C10+'1.B.2.sz.mell.'!C11+'1.B.3sz.mell.'!C11</f>
        <v>0</v>
      </c>
    </row>
    <row r="12" spans="1:6" s="125" customFormat="1" ht="12" customHeight="1" x14ac:dyDescent="0.25">
      <c r="A12" s="129" t="s">
        <v>87</v>
      </c>
      <c r="B12" s="130" t="s">
        <v>195</v>
      </c>
      <c r="C12" s="131">
        <f>'1.B.1sz.mell.'!C11+'1.B.2.sz.mell.'!C12+'1.B.3sz.mell.'!C12</f>
        <v>0</v>
      </c>
    </row>
    <row r="13" spans="1:6" s="125" customFormat="1" ht="12" customHeight="1" x14ac:dyDescent="0.25">
      <c r="A13" s="129" t="s">
        <v>109</v>
      </c>
      <c r="B13" s="130" t="s">
        <v>196</v>
      </c>
      <c r="C13" s="131">
        <f>'1.B.1sz.mell.'!C12+'1.B.2.sz.mell.'!C13+'1.B.3sz.mell.'!C13</f>
        <v>0</v>
      </c>
    </row>
    <row r="14" spans="1:6" s="125" customFormat="1" ht="12" customHeight="1" thickBot="1" x14ac:dyDescent="0.3">
      <c r="A14" s="132" t="s">
        <v>88</v>
      </c>
      <c r="B14" s="133" t="s">
        <v>197</v>
      </c>
      <c r="C14" s="135">
        <f>'1.B.1sz.mell.'!C13+'1.B.2.sz.mell.'!C14+'1.B.3sz.mell.'!C14</f>
        <v>0</v>
      </c>
    </row>
    <row r="15" spans="1:6" s="125" customFormat="1" ht="12" customHeight="1" thickBot="1" x14ac:dyDescent="0.3">
      <c r="A15" s="122" t="s">
        <v>14</v>
      </c>
      <c r="B15" s="134" t="s">
        <v>198</v>
      </c>
      <c r="C15" s="479">
        <f>'1.B.1sz.mell.'!C14+'1.B.2.sz.mell.'!C15+'1.B.3sz.mell.'!C15</f>
        <v>0</v>
      </c>
    </row>
    <row r="16" spans="1:6" s="125" customFormat="1" ht="12" customHeight="1" x14ac:dyDescent="0.25">
      <c r="A16" s="126" t="s">
        <v>90</v>
      </c>
      <c r="B16" s="127" t="s">
        <v>199</v>
      </c>
      <c r="C16" s="128">
        <f>'1.B.1sz.mell.'!C15+'1.B.2.sz.mell.'!C16+'1.B.3sz.mell.'!C16</f>
        <v>0</v>
      </c>
    </row>
    <row r="17" spans="1:3" s="125" customFormat="1" ht="12" customHeight="1" x14ac:dyDescent="0.25">
      <c r="A17" s="129" t="s">
        <v>91</v>
      </c>
      <c r="B17" s="130" t="s">
        <v>200</v>
      </c>
      <c r="C17" s="131">
        <f>'1.B.1sz.mell.'!C16+'1.B.2.sz.mell.'!C17+'1.B.3sz.mell.'!C17</f>
        <v>0</v>
      </c>
    </row>
    <row r="18" spans="1:3" s="125" customFormat="1" ht="12" customHeight="1" x14ac:dyDescent="0.25">
      <c r="A18" s="129" t="s">
        <v>92</v>
      </c>
      <c r="B18" s="130" t="s">
        <v>201</v>
      </c>
      <c r="C18" s="131">
        <f>'1.B.1sz.mell.'!C17+'1.B.2.sz.mell.'!C18+'1.B.3sz.mell.'!C18</f>
        <v>0</v>
      </c>
    </row>
    <row r="19" spans="1:3" s="125" customFormat="1" ht="12" customHeight="1" x14ac:dyDescent="0.25">
      <c r="A19" s="129" t="s">
        <v>93</v>
      </c>
      <c r="B19" s="130" t="s">
        <v>202</v>
      </c>
      <c r="C19" s="131">
        <f>'1.B.1sz.mell.'!C18+'1.B.2.sz.mell.'!C19+'1.B.3sz.mell.'!C19</f>
        <v>0</v>
      </c>
    </row>
    <row r="20" spans="1:3" s="125" customFormat="1" ht="12" customHeight="1" x14ac:dyDescent="0.25">
      <c r="A20" s="129" t="s">
        <v>94</v>
      </c>
      <c r="B20" s="130" t="s">
        <v>203</v>
      </c>
      <c r="C20" s="131">
        <f>'1.B.1sz.mell.'!C19+'1.B.2.sz.mell.'!C20+'1.B.3sz.mell.'!C20</f>
        <v>0</v>
      </c>
    </row>
    <row r="21" spans="1:3" s="125" customFormat="1" ht="12" customHeight="1" thickBot="1" x14ac:dyDescent="0.3">
      <c r="A21" s="132" t="s">
        <v>103</v>
      </c>
      <c r="B21" s="133" t="s">
        <v>204</v>
      </c>
      <c r="C21" s="135">
        <f>'1.B.1sz.mell.'!C20+'1.B.2.sz.mell.'!C21+'1.B.3sz.mell.'!C21</f>
        <v>0</v>
      </c>
    </row>
    <row r="22" spans="1:3" s="125" customFormat="1" ht="12" customHeight="1" thickBot="1" x14ac:dyDescent="0.3">
      <c r="A22" s="122" t="s">
        <v>15</v>
      </c>
      <c r="B22" s="123" t="s">
        <v>205</v>
      </c>
      <c r="C22" s="479">
        <f>'1.B.1sz.mell.'!C21+'1.B.2.sz.mell.'!C22+'1.B.3sz.mell.'!C22</f>
        <v>0</v>
      </c>
    </row>
    <row r="23" spans="1:3" s="125" customFormat="1" ht="12" customHeight="1" x14ac:dyDescent="0.25">
      <c r="A23" s="126" t="s">
        <v>73</v>
      </c>
      <c r="B23" s="127" t="s">
        <v>206</v>
      </c>
      <c r="C23" s="128">
        <f>'1.B.1sz.mell.'!C22+'1.B.2.sz.mell.'!C23+'1.B.3sz.mell.'!C23</f>
        <v>0</v>
      </c>
    </row>
    <row r="24" spans="1:3" s="125" customFormat="1" ht="12" customHeight="1" x14ac:dyDescent="0.25">
      <c r="A24" s="129" t="s">
        <v>74</v>
      </c>
      <c r="B24" s="130" t="s">
        <v>207</v>
      </c>
      <c r="C24" s="131">
        <f>'1.B.1sz.mell.'!C23+'1.B.2.sz.mell.'!C24+'1.B.3sz.mell.'!C24</f>
        <v>0</v>
      </c>
    </row>
    <row r="25" spans="1:3" s="125" customFormat="1" ht="12" customHeight="1" x14ac:dyDescent="0.25">
      <c r="A25" s="129" t="s">
        <v>75</v>
      </c>
      <c r="B25" s="130" t="s">
        <v>208</v>
      </c>
      <c r="C25" s="131">
        <f>'1.B.1sz.mell.'!C24+'1.B.2.sz.mell.'!C25+'1.B.3sz.mell.'!C25</f>
        <v>0</v>
      </c>
    </row>
    <row r="26" spans="1:3" s="125" customFormat="1" ht="12" customHeight="1" x14ac:dyDescent="0.25">
      <c r="A26" s="129" t="s">
        <v>76</v>
      </c>
      <c r="B26" s="130" t="s">
        <v>209</v>
      </c>
      <c r="C26" s="131">
        <f>'1.B.1sz.mell.'!C25+'1.B.2.sz.mell.'!C26+'1.B.3sz.mell.'!C26</f>
        <v>0</v>
      </c>
    </row>
    <row r="27" spans="1:3" s="125" customFormat="1" ht="12" customHeight="1" x14ac:dyDescent="0.25">
      <c r="A27" s="129" t="s">
        <v>121</v>
      </c>
      <c r="B27" s="130" t="s">
        <v>210</v>
      </c>
      <c r="C27" s="131">
        <f>'1.B.1sz.mell.'!C26+'1.B.2.sz.mell.'!C27+'1.B.3sz.mell.'!C27</f>
        <v>0</v>
      </c>
    </row>
    <row r="28" spans="1:3" s="125" customFormat="1" ht="12" customHeight="1" thickBot="1" x14ac:dyDescent="0.3">
      <c r="A28" s="132" t="s">
        <v>122</v>
      </c>
      <c r="B28" s="133" t="s">
        <v>211</v>
      </c>
      <c r="C28" s="135">
        <f>'1.B.1sz.mell.'!C27+'1.B.2.sz.mell.'!C28+'1.B.3sz.mell.'!C28</f>
        <v>0</v>
      </c>
    </row>
    <row r="29" spans="1:3" s="125" customFormat="1" ht="12" customHeight="1" thickBot="1" x14ac:dyDescent="0.3">
      <c r="A29" s="122" t="s">
        <v>123</v>
      </c>
      <c r="B29" s="123" t="s">
        <v>212</v>
      </c>
      <c r="C29" s="479">
        <f>'1.B.1sz.mell.'!C28+'1.B.2.sz.mell.'!C29+'1.B.3sz.mell.'!C29</f>
        <v>0</v>
      </c>
    </row>
    <row r="30" spans="1:3" s="125" customFormat="1" ht="12" customHeight="1" x14ac:dyDescent="0.25">
      <c r="A30" s="126" t="s">
        <v>213</v>
      </c>
      <c r="B30" s="127" t="s">
        <v>214</v>
      </c>
      <c r="C30" s="128">
        <f>'1.B.1sz.mell.'!C29+'1.B.2.sz.mell.'!C30+'1.B.3sz.mell.'!C30</f>
        <v>0</v>
      </c>
    </row>
    <row r="31" spans="1:3" s="125" customFormat="1" ht="12" customHeight="1" x14ac:dyDescent="0.25">
      <c r="A31" s="129" t="s">
        <v>215</v>
      </c>
      <c r="B31" s="130" t="s">
        <v>216</v>
      </c>
      <c r="C31" s="131">
        <f>'1.B.1sz.mell.'!C30+'1.B.2.sz.mell.'!C31+'1.B.3sz.mell.'!C31</f>
        <v>0</v>
      </c>
    </row>
    <row r="32" spans="1:3" s="125" customFormat="1" ht="12" customHeight="1" x14ac:dyDescent="0.25">
      <c r="A32" s="129" t="s">
        <v>217</v>
      </c>
      <c r="B32" s="130" t="s">
        <v>218</v>
      </c>
      <c r="C32" s="131">
        <f>'1.B.1sz.mell.'!C31+'1.B.2.sz.mell.'!C32+'1.B.3sz.mell.'!C32</f>
        <v>0</v>
      </c>
    </row>
    <row r="33" spans="1:3" s="125" customFormat="1" ht="12" customHeight="1" x14ac:dyDescent="0.25">
      <c r="A33" s="129" t="s">
        <v>219</v>
      </c>
      <c r="B33" s="130" t="s">
        <v>220</v>
      </c>
      <c r="C33" s="131">
        <f>'1.B.1sz.mell.'!C32+'1.B.2.sz.mell.'!C33+'1.B.3sz.mell.'!C33</f>
        <v>0</v>
      </c>
    </row>
    <row r="34" spans="1:3" s="125" customFormat="1" ht="12" customHeight="1" x14ac:dyDescent="0.25">
      <c r="A34" s="129" t="s">
        <v>221</v>
      </c>
      <c r="B34" s="130" t="s">
        <v>222</v>
      </c>
      <c r="C34" s="131">
        <f>'1.B.1sz.mell.'!C33+'1.B.2.sz.mell.'!C34+'1.B.3sz.mell.'!C34</f>
        <v>0</v>
      </c>
    </row>
    <row r="35" spans="1:3" s="125" customFormat="1" ht="12" customHeight="1" thickBot="1" x14ac:dyDescent="0.3">
      <c r="A35" s="132" t="s">
        <v>223</v>
      </c>
      <c r="B35" s="133" t="s">
        <v>224</v>
      </c>
      <c r="C35" s="135">
        <f>'1.B.1sz.mell.'!C34+'1.B.2.sz.mell.'!C35+'1.B.3sz.mell.'!C35</f>
        <v>0</v>
      </c>
    </row>
    <row r="36" spans="1:3" s="125" customFormat="1" ht="12" customHeight="1" thickBot="1" x14ac:dyDescent="0.3">
      <c r="A36" s="480" t="s">
        <v>17</v>
      </c>
      <c r="B36" s="174" t="s">
        <v>225</v>
      </c>
      <c r="C36" s="478">
        <f>'1.B.1sz.mell.'!C35+'1.B.2.sz.mell.'!C36+'1.B.3sz.mell.'!C36</f>
        <v>20020</v>
      </c>
    </row>
    <row r="37" spans="1:3" s="125" customFormat="1" ht="12" customHeight="1" x14ac:dyDescent="0.25">
      <c r="A37" s="126" t="s">
        <v>77</v>
      </c>
      <c r="B37" s="127" t="s">
        <v>226</v>
      </c>
      <c r="C37" s="128">
        <f>'1.B.1sz.mell.'!C36+'1.B.2.sz.mell.'!C37+'1.B.3sz.mell.'!C37</f>
        <v>0</v>
      </c>
    </row>
    <row r="38" spans="1:3" s="125" customFormat="1" ht="12" customHeight="1" x14ac:dyDescent="0.25">
      <c r="A38" s="129" t="s">
        <v>78</v>
      </c>
      <c r="B38" s="130" t="s">
        <v>227</v>
      </c>
      <c r="C38" s="131">
        <f>'1.B.1sz.mell.'!C37+'1.B.2.sz.mell.'!C38+'1.B.3sz.mell.'!C38</f>
        <v>0</v>
      </c>
    </row>
    <row r="39" spans="1:3" s="125" customFormat="1" ht="12" customHeight="1" x14ac:dyDescent="0.25">
      <c r="A39" s="129" t="s">
        <v>79</v>
      </c>
      <c r="B39" s="130" t="s">
        <v>228</v>
      </c>
      <c r="C39" s="131">
        <f>'1.B.1sz.mell.'!C38+'1.B.2.sz.mell.'!C39+'1.B.3sz.mell.'!C39</f>
        <v>0</v>
      </c>
    </row>
    <row r="40" spans="1:3" s="125" customFormat="1" ht="12" customHeight="1" x14ac:dyDescent="0.25">
      <c r="A40" s="129" t="s">
        <v>125</v>
      </c>
      <c r="B40" s="130" t="s">
        <v>229</v>
      </c>
      <c r="C40" s="131">
        <f>'1.B.1sz.mell.'!C39+'1.B.2.sz.mell.'!C40+'1.B.3sz.mell.'!C40</f>
        <v>0</v>
      </c>
    </row>
    <row r="41" spans="1:3" s="125" customFormat="1" ht="12" customHeight="1" x14ac:dyDescent="0.25">
      <c r="A41" s="129" t="s">
        <v>126</v>
      </c>
      <c r="B41" s="130" t="s">
        <v>230</v>
      </c>
      <c r="C41" s="131">
        <f>'1.B.1sz.mell.'!C40+'1.B.2.sz.mell.'!C41+'1.B.3sz.mell.'!C41</f>
        <v>0</v>
      </c>
    </row>
    <row r="42" spans="1:3" s="125" customFormat="1" ht="12" customHeight="1" x14ac:dyDescent="0.25">
      <c r="A42" s="129" t="s">
        <v>127</v>
      </c>
      <c r="B42" s="130" t="s">
        <v>231</v>
      </c>
      <c r="C42" s="131">
        <f>'1.B.1sz.mell.'!C41+'1.B.2.sz.mell.'!C42+'1.B.3sz.mell.'!C42</f>
        <v>0</v>
      </c>
    </row>
    <row r="43" spans="1:3" s="125" customFormat="1" ht="12" customHeight="1" x14ac:dyDescent="0.25">
      <c r="A43" s="129" t="s">
        <v>128</v>
      </c>
      <c r="B43" s="130" t="s">
        <v>232</v>
      </c>
      <c r="C43" s="131">
        <f>'1.B.1sz.mell.'!C42+'1.B.2.sz.mell.'!C43+'1.B.3sz.mell.'!C43</f>
        <v>0</v>
      </c>
    </row>
    <row r="44" spans="1:3" s="125" customFormat="1" ht="12" customHeight="1" x14ac:dyDescent="0.25">
      <c r="A44" s="129" t="s">
        <v>129</v>
      </c>
      <c r="B44" s="130" t="s">
        <v>233</v>
      </c>
      <c r="C44" s="131">
        <f>'1.B.1sz.mell.'!C43+'1.B.2.sz.mell.'!C44+'1.B.3sz.mell.'!C44</f>
        <v>0</v>
      </c>
    </row>
    <row r="45" spans="1:3" s="125" customFormat="1" ht="12" customHeight="1" x14ac:dyDescent="0.25">
      <c r="A45" s="129" t="s">
        <v>234</v>
      </c>
      <c r="B45" s="130" t="s">
        <v>235</v>
      </c>
      <c r="C45" s="131">
        <f>'1.B.1sz.mell.'!C44+'1.B.2.sz.mell.'!C45+'1.B.3sz.mell.'!C45</f>
        <v>0</v>
      </c>
    </row>
    <row r="46" spans="1:3" s="125" customFormat="1" ht="12" customHeight="1" thickBot="1" x14ac:dyDescent="0.3">
      <c r="A46" s="132" t="s">
        <v>236</v>
      </c>
      <c r="B46" s="133" t="s">
        <v>237</v>
      </c>
      <c r="C46" s="135">
        <f>'1.B.1sz.mell.'!C45+'1.B.2.sz.mell.'!C46+'1.B.3sz.mell.'!C46</f>
        <v>20020</v>
      </c>
    </row>
    <row r="47" spans="1:3" s="125" customFormat="1" ht="12" customHeight="1" thickBot="1" x14ac:dyDescent="0.3">
      <c r="A47" s="122" t="s">
        <v>18</v>
      </c>
      <c r="B47" s="123" t="s">
        <v>238</v>
      </c>
      <c r="C47" s="479">
        <f>'1.B.1sz.mell.'!C46+'1.B.2.sz.mell.'!C47+'1.B.3sz.mell.'!C47</f>
        <v>0</v>
      </c>
    </row>
    <row r="48" spans="1:3" s="125" customFormat="1" ht="12" customHeight="1" x14ac:dyDescent="0.25">
      <c r="A48" s="126" t="s">
        <v>80</v>
      </c>
      <c r="B48" s="127" t="s">
        <v>239</v>
      </c>
      <c r="C48" s="128">
        <f>'1.B.1sz.mell.'!C47+'1.B.2.sz.mell.'!C48+'1.B.3sz.mell.'!C48</f>
        <v>0</v>
      </c>
    </row>
    <row r="49" spans="1:3" s="125" customFormat="1" ht="12" customHeight="1" x14ac:dyDescent="0.25">
      <c r="A49" s="129" t="s">
        <v>81</v>
      </c>
      <c r="B49" s="130" t="s">
        <v>240</v>
      </c>
      <c r="C49" s="131">
        <f>'1.B.1sz.mell.'!C48+'1.B.2.sz.mell.'!C49+'1.B.3sz.mell.'!C49</f>
        <v>0</v>
      </c>
    </row>
    <row r="50" spans="1:3" s="125" customFormat="1" ht="12" customHeight="1" x14ac:dyDescent="0.25">
      <c r="A50" s="129" t="s">
        <v>241</v>
      </c>
      <c r="B50" s="130" t="s">
        <v>242</v>
      </c>
      <c r="C50" s="131">
        <f>'1.B.1sz.mell.'!C49+'1.B.2.sz.mell.'!C50+'1.B.3sz.mell.'!C50</f>
        <v>0</v>
      </c>
    </row>
    <row r="51" spans="1:3" s="125" customFormat="1" ht="12" customHeight="1" x14ac:dyDescent="0.25">
      <c r="A51" s="129" t="s">
        <v>243</v>
      </c>
      <c r="B51" s="130" t="s">
        <v>244</v>
      </c>
      <c r="C51" s="131">
        <f>'1.B.1sz.mell.'!C50+'1.B.2.sz.mell.'!C51+'1.B.3sz.mell.'!C51</f>
        <v>0</v>
      </c>
    </row>
    <row r="52" spans="1:3" s="125" customFormat="1" ht="12" customHeight="1" thickBot="1" x14ac:dyDescent="0.3">
      <c r="A52" s="132" t="s">
        <v>245</v>
      </c>
      <c r="B52" s="133" t="s">
        <v>246</v>
      </c>
      <c r="C52" s="135">
        <f>'1.B.1sz.mell.'!C51+'1.B.2.sz.mell.'!C52+'1.B.3sz.mell.'!C52</f>
        <v>0</v>
      </c>
    </row>
    <row r="53" spans="1:3" s="125" customFormat="1" ht="12" customHeight="1" thickBot="1" x14ac:dyDescent="0.3">
      <c r="A53" s="122" t="s">
        <v>130</v>
      </c>
      <c r="B53" s="123" t="s">
        <v>247</v>
      </c>
      <c r="C53" s="146">
        <f>'1.B.1sz.mell.'!C52+'1.B.2.sz.mell.'!C53+'1.B.3sz.mell.'!C53</f>
        <v>0</v>
      </c>
    </row>
    <row r="54" spans="1:3" s="125" customFormat="1" ht="12" customHeight="1" x14ac:dyDescent="0.25">
      <c r="A54" s="126" t="s">
        <v>82</v>
      </c>
      <c r="B54" s="127" t="s">
        <v>248</v>
      </c>
      <c r="C54" s="128">
        <f>'1.B.1sz.mell.'!C53+'1.B.2.sz.mell.'!C54+'1.B.3sz.mell.'!C54</f>
        <v>0</v>
      </c>
    </row>
    <row r="55" spans="1:3" s="125" customFormat="1" ht="12" customHeight="1" x14ac:dyDescent="0.25">
      <c r="A55" s="129" t="s">
        <v>83</v>
      </c>
      <c r="B55" s="130" t="s">
        <v>249</v>
      </c>
      <c r="C55" s="131">
        <f>'1.B.1sz.mell.'!C54+'1.B.2.sz.mell.'!C55+'1.B.3sz.mell.'!C55</f>
        <v>0</v>
      </c>
    </row>
    <row r="56" spans="1:3" s="125" customFormat="1" ht="12" customHeight="1" x14ac:dyDescent="0.25">
      <c r="A56" s="129" t="s">
        <v>250</v>
      </c>
      <c r="B56" s="130" t="s">
        <v>251</v>
      </c>
      <c r="C56" s="131">
        <f>'1.B.1sz.mell.'!C55+'1.B.2.sz.mell.'!C56+'1.B.3sz.mell.'!C56</f>
        <v>0</v>
      </c>
    </row>
    <row r="57" spans="1:3" s="125" customFormat="1" ht="12" customHeight="1" thickBot="1" x14ac:dyDescent="0.3">
      <c r="A57" s="132" t="s">
        <v>252</v>
      </c>
      <c r="B57" s="133" t="s">
        <v>253</v>
      </c>
      <c r="C57" s="135">
        <f>'1.B.1sz.mell.'!C56+'1.B.2.sz.mell.'!C57+'1.B.3sz.mell.'!C57</f>
        <v>0</v>
      </c>
    </row>
    <row r="58" spans="1:3" s="125" customFormat="1" ht="12" customHeight="1" thickBot="1" x14ac:dyDescent="0.3">
      <c r="A58" s="122" t="s">
        <v>20</v>
      </c>
      <c r="B58" s="134" t="s">
        <v>254</v>
      </c>
      <c r="C58" s="146">
        <f>'1.B.1sz.mell.'!C57+'1.B.2.sz.mell.'!C58+'1.B.3sz.mell.'!C58</f>
        <v>0</v>
      </c>
    </row>
    <row r="59" spans="1:3" s="125" customFormat="1" ht="12" customHeight="1" x14ac:dyDescent="0.25">
      <c r="A59" s="126" t="s">
        <v>131</v>
      </c>
      <c r="B59" s="127" t="s">
        <v>255</v>
      </c>
      <c r="C59" s="128">
        <f>'1.B.1sz.mell.'!C58+'1.B.2.sz.mell.'!C59+'1.B.3sz.mell.'!C59</f>
        <v>0</v>
      </c>
    </row>
    <row r="60" spans="1:3" s="125" customFormat="1" ht="12" customHeight="1" x14ac:dyDescent="0.25">
      <c r="A60" s="129" t="s">
        <v>132</v>
      </c>
      <c r="B60" s="130" t="s">
        <v>256</v>
      </c>
      <c r="C60" s="131">
        <f>'1.B.1sz.mell.'!C59+'1.B.2.sz.mell.'!C60+'1.B.3sz.mell.'!C60</f>
        <v>0</v>
      </c>
    </row>
    <row r="61" spans="1:3" s="125" customFormat="1" ht="12" customHeight="1" x14ac:dyDescent="0.25">
      <c r="A61" s="129" t="s">
        <v>167</v>
      </c>
      <c r="B61" s="130" t="s">
        <v>257</v>
      </c>
      <c r="C61" s="131">
        <f>'1.B.1sz.mell.'!C60+'1.B.2.sz.mell.'!C61+'1.B.3sz.mell.'!C61</f>
        <v>0</v>
      </c>
    </row>
    <row r="62" spans="1:3" s="125" customFormat="1" ht="12" customHeight="1" thickBot="1" x14ac:dyDescent="0.3">
      <c r="A62" s="132" t="s">
        <v>258</v>
      </c>
      <c r="B62" s="133" t="s">
        <v>259</v>
      </c>
      <c r="C62" s="135">
        <f>'1.B.1sz.mell.'!C61+'1.B.2.sz.mell.'!C62+'1.B.3sz.mell.'!C62</f>
        <v>0</v>
      </c>
    </row>
    <row r="63" spans="1:3" s="125" customFormat="1" ht="12" customHeight="1" thickBot="1" x14ac:dyDescent="0.3">
      <c r="A63" s="122" t="s">
        <v>21</v>
      </c>
      <c r="B63" s="123" t="s">
        <v>260</v>
      </c>
      <c r="C63" s="146">
        <f>'1.B.1sz.mell.'!C62+'1.B.2.sz.mell.'!C63+'1.B.3sz.mell.'!C63</f>
        <v>20020</v>
      </c>
    </row>
    <row r="64" spans="1:3" s="125" customFormat="1" ht="12" customHeight="1" thickBot="1" x14ac:dyDescent="0.3">
      <c r="A64" s="141" t="s">
        <v>261</v>
      </c>
      <c r="B64" s="134" t="s">
        <v>262</v>
      </c>
      <c r="C64" s="146">
        <f>'1.B.1sz.mell.'!C63+'1.B.2.sz.mell.'!C64+'1.B.3sz.mell.'!C64</f>
        <v>0</v>
      </c>
    </row>
    <row r="65" spans="1:3" s="125" customFormat="1" ht="12" customHeight="1" x14ac:dyDescent="0.25">
      <c r="A65" s="126" t="s">
        <v>263</v>
      </c>
      <c r="B65" s="127" t="s">
        <v>264</v>
      </c>
      <c r="C65" s="128">
        <f>'1.B.1sz.mell.'!C64+'1.B.2.sz.mell.'!C65+'1.B.3sz.mell.'!C65</f>
        <v>0</v>
      </c>
    </row>
    <row r="66" spans="1:3" s="125" customFormat="1" ht="12" customHeight="1" x14ac:dyDescent="0.25">
      <c r="A66" s="129" t="s">
        <v>265</v>
      </c>
      <c r="B66" s="130" t="s">
        <v>266</v>
      </c>
      <c r="C66" s="131">
        <f>'1.B.1sz.mell.'!C65+'1.B.2.sz.mell.'!C66+'1.B.3sz.mell.'!C66</f>
        <v>0</v>
      </c>
    </row>
    <row r="67" spans="1:3" s="125" customFormat="1" ht="12" customHeight="1" thickBot="1" x14ac:dyDescent="0.3">
      <c r="A67" s="132" t="s">
        <v>267</v>
      </c>
      <c r="B67" s="142" t="s">
        <v>268</v>
      </c>
      <c r="C67" s="135">
        <f>'1.B.1sz.mell.'!C66+'1.B.2.sz.mell.'!C67+'1.B.3sz.mell.'!C67</f>
        <v>0</v>
      </c>
    </row>
    <row r="68" spans="1:3" s="125" customFormat="1" ht="12" customHeight="1" thickBot="1" x14ac:dyDescent="0.3">
      <c r="A68" s="141" t="s">
        <v>269</v>
      </c>
      <c r="B68" s="134" t="s">
        <v>270</v>
      </c>
      <c r="C68" s="146">
        <f>'1.B.1sz.mell.'!C67+'1.B.2.sz.mell.'!C68+'1.B.3sz.mell.'!C68</f>
        <v>0</v>
      </c>
    </row>
    <row r="69" spans="1:3" s="125" customFormat="1" ht="12" customHeight="1" x14ac:dyDescent="0.25">
      <c r="A69" s="126" t="s">
        <v>110</v>
      </c>
      <c r="B69" s="127" t="s">
        <v>271</v>
      </c>
      <c r="C69" s="128">
        <f>'1.B.1sz.mell.'!C68+'1.B.2.sz.mell.'!C69+'1.B.3sz.mell.'!C69</f>
        <v>0</v>
      </c>
    </row>
    <row r="70" spans="1:3" s="125" customFormat="1" ht="12" customHeight="1" x14ac:dyDescent="0.25">
      <c r="A70" s="129" t="s">
        <v>111</v>
      </c>
      <c r="B70" s="130" t="s">
        <v>272</v>
      </c>
      <c r="C70" s="131">
        <f>'1.B.1sz.mell.'!C69+'1.B.2.sz.mell.'!C70+'1.B.3sz.mell.'!C70</f>
        <v>0</v>
      </c>
    </row>
    <row r="71" spans="1:3" s="125" customFormat="1" ht="12" customHeight="1" x14ac:dyDescent="0.25">
      <c r="A71" s="129" t="s">
        <v>273</v>
      </c>
      <c r="B71" s="130" t="s">
        <v>274</v>
      </c>
      <c r="C71" s="131">
        <f>'1.B.1sz.mell.'!C70+'1.B.2.sz.mell.'!C71+'1.B.3sz.mell.'!C71</f>
        <v>0</v>
      </c>
    </row>
    <row r="72" spans="1:3" s="125" customFormat="1" ht="12" customHeight="1" thickBot="1" x14ac:dyDescent="0.3">
      <c r="A72" s="132" t="s">
        <v>275</v>
      </c>
      <c r="B72" s="133" t="s">
        <v>276</v>
      </c>
      <c r="C72" s="135">
        <f>'1.B.1sz.mell.'!C71+'1.B.2.sz.mell.'!C72+'1.B.3sz.mell.'!C72</f>
        <v>0</v>
      </c>
    </row>
    <row r="73" spans="1:3" s="125" customFormat="1" ht="12" customHeight="1" thickBot="1" x14ac:dyDescent="0.3">
      <c r="A73" s="141" t="s">
        <v>277</v>
      </c>
      <c r="B73" s="134" t="s">
        <v>278</v>
      </c>
      <c r="C73" s="146">
        <f>'1.B.1sz.mell.'!C72+'1.B.2.sz.mell.'!C73+'1.B.3sz.mell.'!C73</f>
        <v>0</v>
      </c>
    </row>
    <row r="74" spans="1:3" s="125" customFormat="1" ht="12" customHeight="1" x14ac:dyDescent="0.25">
      <c r="A74" s="126" t="s">
        <v>279</v>
      </c>
      <c r="B74" s="127" t="s">
        <v>280</v>
      </c>
      <c r="C74" s="128">
        <f>'1.B.1sz.mell.'!C73+'1.B.2.sz.mell.'!C74+'1.B.3sz.mell.'!C74</f>
        <v>0</v>
      </c>
    </row>
    <row r="75" spans="1:3" s="125" customFormat="1" ht="12" customHeight="1" thickBot="1" x14ac:dyDescent="0.3">
      <c r="A75" s="132" t="s">
        <v>281</v>
      </c>
      <c r="B75" s="133" t="s">
        <v>282</v>
      </c>
      <c r="C75" s="135">
        <f>'1.B.1sz.mell.'!C74+'1.B.2.sz.mell.'!C75+'1.B.3sz.mell.'!C75</f>
        <v>0</v>
      </c>
    </row>
    <row r="76" spans="1:3" s="125" customFormat="1" ht="12" customHeight="1" thickBot="1" x14ac:dyDescent="0.3">
      <c r="A76" s="141" t="s">
        <v>283</v>
      </c>
      <c r="B76" s="134" t="s">
        <v>284</v>
      </c>
      <c r="C76" s="146">
        <f>'1.B.1sz.mell.'!C75+'1.B.2.sz.mell.'!C76+'1.B.3sz.mell.'!C76</f>
        <v>45678998</v>
      </c>
    </row>
    <row r="77" spans="1:3" s="125" customFormat="1" ht="12" customHeight="1" x14ac:dyDescent="0.25">
      <c r="A77" s="126" t="s">
        <v>285</v>
      </c>
      <c r="B77" s="127" t="s">
        <v>286</v>
      </c>
      <c r="C77" s="128">
        <f>'1.B.1sz.mell.'!C76+'1.B.2.sz.mell.'!C77+'1.B.3sz.mell.'!C77</f>
        <v>0</v>
      </c>
    </row>
    <row r="78" spans="1:3" s="125" customFormat="1" ht="12" customHeight="1" x14ac:dyDescent="0.25">
      <c r="A78" s="129" t="s">
        <v>287</v>
      </c>
      <c r="B78" s="130" t="s">
        <v>288</v>
      </c>
      <c r="C78" s="131">
        <f>'1.B.1sz.mell.'!C77+'1.B.2.sz.mell.'!C78+'1.B.3sz.mell.'!C78</f>
        <v>0</v>
      </c>
    </row>
    <row r="79" spans="1:3" s="125" customFormat="1" ht="12" customHeight="1" x14ac:dyDescent="0.25">
      <c r="A79" s="129" t="s">
        <v>289</v>
      </c>
      <c r="B79" s="130" t="s">
        <v>419</v>
      </c>
      <c r="C79" s="131">
        <f>'1.B.1sz.mell.'!C78+'1.B.2.sz.mell.'!C79+'1.B.3sz.mell.'!C79</f>
        <v>45678998</v>
      </c>
    </row>
    <row r="80" spans="1:3" s="125" customFormat="1" ht="12" customHeight="1" thickBot="1" x14ac:dyDescent="0.3">
      <c r="A80" s="132" t="s">
        <v>420</v>
      </c>
      <c r="B80" s="133" t="s">
        <v>290</v>
      </c>
      <c r="C80" s="135">
        <f>'1.B.1sz.mell.'!C79+'1.B.2.sz.mell.'!C80+'1.B.3sz.mell.'!C80</f>
        <v>0</v>
      </c>
    </row>
    <row r="81" spans="1:3" s="125" customFormat="1" ht="12" customHeight="1" thickBot="1" x14ac:dyDescent="0.3">
      <c r="A81" s="141" t="s">
        <v>291</v>
      </c>
      <c r="B81" s="134" t="s">
        <v>292</v>
      </c>
      <c r="C81" s="146">
        <f>'1.B.1sz.mell.'!C80+'1.B.2.sz.mell.'!C81+'1.B.3sz.mell.'!C81</f>
        <v>0</v>
      </c>
    </row>
    <row r="82" spans="1:3" s="125" customFormat="1" ht="12" customHeight="1" x14ac:dyDescent="0.25">
      <c r="A82" s="143" t="s">
        <v>293</v>
      </c>
      <c r="B82" s="127" t="s">
        <v>294</v>
      </c>
      <c r="C82" s="128">
        <f>'1.B.1sz.mell.'!C81+'1.B.2.sz.mell.'!C82+'1.B.3sz.mell.'!C82</f>
        <v>0</v>
      </c>
    </row>
    <row r="83" spans="1:3" s="125" customFormat="1" ht="12" customHeight="1" x14ac:dyDescent="0.25">
      <c r="A83" s="144" t="s">
        <v>295</v>
      </c>
      <c r="B83" s="130" t="s">
        <v>296</v>
      </c>
      <c r="C83" s="131">
        <f>'1.B.1sz.mell.'!C82+'1.B.2.sz.mell.'!C83+'1.B.3sz.mell.'!C83</f>
        <v>0</v>
      </c>
    </row>
    <row r="84" spans="1:3" s="125" customFormat="1" ht="12" customHeight="1" x14ac:dyDescent="0.25">
      <c r="A84" s="144" t="s">
        <v>297</v>
      </c>
      <c r="B84" s="130" t="s">
        <v>298</v>
      </c>
      <c r="C84" s="131">
        <f>'1.B.1sz.mell.'!C83+'1.B.2.sz.mell.'!C84+'1.B.3sz.mell.'!C84</f>
        <v>0</v>
      </c>
    </row>
    <row r="85" spans="1:3" s="125" customFormat="1" ht="12" customHeight="1" thickBot="1" x14ac:dyDescent="0.3">
      <c r="A85" s="145" t="s">
        <v>299</v>
      </c>
      <c r="B85" s="133" t="s">
        <v>300</v>
      </c>
      <c r="C85" s="135">
        <f>'1.B.1sz.mell.'!C84+'1.B.2.sz.mell.'!C85+'1.B.3sz.mell.'!C85</f>
        <v>0</v>
      </c>
    </row>
    <row r="86" spans="1:3" s="125" customFormat="1" ht="13.5" customHeight="1" thickBot="1" x14ac:dyDescent="0.3">
      <c r="A86" s="141" t="s">
        <v>301</v>
      </c>
      <c r="B86" s="134" t="s">
        <v>302</v>
      </c>
      <c r="C86" s="146">
        <f>'1.B.1sz.mell.'!C85+'1.B.2.sz.mell.'!C86+'1.B.3sz.mell.'!C86</f>
        <v>0</v>
      </c>
    </row>
    <row r="87" spans="1:3" s="125" customFormat="1" ht="15.75" customHeight="1" thickBot="1" x14ac:dyDescent="0.3">
      <c r="A87" s="141" t="s">
        <v>303</v>
      </c>
      <c r="B87" s="147" t="s">
        <v>304</v>
      </c>
      <c r="C87" s="146">
        <f>'1.B.1sz.mell.'!C86+'1.B.2.sz.mell.'!C87+'1.B.3sz.mell.'!C87</f>
        <v>45678998</v>
      </c>
    </row>
    <row r="88" spans="1:3" s="125" customFormat="1" ht="16.5" customHeight="1" thickBot="1" x14ac:dyDescent="0.3">
      <c r="A88" s="141" t="s">
        <v>305</v>
      </c>
      <c r="B88" s="147" t="s">
        <v>306</v>
      </c>
      <c r="C88" s="146">
        <f>'1.B.1sz.mell.'!C87+'1.B.2.sz.mell.'!C88+'1.B.3sz.mell.'!C88</f>
        <v>45699018</v>
      </c>
    </row>
    <row r="89" spans="1:3" s="104" customFormat="1" ht="78.75" customHeight="1" x14ac:dyDescent="0.25">
      <c r="A89" s="1"/>
      <c r="B89" s="2"/>
      <c r="C89" s="75"/>
    </row>
    <row r="90" spans="1:3" ht="16.5" customHeight="1" x14ac:dyDescent="0.3">
      <c r="A90" s="609" t="s">
        <v>41</v>
      </c>
      <c r="B90" s="609"/>
      <c r="C90" s="609"/>
    </row>
    <row r="91" spans="1:3" s="105" customFormat="1" ht="16.5" customHeight="1" thickBot="1" x14ac:dyDescent="0.35">
      <c r="A91" s="610" t="s">
        <v>113</v>
      </c>
      <c r="B91" s="610"/>
      <c r="C91" s="450" t="s">
        <v>9</v>
      </c>
    </row>
    <row r="92" spans="1:3" ht="38.1" customHeight="1" thickBot="1" x14ac:dyDescent="0.35">
      <c r="A92" s="4" t="s">
        <v>59</v>
      </c>
      <c r="B92" s="5" t="s">
        <v>42</v>
      </c>
      <c r="C92" s="13" t="s">
        <v>460</v>
      </c>
    </row>
    <row r="93" spans="1:3" s="125" customFormat="1" ht="12" customHeight="1" thickBot="1" x14ac:dyDescent="0.3">
      <c r="A93" s="4">
        <v>1</v>
      </c>
      <c r="B93" s="5">
        <v>2</v>
      </c>
      <c r="C93" s="13">
        <v>3</v>
      </c>
    </row>
    <row r="94" spans="1:3" s="153" customFormat="1" ht="12" customHeight="1" thickBot="1" x14ac:dyDescent="0.3">
      <c r="A94" s="122" t="s">
        <v>13</v>
      </c>
      <c r="B94" s="167" t="s">
        <v>398</v>
      </c>
      <c r="C94" s="124">
        <f>SUM(C95:C99)</f>
        <v>44749846</v>
      </c>
    </row>
    <row r="95" spans="1:3" s="153" customFormat="1" ht="12" customHeight="1" x14ac:dyDescent="0.25">
      <c r="A95" s="126" t="s">
        <v>84</v>
      </c>
      <c r="B95" s="175" t="s">
        <v>43</v>
      </c>
      <c r="C95" s="128">
        <f>'1.B.1sz.mell.'!C95+'1.B.2.sz.mell.'!C95+'1.B.3sz.mell.'!C95</f>
        <v>34829750</v>
      </c>
    </row>
    <row r="96" spans="1:3" s="153" customFormat="1" ht="12" customHeight="1" x14ac:dyDescent="0.25">
      <c r="A96" s="129" t="s">
        <v>85</v>
      </c>
      <c r="B96" s="157" t="s">
        <v>133</v>
      </c>
      <c r="C96" s="131">
        <f>'1.B.1sz.mell.'!C96+'1.B.2.sz.mell.'!C96+'1.B.3sz.mell.'!C96</f>
        <v>5442727</v>
      </c>
    </row>
    <row r="97" spans="1:3" s="153" customFormat="1" ht="12" customHeight="1" x14ac:dyDescent="0.25">
      <c r="A97" s="129" t="s">
        <v>86</v>
      </c>
      <c r="B97" s="157" t="s">
        <v>108</v>
      </c>
      <c r="C97" s="131">
        <f>'1.B.1sz.mell.'!C97+'1.B.2.sz.mell.'!C97+'1.B.3sz.mell.'!C97</f>
        <v>4477369</v>
      </c>
    </row>
    <row r="98" spans="1:3" s="153" customFormat="1" ht="12" customHeight="1" x14ac:dyDescent="0.25">
      <c r="A98" s="129" t="s">
        <v>87</v>
      </c>
      <c r="B98" s="157" t="s">
        <v>134</v>
      </c>
      <c r="C98" s="131">
        <f>'1.B.1sz.mell.'!C98+'1.B.2.sz.mell.'!C98+'1.B.3sz.mell.'!C98</f>
        <v>0</v>
      </c>
    </row>
    <row r="99" spans="1:3" s="153" customFormat="1" ht="12" customHeight="1" x14ac:dyDescent="0.25">
      <c r="A99" s="129" t="s">
        <v>98</v>
      </c>
      <c r="B99" s="157" t="s">
        <v>135</v>
      </c>
      <c r="C99" s="131">
        <f>'1.B.1sz.mell.'!C99+'1.B.2.sz.mell.'!C99+'1.B.3sz.mell.'!C99</f>
        <v>0</v>
      </c>
    </row>
    <row r="100" spans="1:3" s="153" customFormat="1" ht="12" customHeight="1" x14ac:dyDescent="0.25">
      <c r="A100" s="129" t="s">
        <v>88</v>
      </c>
      <c r="B100" s="157" t="s">
        <v>307</v>
      </c>
      <c r="C100" s="131">
        <f>'1.B.1sz.mell.'!C100+'1.B.2.sz.mell.'!C100+'1.B.3sz.mell.'!C100</f>
        <v>0</v>
      </c>
    </row>
    <row r="101" spans="1:3" s="153" customFormat="1" ht="12" customHeight="1" x14ac:dyDescent="0.25">
      <c r="A101" s="129" t="s">
        <v>89</v>
      </c>
      <c r="B101" s="160" t="s">
        <v>308</v>
      </c>
      <c r="C101" s="131">
        <f>'1.B.1sz.mell.'!C101+'1.B.2.sz.mell.'!C101+'1.B.3sz.mell.'!C101</f>
        <v>0</v>
      </c>
    </row>
    <row r="102" spans="1:3" s="153" customFormat="1" ht="12" customHeight="1" x14ac:dyDescent="0.25">
      <c r="A102" s="129" t="s">
        <v>99</v>
      </c>
      <c r="B102" s="161" t="s">
        <v>309</v>
      </c>
      <c r="C102" s="131">
        <f>'1.B.1sz.mell.'!C102+'1.B.2.sz.mell.'!C102+'1.B.3sz.mell.'!C102</f>
        <v>0</v>
      </c>
    </row>
    <row r="103" spans="1:3" s="153" customFormat="1" ht="12" customHeight="1" x14ac:dyDescent="0.25">
      <c r="A103" s="129" t="s">
        <v>100</v>
      </c>
      <c r="B103" s="161" t="s">
        <v>310</v>
      </c>
      <c r="C103" s="131">
        <f>'1.B.1sz.mell.'!C103+'1.B.2.sz.mell.'!C103+'1.B.3sz.mell.'!C103</f>
        <v>0</v>
      </c>
    </row>
    <row r="104" spans="1:3" s="153" customFormat="1" ht="12" customHeight="1" x14ac:dyDescent="0.25">
      <c r="A104" s="129" t="s">
        <v>101</v>
      </c>
      <c r="B104" s="160" t="s">
        <v>311</v>
      </c>
      <c r="C104" s="131">
        <f>'1.B.1sz.mell.'!C104+'1.B.2.sz.mell.'!C104+'1.B.3sz.mell.'!C104</f>
        <v>0</v>
      </c>
    </row>
    <row r="105" spans="1:3" s="153" customFormat="1" ht="12" customHeight="1" x14ac:dyDescent="0.25">
      <c r="A105" s="129" t="s">
        <v>102</v>
      </c>
      <c r="B105" s="160" t="s">
        <v>312</v>
      </c>
      <c r="C105" s="131">
        <f>'1.B.1sz.mell.'!C105+'1.B.2.sz.mell.'!C105+'1.B.3sz.mell.'!C105</f>
        <v>0</v>
      </c>
    </row>
    <row r="106" spans="1:3" s="153" customFormat="1" ht="12" customHeight="1" x14ac:dyDescent="0.25">
      <c r="A106" s="129" t="s">
        <v>104</v>
      </c>
      <c r="B106" s="161" t="s">
        <v>313</v>
      </c>
      <c r="C106" s="131">
        <f>'1.B.1sz.mell.'!C106+'1.B.2.sz.mell.'!C106+'1.B.3sz.mell.'!C106</f>
        <v>0</v>
      </c>
    </row>
    <row r="107" spans="1:3" s="153" customFormat="1" ht="12" customHeight="1" x14ac:dyDescent="0.25">
      <c r="A107" s="129" t="s">
        <v>136</v>
      </c>
      <c r="B107" s="161" t="s">
        <v>314</v>
      </c>
      <c r="C107" s="131">
        <f>'1.B.1sz.mell.'!C107+'1.B.2.sz.mell.'!C107+'1.B.3sz.mell.'!C107</f>
        <v>0</v>
      </c>
    </row>
    <row r="108" spans="1:3" s="153" customFormat="1" ht="12" customHeight="1" x14ac:dyDescent="0.25">
      <c r="A108" s="129" t="s">
        <v>315</v>
      </c>
      <c r="B108" s="161" t="s">
        <v>316</v>
      </c>
      <c r="C108" s="131">
        <f>'1.B.1sz.mell.'!C108+'1.B.2.sz.mell.'!C108+'1.B.3sz.mell.'!C108</f>
        <v>0</v>
      </c>
    </row>
    <row r="109" spans="1:3" s="153" customFormat="1" ht="12" customHeight="1" thickBot="1" x14ac:dyDescent="0.3">
      <c r="A109" s="132" t="s">
        <v>317</v>
      </c>
      <c r="B109" s="163" t="s">
        <v>318</v>
      </c>
      <c r="C109" s="135">
        <f>'1.B.1sz.mell.'!C109+'1.B.2.sz.mell.'!C109+'1.B.3sz.mell.'!C109</f>
        <v>0</v>
      </c>
    </row>
    <row r="110" spans="1:3" s="153" customFormat="1" ht="12" customHeight="1" thickBot="1" x14ac:dyDescent="0.3">
      <c r="A110" s="122" t="s">
        <v>14</v>
      </c>
      <c r="B110" s="167" t="s">
        <v>399</v>
      </c>
      <c r="C110" s="479">
        <f>'1.B.1sz.mell.'!C110+'1.B.2.sz.mell.'!C110+'1.B.3sz.mell.'!C110</f>
        <v>949172</v>
      </c>
    </row>
    <row r="111" spans="1:3" s="153" customFormat="1" ht="12" customHeight="1" x14ac:dyDescent="0.25">
      <c r="A111" s="126" t="s">
        <v>90</v>
      </c>
      <c r="B111" s="175" t="s">
        <v>166</v>
      </c>
      <c r="C111" s="128">
        <f>'1.B.1sz.mell.'!C111+'1.B.2.sz.mell.'!C111+'1.B.3sz.mell.'!C111</f>
        <v>949172</v>
      </c>
    </row>
    <row r="112" spans="1:3" s="153" customFormat="1" ht="12" customHeight="1" x14ac:dyDescent="0.25">
      <c r="A112" s="129" t="s">
        <v>91</v>
      </c>
      <c r="B112" s="157" t="s">
        <v>319</v>
      </c>
      <c r="C112" s="131">
        <f>'1.B.1sz.mell.'!C112+'1.B.2.sz.mell.'!C112+'1.B.3sz.mell.'!C112</f>
        <v>0</v>
      </c>
    </row>
    <row r="113" spans="1:3" s="153" customFormat="1" ht="12" customHeight="1" x14ac:dyDescent="0.25">
      <c r="A113" s="129" t="s">
        <v>92</v>
      </c>
      <c r="B113" s="157" t="s">
        <v>137</v>
      </c>
      <c r="C113" s="131">
        <f>'1.B.1sz.mell.'!C113+'1.B.2.sz.mell.'!C113+'1.B.3sz.mell.'!C113</f>
        <v>0</v>
      </c>
    </row>
    <row r="114" spans="1:3" s="153" customFormat="1" ht="12" customHeight="1" x14ac:dyDescent="0.25">
      <c r="A114" s="129" t="s">
        <v>93</v>
      </c>
      <c r="B114" s="157" t="s">
        <v>320</v>
      </c>
      <c r="C114" s="131">
        <f>'1.B.1sz.mell.'!C114+'1.B.2.sz.mell.'!C114+'1.B.3sz.mell.'!C114</f>
        <v>0</v>
      </c>
    </row>
    <row r="115" spans="1:3" s="153" customFormat="1" ht="12" customHeight="1" x14ac:dyDescent="0.25">
      <c r="A115" s="129" t="s">
        <v>94</v>
      </c>
      <c r="B115" s="171" t="s">
        <v>168</v>
      </c>
      <c r="C115" s="131">
        <f>'1.B.1sz.mell.'!C115+'1.B.2.sz.mell.'!C115+'1.B.3sz.mell.'!C115</f>
        <v>0</v>
      </c>
    </row>
    <row r="116" spans="1:3" s="153" customFormat="1" ht="12" customHeight="1" x14ac:dyDescent="0.25">
      <c r="A116" s="129" t="s">
        <v>103</v>
      </c>
      <c r="B116" s="171" t="s">
        <v>321</v>
      </c>
      <c r="C116" s="131">
        <f>'1.B.1sz.mell.'!C116+'1.B.2.sz.mell.'!C116+'1.B.3sz.mell.'!C116</f>
        <v>0</v>
      </c>
    </row>
    <row r="117" spans="1:3" s="153" customFormat="1" ht="12" customHeight="1" x14ac:dyDescent="0.25">
      <c r="A117" s="129" t="s">
        <v>105</v>
      </c>
      <c r="B117" s="161" t="s">
        <v>322</v>
      </c>
      <c r="C117" s="131">
        <f>'1.B.1sz.mell.'!C117+'1.B.2.sz.mell.'!C117+'1.B.3sz.mell.'!C117</f>
        <v>0</v>
      </c>
    </row>
    <row r="118" spans="1:3" s="153" customFormat="1" ht="12" x14ac:dyDescent="0.25">
      <c r="A118" s="129" t="s">
        <v>138</v>
      </c>
      <c r="B118" s="161" t="s">
        <v>310</v>
      </c>
      <c r="C118" s="131">
        <f>'1.B.1sz.mell.'!C118+'1.B.2.sz.mell.'!C118+'1.B.3sz.mell.'!C118</f>
        <v>0</v>
      </c>
    </row>
    <row r="119" spans="1:3" s="153" customFormat="1" ht="12" customHeight="1" x14ac:dyDescent="0.25">
      <c r="A119" s="129" t="s">
        <v>139</v>
      </c>
      <c r="B119" s="161" t="s">
        <v>323</v>
      </c>
      <c r="C119" s="131">
        <f>'1.B.1sz.mell.'!C119+'1.B.2.sz.mell.'!C119+'1.B.3sz.mell.'!C119</f>
        <v>0</v>
      </c>
    </row>
    <row r="120" spans="1:3" s="153" customFormat="1" ht="12" customHeight="1" x14ac:dyDescent="0.25">
      <c r="A120" s="129" t="s">
        <v>140</v>
      </c>
      <c r="B120" s="161" t="s">
        <v>324</v>
      </c>
      <c r="C120" s="131">
        <f>'1.B.1sz.mell.'!C120+'1.B.2.sz.mell.'!C120+'1.B.3sz.mell.'!C120</f>
        <v>0</v>
      </c>
    </row>
    <row r="121" spans="1:3" s="153" customFormat="1" ht="12" customHeight="1" x14ac:dyDescent="0.25">
      <c r="A121" s="129" t="s">
        <v>325</v>
      </c>
      <c r="B121" s="161" t="s">
        <v>313</v>
      </c>
      <c r="C121" s="131">
        <f>'1.B.1sz.mell.'!C121+'1.B.2.sz.mell.'!C121+'1.B.3sz.mell.'!C121</f>
        <v>0</v>
      </c>
    </row>
    <row r="122" spans="1:3" s="153" customFormat="1" ht="12" customHeight="1" x14ac:dyDescent="0.25">
      <c r="A122" s="129" t="s">
        <v>326</v>
      </c>
      <c r="B122" s="161" t="s">
        <v>327</v>
      </c>
      <c r="C122" s="131">
        <f>'1.B.1sz.mell.'!C122+'1.B.2.sz.mell.'!C122+'1.B.3sz.mell.'!C122</f>
        <v>0</v>
      </c>
    </row>
    <row r="123" spans="1:3" s="153" customFormat="1" ht="12.6" thickBot="1" x14ac:dyDescent="0.3">
      <c r="A123" s="132" t="s">
        <v>328</v>
      </c>
      <c r="B123" s="163" t="s">
        <v>329</v>
      </c>
      <c r="C123" s="135">
        <f>'1.B.1sz.mell.'!C123+'1.B.2.sz.mell.'!C123+'1.B.3sz.mell.'!C123</f>
        <v>0</v>
      </c>
    </row>
    <row r="124" spans="1:3" s="153" customFormat="1" ht="12" customHeight="1" thickBot="1" x14ac:dyDescent="0.3">
      <c r="A124" s="122" t="s">
        <v>15</v>
      </c>
      <c r="B124" s="174" t="s">
        <v>330</v>
      </c>
      <c r="C124" s="479">
        <f>'1.B.1sz.mell.'!C124+'1.B.2.sz.mell.'!C124+'1.B.3sz.mell.'!C124</f>
        <v>0</v>
      </c>
    </row>
    <row r="125" spans="1:3" s="153" customFormat="1" ht="12" customHeight="1" x14ac:dyDescent="0.25">
      <c r="A125" s="126" t="s">
        <v>73</v>
      </c>
      <c r="B125" s="175" t="s">
        <v>50</v>
      </c>
      <c r="C125" s="128">
        <f>'1.B.1sz.mell.'!C125+'1.B.2.sz.mell.'!C125+'1.B.3sz.mell.'!C125</f>
        <v>0</v>
      </c>
    </row>
    <row r="126" spans="1:3" s="153" customFormat="1" ht="12" customHeight="1" thickBot="1" x14ac:dyDescent="0.3">
      <c r="A126" s="132" t="s">
        <v>74</v>
      </c>
      <c r="B126" s="168" t="s">
        <v>51</v>
      </c>
      <c r="C126" s="135">
        <f>'1.B.1sz.mell.'!C126+'1.B.2.sz.mell.'!C126+'1.B.3sz.mell.'!C126</f>
        <v>0</v>
      </c>
    </row>
    <row r="127" spans="1:3" s="153" customFormat="1" ht="12" customHeight="1" thickBot="1" x14ac:dyDescent="0.3">
      <c r="A127" s="122" t="s">
        <v>16</v>
      </c>
      <c r="B127" s="174" t="s">
        <v>331</v>
      </c>
      <c r="C127" s="478">
        <f>'1.B.1sz.mell.'!C127+'1.B.2.sz.mell.'!C127+'1.B.3sz.mell.'!C127</f>
        <v>45699018</v>
      </c>
    </row>
    <row r="128" spans="1:3" s="153" customFormat="1" ht="12" customHeight="1" thickBot="1" x14ac:dyDescent="0.3">
      <c r="A128" s="122" t="s">
        <v>17</v>
      </c>
      <c r="B128" s="174" t="s">
        <v>332</v>
      </c>
      <c r="C128" s="479">
        <f>'1.B.1sz.mell.'!C128+'1.B.2.sz.mell.'!C128+'1.B.3sz.mell.'!C128</f>
        <v>0</v>
      </c>
    </row>
    <row r="129" spans="1:3" s="153" customFormat="1" ht="12" customHeight="1" x14ac:dyDescent="0.25">
      <c r="A129" s="126" t="s">
        <v>77</v>
      </c>
      <c r="B129" s="175" t="s">
        <v>333</v>
      </c>
      <c r="C129" s="128">
        <f>'1.B.1sz.mell.'!C129+'1.B.2.sz.mell.'!C129+'1.B.3sz.mell.'!C129</f>
        <v>0</v>
      </c>
    </row>
    <row r="130" spans="1:3" s="153" customFormat="1" ht="12" customHeight="1" x14ac:dyDescent="0.25">
      <c r="A130" s="129" t="s">
        <v>78</v>
      </c>
      <c r="B130" s="157" t="s">
        <v>334</v>
      </c>
      <c r="C130" s="131">
        <f>'1.B.1sz.mell.'!C130+'1.B.2.sz.mell.'!C130+'1.B.3sz.mell.'!C130</f>
        <v>0</v>
      </c>
    </row>
    <row r="131" spans="1:3" s="153" customFormat="1" ht="12" customHeight="1" thickBot="1" x14ac:dyDescent="0.3">
      <c r="A131" s="132" t="s">
        <v>79</v>
      </c>
      <c r="B131" s="168" t="s">
        <v>335</v>
      </c>
      <c r="C131" s="135">
        <f>'1.B.1sz.mell.'!C131+'1.B.2.sz.mell.'!C131+'1.B.3sz.mell.'!C131</f>
        <v>0</v>
      </c>
    </row>
    <row r="132" spans="1:3" s="153" customFormat="1" ht="12" customHeight="1" thickBot="1" x14ac:dyDescent="0.3">
      <c r="A132" s="122" t="s">
        <v>18</v>
      </c>
      <c r="B132" s="174" t="s">
        <v>336</v>
      </c>
      <c r="C132" s="479">
        <f>'1.B.1sz.mell.'!C132+'1.B.2.sz.mell.'!C132+'1.B.3sz.mell.'!C132</f>
        <v>0</v>
      </c>
    </row>
    <row r="133" spans="1:3" s="153" customFormat="1" ht="12" customHeight="1" x14ac:dyDescent="0.25">
      <c r="A133" s="126" t="s">
        <v>80</v>
      </c>
      <c r="B133" s="175" t="s">
        <v>337</v>
      </c>
      <c r="C133" s="128">
        <f>'1.B.1sz.mell.'!C133+'1.B.2.sz.mell.'!C133+'1.B.3sz.mell.'!C133</f>
        <v>0</v>
      </c>
    </row>
    <row r="134" spans="1:3" s="153" customFormat="1" ht="12" customHeight="1" x14ac:dyDescent="0.25">
      <c r="A134" s="129" t="s">
        <v>81</v>
      </c>
      <c r="B134" s="157" t="s">
        <v>338</v>
      </c>
      <c r="C134" s="131">
        <f>'1.B.1sz.mell.'!C134+'1.B.2.sz.mell.'!C134+'1.B.3sz.mell.'!C134</f>
        <v>0</v>
      </c>
    </row>
    <row r="135" spans="1:3" s="153" customFormat="1" ht="12" customHeight="1" x14ac:dyDescent="0.25">
      <c r="A135" s="129" t="s">
        <v>241</v>
      </c>
      <c r="B135" s="157" t="s">
        <v>339</v>
      </c>
      <c r="C135" s="131">
        <f>'1.B.1sz.mell.'!C135+'1.B.2.sz.mell.'!C135+'1.B.3sz.mell.'!C135</f>
        <v>0</v>
      </c>
    </row>
    <row r="136" spans="1:3" s="153" customFormat="1" ht="12" customHeight="1" thickBot="1" x14ac:dyDescent="0.3">
      <c r="A136" s="132" t="s">
        <v>243</v>
      </c>
      <c r="B136" s="168" t="s">
        <v>340</v>
      </c>
      <c r="C136" s="135">
        <f>'1.B.1sz.mell.'!C136+'1.B.2.sz.mell.'!C136+'1.B.3sz.mell.'!C136</f>
        <v>0</v>
      </c>
    </row>
    <row r="137" spans="1:3" s="153" customFormat="1" ht="12" customHeight="1" thickBot="1" x14ac:dyDescent="0.3">
      <c r="A137" s="122" t="s">
        <v>19</v>
      </c>
      <c r="B137" s="174" t="s">
        <v>341</v>
      </c>
      <c r="C137" s="479">
        <f>'1.B.1sz.mell.'!C137+'1.B.2.sz.mell.'!C137+'1.B.3sz.mell.'!C137</f>
        <v>0</v>
      </c>
    </row>
    <row r="138" spans="1:3" s="153" customFormat="1" ht="12" customHeight="1" x14ac:dyDescent="0.25">
      <c r="A138" s="126" t="s">
        <v>82</v>
      </c>
      <c r="B138" s="175" t="s">
        <v>342</v>
      </c>
      <c r="C138" s="128">
        <f>'1.B.1sz.mell.'!C138+'1.B.2.sz.mell.'!C138+'1.B.3sz.mell.'!C138</f>
        <v>0</v>
      </c>
    </row>
    <row r="139" spans="1:3" s="153" customFormat="1" ht="12" customHeight="1" x14ac:dyDescent="0.25">
      <c r="A139" s="129" t="s">
        <v>83</v>
      </c>
      <c r="B139" s="157" t="s">
        <v>343</v>
      </c>
      <c r="C139" s="131">
        <f>'1.B.1sz.mell.'!C139+'1.B.2.sz.mell.'!C139+'1.B.3sz.mell.'!C139</f>
        <v>0</v>
      </c>
    </row>
    <row r="140" spans="1:3" s="153" customFormat="1" ht="12" customHeight="1" x14ac:dyDescent="0.25">
      <c r="A140" s="129" t="s">
        <v>250</v>
      </c>
      <c r="B140" s="157" t="s">
        <v>344</v>
      </c>
      <c r="C140" s="131">
        <f>'1.B.1sz.mell.'!C140+'1.B.2.sz.mell.'!C140+'1.B.3sz.mell.'!C140</f>
        <v>0</v>
      </c>
    </row>
    <row r="141" spans="1:3" s="153" customFormat="1" ht="12" customHeight="1" thickBot="1" x14ac:dyDescent="0.3">
      <c r="A141" s="132" t="s">
        <v>252</v>
      </c>
      <c r="B141" s="168" t="s">
        <v>345</v>
      </c>
      <c r="C141" s="135">
        <f>'1.B.1sz.mell.'!C141+'1.B.2.sz.mell.'!C141+'1.B.3sz.mell.'!C141</f>
        <v>0</v>
      </c>
    </row>
    <row r="142" spans="1:3" s="153" customFormat="1" ht="12" customHeight="1" thickBot="1" x14ac:dyDescent="0.3">
      <c r="A142" s="122" t="s">
        <v>20</v>
      </c>
      <c r="B142" s="174" t="s">
        <v>346</v>
      </c>
      <c r="C142" s="479">
        <f>'1.B.1sz.mell.'!C142+'1.B.2.sz.mell.'!C142+'1.B.3sz.mell.'!C142</f>
        <v>0</v>
      </c>
    </row>
    <row r="143" spans="1:3" s="153" customFormat="1" ht="12" customHeight="1" x14ac:dyDescent="0.25">
      <c r="A143" s="126" t="s">
        <v>131</v>
      </c>
      <c r="B143" s="175" t="s">
        <v>347</v>
      </c>
      <c r="C143" s="128">
        <f>'1.B.1sz.mell.'!C143+'1.B.2.sz.mell.'!C143+'1.B.3sz.mell.'!C143</f>
        <v>0</v>
      </c>
    </row>
    <row r="144" spans="1:3" s="153" customFormat="1" ht="12" customHeight="1" x14ac:dyDescent="0.25">
      <c r="A144" s="129" t="s">
        <v>132</v>
      </c>
      <c r="B144" s="157" t="s">
        <v>348</v>
      </c>
      <c r="C144" s="131">
        <f>'1.B.1sz.mell.'!C144+'1.B.2.sz.mell.'!C144+'1.B.3sz.mell.'!C144</f>
        <v>0</v>
      </c>
    </row>
    <row r="145" spans="1:9" s="153" customFormat="1" ht="12" customHeight="1" x14ac:dyDescent="0.25">
      <c r="A145" s="129" t="s">
        <v>167</v>
      </c>
      <c r="B145" s="157" t="s">
        <v>349</v>
      </c>
      <c r="C145" s="131">
        <f>'1.B.1sz.mell.'!C145+'1.B.2.sz.mell.'!C145+'1.B.3sz.mell.'!C145</f>
        <v>0</v>
      </c>
    </row>
    <row r="146" spans="1:9" s="153" customFormat="1" ht="12" customHeight="1" thickBot="1" x14ac:dyDescent="0.3">
      <c r="A146" s="132" t="s">
        <v>258</v>
      </c>
      <c r="B146" s="168" t="s">
        <v>350</v>
      </c>
      <c r="C146" s="135">
        <f>'1.B.1sz.mell.'!C146+'1.B.2.sz.mell.'!C146+'1.B.3sz.mell.'!C146</f>
        <v>0</v>
      </c>
    </row>
    <row r="147" spans="1:9" s="153" customFormat="1" ht="15" customHeight="1" thickBot="1" x14ac:dyDescent="0.3">
      <c r="A147" s="150" t="s">
        <v>21</v>
      </c>
      <c r="B147" s="486" t="s">
        <v>351</v>
      </c>
      <c r="C147" s="587">
        <f>'1.B.1sz.mell.'!C147+'1.B.2.sz.mell.'!C147+'1.B.3sz.mell.'!C147</f>
        <v>0</v>
      </c>
      <c r="F147" s="178"/>
      <c r="G147" s="179"/>
      <c r="H147" s="179"/>
      <c r="I147" s="179"/>
    </row>
    <row r="148" spans="1:9" s="125" customFormat="1" ht="12.9" customHeight="1" thickBot="1" x14ac:dyDescent="0.3">
      <c r="A148" s="469" t="s">
        <v>22</v>
      </c>
      <c r="B148" s="134" t="s">
        <v>352</v>
      </c>
      <c r="C148" s="479">
        <f>'1.B.1sz.mell.'!C148+'1.B.2.sz.mell.'!C148+'1.B.3sz.mell.'!C148</f>
        <v>45699018</v>
      </c>
    </row>
    <row r="149" spans="1:9" ht="7.5" customHeight="1" x14ac:dyDescent="0.3">
      <c r="A149" s="580"/>
      <c r="B149" s="580"/>
      <c r="C149" s="581"/>
    </row>
    <row r="150" spans="1:9" x14ac:dyDescent="0.3">
      <c r="A150" s="612" t="s">
        <v>353</v>
      </c>
      <c r="B150" s="612"/>
      <c r="C150" s="612"/>
    </row>
    <row r="151" spans="1:9" ht="15" customHeight="1" thickBot="1" x14ac:dyDescent="0.35">
      <c r="A151" s="606" t="s">
        <v>114</v>
      </c>
      <c r="B151" s="606"/>
      <c r="C151" s="450" t="s">
        <v>9</v>
      </c>
    </row>
    <row r="152" spans="1:9" ht="13.5" customHeight="1" thickBot="1" x14ac:dyDescent="0.35">
      <c r="A152" s="3">
        <v>1</v>
      </c>
      <c r="B152" s="7" t="s">
        <v>354</v>
      </c>
      <c r="C152" s="74">
        <f>+C63-C127</f>
        <v>-45678998</v>
      </c>
      <c r="D152" s="107"/>
    </row>
    <row r="153" spans="1:9" ht="27.75" customHeight="1" thickBot="1" x14ac:dyDescent="0.35">
      <c r="A153" s="577" t="s">
        <v>14</v>
      </c>
      <c r="B153" s="578" t="s">
        <v>355</v>
      </c>
      <c r="C153" s="579">
        <f>+C87-C147</f>
        <v>45678998</v>
      </c>
    </row>
  </sheetData>
  <mergeCells count="9">
    <mergeCell ref="A150:C150"/>
    <mergeCell ref="A151:B151"/>
    <mergeCell ref="A1:C1"/>
    <mergeCell ref="A2:F2"/>
    <mergeCell ref="A4:C4"/>
    <mergeCell ref="A5:B5"/>
    <mergeCell ref="A90:C90"/>
    <mergeCell ref="A91:B91"/>
    <mergeCell ref="A3:C3"/>
  </mergeCells>
  <phoneticPr fontId="25" type="noConversion"/>
  <pageMargins left="0.75" right="0.75" top="0.66" bottom="1" header="0.5" footer="0.5"/>
  <pageSetup paperSize="9" scale="64" fitToWidth="3" fitToHeight="2" orientation="portrait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23</vt:i4>
      </vt:variant>
    </vt:vector>
  </HeadingPairs>
  <TitlesOfParts>
    <vt:vector size="55" baseType="lpstr">
      <vt:lpstr>1.sz.mell.</vt:lpstr>
      <vt:lpstr>1.1.sz.mell.</vt:lpstr>
      <vt:lpstr>1.2.sz.mell.</vt:lpstr>
      <vt:lpstr>1.3.sz.mell.</vt:lpstr>
      <vt:lpstr>1.A.sz.mell. (2)</vt:lpstr>
      <vt:lpstr>1.1.A.sz.mell. (2)</vt:lpstr>
      <vt:lpstr>1.2.A.sz.mell. (2)</vt:lpstr>
      <vt:lpstr>1.3.Asz.mell. (2)</vt:lpstr>
      <vt:lpstr>1.B.sz.mell.</vt:lpstr>
      <vt:lpstr>1.B.1sz.mell.</vt:lpstr>
      <vt:lpstr>1.B.2.sz.mell.</vt:lpstr>
      <vt:lpstr>1.B.3sz.mell.</vt:lpstr>
      <vt:lpstr>1.C.sz.mell.</vt:lpstr>
      <vt:lpstr>1.C.1.sz.mell.</vt:lpstr>
      <vt:lpstr>1.C.2.sz.mell. </vt:lpstr>
      <vt:lpstr>1.C.3.sz.mell.</vt:lpstr>
      <vt:lpstr>2.1.sz.mell.</vt:lpstr>
      <vt:lpstr>2.2.sz.mell.</vt:lpstr>
      <vt:lpstr>3.sz.mell.</vt:lpstr>
      <vt:lpstr>4.sz.mell.</vt:lpstr>
      <vt:lpstr>5.sz.mell.</vt:lpstr>
      <vt:lpstr>6.sz.mell</vt:lpstr>
      <vt:lpstr>1.sz tájékoztató t.</vt:lpstr>
      <vt:lpstr>2.sz tájékoztató t.</vt:lpstr>
      <vt:lpstr>3.sz tájékoztató t.</vt:lpstr>
      <vt:lpstr>4. sz tájékoztató t.</vt:lpstr>
      <vt:lpstr>5. sz tájékoztató t</vt:lpstr>
      <vt:lpstr>6.sz. tájékoztató</vt:lpstr>
      <vt:lpstr>6.A.sz. tájékoztató (2)</vt:lpstr>
      <vt:lpstr>6.sz. tájékoztató (3)</vt:lpstr>
      <vt:lpstr>6.C.sz. tájékoztató (4)</vt:lpstr>
      <vt:lpstr>Munka1</vt:lpstr>
      <vt:lpstr>'1.1.A.sz.mell. (2)'!Nyomtatási_terület</vt:lpstr>
      <vt:lpstr>'1.1.sz.mell.'!Nyomtatási_terület</vt:lpstr>
      <vt:lpstr>'1.2.A.sz.mell. (2)'!Nyomtatási_terület</vt:lpstr>
      <vt:lpstr>'1.2.sz.mell.'!Nyomtatási_terület</vt:lpstr>
      <vt:lpstr>'1.3.Asz.mell. (2)'!Nyomtatási_terület</vt:lpstr>
      <vt:lpstr>'1.3.sz.mell.'!Nyomtatási_terület</vt:lpstr>
      <vt:lpstr>'1.A.sz.mell. (2)'!Nyomtatási_terület</vt:lpstr>
      <vt:lpstr>'1.B.1sz.mell.'!Nyomtatási_terület</vt:lpstr>
      <vt:lpstr>'1.B.2.sz.mell.'!Nyomtatási_terület</vt:lpstr>
      <vt:lpstr>'1.B.3sz.mell.'!Nyomtatási_terület</vt:lpstr>
      <vt:lpstr>'1.B.sz.mell.'!Nyomtatási_terület</vt:lpstr>
      <vt:lpstr>'1.C.1.sz.mell.'!Nyomtatási_terület</vt:lpstr>
      <vt:lpstr>'1.C.2.sz.mell. '!Nyomtatási_terület</vt:lpstr>
      <vt:lpstr>'1.C.3.sz.mell.'!Nyomtatási_terület</vt:lpstr>
      <vt:lpstr>'1.C.sz.mell.'!Nyomtatási_terület</vt:lpstr>
      <vt:lpstr>'1.sz tájékoztató t.'!Nyomtatási_terület</vt:lpstr>
      <vt:lpstr>'1.sz.mell.'!Nyomtatási_terület</vt:lpstr>
      <vt:lpstr>'2.2.sz.mell.'!Nyomtatási_terület</vt:lpstr>
      <vt:lpstr>'4.sz.mell.'!Nyomtatási_terület</vt:lpstr>
      <vt:lpstr>'6.A.sz. tájékoztató (2)'!Nyomtatási_terület</vt:lpstr>
      <vt:lpstr>'6.C.sz. tájékoztató (4)'!Nyomtatási_terület</vt:lpstr>
      <vt:lpstr>'6.sz. tájékoztató'!Nyomtatási_terület</vt:lpstr>
      <vt:lpstr>'6.sz. tájékoztató (3)'!Nyomtatási_terület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Virág Balázs</cp:lastModifiedBy>
  <cp:lastPrinted>2021-03-04T08:20:30Z</cp:lastPrinted>
  <dcterms:created xsi:type="dcterms:W3CDTF">1999-10-30T10:30:45Z</dcterms:created>
  <dcterms:modified xsi:type="dcterms:W3CDTF">2021-06-12T09:22:54Z</dcterms:modified>
</cp:coreProperties>
</file>