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 s="1"/>
  <c r="E32" i="1"/>
  <c r="E31" i="1" s="1"/>
  <c r="D32" i="1"/>
  <c r="D31" i="1" s="1"/>
  <c r="F104" i="1"/>
  <c r="F108" i="1" s="1"/>
  <c r="E104" i="1"/>
  <c r="E108" i="1" s="1"/>
  <c r="D104" i="1"/>
  <c r="D108" i="1" s="1"/>
  <c r="G100" i="1"/>
  <c r="G15" i="1"/>
  <c r="F66" i="1"/>
  <c r="G23" i="1"/>
  <c r="G107" i="1"/>
  <c r="G106" i="1"/>
  <c r="G98" i="1"/>
  <c r="G96" i="1"/>
  <c r="F95" i="1"/>
  <c r="E95" i="1"/>
  <c r="D95" i="1"/>
  <c r="G93" i="1"/>
  <c r="G92" i="1"/>
  <c r="G91" i="1"/>
  <c r="G90" i="1"/>
  <c r="G89" i="1"/>
  <c r="G88" i="1"/>
  <c r="F87" i="1"/>
  <c r="E87" i="1"/>
  <c r="D87" i="1"/>
  <c r="G76" i="1"/>
  <c r="G75" i="1" s="1"/>
  <c r="F75" i="1"/>
  <c r="E75" i="1"/>
  <c r="D75" i="1"/>
  <c r="G73" i="1"/>
  <c r="G72" i="1" s="1"/>
  <c r="F72" i="1"/>
  <c r="F79" i="1" s="1"/>
  <c r="E72" i="1"/>
  <c r="E79" i="1" s="1"/>
  <c r="D72" i="1"/>
  <c r="D79" i="1" s="1"/>
  <c r="E66" i="1"/>
  <c r="D66" i="1"/>
  <c r="F61" i="1"/>
  <c r="E61" i="1"/>
  <c r="D61" i="1"/>
  <c r="F49" i="1"/>
  <c r="E49" i="1"/>
  <c r="D49" i="1"/>
  <c r="G45" i="1"/>
  <c r="G44" i="1"/>
  <c r="G41" i="1"/>
  <c r="G40" i="1"/>
  <c r="F38" i="1"/>
  <c r="E38" i="1"/>
  <c r="D38" i="1"/>
  <c r="G37" i="1"/>
  <c r="G34" i="1"/>
  <c r="G33" i="1"/>
  <c r="G27" i="1"/>
  <c r="F22" i="1"/>
  <c r="E22" i="1"/>
  <c r="D22" i="1"/>
  <c r="G21" i="1"/>
  <c r="G14" i="1"/>
  <c r="G13" i="1"/>
  <c r="G12" i="1"/>
  <c r="G11" i="1"/>
  <c r="G10" i="1"/>
  <c r="F9" i="1"/>
  <c r="E9" i="1"/>
  <c r="D9" i="1"/>
  <c r="G38" i="1" l="1"/>
  <c r="G32" i="1"/>
  <c r="D101" i="1"/>
  <c r="D109" i="1" s="1"/>
  <c r="E101" i="1"/>
  <c r="E109" i="1" s="1"/>
  <c r="G108" i="1"/>
  <c r="F101" i="1"/>
  <c r="F109" i="1" s="1"/>
  <c r="G95" i="1"/>
  <c r="G87" i="1"/>
  <c r="G31" i="1"/>
  <c r="G22" i="1"/>
  <c r="G9" i="1"/>
  <c r="G104" i="1"/>
  <c r="E16" i="1"/>
  <c r="E71" i="1" s="1"/>
  <c r="E80" i="1" s="1"/>
  <c r="F16" i="1"/>
  <c r="F71" i="1" s="1"/>
  <c r="F80" i="1" s="1"/>
  <c r="G79" i="1" l="1"/>
  <c r="G109" i="1"/>
  <c r="G101" i="1"/>
  <c r="G16" i="1"/>
  <c r="G71" i="1" l="1"/>
  <c r="G80" i="1" s="1"/>
  <c r="D16" i="1"/>
  <c r="D71" i="1" s="1"/>
  <c r="D80" i="1" s="1"/>
</calcChain>
</file>

<file path=xl/sharedStrings.xml><?xml version="1.0" encoding="utf-8"?>
<sst xmlns="http://schemas.openxmlformats.org/spreadsheetml/2006/main" count="273" uniqueCount="239">
  <si>
    <t xml:space="preserve">Tószeg Községi Önkormányzat </t>
  </si>
  <si>
    <t xml:space="preserve">2020.  ÉVI   SAJÁT KÖLTSÉGVETÉSÉNEK  ÖSSZESEN   FELADATAI  BEVÉTEL , KIADÁS </t>
  </si>
  <si>
    <t>BEVÉTELEK</t>
  </si>
  <si>
    <t>Sor-
szám</t>
  </si>
  <si>
    <t>Bevételi jogcím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</si>
  <si>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</si>
  <si>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</si>
  <si>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</si>
  <si>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</si>
  <si>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</si>
  <si>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</si>
  <si>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(1.1.+…+.1.6.)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</si>
  <si>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</si>
  <si>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</si>
  <si>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</si>
  <si>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</si>
  <si>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</si>
  <si>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</si>
  <si>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</si>
  <si>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Önkormányzatok szociális és gyermekjóléti feladatainak támogatása</t>
  </si>
  <si>
    <t>B113</t>
  </si>
  <si>
    <t>1.4.</t>
  </si>
  <si>
    <t>Önkormányzatok kulturális feladatainak támogatása</t>
  </si>
  <si>
    <t>B114</t>
  </si>
  <si>
    <t>1.5.</t>
  </si>
  <si>
    <t>Működési célú költségvetési támogatások és kiegészítő támogatás</t>
  </si>
  <si>
    <t>B115</t>
  </si>
  <si>
    <t>1.6.</t>
  </si>
  <si>
    <t>Elszámolásból származó bevételek</t>
  </si>
  <si>
    <t>B116</t>
  </si>
  <si>
    <t>2.</t>
  </si>
  <si>
    <t>Működési célú támogatások államháztartáson belülről (2.1.+…+.2.5.)</t>
  </si>
  <si>
    <t>B1</t>
  </si>
  <si>
    <t>2.1.</t>
  </si>
  <si>
    <t>Elvonások és befizetések bevételei</t>
  </si>
  <si>
    <t>B12</t>
  </si>
  <si>
    <t>2.2.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</si>
  <si>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</si>
  <si>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</si>
  <si>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</si>
  <si>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</si>
  <si>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</si>
  <si>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</si>
  <si>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</si>
  <si>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</si>
  <si>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</si>
  <si>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 xml:space="preserve">Egyéb működési célú támogatások bevételei </t>
  </si>
  <si>
    <t>B16</t>
  </si>
  <si>
    <t>3.</t>
  </si>
  <si>
    <t>Felhalmozási célú támogatások államháztartáson belülről (3.1.+…+3.5.)</t>
  </si>
  <si>
    <t>B2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</si>
  <si>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</si>
  <si>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</si>
  <si>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</si>
  <si>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</si>
  <si>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</si>
  <si>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</si>
  <si>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</si>
  <si>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</si>
  <si>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</si>
  <si>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</si>
  <si>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</si>
  <si>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</si>
  <si>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</si>
  <si>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</si>
  <si>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</si>
  <si>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</si>
  <si>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</si>
  <si>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</si>
  <si>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</si>
  <si>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</si>
  <si>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</si>
  <si>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- Vagyoni típusú adók</t>
  </si>
  <si>
    <t>B34</t>
  </si>
  <si>
    <t>4.1.2.</t>
  </si>
  <si>
    <t>- Termékek és szolgáltatások adói</t>
  </si>
  <si>
    <t>4.2.</t>
  </si>
  <si>
    <t>Gépjárműadó</t>
  </si>
  <si>
    <t>B354</t>
  </si>
  <si>
    <t>4.3.</t>
  </si>
  <si>
    <t>Egyéb áruhasználati és szolgáltatási adók</t>
  </si>
  <si>
    <t>B355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</si>
  <si>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</si>
  <si>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</si>
  <si>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</si>
  <si>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</si>
  <si>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</si>
  <si>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</si>
  <si>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</si>
  <si>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</si>
  <si>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</si>
  <si>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</si>
  <si>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</si>
  <si>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</si>
  <si>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</si>
  <si>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</si>
  <si>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</si>
  <si>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</si>
  <si>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</si>
  <si>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</si>
  <si>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</si>
  <si>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</si>
  <si>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</si>
  <si>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</si>
  <si>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</si>
  <si>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</si>
  <si>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</si>
  <si>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</si>
  <si>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</si>
  <si>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</si>
  <si>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</si>
  <si>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</si>
  <si>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</si>
  <si>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</si>
  <si>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</si>
  <si>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</si>
  <si>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</si>
  <si>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</si>
  <si>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</si>
  <si>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</si>
  <si>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</si>
  <si>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</si>
  <si>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</si>
  <si>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</si>
  <si>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</si>
  <si>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</si>
  <si>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</si>
  <si>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</si>
  <si>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</si>
  <si>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</si>
  <si>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</si>
  <si>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</si>
  <si>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</si>
  <si>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</si>
  <si>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</si>
  <si>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</si>
  <si>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</si>
  <si>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Működési célú átvett pénzeszközök (7.1. + … + 7.3.)</t>
  </si>
  <si>
    <t>B6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</si>
  <si>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</si>
  <si>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</si>
  <si>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</si>
  <si>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</si>
  <si>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</si>
  <si>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</si>
  <si>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</si>
  <si>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</si>
  <si>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</si>
  <si>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7.4.</t>
  </si>
  <si>
    <t>7.3.-ból EU-s támogatás (közvetlen)</t>
  </si>
  <si>
    <t>8.</t>
  </si>
  <si>
    <t>Felhalmozási célú átvett pénzeszközök (8.1.+8.2.+8.3.)</t>
  </si>
  <si>
    <t>B7</t>
  </si>
  <si>
    <t>8.1.</t>
  </si>
  <si>
    <t>Felhalm. célú garancia- és kezességvállalásból megtérülések ÁH-n kívülről</t>
  </si>
  <si>
    <t>B71</t>
  </si>
  <si>
    <t>8.2.</t>
  </si>
  <si>
    <t>Felhalm. célú visszatérítendő támogatások, kölcsönök visszatér. ÁH-n kívülről</t>
  </si>
  <si>
    <t>B74</t>
  </si>
  <si>
    <t>8.3.</t>
  </si>
  <si>
    <t>Egyéb felhalmozási célú átvett pénzeszköz</t>
  </si>
  <si>
    <t>B75</t>
  </si>
  <si>
    <t>8.4.</t>
  </si>
  <si>
    <t>8.3.-ból EU-s támogatás (közvetlen)</t>
  </si>
  <si>
    <t>9.</t>
  </si>
  <si>
    <t>KÖLTSÉGVETÉSI BEVÉTELEK ÖSSZESEN: (1+…+8)</t>
  </si>
  <si>
    <t>B1-B7</t>
  </si>
  <si>
    <t>10.1.</t>
  </si>
  <si>
    <t>10.2.</t>
  </si>
  <si>
    <t>11.1.</t>
  </si>
  <si>
    <t>11.2.</t>
  </si>
  <si>
    <t>11.3.</t>
  </si>
  <si>
    <t>Maradvány igénybevétele (12.1. + 12.2.)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</si>
  <si>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</si>
  <si>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</si>
  <si>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</si>
  <si>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</si>
  <si>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</si>
  <si>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Belföldi finanszírozás bevételei (13.1. + … + 13.3.)</t>
  </si>
  <si>
    <t>B81</t>
  </si>
  <si>
    <t>Államháztartáson belüli megelőlegezések</t>
  </si>
  <si>
    <t>B814</t>
  </si>
  <si>
    <t>Államháztartáson belüli megelőlegezések törlesztése</t>
  </si>
  <si>
    <t>B815</t>
  </si>
  <si>
    <t>Betétek megszüntetése</t>
  </si>
  <si>
    <t>B817</t>
  </si>
  <si>
    <t>FINANSZÍROZÁSI BEVÉTELEK ÖSSZESEN: (10. + … +15.)</t>
  </si>
  <si>
    <t>B8</t>
  </si>
  <si>
    <t>K I A D Á S O 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</si>
  <si>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(1.1+…+1.5.)</t>
    </r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</si>
  <si>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</si>
  <si>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</si>
  <si>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</si>
  <si>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</si>
  <si>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</si>
  <si>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</si>
  <si>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</si>
  <si>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</si>
  <si>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</si>
  <si>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</t>
  </si>
  <si>
    <t>K5</t>
  </si>
  <si>
    <t xml:space="preserve"> - az 1.5-ből: - Elvonások és befizetések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</si>
  <si>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</si>
  <si>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</si>
  <si>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</si>
  <si>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K8</t>
  </si>
  <si>
    <t>Beruházások</t>
  </si>
  <si>
    <t>K6</t>
  </si>
  <si>
    <t>2.1.-ből EU-s forrásból megvalósuló beruházás</t>
  </si>
  <si>
    <t>Felújítások</t>
  </si>
  <si>
    <t>K7</t>
  </si>
  <si>
    <t>2.3.-ból EU-s forrásból megvalósuló felújítás</t>
  </si>
  <si>
    <t>Egyéb felhalmozási kiadások</t>
  </si>
  <si>
    <t>4.</t>
  </si>
  <si>
    <t>KÖLTSÉGVETÉSI KIADÁSOK ÖSSZESEN (1+2+3)</t>
  </si>
  <si>
    <t>K1-K8</t>
  </si>
  <si>
    <t>Hitel-, kölcsöntörlesztés államháztartáson kívülre (5.1. + … + 5.3.)</t>
  </si>
  <si>
    <t>K911</t>
  </si>
  <si>
    <t xml:space="preserve">Belföldi értékpapírok kiadásai </t>
  </si>
  <si>
    <t>K912</t>
  </si>
  <si>
    <t>7.</t>
  </si>
  <si>
    <t>K91</t>
  </si>
  <si>
    <t>Államháztartáson belüli megelőlegezések folyósítása</t>
  </si>
  <si>
    <t>Államháztartáson belüli megelőlegezések visszafizetése</t>
  </si>
  <si>
    <t>Központi irányító szervi támogatások folyósítása</t>
  </si>
  <si>
    <t>K915</t>
  </si>
  <si>
    <t>FINANSZÍROZÁSI KIADÁSOK ÖSSZESEN: (5.+…+8.)</t>
  </si>
  <si>
    <t>K9</t>
  </si>
  <si>
    <t>KÖLTSÉGVETÉSI ÉS FINANSZÍROZÁSI KIADÁSOK MINDÖSSZESEN: (4+9)</t>
  </si>
  <si>
    <t>B351</t>
  </si>
  <si>
    <t>Belföldi finanszírozás kiadásai (6.1. + … + 6.3.)</t>
  </si>
  <si>
    <t>K914</t>
  </si>
  <si>
    <t>KÖLTSÉGVETÉSI ÉS FINANSZÍROZÁSI BEVÉTELEK ÖSSZESEN: (9+15)</t>
  </si>
  <si>
    <t>10.</t>
  </si>
  <si>
    <t>11.</t>
  </si>
  <si>
    <t>14.</t>
  </si>
  <si>
    <t>15.</t>
  </si>
  <si>
    <t>adatok Ft-ban</t>
  </si>
  <si>
    <t xml:space="preserve">10.1. sz. melléklet  a 4 /2021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</si>
</sst>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right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4" xfId="1" applyNumberFormat="1" applyFont="1" applyBorder="1" applyAlignment="1">
      <alignment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3" fontId="2" fillId="0" borderId="4" xfId="0" applyNumberFormat="1" applyFont="1" applyBorder="1"/>
    <xf numFmtId="2" fontId="2" fillId="0" borderId="4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4" xfId="1" applyNumberFormat="1" applyFont="1" applyBorder="1" applyAlignment="1">
      <alignment vertical="center" wrapText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3" fontId="2" fillId="2" borderId="4" xfId="1" applyNumberFormat="1" applyFont="1" applyFill="1" applyBorder="1" applyAlignment="1" applyProtection="1">
      <alignment vertical="center" wrapText="1"/>
      <protection locked="0"/>
    </xf>
    <xf numFmtId="3" fontId="2" fillId="0" borderId="4" xfId="1" applyNumberFormat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 wrapText="1"/>
    </xf>
    <xf numFmtId="3" fontId="3" fillId="0" borderId="4" xfId="0" quotePrefix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3" fontId="2" fillId="0" borderId="5" xfId="0" applyNumberFormat="1" applyFont="1" applyBorder="1"/>
    <xf numFmtId="2" fontId="2" fillId="0" borderId="5" xfId="0" applyNumberFormat="1" applyFont="1" applyBorder="1"/>
    <xf numFmtId="49" fontId="2" fillId="0" borderId="5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3" fontId="2" fillId="0" borderId="0" xfId="1" applyNumberFormat="1" applyFont="1" applyBorder="1" applyAlignment="1" applyProtection="1">
      <alignment vertical="center" wrapText="1"/>
      <protection locked="0"/>
    </xf>
    <xf numFmtId="3" fontId="2" fillId="0" borderId="0" xfId="0" applyNumberFormat="1" applyFont="1" applyBorder="1"/>
    <xf numFmtId="2" fontId="2" fillId="0" borderId="0" xfId="0" applyNumberFormat="1" applyFont="1" applyBorder="1"/>
    <xf numFmtId="49" fontId="2" fillId="0" borderId="6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3" fontId="2" fillId="0" borderId="6" xfId="1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/>
    <xf numFmtId="2" fontId="2" fillId="0" borderId="6" xfId="0" applyNumberFormat="1" applyFont="1" applyBorder="1"/>
    <xf numFmtId="2" fontId="2" fillId="0" borderId="5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3" fontId="3" fillId="0" borderId="0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horizontal="center" vertical="center"/>
    </xf>
    <xf numFmtId="0" fontId="0" fillId="0" borderId="6" xfId="0" applyBorder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sqref="A1:G1"/>
    </sheetView>
  </sheetViews>
  <sheetFormatPr defaultRowHeight="15.75" x14ac:dyDescent="0.25"/>
  <cols>
    <col min="1" max="1" width="6.140625" style="26" customWidth="1"/>
    <col min="2" max="2" width="63.7109375" style="27" customWidth="1"/>
    <col min="3" max="3" width="7" style="26" customWidth="1"/>
    <col min="4" max="4" width="13.42578125" style="29" customWidth="1"/>
    <col min="5" max="5" width="14.28515625" style="29" customWidth="1"/>
    <col min="6" max="6" width="14.140625" style="29" customWidth="1"/>
    <col min="7" max="7" width="9" style="3" customWidth="1"/>
  </cols>
  <sheetData>
    <row r="1" spans="1:7" x14ac:dyDescent="0.25">
      <c r="A1" s="68" t="s">
        <v>238</v>
      </c>
      <c r="B1" s="68"/>
      <c r="C1" s="68"/>
      <c r="D1" s="68"/>
      <c r="E1" s="68"/>
      <c r="F1" s="68"/>
      <c r="G1" s="68"/>
    </row>
    <row r="2" spans="1:7" x14ac:dyDescent="0.25">
      <c r="A2" s="1"/>
      <c r="B2" s="2"/>
      <c r="C2" s="1"/>
      <c r="D2" s="28"/>
    </row>
    <row r="3" spans="1:7" x14ac:dyDescent="0.25">
      <c r="A3" s="69" t="s">
        <v>0</v>
      </c>
      <c r="B3" s="69"/>
      <c r="C3" s="69"/>
      <c r="D3" s="69"/>
      <c r="E3" s="69"/>
      <c r="F3" s="69"/>
      <c r="G3" s="69"/>
    </row>
    <row r="4" spans="1:7" ht="14.45" customHeight="1" x14ac:dyDescent="0.25">
      <c r="A4" s="69" t="s">
        <v>1</v>
      </c>
      <c r="B4" s="69"/>
      <c r="C4" s="69"/>
      <c r="D4" s="69"/>
      <c r="E4" s="69"/>
      <c r="F4" s="69"/>
      <c r="G4" s="69"/>
    </row>
    <row r="5" spans="1:7" x14ac:dyDescent="0.25">
      <c r="A5" s="1"/>
      <c r="B5" s="2"/>
      <c r="C5" s="1"/>
      <c r="D5" s="30"/>
    </row>
    <row r="6" spans="1:7" x14ac:dyDescent="0.25">
      <c r="A6" s="70"/>
      <c r="B6" s="70"/>
      <c r="C6" s="4"/>
      <c r="F6" s="62" t="s">
        <v>237</v>
      </c>
      <c r="G6" s="5"/>
    </row>
    <row r="7" spans="1:7" x14ac:dyDescent="0.25">
      <c r="A7" s="71" t="s">
        <v>2</v>
      </c>
      <c r="B7" s="72"/>
      <c r="C7" s="72"/>
      <c r="D7" s="72"/>
      <c r="E7" s="72"/>
      <c r="F7" s="72"/>
      <c r="G7" s="73"/>
    </row>
    <row r="8" spans="1:7" ht="47.25" x14ac:dyDescent="0.25">
      <c r="A8" s="6" t="s">
        <v>3</v>
      </c>
      <c r="B8" s="7" t="s">
        <v>4</v>
      </c>
      <c r="C8" s="6" t="s">
        <v>5</v>
      </c>
      <c r="D8" s="31" t="s">
        <v>6</v>
      </c>
      <c r="E8" s="32" t="s">
        <v>7</v>
      </c>
      <c r="F8" s="31" t="s">
        <v>8</v>
      </c>
      <c r="G8" s="9" t="s">
        <v>9</v>
      </c>
    </row>
    <row r="9" spans="1:7" x14ac:dyDescent="0.25">
      <c r="A9" s="6" t="s">
        <v>10</v>
      </c>
      <c r="B9" s="7" t="s">
        <v>11</v>
      </c>
      <c r="C9" s="6"/>
      <c r="D9" s="33">
        <f>+D10+D11+D12+D13+D14+D15</f>
        <v>123940000</v>
      </c>
      <c r="E9" s="33">
        <f>+E10+E11+E12+E13+E14+E15</f>
        <v>155614214</v>
      </c>
      <c r="F9" s="33">
        <f>+F10+F11+F12+F13+F14+F15</f>
        <v>155614214</v>
      </c>
      <c r="G9" s="10">
        <f t="shared" ref="G9:G15" si="0">F9/E9*100</f>
        <v>100</v>
      </c>
    </row>
    <row r="10" spans="1:7" x14ac:dyDescent="0.25">
      <c r="A10" s="11" t="s">
        <v>12</v>
      </c>
      <c r="B10" s="12" t="s">
        <v>13</v>
      </c>
      <c r="C10" s="13" t="s">
        <v>14</v>
      </c>
      <c r="D10" s="34">
        <v>18500090</v>
      </c>
      <c r="E10" s="14">
        <v>30688807</v>
      </c>
      <c r="F10" s="14">
        <v>30688807</v>
      </c>
      <c r="G10" s="15">
        <f t="shared" si="0"/>
        <v>100</v>
      </c>
    </row>
    <row r="11" spans="1:7" x14ac:dyDescent="0.25">
      <c r="A11" s="11" t="s">
        <v>15</v>
      </c>
      <c r="B11" s="16" t="s">
        <v>16</v>
      </c>
      <c r="C11" s="17" t="s">
        <v>17</v>
      </c>
      <c r="D11" s="34">
        <v>68664600</v>
      </c>
      <c r="E11" s="18">
        <v>80843470</v>
      </c>
      <c r="F11" s="18">
        <v>80843470</v>
      </c>
      <c r="G11" s="15">
        <f t="shared" si="0"/>
        <v>100</v>
      </c>
    </row>
    <row r="12" spans="1:7" x14ac:dyDescent="0.25">
      <c r="A12" s="11" t="s">
        <v>18</v>
      </c>
      <c r="B12" s="16" t="s">
        <v>19</v>
      </c>
      <c r="C12" s="17" t="s">
        <v>20</v>
      </c>
      <c r="D12" s="34">
        <v>28064177</v>
      </c>
      <c r="E12" s="18">
        <v>29863406</v>
      </c>
      <c r="F12" s="18">
        <v>29863406</v>
      </c>
      <c r="G12" s="15">
        <f t="shared" si="0"/>
        <v>100</v>
      </c>
    </row>
    <row r="13" spans="1:7" x14ac:dyDescent="0.25">
      <c r="A13" s="11" t="s">
        <v>21</v>
      </c>
      <c r="B13" s="16" t="s">
        <v>22</v>
      </c>
      <c r="C13" s="17" t="s">
        <v>23</v>
      </c>
      <c r="D13" s="34">
        <v>5710815</v>
      </c>
      <c r="E13" s="18">
        <v>8166634</v>
      </c>
      <c r="F13" s="18">
        <v>8166634</v>
      </c>
      <c r="G13" s="15">
        <f t="shared" si="0"/>
        <v>100</v>
      </c>
    </row>
    <row r="14" spans="1:7" x14ac:dyDescent="0.25">
      <c r="A14" s="11" t="s">
        <v>24</v>
      </c>
      <c r="B14" s="16" t="s">
        <v>25</v>
      </c>
      <c r="C14" s="17" t="s">
        <v>26</v>
      </c>
      <c r="D14" s="35">
        <v>3000318</v>
      </c>
      <c r="E14" s="18">
        <v>2514600</v>
      </c>
      <c r="F14" s="18">
        <v>2514600</v>
      </c>
      <c r="G14" s="15">
        <f t="shared" si="0"/>
        <v>100</v>
      </c>
    </row>
    <row r="15" spans="1:7" x14ac:dyDescent="0.25">
      <c r="A15" s="11" t="s">
        <v>27</v>
      </c>
      <c r="B15" s="16" t="s">
        <v>28</v>
      </c>
      <c r="C15" s="17" t="s">
        <v>29</v>
      </c>
      <c r="D15" s="35">
        <v>0</v>
      </c>
      <c r="E15" s="18">
        <v>3537297</v>
      </c>
      <c r="F15" s="18">
        <v>3537297</v>
      </c>
      <c r="G15" s="19">
        <f t="shared" si="0"/>
        <v>100</v>
      </c>
    </row>
    <row r="16" spans="1:7" ht="31.5" x14ac:dyDescent="0.25">
      <c r="A16" s="6" t="s">
        <v>30</v>
      </c>
      <c r="B16" s="20" t="s">
        <v>31</v>
      </c>
      <c r="C16" s="21" t="s">
        <v>32</v>
      </c>
      <c r="D16" s="33">
        <f>+D17+D18+D19+D20+D21</f>
        <v>31559000</v>
      </c>
      <c r="E16" s="33">
        <f>+E17+E18+E19+E20+E21</f>
        <v>35214000</v>
      </c>
      <c r="F16" s="33">
        <f>+F17+F18+F19+F20+F21</f>
        <v>33722515</v>
      </c>
      <c r="G16" s="10">
        <f>F16/E16*100</f>
        <v>95.764511273925152</v>
      </c>
    </row>
    <row r="17" spans="1:7" x14ac:dyDescent="0.25">
      <c r="A17" s="11" t="s">
        <v>33</v>
      </c>
      <c r="B17" s="16" t="s">
        <v>34</v>
      </c>
      <c r="C17" s="17" t="s">
        <v>35</v>
      </c>
      <c r="D17" s="34"/>
      <c r="E17" s="18"/>
      <c r="F17" s="18"/>
      <c r="G17" s="19"/>
    </row>
    <row r="18" spans="1:7" x14ac:dyDescent="0.25">
      <c r="A18" s="11" t="s">
        <v>36</v>
      </c>
      <c r="B18" s="16" t="s">
        <v>37</v>
      </c>
      <c r="C18" s="17" t="s">
        <v>38</v>
      </c>
      <c r="D18" s="34"/>
      <c r="E18" s="18"/>
      <c r="F18" s="18"/>
      <c r="G18" s="19"/>
    </row>
    <row r="19" spans="1:7" x14ac:dyDescent="0.25">
      <c r="A19" s="11" t="s">
        <v>39</v>
      </c>
      <c r="B19" s="16" t="s">
        <v>40</v>
      </c>
      <c r="C19" s="17" t="s">
        <v>41</v>
      </c>
      <c r="D19" s="34"/>
      <c r="E19" s="18"/>
      <c r="F19" s="18"/>
      <c r="G19" s="19"/>
    </row>
    <row r="20" spans="1:7" x14ac:dyDescent="0.25">
      <c r="A20" s="11" t="s">
        <v>42</v>
      </c>
      <c r="B20" s="16" t="s">
        <v>43</v>
      </c>
      <c r="C20" s="17" t="s">
        <v>44</v>
      </c>
      <c r="D20" s="34"/>
      <c r="E20" s="18"/>
      <c r="F20" s="18"/>
      <c r="G20" s="19"/>
    </row>
    <row r="21" spans="1:7" x14ac:dyDescent="0.25">
      <c r="A21" s="11" t="s">
        <v>45</v>
      </c>
      <c r="B21" s="16" t="s">
        <v>46</v>
      </c>
      <c r="C21" s="17" t="s">
        <v>47</v>
      </c>
      <c r="D21" s="34">
        <v>31559000</v>
      </c>
      <c r="E21" s="18">
        <v>35214000</v>
      </c>
      <c r="F21" s="18">
        <v>33722515</v>
      </c>
      <c r="G21" s="15">
        <f>F21/E21*100</f>
        <v>95.764511273925152</v>
      </c>
    </row>
    <row r="22" spans="1:7" ht="21.6" customHeight="1" x14ac:dyDescent="0.25">
      <c r="A22" s="6" t="s">
        <v>48</v>
      </c>
      <c r="B22" s="7" t="s">
        <v>49</v>
      </c>
      <c r="C22" s="6" t="s">
        <v>50</v>
      </c>
      <c r="D22" s="33">
        <f>+D23+D24+D25+D26+D27</f>
        <v>0</v>
      </c>
      <c r="E22" s="33">
        <f>+E23+E24+E25+E26+E27</f>
        <v>198592041</v>
      </c>
      <c r="F22" s="33">
        <f>+F23+F24+F25+F26+F27</f>
        <v>215339420</v>
      </c>
      <c r="G22" s="10">
        <f>F22/E22*100</f>
        <v>108.43305648890531</v>
      </c>
    </row>
    <row r="23" spans="1:7" x14ac:dyDescent="0.25">
      <c r="A23" s="11" t="s">
        <v>51</v>
      </c>
      <c r="B23" s="16" t="s">
        <v>52</v>
      </c>
      <c r="C23" s="17" t="s">
        <v>53</v>
      </c>
      <c r="D23" s="34"/>
      <c r="E23" s="18">
        <v>30157956</v>
      </c>
      <c r="F23" s="18">
        <v>30157956</v>
      </c>
      <c r="G23" s="15">
        <f>F23/E23*100</f>
        <v>100</v>
      </c>
    </row>
    <row r="24" spans="1:7" x14ac:dyDescent="0.25">
      <c r="A24" s="11" t="s">
        <v>54</v>
      </c>
      <c r="B24" s="16" t="s">
        <v>55</v>
      </c>
      <c r="C24" s="17" t="s">
        <v>56</v>
      </c>
      <c r="D24" s="34"/>
      <c r="E24" s="18"/>
      <c r="F24" s="18"/>
      <c r="G24" s="19"/>
    </row>
    <row r="25" spans="1:7" ht="31.5" x14ac:dyDescent="0.25">
      <c r="A25" s="11" t="s">
        <v>57</v>
      </c>
      <c r="B25" s="16" t="s">
        <v>58</v>
      </c>
      <c r="C25" s="17" t="s">
        <v>59</v>
      </c>
      <c r="D25" s="34"/>
      <c r="E25" s="18"/>
      <c r="F25" s="18"/>
      <c r="G25" s="19"/>
    </row>
    <row r="26" spans="1:7" ht="31.5" x14ac:dyDescent="0.25">
      <c r="A26" s="11" t="s">
        <v>60</v>
      </c>
      <c r="B26" s="16" t="s">
        <v>61</v>
      </c>
      <c r="C26" s="17" t="s">
        <v>62</v>
      </c>
      <c r="D26" s="34"/>
      <c r="E26" s="18"/>
      <c r="F26" s="18"/>
      <c r="G26" s="19"/>
    </row>
    <row r="27" spans="1:7" x14ac:dyDescent="0.25">
      <c r="A27" s="11" t="s">
        <v>63</v>
      </c>
      <c r="B27" s="16" t="s">
        <v>64</v>
      </c>
      <c r="C27" s="17" t="s">
        <v>65</v>
      </c>
      <c r="D27" s="34"/>
      <c r="E27" s="18">
        <v>168434085</v>
      </c>
      <c r="F27" s="18">
        <v>185181464</v>
      </c>
      <c r="G27" s="15">
        <f t="shared" ref="G27:G34" si="1">F27/E27*100</f>
        <v>109.94298689603117</v>
      </c>
    </row>
    <row r="28" spans="1:7" x14ac:dyDescent="0.25">
      <c r="A28" s="44"/>
      <c r="B28" s="45"/>
      <c r="C28" s="46"/>
      <c r="D28" s="47"/>
      <c r="E28" s="42"/>
      <c r="F28" s="42"/>
      <c r="G28" s="60"/>
    </row>
    <row r="29" spans="1:7" x14ac:dyDescent="0.25">
      <c r="A29" s="54"/>
      <c r="B29" s="55"/>
      <c r="C29" s="56"/>
      <c r="D29" s="57"/>
      <c r="E29" s="58"/>
      <c r="F29" s="58"/>
      <c r="G29" s="61"/>
    </row>
    <row r="30" spans="1:7" ht="35.450000000000003" customHeight="1" x14ac:dyDescent="0.25">
      <c r="A30" s="6" t="s">
        <v>3</v>
      </c>
      <c r="B30" s="7" t="s">
        <v>4</v>
      </c>
      <c r="C30" s="6" t="s">
        <v>5</v>
      </c>
      <c r="D30" s="31" t="s">
        <v>6</v>
      </c>
      <c r="E30" s="32" t="s">
        <v>7</v>
      </c>
      <c r="F30" s="31" t="s">
        <v>8</v>
      </c>
      <c r="G30" s="9" t="s">
        <v>9</v>
      </c>
    </row>
    <row r="31" spans="1:7" x14ac:dyDescent="0.25">
      <c r="A31" s="6" t="s">
        <v>66</v>
      </c>
      <c r="B31" s="7" t="s">
        <v>67</v>
      </c>
      <c r="C31" s="6" t="s">
        <v>68</v>
      </c>
      <c r="D31" s="33">
        <f>D32+D35+D36+D37</f>
        <v>307750000</v>
      </c>
      <c r="E31" s="33">
        <f>E32+E35+E36+E37</f>
        <v>295065310</v>
      </c>
      <c r="F31" s="33">
        <f>F32+F35+F36+F37</f>
        <v>317794951</v>
      </c>
      <c r="G31" s="10">
        <f t="shared" si="1"/>
        <v>107.70325762794684</v>
      </c>
    </row>
    <row r="32" spans="1:7" x14ac:dyDescent="0.25">
      <c r="A32" s="11" t="s">
        <v>69</v>
      </c>
      <c r="B32" s="16" t="s">
        <v>70</v>
      </c>
      <c r="C32" s="17"/>
      <c r="D32" s="36">
        <f>D33+D34</f>
        <v>294700000</v>
      </c>
      <c r="E32" s="36">
        <f>E33+E34</f>
        <v>293015310</v>
      </c>
      <c r="F32" s="36">
        <f>F33+F34</f>
        <v>314123687</v>
      </c>
      <c r="G32" s="15">
        <f t="shared" si="1"/>
        <v>107.20384781259382</v>
      </c>
    </row>
    <row r="33" spans="1:7" x14ac:dyDescent="0.25">
      <c r="A33" s="11" t="s">
        <v>71</v>
      </c>
      <c r="B33" s="16" t="s">
        <v>72</v>
      </c>
      <c r="C33" s="17" t="s">
        <v>73</v>
      </c>
      <c r="D33" s="34">
        <v>14700000</v>
      </c>
      <c r="E33" s="18">
        <v>13015310</v>
      </c>
      <c r="F33" s="18">
        <v>15442895</v>
      </c>
      <c r="G33" s="22">
        <f t="shared" si="1"/>
        <v>118.65176472938408</v>
      </c>
    </row>
    <row r="34" spans="1:7" x14ac:dyDescent="0.25">
      <c r="A34" s="11" t="s">
        <v>74</v>
      </c>
      <c r="B34" s="16" t="s">
        <v>75</v>
      </c>
      <c r="C34" s="17" t="s">
        <v>229</v>
      </c>
      <c r="D34" s="34">
        <v>280000000</v>
      </c>
      <c r="E34" s="18">
        <v>280000000</v>
      </c>
      <c r="F34" s="18">
        <v>298680792</v>
      </c>
      <c r="G34" s="22">
        <f t="shared" si="1"/>
        <v>106.67171142857144</v>
      </c>
    </row>
    <row r="35" spans="1:7" x14ac:dyDescent="0.25">
      <c r="A35" s="11" t="s">
        <v>76</v>
      </c>
      <c r="B35" s="16" t="s">
        <v>77</v>
      </c>
      <c r="C35" s="17" t="s">
        <v>78</v>
      </c>
      <c r="D35" s="34">
        <v>11000000</v>
      </c>
      <c r="E35" s="18"/>
      <c r="F35" s="18"/>
      <c r="G35" s="22"/>
    </row>
    <row r="36" spans="1:7" x14ac:dyDescent="0.25">
      <c r="A36" s="11" t="s">
        <v>79</v>
      </c>
      <c r="B36" s="16" t="s">
        <v>80</v>
      </c>
      <c r="C36" s="17" t="s">
        <v>81</v>
      </c>
      <c r="D36" s="34"/>
      <c r="E36" s="18"/>
      <c r="F36" s="18"/>
      <c r="G36" s="22"/>
    </row>
    <row r="37" spans="1:7" x14ac:dyDescent="0.25">
      <c r="A37" s="11" t="s">
        <v>82</v>
      </c>
      <c r="B37" s="16" t="s">
        <v>83</v>
      </c>
      <c r="C37" s="17" t="s">
        <v>84</v>
      </c>
      <c r="D37" s="34">
        <v>2050000</v>
      </c>
      <c r="E37" s="34">
        <v>2050000</v>
      </c>
      <c r="F37" s="18">
        <v>3671264</v>
      </c>
      <c r="G37" s="22">
        <f>F37/E37*100</f>
        <v>179.0860487804878</v>
      </c>
    </row>
    <row r="38" spans="1:7" x14ac:dyDescent="0.25">
      <c r="A38" s="6" t="s">
        <v>85</v>
      </c>
      <c r="B38" s="7" t="s">
        <v>86</v>
      </c>
      <c r="C38" s="6" t="s">
        <v>87</v>
      </c>
      <c r="D38" s="33">
        <f>SUM(D39:D48)</f>
        <v>17715000</v>
      </c>
      <c r="E38" s="33">
        <f>SUM(E39:E48)</f>
        <v>19384000</v>
      </c>
      <c r="F38" s="33">
        <f>SUM(F39:F48)</f>
        <v>6312645</v>
      </c>
      <c r="G38" s="22">
        <f>F38/E38*100</f>
        <v>32.566265992571189</v>
      </c>
    </row>
    <row r="39" spans="1:7" x14ac:dyDescent="0.25">
      <c r="A39" s="11" t="s">
        <v>88</v>
      </c>
      <c r="B39" s="16" t="s">
        <v>89</v>
      </c>
      <c r="C39" s="17" t="s">
        <v>90</v>
      </c>
      <c r="D39" s="34"/>
      <c r="E39" s="18"/>
      <c r="F39" s="18"/>
      <c r="G39" s="19"/>
    </row>
    <row r="40" spans="1:7" x14ac:dyDescent="0.25">
      <c r="A40" s="11" t="s">
        <v>91</v>
      </c>
      <c r="B40" s="16" t="s">
        <v>92</v>
      </c>
      <c r="C40" s="17" t="s">
        <v>93</v>
      </c>
      <c r="D40" s="34">
        <v>2348000</v>
      </c>
      <c r="E40" s="18">
        <v>11537000</v>
      </c>
      <c r="F40" s="18">
        <v>1818298</v>
      </c>
      <c r="G40" s="22">
        <f>F40/E40*100</f>
        <v>15.760579006674178</v>
      </c>
    </row>
    <row r="41" spans="1:7" x14ac:dyDescent="0.25">
      <c r="A41" s="11" t="s">
        <v>94</v>
      </c>
      <c r="B41" s="16" t="s">
        <v>95</v>
      </c>
      <c r="C41" s="17" t="s">
        <v>96</v>
      </c>
      <c r="D41" s="34">
        <v>3450000</v>
      </c>
      <c r="E41" s="18">
        <v>3450000</v>
      </c>
      <c r="F41" s="18">
        <v>2102175</v>
      </c>
      <c r="G41" s="22">
        <f>F41/E41*100</f>
        <v>60.932608695652171</v>
      </c>
    </row>
    <row r="42" spans="1:7" x14ac:dyDescent="0.25">
      <c r="A42" s="11" t="s">
        <v>97</v>
      </c>
      <c r="B42" s="16" t="s">
        <v>98</v>
      </c>
      <c r="C42" s="17" t="s">
        <v>99</v>
      </c>
      <c r="D42" s="34">
        <v>7520000</v>
      </c>
      <c r="E42" s="18"/>
      <c r="F42" s="18"/>
      <c r="G42" s="19"/>
    </row>
    <row r="43" spans="1:7" x14ac:dyDescent="0.25">
      <c r="A43" s="11" t="s">
        <v>100</v>
      </c>
      <c r="B43" s="16" t="s">
        <v>101</v>
      </c>
      <c r="C43" s="17" t="s">
        <v>102</v>
      </c>
      <c r="D43" s="34"/>
      <c r="E43" s="18"/>
      <c r="F43" s="18"/>
      <c r="G43" s="19"/>
    </row>
    <row r="44" spans="1:7" x14ac:dyDescent="0.25">
      <c r="A44" s="11" t="s">
        <v>103</v>
      </c>
      <c r="B44" s="16" t="s">
        <v>104</v>
      </c>
      <c r="C44" s="17" t="s">
        <v>105</v>
      </c>
      <c r="D44" s="34">
        <v>3535000</v>
      </c>
      <c r="E44" s="18">
        <v>3535000</v>
      </c>
      <c r="F44" s="18">
        <v>643412</v>
      </c>
      <c r="G44" s="22">
        <f>F44/E44*100</f>
        <v>18.201188118811881</v>
      </c>
    </row>
    <row r="45" spans="1:7" x14ac:dyDescent="0.25">
      <c r="A45" s="11" t="s">
        <v>106</v>
      </c>
      <c r="B45" s="16" t="s">
        <v>107</v>
      </c>
      <c r="C45" s="17" t="s">
        <v>108</v>
      </c>
      <c r="D45" s="34">
        <v>862000</v>
      </c>
      <c r="E45" s="18">
        <v>862000</v>
      </c>
      <c r="F45" s="18">
        <v>389000</v>
      </c>
      <c r="G45" s="22">
        <f>F45/E45*100</f>
        <v>45.127610208816705</v>
      </c>
    </row>
    <row r="46" spans="1:7" x14ac:dyDescent="0.25">
      <c r="A46" s="11" t="s">
        <v>109</v>
      </c>
      <c r="B46" s="16" t="s">
        <v>110</v>
      </c>
      <c r="C46" s="17" t="s">
        <v>111</v>
      </c>
      <c r="D46" s="34"/>
      <c r="E46" s="18"/>
      <c r="F46" s="18"/>
      <c r="G46" s="19"/>
    </row>
    <row r="47" spans="1:7" x14ac:dyDescent="0.25">
      <c r="A47" s="11" t="s">
        <v>112</v>
      </c>
      <c r="B47" s="16" t="s">
        <v>113</v>
      </c>
      <c r="C47" s="17" t="s">
        <v>114</v>
      </c>
      <c r="D47" s="34"/>
      <c r="E47" s="18"/>
      <c r="F47" s="18"/>
      <c r="G47" s="19"/>
    </row>
    <row r="48" spans="1:7" x14ac:dyDescent="0.25">
      <c r="A48" s="11" t="s">
        <v>115</v>
      </c>
      <c r="B48" s="16" t="s">
        <v>116</v>
      </c>
      <c r="C48" s="17" t="s">
        <v>117</v>
      </c>
      <c r="D48" s="34"/>
      <c r="E48" s="18"/>
      <c r="F48" s="18">
        <v>1359760</v>
      </c>
      <c r="G48" s="22"/>
    </row>
    <row r="49" spans="1:7" x14ac:dyDescent="0.25">
      <c r="A49" s="6" t="s">
        <v>118</v>
      </c>
      <c r="B49" s="7" t="s">
        <v>119</v>
      </c>
      <c r="C49" s="6" t="s">
        <v>120</v>
      </c>
      <c r="D49" s="33">
        <f>SUM(D50:D54)</f>
        <v>7000000</v>
      </c>
      <c r="E49" s="33">
        <f>SUM(E50:E54)</f>
        <v>7000000</v>
      </c>
      <c r="F49" s="33">
        <f>SUM(F50:F54)</f>
        <v>9200000</v>
      </c>
      <c r="G49" s="10"/>
    </row>
    <row r="50" spans="1:7" x14ac:dyDescent="0.25">
      <c r="A50" s="11" t="s">
        <v>121</v>
      </c>
      <c r="B50" s="16" t="s">
        <v>122</v>
      </c>
      <c r="C50" s="17" t="s">
        <v>123</v>
      </c>
      <c r="D50" s="34"/>
      <c r="E50" s="18"/>
      <c r="F50" s="18"/>
      <c r="G50" s="19"/>
    </row>
    <row r="51" spans="1:7" x14ac:dyDescent="0.25">
      <c r="A51" s="11" t="s">
        <v>124</v>
      </c>
      <c r="B51" s="16" t="s">
        <v>125</v>
      </c>
      <c r="C51" s="17" t="s">
        <v>126</v>
      </c>
      <c r="D51" s="34">
        <v>7000000</v>
      </c>
      <c r="E51" s="18">
        <v>7000000</v>
      </c>
      <c r="F51" s="18">
        <v>9200000</v>
      </c>
      <c r="G51" s="19"/>
    </row>
    <row r="52" spans="1:7" x14ac:dyDescent="0.25">
      <c r="A52" s="11" t="s">
        <v>127</v>
      </c>
      <c r="B52" s="16" t="s">
        <v>128</v>
      </c>
      <c r="C52" s="17" t="s">
        <v>129</v>
      </c>
      <c r="D52" s="34"/>
      <c r="E52" s="18"/>
      <c r="F52" s="18"/>
      <c r="G52" s="19"/>
    </row>
    <row r="53" spans="1:7" x14ac:dyDescent="0.25">
      <c r="A53" s="11" t="s">
        <v>130</v>
      </c>
      <c r="B53" s="16" t="s">
        <v>131</v>
      </c>
      <c r="C53" s="17" t="s">
        <v>132</v>
      </c>
      <c r="D53" s="34"/>
      <c r="E53" s="18"/>
      <c r="F53" s="18"/>
      <c r="G53" s="19"/>
    </row>
    <row r="54" spans="1:7" x14ac:dyDescent="0.25">
      <c r="A54" s="11" t="s">
        <v>133</v>
      </c>
      <c r="B54" s="16" t="s">
        <v>134</v>
      </c>
      <c r="C54" s="17" t="s">
        <v>135</v>
      </c>
      <c r="D54" s="34"/>
      <c r="E54" s="18"/>
      <c r="F54" s="18"/>
      <c r="G54" s="19"/>
    </row>
    <row r="55" spans="1:7" x14ac:dyDescent="0.25">
      <c r="A55" s="44"/>
      <c r="B55" s="45"/>
      <c r="C55" s="46"/>
      <c r="D55" s="47"/>
      <c r="E55" s="42"/>
      <c r="F55" s="42"/>
      <c r="G55" s="43"/>
    </row>
    <row r="56" spans="1:7" x14ac:dyDescent="0.25">
      <c r="A56" s="48"/>
      <c r="B56" s="49"/>
      <c r="C56" s="50"/>
      <c r="D56" s="51"/>
      <c r="E56" s="52"/>
      <c r="F56" s="52"/>
      <c r="G56" s="53"/>
    </row>
    <row r="57" spans="1:7" x14ac:dyDescent="0.25">
      <c r="A57" s="48"/>
      <c r="B57" s="49"/>
      <c r="C57" s="50"/>
      <c r="D57" s="51"/>
      <c r="E57" s="52"/>
      <c r="F57" s="52"/>
      <c r="G57" s="53"/>
    </row>
    <row r="58" spans="1:7" x14ac:dyDescent="0.25">
      <c r="A58" s="54"/>
      <c r="B58" s="55"/>
      <c r="C58" s="56"/>
      <c r="D58" s="57"/>
      <c r="E58" s="58"/>
      <c r="F58" s="58"/>
      <c r="G58" s="59"/>
    </row>
    <row r="59" spans="1:7" x14ac:dyDescent="0.25">
      <c r="A59" s="54"/>
      <c r="B59" s="55"/>
      <c r="C59" s="56"/>
      <c r="D59" s="57"/>
      <c r="E59" s="58"/>
      <c r="F59" s="58"/>
      <c r="G59" s="59"/>
    </row>
    <row r="60" spans="1:7" ht="30" customHeight="1" x14ac:dyDescent="0.25">
      <c r="A60" s="6" t="s">
        <v>3</v>
      </c>
      <c r="B60" s="7" t="s">
        <v>4</v>
      </c>
      <c r="C60" s="6" t="s">
        <v>5</v>
      </c>
      <c r="D60" s="31" t="s">
        <v>6</v>
      </c>
      <c r="E60" s="32" t="s">
        <v>7</v>
      </c>
      <c r="F60" s="31" t="s">
        <v>8</v>
      </c>
      <c r="G60" s="9" t="s">
        <v>9</v>
      </c>
    </row>
    <row r="61" spans="1:7" x14ac:dyDescent="0.25">
      <c r="A61" s="6" t="s">
        <v>136</v>
      </c>
      <c r="B61" s="7" t="s">
        <v>137</v>
      </c>
      <c r="C61" s="6" t="s">
        <v>138</v>
      </c>
      <c r="D61" s="33">
        <f>SUM(D62:D64)</f>
        <v>0</v>
      </c>
      <c r="E61" s="33">
        <f>SUM(E62:E64)</f>
        <v>0</v>
      </c>
      <c r="F61" s="33">
        <f>SUM(F62:F64)</f>
        <v>171365</v>
      </c>
      <c r="G61" s="10"/>
    </row>
    <row r="62" spans="1:7" ht="31.5" x14ac:dyDescent="0.25">
      <c r="A62" s="11" t="s">
        <v>139</v>
      </c>
      <c r="B62" s="16" t="s">
        <v>140</v>
      </c>
      <c r="C62" s="17" t="s">
        <v>141</v>
      </c>
      <c r="D62" s="34"/>
      <c r="E62" s="18"/>
      <c r="F62" s="18"/>
      <c r="G62" s="19"/>
    </row>
    <row r="63" spans="1:7" ht="31.5" x14ac:dyDescent="0.25">
      <c r="A63" s="11" t="s">
        <v>142</v>
      </c>
      <c r="B63" s="16" t="s">
        <v>143</v>
      </c>
      <c r="C63" s="17" t="s">
        <v>144</v>
      </c>
      <c r="D63" s="34"/>
      <c r="E63" s="18"/>
      <c r="F63" s="18"/>
      <c r="G63" s="19"/>
    </row>
    <row r="64" spans="1:7" x14ac:dyDescent="0.25">
      <c r="A64" s="11" t="s">
        <v>145</v>
      </c>
      <c r="B64" s="16" t="s">
        <v>146</v>
      </c>
      <c r="C64" s="17" t="s">
        <v>147</v>
      </c>
      <c r="D64" s="34"/>
      <c r="E64" s="18"/>
      <c r="F64" s="18">
        <v>171365</v>
      </c>
      <c r="G64" s="19"/>
    </row>
    <row r="65" spans="1:7" x14ac:dyDescent="0.25">
      <c r="A65" s="11" t="s">
        <v>148</v>
      </c>
      <c r="B65" s="16" t="s">
        <v>149</v>
      </c>
      <c r="C65" s="17"/>
      <c r="D65" s="34"/>
      <c r="E65" s="18"/>
      <c r="F65" s="18"/>
      <c r="G65" s="19"/>
    </row>
    <row r="66" spans="1:7" x14ac:dyDescent="0.25">
      <c r="A66" s="6" t="s">
        <v>150</v>
      </c>
      <c r="B66" s="20" t="s">
        <v>151</v>
      </c>
      <c r="C66" s="21" t="s">
        <v>152</v>
      </c>
      <c r="D66" s="33">
        <f>SUM(D67:D69)</f>
        <v>0</v>
      </c>
      <c r="E66" s="33">
        <f>SUM(E67:E69)</f>
        <v>0</v>
      </c>
      <c r="F66" s="33">
        <f>F67+F68+F69+F70</f>
        <v>1168908</v>
      </c>
      <c r="G66" s="10"/>
    </row>
    <row r="67" spans="1:7" ht="31.5" x14ac:dyDescent="0.25">
      <c r="A67" s="11" t="s">
        <v>153</v>
      </c>
      <c r="B67" s="16" t="s">
        <v>154</v>
      </c>
      <c r="C67" s="17" t="s">
        <v>155</v>
      </c>
      <c r="D67" s="34"/>
      <c r="E67" s="18"/>
      <c r="F67" s="18"/>
      <c r="G67" s="19"/>
    </row>
    <row r="68" spans="1:7" ht="31.5" x14ac:dyDescent="0.25">
      <c r="A68" s="11" t="s">
        <v>156</v>
      </c>
      <c r="B68" s="16" t="s">
        <v>157</v>
      </c>
      <c r="C68" s="17" t="s">
        <v>158</v>
      </c>
      <c r="D68" s="34"/>
      <c r="E68" s="18"/>
      <c r="F68" s="18">
        <v>1168908</v>
      </c>
      <c r="G68" s="19"/>
    </row>
    <row r="69" spans="1:7" x14ac:dyDescent="0.25">
      <c r="A69" s="11" t="s">
        <v>159</v>
      </c>
      <c r="B69" s="12" t="s">
        <v>160</v>
      </c>
      <c r="C69" s="13" t="s">
        <v>161</v>
      </c>
      <c r="D69" s="34"/>
      <c r="E69" s="14"/>
      <c r="F69" s="14"/>
      <c r="G69" s="22"/>
    </row>
    <row r="70" spans="1:7" x14ac:dyDescent="0.25">
      <c r="A70" s="11" t="s">
        <v>162</v>
      </c>
      <c r="B70" s="16" t="s">
        <v>163</v>
      </c>
      <c r="C70" s="17"/>
      <c r="D70" s="34"/>
      <c r="E70" s="18"/>
      <c r="F70" s="18"/>
      <c r="G70" s="19"/>
    </row>
    <row r="71" spans="1:7" ht="31.5" x14ac:dyDescent="0.25">
      <c r="A71" s="6" t="s">
        <v>164</v>
      </c>
      <c r="B71" s="7" t="s">
        <v>165</v>
      </c>
      <c r="C71" s="6" t="s">
        <v>166</v>
      </c>
      <c r="D71" s="33">
        <f>+D9+D16+D22+D31+D38+D49+D61+D66</f>
        <v>487964000</v>
      </c>
      <c r="E71" s="33">
        <f>+E9+E16+E22+E31+E38+E49+E61+E66</f>
        <v>710869565</v>
      </c>
      <c r="F71" s="33">
        <f>+F9+F16+F22+F31+F38+F49+F61+F66</f>
        <v>739324018</v>
      </c>
      <c r="G71" s="10">
        <f>F71/E71*100</f>
        <v>104.0027670899091</v>
      </c>
    </row>
    <row r="72" spans="1:7" x14ac:dyDescent="0.25">
      <c r="A72" s="8" t="s">
        <v>233</v>
      </c>
      <c r="B72" s="20" t="s">
        <v>172</v>
      </c>
      <c r="C72" s="21" t="s">
        <v>173</v>
      </c>
      <c r="D72" s="33">
        <f>SUM(D73:D74)</f>
        <v>0</v>
      </c>
      <c r="E72" s="33">
        <f>SUM(E73:E74)</f>
        <v>383913198</v>
      </c>
      <c r="F72" s="33">
        <f>SUM(F73:F74)</f>
        <v>383913076</v>
      </c>
      <c r="G72" s="10">
        <f>SUM(G73:G74)</f>
        <v>99.999968221983352</v>
      </c>
    </row>
    <row r="73" spans="1:7" x14ac:dyDescent="0.25">
      <c r="A73" s="11" t="s">
        <v>167</v>
      </c>
      <c r="B73" s="16" t="s">
        <v>174</v>
      </c>
      <c r="C73" s="17" t="s">
        <v>175</v>
      </c>
      <c r="D73" s="34">
        <v>0</v>
      </c>
      <c r="E73" s="18">
        <v>383913198</v>
      </c>
      <c r="F73" s="18">
        <v>383913076</v>
      </c>
      <c r="G73" s="22">
        <f>F73/E73*100</f>
        <v>99.999968221983352</v>
      </c>
    </row>
    <row r="74" spans="1:7" x14ac:dyDescent="0.25">
      <c r="A74" s="11" t="s">
        <v>168</v>
      </c>
      <c r="B74" s="16" t="s">
        <v>176</v>
      </c>
      <c r="C74" s="17" t="s">
        <v>177</v>
      </c>
      <c r="D74" s="34"/>
      <c r="E74" s="18"/>
      <c r="F74" s="18"/>
      <c r="G74" s="19"/>
    </row>
    <row r="75" spans="1:7" x14ac:dyDescent="0.25">
      <c r="A75" s="8" t="s">
        <v>234</v>
      </c>
      <c r="B75" s="20" t="s">
        <v>178</v>
      </c>
      <c r="C75" s="21" t="s">
        <v>179</v>
      </c>
      <c r="D75" s="33">
        <f>SUM(D76:D78)</f>
        <v>0</v>
      </c>
      <c r="E75" s="33">
        <f>SUM(E76:E78)</f>
        <v>9795549</v>
      </c>
      <c r="F75" s="33">
        <f>SUM(F76:F78)</f>
        <v>9795549</v>
      </c>
      <c r="G75" s="10">
        <f>SUM(G76:G78)</f>
        <v>100</v>
      </c>
    </row>
    <row r="76" spans="1:7" x14ac:dyDescent="0.25">
      <c r="A76" s="11" t="s">
        <v>169</v>
      </c>
      <c r="B76" s="16" t="s">
        <v>180</v>
      </c>
      <c r="C76" s="17" t="s">
        <v>181</v>
      </c>
      <c r="D76" s="34"/>
      <c r="E76" s="34">
        <v>9795549</v>
      </c>
      <c r="F76" s="18">
        <v>9795549</v>
      </c>
      <c r="G76" s="19">
        <f>F76/E76*100</f>
        <v>100</v>
      </c>
    </row>
    <row r="77" spans="1:7" x14ac:dyDescent="0.25">
      <c r="A77" s="11" t="s">
        <v>170</v>
      </c>
      <c r="B77" s="16" t="s">
        <v>182</v>
      </c>
      <c r="C77" s="17" t="s">
        <v>183</v>
      </c>
      <c r="D77" s="34"/>
      <c r="E77" s="18"/>
      <c r="F77" s="18"/>
      <c r="G77" s="19"/>
    </row>
    <row r="78" spans="1:7" x14ac:dyDescent="0.25">
      <c r="A78" s="11" t="s">
        <v>171</v>
      </c>
      <c r="B78" s="16" t="s">
        <v>184</v>
      </c>
      <c r="C78" s="17" t="s">
        <v>185</v>
      </c>
      <c r="D78" s="34"/>
      <c r="E78" s="18"/>
      <c r="F78" s="18"/>
      <c r="G78" s="19"/>
    </row>
    <row r="79" spans="1:7" x14ac:dyDescent="0.25">
      <c r="A79" s="8" t="s">
        <v>235</v>
      </c>
      <c r="B79" s="23" t="s">
        <v>186</v>
      </c>
      <c r="C79" s="8" t="s">
        <v>187</v>
      </c>
      <c r="D79" s="33">
        <f>D72+D75</f>
        <v>0</v>
      </c>
      <c r="E79" s="33">
        <f>E72+E75</f>
        <v>393708747</v>
      </c>
      <c r="F79" s="33">
        <f>F72+F75</f>
        <v>393708625</v>
      </c>
      <c r="G79" s="10">
        <f>F79/E79*100</f>
        <v>99.999969012626494</v>
      </c>
    </row>
    <row r="80" spans="1:7" s="39" customFormat="1" ht="28.9" customHeight="1" x14ac:dyDescent="0.25">
      <c r="A80" s="21" t="s">
        <v>236</v>
      </c>
      <c r="B80" s="20" t="s">
        <v>232</v>
      </c>
      <c r="C80" s="21"/>
      <c r="D80" s="33">
        <f>+D71+D79</f>
        <v>487964000</v>
      </c>
      <c r="E80" s="33">
        <f>+E71+E79</f>
        <v>1104578312</v>
      </c>
      <c r="F80" s="33">
        <f>+F71+F79</f>
        <v>1133032643</v>
      </c>
      <c r="G80" s="10">
        <f>+G71+G79</f>
        <v>204.00273610253561</v>
      </c>
    </row>
    <row r="81" spans="1:7" x14ac:dyDescent="0.25">
      <c r="A81" s="40"/>
      <c r="B81" s="41"/>
      <c r="C81" s="40"/>
      <c r="D81" s="37"/>
      <c r="E81" s="42"/>
      <c r="F81" s="42"/>
      <c r="G81" s="43"/>
    </row>
    <row r="82" spans="1:7" x14ac:dyDescent="0.25">
      <c r="A82" s="63"/>
      <c r="B82" s="64"/>
      <c r="C82" s="63"/>
      <c r="D82" s="65"/>
      <c r="E82" s="52"/>
      <c r="F82" s="52"/>
      <c r="G82" s="53"/>
    </row>
    <row r="83" spans="1:7" x14ac:dyDescent="0.25">
      <c r="A83" s="63"/>
      <c r="B83" s="64"/>
      <c r="C83" s="63"/>
      <c r="D83" s="65"/>
      <c r="E83" s="52"/>
      <c r="F83" s="52"/>
      <c r="G83" s="53"/>
    </row>
    <row r="84" spans="1:7" x14ac:dyDescent="0.25">
      <c r="A84" s="63"/>
      <c r="B84" s="64"/>
      <c r="C84" s="63"/>
      <c r="D84" s="65"/>
      <c r="E84" s="52"/>
      <c r="F84" s="52"/>
      <c r="G84" s="53"/>
    </row>
    <row r="85" spans="1:7" x14ac:dyDescent="0.25">
      <c r="A85" s="63"/>
      <c r="B85" s="64"/>
      <c r="C85" s="63"/>
      <c r="D85" s="65"/>
      <c r="E85" s="52"/>
      <c r="F85" s="52"/>
      <c r="G85" s="53"/>
    </row>
    <row r="86" spans="1:7" ht="34.15" customHeight="1" x14ac:dyDescent="0.25">
      <c r="A86" s="66" t="s">
        <v>188</v>
      </c>
      <c r="B86" s="66"/>
      <c r="C86" s="66"/>
      <c r="D86" s="66"/>
      <c r="E86" s="67"/>
      <c r="F86" s="67"/>
      <c r="G86" s="67"/>
    </row>
    <row r="87" spans="1:7" x14ac:dyDescent="0.25">
      <c r="A87" s="6" t="s">
        <v>10</v>
      </c>
      <c r="B87" s="7" t="s">
        <v>189</v>
      </c>
      <c r="C87" s="6"/>
      <c r="D87" s="33">
        <f>D88+D89+D90+D91+D92</f>
        <v>197493000</v>
      </c>
      <c r="E87" s="33">
        <f>E88+E89+E90+E91+E92</f>
        <v>364742159</v>
      </c>
      <c r="F87" s="33">
        <f>F88+F89+F90+F91+F92</f>
        <v>224827255</v>
      </c>
      <c r="G87" s="22">
        <f t="shared" ref="G87:G93" si="2">F87/E87*100</f>
        <v>61.640051596009769</v>
      </c>
    </row>
    <row r="88" spans="1:7" x14ac:dyDescent="0.25">
      <c r="A88" s="11" t="s">
        <v>12</v>
      </c>
      <c r="B88" s="24" t="s">
        <v>190</v>
      </c>
      <c r="C88" s="25" t="s">
        <v>191</v>
      </c>
      <c r="D88" s="34">
        <v>57769000</v>
      </c>
      <c r="E88" s="18">
        <v>66104948</v>
      </c>
      <c r="F88" s="18">
        <v>55216643</v>
      </c>
      <c r="G88" s="22">
        <f t="shared" si="2"/>
        <v>83.52875945080541</v>
      </c>
    </row>
    <row r="89" spans="1:7" x14ac:dyDescent="0.25">
      <c r="A89" s="11" t="s">
        <v>15</v>
      </c>
      <c r="B89" s="24" t="s">
        <v>192</v>
      </c>
      <c r="C89" s="25" t="s">
        <v>193</v>
      </c>
      <c r="D89" s="34">
        <v>7767000</v>
      </c>
      <c r="E89" s="18">
        <v>8473000</v>
      </c>
      <c r="F89" s="18">
        <v>8338986</v>
      </c>
      <c r="G89" s="22">
        <f t="shared" si="2"/>
        <v>98.418340611353713</v>
      </c>
    </row>
    <row r="90" spans="1:7" x14ac:dyDescent="0.25">
      <c r="A90" s="11" t="s">
        <v>18</v>
      </c>
      <c r="B90" s="24" t="s">
        <v>194</v>
      </c>
      <c r="C90" s="25" t="s">
        <v>195</v>
      </c>
      <c r="D90" s="34">
        <v>64897000</v>
      </c>
      <c r="E90" s="18">
        <v>218451773</v>
      </c>
      <c r="F90" s="18">
        <v>133485307</v>
      </c>
      <c r="G90" s="22">
        <f t="shared" si="2"/>
        <v>61.105160725795528</v>
      </c>
    </row>
    <row r="91" spans="1:7" x14ac:dyDescent="0.25">
      <c r="A91" s="11" t="s">
        <v>21</v>
      </c>
      <c r="B91" s="24" t="s">
        <v>196</v>
      </c>
      <c r="C91" s="25" t="s">
        <v>197</v>
      </c>
      <c r="D91" s="34">
        <v>22800000</v>
      </c>
      <c r="E91" s="18">
        <v>22800000</v>
      </c>
      <c r="F91" s="18">
        <v>10770278</v>
      </c>
      <c r="G91" s="22">
        <f t="shared" si="2"/>
        <v>47.238061403508773</v>
      </c>
    </row>
    <row r="92" spans="1:7" x14ac:dyDescent="0.25">
      <c r="A92" s="11" t="s">
        <v>198</v>
      </c>
      <c r="B92" s="24" t="s">
        <v>199</v>
      </c>
      <c r="C92" s="25" t="s">
        <v>200</v>
      </c>
      <c r="D92" s="34">
        <v>44260000</v>
      </c>
      <c r="E92" s="34">
        <v>48912438</v>
      </c>
      <c r="F92" s="34">
        <v>17016041</v>
      </c>
      <c r="G92" s="22">
        <f t="shared" si="2"/>
        <v>34.788781127614207</v>
      </c>
    </row>
    <row r="93" spans="1:7" x14ac:dyDescent="0.25">
      <c r="A93" s="11" t="s">
        <v>27</v>
      </c>
      <c r="B93" s="24" t="s">
        <v>201</v>
      </c>
      <c r="C93" s="25"/>
      <c r="D93" s="34"/>
      <c r="E93" s="18">
        <v>210000</v>
      </c>
      <c r="F93" s="18">
        <v>210000</v>
      </c>
      <c r="G93" s="22">
        <f t="shared" si="2"/>
        <v>100</v>
      </c>
    </row>
    <row r="94" spans="1:7" x14ac:dyDescent="0.25">
      <c r="A94" s="11" t="s">
        <v>202</v>
      </c>
      <c r="B94" s="24" t="s">
        <v>203</v>
      </c>
      <c r="C94" s="25"/>
      <c r="D94" s="34"/>
      <c r="E94" s="18"/>
      <c r="F94" s="18"/>
      <c r="G94" s="19"/>
    </row>
    <row r="95" spans="1:7" x14ac:dyDescent="0.25">
      <c r="A95" s="6" t="s">
        <v>30</v>
      </c>
      <c r="B95" s="7" t="s">
        <v>204</v>
      </c>
      <c r="C95" s="6" t="s">
        <v>205</v>
      </c>
      <c r="D95" s="33">
        <f>+D96+D98+D100</f>
        <v>55000000</v>
      </c>
      <c r="E95" s="33">
        <f>+E96+E98+E100</f>
        <v>472797706</v>
      </c>
      <c r="F95" s="33">
        <f>+F96+F98+F100</f>
        <v>235451531</v>
      </c>
      <c r="G95" s="10">
        <f>+G96+G98+G100</f>
        <v>198.62373972829644</v>
      </c>
    </row>
    <row r="96" spans="1:7" x14ac:dyDescent="0.25">
      <c r="A96" s="11" t="s">
        <v>33</v>
      </c>
      <c r="B96" s="24" t="s">
        <v>206</v>
      </c>
      <c r="C96" s="25" t="s">
        <v>207</v>
      </c>
      <c r="D96" s="34">
        <v>14000000</v>
      </c>
      <c r="E96" s="34">
        <v>222202357</v>
      </c>
      <c r="F96" s="18">
        <v>100254599</v>
      </c>
      <c r="G96" s="22">
        <f>F96/E96*100</f>
        <v>45.118602859824755</v>
      </c>
    </row>
    <row r="97" spans="1:7" x14ac:dyDescent="0.25">
      <c r="A97" s="11" t="s">
        <v>36</v>
      </c>
      <c r="B97" s="24" t="s">
        <v>208</v>
      </c>
      <c r="C97" s="25"/>
      <c r="D97" s="34"/>
      <c r="E97" s="18"/>
      <c r="F97" s="18"/>
      <c r="G97" s="19"/>
    </row>
    <row r="98" spans="1:7" x14ac:dyDescent="0.25">
      <c r="A98" s="11" t="s">
        <v>39</v>
      </c>
      <c r="B98" s="24" t="s">
        <v>209</v>
      </c>
      <c r="C98" s="25" t="s">
        <v>210</v>
      </c>
      <c r="D98" s="34">
        <v>41000000</v>
      </c>
      <c r="E98" s="18">
        <v>248196057</v>
      </c>
      <c r="F98" s="18">
        <v>132797640</v>
      </c>
      <c r="G98" s="22">
        <f>F98/E98*100</f>
        <v>53.505136868471681</v>
      </c>
    </row>
    <row r="99" spans="1:7" x14ac:dyDescent="0.25">
      <c r="A99" s="11" t="s">
        <v>42</v>
      </c>
      <c r="B99" s="24" t="s">
        <v>211</v>
      </c>
      <c r="C99" s="25"/>
      <c r="D99" s="34"/>
      <c r="E99" s="18"/>
      <c r="F99" s="18"/>
      <c r="G99" s="19"/>
    </row>
    <row r="100" spans="1:7" x14ac:dyDescent="0.25">
      <c r="A100" s="11" t="s">
        <v>45</v>
      </c>
      <c r="B100" s="12" t="s">
        <v>212</v>
      </c>
      <c r="C100" s="13" t="s">
        <v>205</v>
      </c>
      <c r="D100" s="34"/>
      <c r="E100" s="18">
        <v>2399292</v>
      </c>
      <c r="F100" s="18">
        <v>2399292</v>
      </c>
      <c r="G100" s="22">
        <f>F100/E100*100</f>
        <v>100</v>
      </c>
    </row>
    <row r="101" spans="1:7" ht="31.5" x14ac:dyDescent="0.25">
      <c r="A101" s="6" t="s">
        <v>48</v>
      </c>
      <c r="B101" s="7" t="s">
        <v>214</v>
      </c>
      <c r="C101" s="6" t="s">
        <v>215</v>
      </c>
      <c r="D101" s="33">
        <f>+D87+D95</f>
        <v>252493000</v>
      </c>
      <c r="E101" s="33">
        <f>+E87+E95</f>
        <v>837539865</v>
      </c>
      <c r="F101" s="33">
        <f>+F87+F95</f>
        <v>460278786</v>
      </c>
      <c r="G101" s="10">
        <f>F101/E101*100</f>
        <v>54.956045107178277</v>
      </c>
    </row>
    <row r="102" spans="1:7" ht="31.5" x14ac:dyDescent="0.25">
      <c r="A102" s="6" t="s">
        <v>213</v>
      </c>
      <c r="B102" s="7" t="s">
        <v>216</v>
      </c>
      <c r="C102" s="6" t="s">
        <v>217</v>
      </c>
      <c r="D102" s="33"/>
      <c r="E102" s="33"/>
      <c r="F102" s="33"/>
      <c r="G102" s="10"/>
    </row>
    <row r="103" spans="1:7" x14ac:dyDescent="0.25">
      <c r="A103" s="6" t="s">
        <v>85</v>
      </c>
      <c r="B103" s="7" t="s">
        <v>218</v>
      </c>
      <c r="C103" s="6" t="s">
        <v>219</v>
      </c>
      <c r="D103" s="33"/>
      <c r="E103" s="33"/>
      <c r="F103" s="33"/>
      <c r="G103" s="10"/>
    </row>
    <row r="104" spans="1:7" x14ac:dyDescent="0.25">
      <c r="A104" s="6" t="s">
        <v>118</v>
      </c>
      <c r="B104" s="7" t="s">
        <v>230</v>
      </c>
      <c r="C104" s="6" t="s">
        <v>221</v>
      </c>
      <c r="D104" s="33">
        <f>D105+D106+D107</f>
        <v>235471000</v>
      </c>
      <c r="E104" s="33">
        <f>E105+E106+E107</f>
        <v>267038447</v>
      </c>
      <c r="F104" s="33">
        <f>F105+F106+F107</f>
        <v>241480071</v>
      </c>
      <c r="G104" s="10">
        <f>F104/E104*100</f>
        <v>90.428952726795927</v>
      </c>
    </row>
    <row r="105" spans="1:7" x14ac:dyDescent="0.25">
      <c r="A105" s="11" t="s">
        <v>121</v>
      </c>
      <c r="B105" s="24" t="s">
        <v>222</v>
      </c>
      <c r="C105" s="25"/>
      <c r="D105" s="34"/>
      <c r="E105" s="18"/>
      <c r="F105" s="18"/>
      <c r="G105" s="19"/>
    </row>
    <row r="106" spans="1:7" x14ac:dyDescent="0.25">
      <c r="A106" s="11" t="s">
        <v>124</v>
      </c>
      <c r="B106" s="24" t="s">
        <v>223</v>
      </c>
      <c r="C106" s="25" t="s">
        <v>231</v>
      </c>
      <c r="D106" s="34">
        <v>0</v>
      </c>
      <c r="E106" s="18">
        <v>5428447</v>
      </c>
      <c r="F106" s="18">
        <v>5428447</v>
      </c>
      <c r="G106" s="22">
        <f>F106/E106*100</f>
        <v>100</v>
      </c>
    </row>
    <row r="107" spans="1:7" x14ac:dyDescent="0.25">
      <c r="A107" s="11" t="s">
        <v>127</v>
      </c>
      <c r="B107" s="24" t="s">
        <v>224</v>
      </c>
      <c r="C107" s="25" t="s">
        <v>225</v>
      </c>
      <c r="D107" s="34">
        <v>235471000</v>
      </c>
      <c r="E107" s="18">
        <v>261610000</v>
      </c>
      <c r="F107" s="18">
        <v>236051624</v>
      </c>
      <c r="G107" s="22">
        <f>F107/E107*100</f>
        <v>90.23035205076259</v>
      </c>
    </row>
    <row r="108" spans="1:7" x14ac:dyDescent="0.25">
      <c r="A108" s="6" t="s">
        <v>220</v>
      </c>
      <c r="B108" s="7" t="s">
        <v>226</v>
      </c>
      <c r="C108" s="6" t="s">
        <v>227</v>
      </c>
      <c r="D108" s="38">
        <f>D104</f>
        <v>235471000</v>
      </c>
      <c r="E108" s="38">
        <f t="shared" ref="E108:F108" si="3">E104</f>
        <v>267038447</v>
      </c>
      <c r="F108" s="38">
        <f t="shared" si="3"/>
        <v>241480071</v>
      </c>
      <c r="G108" s="10">
        <f>F108/E108*100</f>
        <v>90.428952726795927</v>
      </c>
    </row>
    <row r="109" spans="1:7" ht="31.5" x14ac:dyDescent="0.25">
      <c r="A109" s="21" t="s">
        <v>150</v>
      </c>
      <c r="B109" s="20" t="s">
        <v>228</v>
      </c>
      <c r="C109" s="21"/>
      <c r="D109" s="38">
        <f>+D101+D108</f>
        <v>487964000</v>
      </c>
      <c r="E109" s="38">
        <f>+E101+E108</f>
        <v>1104578312</v>
      </c>
      <c r="F109" s="38">
        <f>+F101+F108</f>
        <v>701758857</v>
      </c>
      <c r="G109" s="10">
        <f>F109/E109*100</f>
        <v>63.53183376644099</v>
      </c>
    </row>
  </sheetData>
  <mergeCells count="6">
    <mergeCell ref="A86:G86"/>
    <mergeCell ref="A1:G1"/>
    <mergeCell ref="A3:G3"/>
    <mergeCell ref="A4:G4"/>
    <mergeCell ref="A6:B6"/>
    <mergeCell ref="A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2021-06-01T11:45:28Z</cp:lastPrinted>
  <dcterms:created xsi:type="dcterms:W3CDTF">2021-04-14T06:29:04Z</dcterms:created>
  <dcterms:modified xsi:type="dcterms:W3CDTF">2021-06-01T11:45:38Z</dcterms:modified>
</cp:coreProperties>
</file>