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1" l="1"/>
  <c r="G102" i="1"/>
  <c r="F100" i="1"/>
  <c r="E100" i="1"/>
  <c r="E104" i="1" s="1"/>
  <c r="D100" i="1"/>
  <c r="D104" i="1" s="1"/>
  <c r="G96" i="1"/>
  <c r="G94" i="1"/>
  <c r="G92" i="1"/>
  <c r="F91" i="1"/>
  <c r="E91" i="1"/>
  <c r="D91" i="1"/>
  <c r="G89" i="1"/>
  <c r="G88" i="1"/>
  <c r="G87" i="1"/>
  <c r="G86" i="1"/>
  <c r="G85" i="1"/>
  <c r="G84" i="1"/>
  <c r="F83" i="1"/>
  <c r="E83" i="1"/>
  <c r="D83" i="1"/>
  <c r="G74" i="1"/>
  <c r="G73" i="1" s="1"/>
  <c r="F73" i="1"/>
  <c r="E73" i="1"/>
  <c r="D73" i="1"/>
  <c r="G71" i="1"/>
  <c r="G70" i="1" s="1"/>
  <c r="F70" i="1"/>
  <c r="F77" i="1" s="1"/>
  <c r="E70" i="1"/>
  <c r="E77" i="1" s="1"/>
  <c r="D70" i="1"/>
  <c r="F64" i="1"/>
  <c r="E64" i="1"/>
  <c r="D64" i="1"/>
  <c r="F59" i="1"/>
  <c r="E59" i="1"/>
  <c r="D59" i="1"/>
  <c r="F47" i="1"/>
  <c r="E47" i="1"/>
  <c r="D47" i="1"/>
  <c r="G43" i="1"/>
  <c r="G42" i="1"/>
  <c r="G39" i="1"/>
  <c r="G38" i="1"/>
  <c r="F36" i="1"/>
  <c r="E36" i="1"/>
  <c r="D36" i="1"/>
  <c r="G35" i="1"/>
  <c r="G32" i="1"/>
  <c r="G31" i="1"/>
  <c r="F30" i="1"/>
  <c r="E30" i="1"/>
  <c r="E29" i="1" s="1"/>
  <c r="D30" i="1"/>
  <c r="D29" i="1" s="1"/>
  <c r="G25" i="1"/>
  <c r="G21" i="1"/>
  <c r="F20" i="1"/>
  <c r="E20" i="1"/>
  <c r="D20" i="1"/>
  <c r="G19" i="1"/>
  <c r="F14" i="1"/>
  <c r="E14" i="1"/>
  <c r="D14" i="1"/>
  <c r="G13" i="1"/>
  <c r="G12" i="1"/>
  <c r="G11" i="1"/>
  <c r="G10" i="1"/>
  <c r="G9" i="1"/>
  <c r="G8" i="1"/>
  <c r="F7" i="1"/>
  <c r="E7" i="1"/>
  <c r="D7" i="1"/>
  <c r="G83" i="1" l="1"/>
  <c r="G20" i="1"/>
  <c r="D97" i="1"/>
  <c r="E69" i="1"/>
  <c r="E78" i="1" s="1"/>
  <c r="G7" i="1"/>
  <c r="G14" i="1"/>
  <c r="D77" i="1"/>
  <c r="D105" i="1"/>
  <c r="E97" i="1"/>
  <c r="E105" i="1" s="1"/>
  <c r="G91" i="1"/>
  <c r="D69" i="1"/>
  <c r="D78" i="1" s="1"/>
  <c r="G36" i="1"/>
  <c r="F97" i="1"/>
  <c r="G97" i="1" s="1"/>
  <c r="G100" i="1"/>
  <c r="G30" i="1"/>
  <c r="G77" i="1"/>
  <c r="F29" i="1"/>
  <c r="G29" i="1" s="1"/>
  <c r="F104" i="1"/>
  <c r="G104" i="1" s="1"/>
  <c r="F105" i="1" l="1"/>
  <c r="G105" i="1" s="1"/>
  <c r="F69" i="1"/>
  <c r="F78" i="1" l="1"/>
  <c r="G69" i="1"/>
  <c r="G78" i="1" s="1"/>
</calcChain>
</file>

<file path=xl/sharedStrings.xml><?xml version="1.0" encoding="utf-8"?>
<sst xmlns="http://schemas.openxmlformats.org/spreadsheetml/2006/main" count="273" uniqueCount="239">
  <si>
    <t xml:space="preserve">Tószeg Községi Önkormányzat </t>
  </si>
  <si>
    <t>BEVÉTELEK</t>
  </si>
  <si>
    <t>Sor-
szám</t>
  </si>
  <si>
    <t>Bevételi jogcím</t>
  </si>
  <si>
    <t>Rovat</t>
  </si>
  <si>
    <t xml:space="preserve">Eredeti  előirányzat </t>
  </si>
  <si>
    <t xml:space="preserve">Módosított
 előirányzat </t>
  </si>
  <si>
    <t xml:space="preserve">Teljesítés </t>
  </si>
  <si>
    <t xml:space="preserve">Változás 
%-a </t>
  </si>
  <si>
    <t>1.</t>
  </si>
  <si>
    <t>Önkormányzat működési támogatásai (1.1.+…+.1.6.)</t>
  </si>
  <si>
    <t>1.1.</t>
  </si>
  <si>
    <t>Helyi önkormányzatok működésének általános támogatása</t>
  </si>
  <si>
    <t>B111</t>
  </si>
  <si>
    <t>1.2.</t>
  </si>
  <si>
    <t>Önkormányzatok egyes köznevelési feladatainak támogatása</t>
  </si>
  <si>
    <t>B112</t>
  </si>
  <si>
    <t>1.3.</t>
  </si>
  <si>
    <t>Önkormányzatok szociális és gyermekjóléti feladatainak támogatása</t>
  </si>
  <si>
    <t>B113</t>
  </si>
  <si>
    <t>1.4.</t>
  </si>
  <si>
    <t>Önkormányzatok kulturális feladatainak támogatása</t>
  </si>
  <si>
    <t>B114</t>
  </si>
  <si>
    <t>1.5.</t>
  </si>
  <si>
    <t>Működési célú költségvetési támogatások és kiegészítő támogatás</t>
  </si>
  <si>
    <t>B115</t>
  </si>
  <si>
    <t>1.6.</t>
  </si>
  <si>
    <t>Elszámolásból származó bevételek</t>
  </si>
  <si>
    <t>B116</t>
  </si>
  <si>
    <t>2.</t>
  </si>
  <si>
    <t>Működési célú támogatások államháztartáson belülről (2.1.+…+.2.5.)</t>
  </si>
  <si>
    <t>B1</t>
  </si>
  <si>
    <t>2.1.</t>
  </si>
  <si>
    <t>Elvonások és befizetések bevételei</t>
  </si>
  <si>
    <t>B12</t>
  </si>
  <si>
    <t>2.2.</t>
  </si>
  <si>
    <t xml:space="preserve">Működési célú garancia- és kezességvállalásból megtérülések </t>
  </si>
  <si>
    <t>B13</t>
  </si>
  <si>
    <t>2.3.</t>
  </si>
  <si>
    <t xml:space="preserve">Működési célú visszatérítendő támogatások, kölcsönök visszatérülése </t>
  </si>
  <si>
    <t>B14</t>
  </si>
  <si>
    <t>2.4.</t>
  </si>
  <si>
    <t>Működési célú visszatérítendő támogatások, kölcsönök igénybevétele</t>
  </si>
  <si>
    <t>B15</t>
  </si>
  <si>
    <t>2.5.</t>
  </si>
  <si>
    <t xml:space="preserve">Egyéb működési célú támogatások bevételei </t>
  </si>
  <si>
    <t>B16</t>
  </si>
  <si>
    <t>3.</t>
  </si>
  <si>
    <t>Felhalmozási célú támogatások államháztartáson belülről (3.1.+…+3.5.)</t>
  </si>
  <si>
    <t>B2</t>
  </si>
  <si>
    <t>3.1.</t>
  </si>
  <si>
    <t>Felhalmozási célú önkormányzati támogatások</t>
  </si>
  <si>
    <t>B21</t>
  </si>
  <si>
    <t>3.2.</t>
  </si>
  <si>
    <t>Felhalmozási célú garancia- és kezességvállalásból megtérülések</t>
  </si>
  <si>
    <t>B22</t>
  </si>
  <si>
    <t>3.3.</t>
  </si>
  <si>
    <t>Felhalmozási célú visszatérítendő támogatások, kölcsönök visszatérülése</t>
  </si>
  <si>
    <t>B23</t>
  </si>
  <si>
    <t>3.4.</t>
  </si>
  <si>
    <t>Felhalmozási célú visszatérítendő támogatások, kölcsönök igénybevétele</t>
  </si>
  <si>
    <t>B24</t>
  </si>
  <si>
    <t>3.5.</t>
  </si>
  <si>
    <t>Egyéb felhalmozási célú támogatások bevételei</t>
  </si>
  <si>
    <t>B25</t>
  </si>
  <si>
    <t xml:space="preserve">4. </t>
  </si>
  <si>
    <t>Közhatalmi bevételek (4.1.+4.2.+4.3.+4.4.)</t>
  </si>
  <si>
    <t>B3</t>
  </si>
  <si>
    <t>4.1.</t>
  </si>
  <si>
    <t>Helyi adók  (4.1.1.+4.1.2.)</t>
  </si>
  <si>
    <t>4.1.1.</t>
  </si>
  <si>
    <t>- Vagyoni típusú adók</t>
  </si>
  <si>
    <t>B34</t>
  </si>
  <si>
    <t>4.1.2.</t>
  </si>
  <si>
    <t>- Termékek és szolgáltatások adói</t>
  </si>
  <si>
    <t>4.2.</t>
  </si>
  <si>
    <t>Gépjárműadó</t>
  </si>
  <si>
    <t>B354</t>
  </si>
  <si>
    <t>4.3.</t>
  </si>
  <si>
    <t>Egyéb áruhasználati és szolgáltatási adók</t>
  </si>
  <si>
    <t>B355</t>
  </si>
  <si>
    <t>4.4.</t>
  </si>
  <si>
    <t>Egyéb közhatalmi bevételek</t>
  </si>
  <si>
    <t>B36</t>
  </si>
  <si>
    <t>5.</t>
  </si>
  <si>
    <t>Működési bevételek (5.1.+…+ 5.10.)</t>
  </si>
  <si>
    <t>B4</t>
  </si>
  <si>
    <t>5.1.</t>
  </si>
  <si>
    <t>Készletértékesítés ellenértéke</t>
  </si>
  <si>
    <t>B401</t>
  </si>
  <si>
    <t>5.2.</t>
  </si>
  <si>
    <t>Szolgáltatások ellenértéke</t>
  </si>
  <si>
    <t>B402</t>
  </si>
  <si>
    <t>5.3.</t>
  </si>
  <si>
    <t>Közvetített szolgáltatások értéke</t>
  </si>
  <si>
    <t>B403</t>
  </si>
  <si>
    <t>5.4.</t>
  </si>
  <si>
    <t>Tulajdonosi bevételek</t>
  </si>
  <si>
    <t>B404</t>
  </si>
  <si>
    <t>5.5.</t>
  </si>
  <si>
    <t>Ellátási díjak</t>
  </si>
  <si>
    <t>B405</t>
  </si>
  <si>
    <t>5.6.</t>
  </si>
  <si>
    <t xml:space="preserve">Kiszámlázott általános forgalmi adó </t>
  </si>
  <si>
    <t>B406</t>
  </si>
  <si>
    <t>5.7.</t>
  </si>
  <si>
    <t>Általános forgalmi adó visszatérítése</t>
  </si>
  <si>
    <t>B407</t>
  </si>
  <si>
    <t>5.8.</t>
  </si>
  <si>
    <t>Kamatbevételek</t>
  </si>
  <si>
    <t>B408</t>
  </si>
  <si>
    <t>5.9.</t>
  </si>
  <si>
    <t>Egyéb pénzügyi műveletek bevételei</t>
  </si>
  <si>
    <t>B409</t>
  </si>
  <si>
    <t>5.10.</t>
  </si>
  <si>
    <t>Egyéb működési bevételek</t>
  </si>
  <si>
    <t>B411</t>
  </si>
  <si>
    <t>6.</t>
  </si>
  <si>
    <t>Felhalmozási bevételek (6.1.+…+6.5.)</t>
  </si>
  <si>
    <t>B5</t>
  </si>
  <si>
    <t>6.1.</t>
  </si>
  <si>
    <t>Immateriális javak értékesítése</t>
  </si>
  <si>
    <t>B51</t>
  </si>
  <si>
    <t>6.2.</t>
  </si>
  <si>
    <t>Ingatlanok értékesítése</t>
  </si>
  <si>
    <t>B52</t>
  </si>
  <si>
    <t>6.3.</t>
  </si>
  <si>
    <t>Egyéb tárgyi eszközök értékesítése</t>
  </si>
  <si>
    <t>B53</t>
  </si>
  <si>
    <t>6.4.</t>
  </si>
  <si>
    <t>Részesedések értékesítése</t>
  </si>
  <si>
    <t>B54</t>
  </si>
  <si>
    <t>6.5.</t>
  </si>
  <si>
    <t>Részesedések megszűnéséhez kapcsolódó bevételek</t>
  </si>
  <si>
    <t>B55</t>
  </si>
  <si>
    <t xml:space="preserve">7. </t>
  </si>
  <si>
    <t>Működési célú átvett pénzeszközök (7.1. + … + 7.3.)</t>
  </si>
  <si>
    <t>B6</t>
  </si>
  <si>
    <t>7.1.</t>
  </si>
  <si>
    <t>Működési célú garancia- és kezességvállalásból megtérülések ÁH-n kívülről</t>
  </si>
  <si>
    <t>B61</t>
  </si>
  <si>
    <t>7.2.</t>
  </si>
  <si>
    <t>Működési célú visszatérítendő támogatások, kölcsönök visszatér. ÁH-n kívülről</t>
  </si>
  <si>
    <t>B64</t>
  </si>
  <si>
    <t>7.3.</t>
  </si>
  <si>
    <t>Egyéb működési célú átvett pénzeszköz</t>
  </si>
  <si>
    <t>B65</t>
  </si>
  <si>
    <t>7.4.</t>
  </si>
  <si>
    <t>7.3.-ból EU-s támogatás (közvetlen)</t>
  </si>
  <si>
    <t>8.</t>
  </si>
  <si>
    <t>Felhalmozási célú átvett pénzeszközök (8.1.+8.2.+8.3.)</t>
  </si>
  <si>
    <t>B7</t>
  </si>
  <si>
    <t>8.1.</t>
  </si>
  <si>
    <t>Felhalm. célú garancia- és kezességvállalásból megtérülések ÁH-n kívülről</t>
  </si>
  <si>
    <t>B71</t>
  </si>
  <si>
    <t>8.2.</t>
  </si>
  <si>
    <t>Felhalm. célú visszatérítendő támogatások, kölcsönök visszatér. ÁH-n kívülről</t>
  </si>
  <si>
    <t>B74</t>
  </si>
  <si>
    <t>8.3.</t>
  </si>
  <si>
    <t>Egyéb felhalmozási célú átvett pénzeszköz</t>
  </si>
  <si>
    <t>B75</t>
  </si>
  <si>
    <t>8.4.</t>
  </si>
  <si>
    <t>8.3.-ból EU-s támogatás (közvetlen)</t>
  </si>
  <si>
    <t>9.</t>
  </si>
  <si>
    <t>KÖLTSÉGVETÉSI BEVÉTELEK ÖSSZESEN: (1+…+8)</t>
  </si>
  <si>
    <t>B1-B7</t>
  </si>
  <si>
    <t>11.1.</t>
  </si>
  <si>
    <t>11.2.</t>
  </si>
  <si>
    <t>11.3.</t>
  </si>
  <si>
    <t>Maradvány igénybevétele (12.1. + 12.2.)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</si>
  <si>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</si>
  <si>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</si>
  <si>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</si>
  <si>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</si>
  <si>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</si>
  <si>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Belföldi finanszírozás bevételei (13.1. + … + 13.3.)</t>
  </si>
  <si>
    <t>B81</t>
  </si>
  <si>
    <t>Államháztartáson belüli megelőlegezések</t>
  </si>
  <si>
    <t>B814</t>
  </si>
  <si>
    <t>Államháztartáson belüli megelőlegezések törlesztése</t>
  </si>
  <si>
    <t>B815</t>
  </si>
  <si>
    <t>Betétek megszüntetése</t>
  </si>
  <si>
    <t>B817</t>
  </si>
  <si>
    <t>FINANSZÍROZÁSI BEVÉTELEK ÖSSZESEN: (10. + … +15.)</t>
  </si>
  <si>
    <t>B8</t>
  </si>
  <si>
    <t>K I A D Á S O 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</si>
  <si>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(1.1+…+1.5.)</t>
    </r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</si>
  <si>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</si>
  <si>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</si>
  <si>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</si>
  <si>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</si>
  <si>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</si>
  <si>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</si>
  <si>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</si>
  <si>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</si>
  <si>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1.5</t>
  </si>
  <si>
    <t>Egyéb működési célú kiadások</t>
  </si>
  <si>
    <t>K5</t>
  </si>
  <si>
    <t xml:space="preserve"> - az 1.5-ből: - Elvonások és befizetések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</si>
  <si>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</si>
  <si>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</si>
  <si>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</si>
  <si>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K8</t>
  </si>
  <si>
    <t>Beruházások</t>
  </si>
  <si>
    <t>K6</t>
  </si>
  <si>
    <t>2.1.-ből EU-s forrásból megvalósuló beruházás</t>
  </si>
  <si>
    <t>Felújítások</t>
  </si>
  <si>
    <t>K7</t>
  </si>
  <si>
    <t>2.3.-ból EU-s forrásból megvalósuló felújítás</t>
  </si>
  <si>
    <t>Egyéb felhalmozási kiadások</t>
  </si>
  <si>
    <t>4.</t>
  </si>
  <si>
    <t>KÖLTSÉGVETÉSI KIADÁSOK ÖSSZESEN (1+2+3)</t>
  </si>
  <si>
    <t>K1-K8</t>
  </si>
  <si>
    <t>Hitel-, kölcsöntörlesztés államháztartáson kívülre (5.1. + … + 5.3.)</t>
  </si>
  <si>
    <t>K911</t>
  </si>
  <si>
    <t>K912</t>
  </si>
  <si>
    <t>7.</t>
  </si>
  <si>
    <t>K91</t>
  </si>
  <si>
    <t>Államháztartáson belüli megelőlegezések folyósítása</t>
  </si>
  <si>
    <t>Államháztartáson belüli megelőlegezések visszafizetése</t>
  </si>
  <si>
    <t>Központi irányító szervi támogatások folyósítása</t>
  </si>
  <si>
    <t>K915</t>
  </si>
  <si>
    <t>FINANSZÍROZÁSI KIADÁSOK ÖSSZESEN: (5.+…+8.)</t>
  </si>
  <si>
    <t>K9</t>
  </si>
  <si>
    <t>10.</t>
  </si>
  <si>
    <t>KÖLTSÉGVETÉSI ÉS FINANSZÍROZÁSI KIADÁSOK MINDÖSSZESEN: (4+9)</t>
  </si>
  <si>
    <t>adatok Ft-ban</t>
  </si>
  <si>
    <t>B351</t>
  </si>
  <si>
    <t>10.1.</t>
  </si>
  <si>
    <t>10.2.</t>
  </si>
  <si>
    <t>11.</t>
  </si>
  <si>
    <t>14.</t>
  </si>
  <si>
    <t>15.</t>
  </si>
  <si>
    <t>KÖLTSÉGVETÉSI ÉS FINANSZÍROZÁSI BEVÉTELEK ÖSSZESEN: (9+15)</t>
  </si>
  <si>
    <t xml:space="preserve">Belföldi értékpapírok kiadásai </t>
  </si>
  <si>
    <t>Belföldi finanszírozás kiadásai (6.1. + … + 6.3.)</t>
  </si>
  <si>
    <t>K914</t>
  </si>
  <si>
    <t xml:space="preserve">2020.  ÉVI  SAJÁT  KÖLTSÉGVETÉSÉNEK  KÖTELEZŐ   FELADATAI   BEVÉTEL , KIADÁS </t>
  </si>
  <si>
    <t xml:space="preserve">10.2. sz. melléklet  a V /2021. (V.27.)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</si>
</sst>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Arial"/>
      <family val="2"/>
      <charset val="238"/>
    </font>
    <font>
      <b/>
      <sz val="12"/>
      <name val="Times New Roman CE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4" fillId="0" borderId="4" xfId="1" applyFont="1" applyBorder="1" applyAlignment="1">
      <alignment vertical="center" wrapText="1"/>
    </xf>
    <xf numFmtId="2" fontId="4" fillId="0" borderId="4" xfId="1" applyNumberFormat="1" applyFont="1" applyBorder="1" applyAlignment="1">
      <alignment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3" fontId="6" fillId="0" borderId="4" xfId="0" applyNumberFormat="1" applyFont="1" applyBorder="1"/>
    <xf numFmtId="2" fontId="6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3" fontId="6" fillId="0" borderId="4" xfId="1" applyNumberFormat="1" applyFont="1" applyBorder="1" applyAlignment="1" applyProtection="1">
      <alignment vertical="center" wrapText="1"/>
      <protection locked="0"/>
    </xf>
    <xf numFmtId="3" fontId="6" fillId="2" borderId="4" xfId="1" applyNumberFormat="1" applyFont="1" applyFill="1" applyBorder="1" applyAlignment="1" applyProtection="1">
      <alignment vertical="center" wrapText="1"/>
      <protection locked="0"/>
    </xf>
    <xf numFmtId="164" fontId="7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4" fillId="0" borderId="4" xfId="1" applyFont="1" applyBorder="1" applyAlignment="1">
      <alignment horizontal="left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4" xfId="1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 wrapText="1"/>
    </xf>
    <xf numFmtId="3" fontId="6" fillId="0" borderId="5" xfId="1" applyNumberFormat="1" applyFont="1" applyBorder="1" applyAlignment="1" applyProtection="1">
      <alignment vertical="center" wrapText="1"/>
      <protection locked="0"/>
    </xf>
    <xf numFmtId="3" fontId="6" fillId="0" borderId="5" xfId="0" applyNumberFormat="1" applyFont="1" applyBorder="1"/>
    <xf numFmtId="2" fontId="6" fillId="0" borderId="5" xfId="0" applyNumberFormat="1" applyFont="1" applyBorder="1" applyAlignment="1">
      <alignment vertical="center"/>
    </xf>
    <xf numFmtId="49" fontId="6" fillId="0" borderId="6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3" fontId="6" fillId="0" borderId="6" xfId="1" applyNumberFormat="1" applyFont="1" applyBorder="1" applyAlignment="1" applyProtection="1">
      <alignment vertical="center" wrapText="1"/>
      <protection locked="0"/>
    </xf>
    <xf numFmtId="3" fontId="6" fillId="0" borderId="6" xfId="0" applyNumberFormat="1" applyFont="1" applyBorder="1"/>
    <xf numFmtId="2" fontId="6" fillId="0" borderId="6" xfId="0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 wrapText="1"/>
    </xf>
    <xf numFmtId="2" fontId="6" fillId="0" borderId="5" xfId="0" applyNumberFormat="1" applyFont="1" applyBorder="1"/>
    <xf numFmtId="49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3" fontId="6" fillId="0" borderId="0" xfId="1" applyNumberFormat="1" applyFont="1" applyAlignment="1" applyProtection="1">
      <alignment vertical="center" wrapText="1"/>
      <protection locked="0"/>
    </xf>
    <xf numFmtId="3" fontId="6" fillId="0" borderId="0" xfId="0" applyNumberFormat="1" applyFont="1"/>
    <xf numFmtId="2" fontId="6" fillId="0" borderId="0" xfId="0" applyNumberFormat="1" applyFont="1"/>
    <xf numFmtId="2" fontId="6" fillId="0" borderId="6" xfId="0" applyNumberFormat="1" applyFont="1" applyBorder="1"/>
    <xf numFmtId="0" fontId="4" fillId="0" borderId="4" xfId="0" applyFont="1" applyBorder="1" applyAlignment="1">
      <alignment horizontal="left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3" fontId="4" fillId="0" borderId="5" xfId="1" applyNumberFormat="1" applyFont="1" applyBorder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3" fontId="4" fillId="0" borderId="4" xfId="0" quotePrefix="1" applyNumberFormat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3" fontId="4" fillId="0" borderId="0" xfId="1" applyNumberFormat="1" applyFont="1" applyBorder="1" applyAlignment="1">
      <alignment vertical="center" wrapText="1"/>
    </xf>
    <xf numFmtId="3" fontId="6" fillId="0" borderId="0" xfId="0" applyNumberFormat="1" applyFont="1" applyBorder="1"/>
    <xf numFmtId="2" fontId="6" fillId="0" borderId="0" xfId="0" applyNumberFormat="1" applyFont="1" applyBorder="1"/>
    <xf numFmtId="164" fontId="4" fillId="0" borderId="6" xfId="1" applyNumberFormat="1" applyFont="1" applyBorder="1" applyAlignment="1">
      <alignment horizontal="center" vertical="center"/>
    </xf>
    <xf numFmtId="0" fontId="0" fillId="0" borderId="6" xfId="0" applyBorder="1"/>
    <xf numFmtId="0" fontId="1" fillId="0" borderId="0" xfId="1" applyAlignment="1">
      <alignment horizontal="right"/>
    </xf>
    <xf numFmtId="0" fontId="3" fillId="0" borderId="0" xfId="1" applyFont="1" applyAlignment="1">
      <alignment horizontal="center"/>
    </xf>
    <xf numFmtId="164" fontId="7" fillId="0" borderId="0" xfId="1" applyNumberFormat="1" applyFont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selection sqref="A1:G1"/>
    </sheetView>
  </sheetViews>
  <sheetFormatPr defaultRowHeight="15.75" x14ac:dyDescent="0.25"/>
  <cols>
    <col min="1" max="1" width="6.42578125" style="1" customWidth="1"/>
    <col min="2" max="2" width="60.7109375" style="1" customWidth="1"/>
    <col min="3" max="3" width="7" style="1" customWidth="1"/>
    <col min="4" max="4" width="12.42578125" style="1" customWidth="1"/>
    <col min="5" max="5" width="15.7109375" style="1" customWidth="1"/>
    <col min="6" max="6" width="13.85546875" style="1" customWidth="1"/>
    <col min="7" max="7" width="10.42578125" style="1" customWidth="1"/>
  </cols>
  <sheetData>
    <row r="1" spans="1:7" x14ac:dyDescent="0.25">
      <c r="A1" s="64" t="s">
        <v>238</v>
      </c>
      <c r="B1" s="64"/>
      <c r="C1" s="64"/>
      <c r="D1" s="64"/>
      <c r="E1" s="64"/>
      <c r="F1" s="64"/>
      <c r="G1" s="64"/>
    </row>
    <row r="2" spans="1:7" x14ac:dyDescent="0.25">
      <c r="A2" s="65" t="s">
        <v>0</v>
      </c>
      <c r="B2" s="65"/>
      <c r="C2" s="65"/>
      <c r="D2" s="65"/>
      <c r="E2" s="65"/>
      <c r="F2" s="65"/>
      <c r="G2" s="65"/>
    </row>
    <row r="3" spans="1:7" x14ac:dyDescent="0.25">
      <c r="A3" s="65" t="s">
        <v>237</v>
      </c>
      <c r="B3" s="65"/>
      <c r="C3" s="65"/>
      <c r="D3" s="65"/>
      <c r="E3" s="65"/>
      <c r="F3" s="65"/>
      <c r="G3" s="65"/>
    </row>
    <row r="4" spans="1:7" x14ac:dyDescent="0.25">
      <c r="A4" s="66"/>
      <c r="B4" s="66"/>
      <c r="C4" s="19"/>
      <c r="D4" s="20"/>
      <c r="E4" s="20"/>
      <c r="F4" s="21" t="s">
        <v>226</v>
      </c>
      <c r="G4" s="22"/>
    </row>
    <row r="5" spans="1:7" x14ac:dyDescent="0.25">
      <c r="A5" s="67" t="s">
        <v>1</v>
      </c>
      <c r="B5" s="68"/>
      <c r="C5" s="68"/>
      <c r="D5" s="68"/>
      <c r="E5" s="68"/>
      <c r="F5" s="68"/>
      <c r="G5" s="69"/>
    </row>
    <row r="6" spans="1:7" ht="31.5" x14ac:dyDescent="0.25">
      <c r="A6" s="2" t="s">
        <v>2</v>
      </c>
      <c r="B6" s="23" t="s">
        <v>3</v>
      </c>
      <c r="C6" s="2" t="s">
        <v>4</v>
      </c>
      <c r="D6" s="24" t="s">
        <v>5</v>
      </c>
      <c r="E6" s="25" t="s">
        <v>6</v>
      </c>
      <c r="F6" s="24" t="s">
        <v>7</v>
      </c>
      <c r="G6" s="4" t="s">
        <v>8</v>
      </c>
    </row>
    <row r="7" spans="1:7" x14ac:dyDescent="0.25">
      <c r="A7" s="2" t="s">
        <v>9</v>
      </c>
      <c r="B7" s="23" t="s">
        <v>10</v>
      </c>
      <c r="C7" s="2"/>
      <c r="D7" s="26">
        <f>+D8+D9+D10+D11+D12+D13</f>
        <v>123940000</v>
      </c>
      <c r="E7" s="26">
        <f>+E8+E9+E10+E11+E12+E13</f>
        <v>155614214</v>
      </c>
      <c r="F7" s="26">
        <f>+F8+F9+F10+F11+F12+F13</f>
        <v>155614214</v>
      </c>
      <c r="G7" s="6">
        <f t="shared" ref="G7:G13" si="0">F7/E7*100</f>
        <v>100</v>
      </c>
    </row>
    <row r="8" spans="1:7" x14ac:dyDescent="0.25">
      <c r="A8" s="7" t="s">
        <v>11</v>
      </c>
      <c r="B8" s="27" t="s">
        <v>12</v>
      </c>
      <c r="C8" s="8" t="s">
        <v>13</v>
      </c>
      <c r="D8" s="17">
        <v>18500090</v>
      </c>
      <c r="E8" s="9">
        <v>30688807</v>
      </c>
      <c r="F8" s="9">
        <v>30688807</v>
      </c>
      <c r="G8" s="10">
        <f t="shared" si="0"/>
        <v>100</v>
      </c>
    </row>
    <row r="9" spans="1:7" x14ac:dyDescent="0.25">
      <c r="A9" s="7" t="s">
        <v>14</v>
      </c>
      <c r="B9" s="28" t="s">
        <v>15</v>
      </c>
      <c r="C9" s="11" t="s">
        <v>16</v>
      </c>
      <c r="D9" s="17">
        <v>68664600</v>
      </c>
      <c r="E9" s="12">
        <v>80843470</v>
      </c>
      <c r="F9" s="12">
        <v>80843470</v>
      </c>
      <c r="G9" s="10">
        <f t="shared" si="0"/>
        <v>100</v>
      </c>
    </row>
    <row r="10" spans="1:7" ht="20.25" customHeight="1" x14ac:dyDescent="0.25">
      <c r="A10" s="7" t="s">
        <v>17</v>
      </c>
      <c r="B10" s="28" t="s">
        <v>18</v>
      </c>
      <c r="C10" s="11" t="s">
        <v>19</v>
      </c>
      <c r="D10" s="17">
        <v>28064177</v>
      </c>
      <c r="E10" s="12">
        <v>29863406</v>
      </c>
      <c r="F10" s="12">
        <v>29863406</v>
      </c>
      <c r="G10" s="10">
        <f t="shared" si="0"/>
        <v>100</v>
      </c>
    </row>
    <row r="11" spans="1:7" x14ac:dyDescent="0.25">
      <c r="A11" s="7" t="s">
        <v>20</v>
      </c>
      <c r="B11" s="28" t="s">
        <v>21</v>
      </c>
      <c r="C11" s="11" t="s">
        <v>22</v>
      </c>
      <c r="D11" s="17">
        <v>5710815</v>
      </c>
      <c r="E11" s="12">
        <v>8166634</v>
      </c>
      <c r="F11" s="12">
        <v>8166634</v>
      </c>
      <c r="G11" s="10">
        <f t="shared" si="0"/>
        <v>100</v>
      </c>
    </row>
    <row r="12" spans="1:7" x14ac:dyDescent="0.25">
      <c r="A12" s="7" t="s">
        <v>23</v>
      </c>
      <c r="B12" s="28" t="s">
        <v>24</v>
      </c>
      <c r="C12" s="11" t="s">
        <v>25</v>
      </c>
      <c r="D12" s="18">
        <v>3000318</v>
      </c>
      <c r="E12" s="12">
        <v>2514600</v>
      </c>
      <c r="F12" s="12">
        <v>2514600</v>
      </c>
      <c r="G12" s="10">
        <f t="shared" si="0"/>
        <v>100</v>
      </c>
    </row>
    <row r="13" spans="1:7" x14ac:dyDescent="0.25">
      <c r="A13" s="7" t="s">
        <v>26</v>
      </c>
      <c r="B13" s="28" t="s">
        <v>27</v>
      </c>
      <c r="C13" s="11" t="s">
        <v>28</v>
      </c>
      <c r="D13" s="18">
        <v>0</v>
      </c>
      <c r="E13" s="12">
        <v>3537297</v>
      </c>
      <c r="F13" s="12">
        <v>3537297</v>
      </c>
      <c r="G13" s="13">
        <f t="shared" si="0"/>
        <v>100</v>
      </c>
    </row>
    <row r="14" spans="1:7" ht="31.5" x14ac:dyDescent="0.25">
      <c r="A14" s="2" t="s">
        <v>29</v>
      </c>
      <c r="B14" s="29" t="s">
        <v>30</v>
      </c>
      <c r="C14" s="14" t="s">
        <v>31</v>
      </c>
      <c r="D14" s="26">
        <f>+D15+D16+D17+D18+D19</f>
        <v>31559000</v>
      </c>
      <c r="E14" s="26">
        <f>+E15+E16+E17+E18+E19</f>
        <v>35214000</v>
      </c>
      <c r="F14" s="26">
        <f>+F15+F16+F17+F18+F19</f>
        <v>33722515</v>
      </c>
      <c r="G14" s="6">
        <f>F14/E14*100</f>
        <v>95.764511273925152</v>
      </c>
    </row>
    <row r="15" spans="1:7" x14ac:dyDescent="0.25">
      <c r="A15" s="7" t="s">
        <v>32</v>
      </c>
      <c r="B15" s="28" t="s">
        <v>33</v>
      </c>
      <c r="C15" s="11" t="s">
        <v>34</v>
      </c>
      <c r="D15" s="17"/>
      <c r="E15" s="12"/>
      <c r="F15" s="12"/>
      <c r="G15" s="13"/>
    </row>
    <row r="16" spans="1:7" x14ac:dyDescent="0.25">
      <c r="A16" s="7" t="s">
        <v>35</v>
      </c>
      <c r="B16" s="28" t="s">
        <v>36</v>
      </c>
      <c r="C16" s="11" t="s">
        <v>37</v>
      </c>
      <c r="D16" s="17"/>
      <c r="E16" s="12"/>
      <c r="F16" s="12"/>
      <c r="G16" s="13"/>
    </row>
    <row r="17" spans="1:7" ht="18" customHeight="1" x14ac:dyDescent="0.25">
      <c r="A17" s="7" t="s">
        <v>38</v>
      </c>
      <c r="B17" s="28" t="s">
        <v>39</v>
      </c>
      <c r="C17" s="11" t="s">
        <v>40</v>
      </c>
      <c r="D17" s="17"/>
      <c r="E17" s="12"/>
      <c r="F17" s="12"/>
      <c r="G17" s="13"/>
    </row>
    <row r="18" spans="1:7" ht="19.5" customHeight="1" x14ac:dyDescent="0.25">
      <c r="A18" s="7" t="s">
        <v>41</v>
      </c>
      <c r="B18" s="28" t="s">
        <v>42</v>
      </c>
      <c r="C18" s="11" t="s">
        <v>43</v>
      </c>
      <c r="D18" s="17"/>
      <c r="E18" s="12"/>
      <c r="F18" s="12"/>
      <c r="G18" s="13"/>
    </row>
    <row r="19" spans="1:7" x14ac:dyDescent="0.25">
      <c r="A19" s="7" t="s">
        <v>44</v>
      </c>
      <c r="B19" s="28" t="s">
        <v>45</v>
      </c>
      <c r="C19" s="11" t="s">
        <v>46</v>
      </c>
      <c r="D19" s="17">
        <v>31559000</v>
      </c>
      <c r="E19" s="12">
        <v>35214000</v>
      </c>
      <c r="F19" s="12">
        <v>33722515</v>
      </c>
      <c r="G19" s="10">
        <f>F19/E19*100</f>
        <v>95.764511273925152</v>
      </c>
    </row>
    <row r="20" spans="1:7" ht="31.5" x14ac:dyDescent="0.25">
      <c r="A20" s="2" t="s">
        <v>47</v>
      </c>
      <c r="B20" s="23" t="s">
        <v>48</v>
      </c>
      <c r="C20" s="2" t="s">
        <v>49</v>
      </c>
      <c r="D20" s="26">
        <f>+D21+D22+D23+D24+D25</f>
        <v>0</v>
      </c>
      <c r="E20" s="26">
        <f>+E21+E22+E23+E24+E25</f>
        <v>198592041</v>
      </c>
      <c r="F20" s="26">
        <f>+F21+F22+F23+F24+F25</f>
        <v>215339420</v>
      </c>
      <c r="G20" s="6">
        <f>F20/E20*100</f>
        <v>108.43305648890531</v>
      </c>
    </row>
    <row r="21" spans="1:7" x14ac:dyDescent="0.25">
      <c r="A21" s="7" t="s">
        <v>50</v>
      </c>
      <c r="B21" s="28" t="s">
        <v>51</v>
      </c>
      <c r="C21" s="11" t="s">
        <v>52</v>
      </c>
      <c r="D21" s="17"/>
      <c r="E21" s="12">
        <v>30157956</v>
      </c>
      <c r="F21" s="12">
        <v>30157956</v>
      </c>
      <c r="G21" s="10">
        <f>F21/E21*100</f>
        <v>100</v>
      </c>
    </row>
    <row r="22" spans="1:7" x14ac:dyDescent="0.25">
      <c r="A22" s="7" t="s">
        <v>53</v>
      </c>
      <c r="B22" s="28" t="s">
        <v>54</v>
      </c>
      <c r="C22" s="11" t="s">
        <v>55</v>
      </c>
      <c r="D22" s="17"/>
      <c r="E22" s="12"/>
      <c r="F22" s="12"/>
      <c r="G22" s="13"/>
    </row>
    <row r="23" spans="1:7" ht="31.5" x14ac:dyDescent="0.25">
      <c r="A23" s="7" t="s">
        <v>56</v>
      </c>
      <c r="B23" s="28" t="s">
        <v>57</v>
      </c>
      <c r="C23" s="11" t="s">
        <v>58</v>
      </c>
      <c r="D23" s="17"/>
      <c r="E23" s="12"/>
      <c r="F23" s="12"/>
      <c r="G23" s="13"/>
    </row>
    <row r="24" spans="1:7" ht="31.5" x14ac:dyDescent="0.25">
      <c r="A24" s="7" t="s">
        <v>59</v>
      </c>
      <c r="B24" s="28" t="s">
        <v>60</v>
      </c>
      <c r="C24" s="11" t="s">
        <v>61</v>
      </c>
      <c r="D24" s="17"/>
      <c r="E24" s="12"/>
      <c r="F24" s="12"/>
      <c r="G24" s="13"/>
    </row>
    <row r="25" spans="1:7" x14ac:dyDescent="0.25">
      <c r="A25" s="7" t="s">
        <v>62</v>
      </c>
      <c r="B25" s="28" t="s">
        <v>63</v>
      </c>
      <c r="C25" s="11" t="s">
        <v>64</v>
      </c>
      <c r="D25" s="17"/>
      <c r="E25" s="12">
        <v>168434085</v>
      </c>
      <c r="F25" s="12">
        <v>185181464</v>
      </c>
      <c r="G25" s="10">
        <f t="shared" ref="G25:G32" si="1">F25/E25*100</f>
        <v>109.94298689603117</v>
      </c>
    </row>
    <row r="26" spans="1:7" x14ac:dyDescent="0.25">
      <c r="A26" s="30"/>
      <c r="B26" s="31"/>
      <c r="C26" s="32"/>
      <c r="D26" s="33"/>
      <c r="E26" s="34"/>
      <c r="F26" s="34"/>
      <c r="G26" s="35"/>
    </row>
    <row r="27" spans="1:7" x14ac:dyDescent="0.25">
      <c r="A27" s="36"/>
      <c r="B27" s="37"/>
      <c r="C27" s="38"/>
      <c r="D27" s="39"/>
      <c r="E27" s="40"/>
      <c r="F27" s="40"/>
      <c r="G27" s="41"/>
    </row>
    <row r="28" spans="1:7" ht="31.5" x14ac:dyDescent="0.25">
      <c r="A28" s="2" t="s">
        <v>2</v>
      </c>
      <c r="B28" s="23" t="s">
        <v>3</v>
      </c>
      <c r="C28" s="2" t="s">
        <v>4</v>
      </c>
      <c r="D28" s="24" t="s">
        <v>5</v>
      </c>
      <c r="E28" s="25" t="s">
        <v>6</v>
      </c>
      <c r="F28" s="24" t="s">
        <v>7</v>
      </c>
      <c r="G28" s="4" t="s">
        <v>8</v>
      </c>
    </row>
    <row r="29" spans="1:7" x14ac:dyDescent="0.25">
      <c r="A29" s="2" t="s">
        <v>65</v>
      </c>
      <c r="B29" s="23" t="s">
        <v>66</v>
      </c>
      <c r="C29" s="2" t="s">
        <v>67</v>
      </c>
      <c r="D29" s="26">
        <f>D30+D33+D34+D35</f>
        <v>307750000</v>
      </c>
      <c r="E29" s="26">
        <f>E30+E33+E34+E35</f>
        <v>286193290</v>
      </c>
      <c r="F29" s="26">
        <f>F30+F33+F34+F35</f>
        <v>308922931</v>
      </c>
      <c r="G29" s="6">
        <f t="shared" si="1"/>
        <v>107.94205936833809</v>
      </c>
    </row>
    <row r="30" spans="1:7" x14ac:dyDescent="0.25">
      <c r="A30" s="7" t="s">
        <v>68</v>
      </c>
      <c r="B30" s="28" t="s">
        <v>69</v>
      </c>
      <c r="C30" s="11"/>
      <c r="D30" s="42">
        <f>D31+D32</f>
        <v>294700000</v>
      </c>
      <c r="E30" s="42">
        <f>E31+E32</f>
        <v>284143290</v>
      </c>
      <c r="F30" s="42">
        <f>F31+F32</f>
        <v>305251667</v>
      </c>
      <c r="G30" s="10">
        <f t="shared" si="1"/>
        <v>107.42877897978869</v>
      </c>
    </row>
    <row r="31" spans="1:7" x14ac:dyDescent="0.25">
      <c r="A31" s="7" t="s">
        <v>70</v>
      </c>
      <c r="B31" s="28" t="s">
        <v>71</v>
      </c>
      <c r="C31" s="11" t="s">
        <v>72</v>
      </c>
      <c r="D31" s="17">
        <v>14700000</v>
      </c>
      <c r="E31" s="12">
        <v>13015310</v>
      </c>
      <c r="F31" s="12">
        <v>15442895</v>
      </c>
      <c r="G31" s="15">
        <f t="shared" si="1"/>
        <v>118.65176472938408</v>
      </c>
    </row>
    <row r="32" spans="1:7" x14ac:dyDescent="0.25">
      <c r="A32" s="7" t="s">
        <v>73</v>
      </c>
      <c r="B32" s="28" t="s">
        <v>74</v>
      </c>
      <c r="C32" s="11" t="s">
        <v>227</v>
      </c>
      <c r="D32" s="17">
        <v>280000000</v>
      </c>
      <c r="E32" s="12">
        <v>271127980</v>
      </c>
      <c r="F32" s="12">
        <v>289808772</v>
      </c>
      <c r="G32" s="15">
        <f t="shared" si="1"/>
        <v>106.89002735903539</v>
      </c>
    </row>
    <row r="33" spans="1:7" x14ac:dyDescent="0.25">
      <c r="A33" s="7" t="s">
        <v>75</v>
      </c>
      <c r="B33" s="28" t="s">
        <v>76</v>
      </c>
      <c r="C33" s="11" t="s">
        <v>77</v>
      </c>
      <c r="D33" s="17">
        <v>11000000</v>
      </c>
      <c r="E33" s="12"/>
      <c r="F33" s="12"/>
      <c r="G33" s="15"/>
    </row>
    <row r="34" spans="1:7" x14ac:dyDescent="0.25">
      <c r="A34" s="7" t="s">
        <v>78</v>
      </c>
      <c r="B34" s="28" t="s">
        <v>79</v>
      </c>
      <c r="C34" s="11" t="s">
        <v>80</v>
      </c>
      <c r="D34" s="17"/>
      <c r="E34" s="12"/>
      <c r="F34" s="12"/>
      <c r="G34" s="15"/>
    </row>
    <row r="35" spans="1:7" x14ac:dyDescent="0.25">
      <c r="A35" s="7" t="s">
        <v>81</v>
      </c>
      <c r="B35" s="28" t="s">
        <v>82</v>
      </c>
      <c r="C35" s="11" t="s">
        <v>83</v>
      </c>
      <c r="D35" s="17">
        <v>2050000</v>
      </c>
      <c r="E35" s="17">
        <v>2050000</v>
      </c>
      <c r="F35" s="12">
        <v>3671264</v>
      </c>
      <c r="G35" s="15">
        <f>F35/E35*100</f>
        <v>179.0860487804878</v>
      </c>
    </row>
    <row r="36" spans="1:7" x14ac:dyDescent="0.25">
      <c r="A36" s="2" t="s">
        <v>84</v>
      </c>
      <c r="B36" s="23" t="s">
        <v>85</v>
      </c>
      <c r="C36" s="2" t="s">
        <v>86</v>
      </c>
      <c r="D36" s="26">
        <f>SUM(D37:D46)</f>
        <v>17715000</v>
      </c>
      <c r="E36" s="26">
        <f>SUM(E37:E46)</f>
        <v>19384000</v>
      </c>
      <c r="F36" s="26">
        <f>SUM(F37:F46)</f>
        <v>6312645</v>
      </c>
      <c r="G36" s="15">
        <f>F36/E36*100</f>
        <v>32.566265992571189</v>
      </c>
    </row>
    <row r="37" spans="1:7" x14ac:dyDescent="0.25">
      <c r="A37" s="7" t="s">
        <v>87</v>
      </c>
      <c r="B37" s="28" t="s">
        <v>88</v>
      </c>
      <c r="C37" s="11" t="s">
        <v>89</v>
      </c>
      <c r="D37" s="17"/>
      <c r="E37" s="12"/>
      <c r="F37" s="12"/>
      <c r="G37" s="13"/>
    </row>
    <row r="38" spans="1:7" x14ac:dyDescent="0.25">
      <c r="A38" s="7" t="s">
        <v>90</v>
      </c>
      <c r="B38" s="28" t="s">
        <v>91</v>
      </c>
      <c r="C38" s="11" t="s">
        <v>92</v>
      </c>
      <c r="D38" s="17">
        <v>2348000</v>
      </c>
      <c r="E38" s="12">
        <v>11537000</v>
      </c>
      <c r="F38" s="12">
        <v>1818298</v>
      </c>
      <c r="G38" s="15">
        <f>F38/E38*100</f>
        <v>15.760579006674178</v>
      </c>
    </row>
    <row r="39" spans="1:7" x14ac:dyDescent="0.25">
      <c r="A39" s="7" t="s">
        <v>93</v>
      </c>
      <c r="B39" s="28" t="s">
        <v>94</v>
      </c>
      <c r="C39" s="11" t="s">
        <v>95</v>
      </c>
      <c r="D39" s="17">
        <v>3450000</v>
      </c>
      <c r="E39" s="12">
        <v>3450000</v>
      </c>
      <c r="F39" s="12">
        <v>2102175</v>
      </c>
      <c r="G39" s="15">
        <f>F39/E39*100</f>
        <v>60.932608695652171</v>
      </c>
    </row>
    <row r="40" spans="1:7" x14ac:dyDescent="0.25">
      <c r="A40" s="7" t="s">
        <v>96</v>
      </c>
      <c r="B40" s="28" t="s">
        <v>97</v>
      </c>
      <c r="C40" s="11" t="s">
        <v>98</v>
      </c>
      <c r="D40" s="17">
        <v>7520000</v>
      </c>
      <c r="E40" s="12"/>
      <c r="F40" s="12"/>
      <c r="G40" s="13"/>
    </row>
    <row r="41" spans="1:7" x14ac:dyDescent="0.25">
      <c r="A41" s="7" t="s">
        <v>99</v>
      </c>
      <c r="B41" s="28" t="s">
        <v>100</v>
      </c>
      <c r="C41" s="11" t="s">
        <v>101</v>
      </c>
      <c r="D41" s="17"/>
      <c r="E41" s="12"/>
      <c r="F41" s="12"/>
      <c r="G41" s="13"/>
    </row>
    <row r="42" spans="1:7" x14ac:dyDescent="0.25">
      <c r="A42" s="7" t="s">
        <v>102</v>
      </c>
      <c r="B42" s="28" t="s">
        <v>103</v>
      </c>
      <c r="C42" s="11" t="s">
        <v>104</v>
      </c>
      <c r="D42" s="17">
        <v>3535000</v>
      </c>
      <c r="E42" s="12">
        <v>3535000</v>
      </c>
      <c r="F42" s="12">
        <v>643412</v>
      </c>
      <c r="G42" s="15">
        <f>F42/E42*100</f>
        <v>18.201188118811881</v>
      </c>
    </row>
    <row r="43" spans="1:7" x14ac:dyDescent="0.25">
      <c r="A43" s="7" t="s">
        <v>105</v>
      </c>
      <c r="B43" s="28" t="s">
        <v>106</v>
      </c>
      <c r="C43" s="11" t="s">
        <v>107</v>
      </c>
      <c r="D43" s="17">
        <v>862000</v>
      </c>
      <c r="E43" s="12">
        <v>862000</v>
      </c>
      <c r="F43" s="12">
        <v>389000</v>
      </c>
      <c r="G43" s="15">
        <f>F43/E43*100</f>
        <v>45.127610208816705</v>
      </c>
    </row>
    <row r="44" spans="1:7" x14ac:dyDescent="0.25">
      <c r="A44" s="7" t="s">
        <v>108</v>
      </c>
      <c r="B44" s="28" t="s">
        <v>109</v>
      </c>
      <c r="C44" s="11" t="s">
        <v>110</v>
      </c>
      <c r="D44" s="17"/>
      <c r="E44" s="12"/>
      <c r="F44" s="12"/>
      <c r="G44" s="13"/>
    </row>
    <row r="45" spans="1:7" x14ac:dyDescent="0.25">
      <c r="A45" s="7" t="s">
        <v>111</v>
      </c>
      <c r="B45" s="28" t="s">
        <v>112</v>
      </c>
      <c r="C45" s="11" t="s">
        <v>113</v>
      </c>
      <c r="D45" s="17"/>
      <c r="E45" s="12"/>
      <c r="F45" s="12"/>
      <c r="G45" s="13"/>
    </row>
    <row r="46" spans="1:7" x14ac:dyDescent="0.25">
      <c r="A46" s="7" t="s">
        <v>114</v>
      </c>
      <c r="B46" s="28" t="s">
        <v>115</v>
      </c>
      <c r="C46" s="11" t="s">
        <v>116</v>
      </c>
      <c r="D46" s="17"/>
      <c r="E46" s="12"/>
      <c r="F46" s="12">
        <v>1359760</v>
      </c>
      <c r="G46" s="15"/>
    </row>
    <row r="47" spans="1:7" x14ac:dyDescent="0.25">
      <c r="A47" s="2" t="s">
        <v>117</v>
      </c>
      <c r="B47" s="23" t="s">
        <v>118</v>
      </c>
      <c r="C47" s="2" t="s">
        <v>119</v>
      </c>
      <c r="D47" s="26">
        <f>SUM(D48:D52)</f>
        <v>7000000</v>
      </c>
      <c r="E47" s="26">
        <f>SUM(E48:E52)</f>
        <v>7000000</v>
      </c>
      <c r="F47" s="26">
        <f>SUM(F48:F52)</f>
        <v>9200000</v>
      </c>
      <c r="G47" s="6"/>
    </row>
    <row r="48" spans="1:7" x14ac:dyDescent="0.25">
      <c r="A48" s="7" t="s">
        <v>120</v>
      </c>
      <c r="B48" s="28" t="s">
        <v>121</v>
      </c>
      <c r="C48" s="11" t="s">
        <v>122</v>
      </c>
      <c r="D48" s="17"/>
      <c r="E48" s="12"/>
      <c r="F48" s="12"/>
      <c r="G48" s="13"/>
    </row>
    <row r="49" spans="1:7" x14ac:dyDescent="0.25">
      <c r="A49" s="7" t="s">
        <v>123</v>
      </c>
      <c r="B49" s="28" t="s">
        <v>124</v>
      </c>
      <c r="C49" s="11" t="s">
        <v>125</v>
      </c>
      <c r="D49" s="17">
        <v>7000000</v>
      </c>
      <c r="E49" s="12">
        <v>7000000</v>
      </c>
      <c r="F49" s="12">
        <v>9200000</v>
      </c>
      <c r="G49" s="13"/>
    </row>
    <row r="50" spans="1:7" x14ac:dyDescent="0.25">
      <c r="A50" s="7" t="s">
        <v>126</v>
      </c>
      <c r="B50" s="28" t="s">
        <v>127</v>
      </c>
      <c r="C50" s="11" t="s">
        <v>128</v>
      </c>
      <c r="D50" s="17"/>
      <c r="E50" s="12"/>
      <c r="F50" s="12"/>
      <c r="G50" s="13"/>
    </row>
    <row r="51" spans="1:7" x14ac:dyDescent="0.25">
      <c r="A51" s="7" t="s">
        <v>129</v>
      </c>
      <c r="B51" s="28" t="s">
        <v>130</v>
      </c>
      <c r="C51" s="11" t="s">
        <v>131</v>
      </c>
      <c r="D51" s="17"/>
      <c r="E51" s="12"/>
      <c r="F51" s="12"/>
      <c r="G51" s="13"/>
    </row>
    <row r="52" spans="1:7" x14ac:dyDescent="0.25">
      <c r="A52" s="7" t="s">
        <v>132</v>
      </c>
      <c r="B52" s="28" t="s">
        <v>133</v>
      </c>
      <c r="C52" s="11" t="s">
        <v>134</v>
      </c>
      <c r="D52" s="17"/>
      <c r="E52" s="12"/>
      <c r="F52" s="12"/>
      <c r="G52" s="13"/>
    </row>
    <row r="53" spans="1:7" x14ac:dyDescent="0.25">
      <c r="A53" s="30"/>
      <c r="B53" s="31"/>
      <c r="C53" s="32"/>
      <c r="D53" s="33"/>
      <c r="E53" s="34"/>
      <c r="F53" s="34"/>
      <c r="G53" s="43"/>
    </row>
    <row r="54" spans="1:7" x14ac:dyDescent="0.25">
      <c r="A54" s="44"/>
      <c r="B54" s="45"/>
      <c r="C54" s="46"/>
      <c r="D54" s="47"/>
      <c r="E54" s="48"/>
      <c r="F54" s="48"/>
      <c r="G54" s="49"/>
    </row>
    <row r="55" spans="1:7" x14ac:dyDescent="0.25">
      <c r="A55" s="44"/>
      <c r="B55" s="45"/>
      <c r="C55" s="46"/>
      <c r="D55" s="47"/>
      <c r="E55" s="48"/>
      <c r="F55" s="48"/>
      <c r="G55" s="49"/>
    </row>
    <row r="56" spans="1:7" x14ac:dyDescent="0.25">
      <c r="A56" s="36"/>
      <c r="B56" s="37"/>
      <c r="C56" s="38"/>
      <c r="D56" s="39"/>
      <c r="E56" s="40"/>
      <c r="F56" s="40"/>
      <c r="G56" s="50"/>
    </row>
    <row r="57" spans="1:7" x14ac:dyDescent="0.25">
      <c r="A57" s="36"/>
      <c r="B57" s="37"/>
      <c r="C57" s="38"/>
      <c r="D57" s="39"/>
      <c r="E57" s="40"/>
      <c r="F57" s="40"/>
      <c r="G57" s="50"/>
    </row>
    <row r="58" spans="1:7" ht="31.5" x14ac:dyDescent="0.25">
      <c r="A58" s="2" t="s">
        <v>2</v>
      </c>
      <c r="B58" s="23" t="s">
        <v>3</v>
      </c>
      <c r="C58" s="2" t="s">
        <v>4</v>
      </c>
      <c r="D58" s="24" t="s">
        <v>5</v>
      </c>
      <c r="E58" s="25" t="s">
        <v>6</v>
      </c>
      <c r="F58" s="24" t="s">
        <v>7</v>
      </c>
      <c r="G58" s="4" t="s">
        <v>8</v>
      </c>
    </row>
    <row r="59" spans="1:7" x14ac:dyDescent="0.25">
      <c r="A59" s="2" t="s">
        <v>135</v>
      </c>
      <c r="B59" s="23" t="s">
        <v>136</v>
      </c>
      <c r="C59" s="2" t="s">
        <v>137</v>
      </c>
      <c r="D59" s="26">
        <f>SUM(D60:D62)</f>
        <v>0</v>
      </c>
      <c r="E59" s="26">
        <f>SUM(E60:E62)</f>
        <v>0</v>
      </c>
      <c r="F59" s="26">
        <f>SUM(F60:F62)</f>
        <v>171365</v>
      </c>
      <c r="G59" s="6"/>
    </row>
    <row r="60" spans="1:7" ht="31.5" x14ac:dyDescent="0.25">
      <c r="A60" s="7" t="s">
        <v>138</v>
      </c>
      <c r="B60" s="28" t="s">
        <v>139</v>
      </c>
      <c r="C60" s="11" t="s">
        <v>140</v>
      </c>
      <c r="D60" s="17"/>
      <c r="E60" s="12"/>
      <c r="F60" s="12"/>
      <c r="G60" s="13"/>
    </row>
    <row r="61" spans="1:7" ht="31.5" x14ac:dyDescent="0.25">
      <c r="A61" s="7" t="s">
        <v>141</v>
      </c>
      <c r="B61" s="28" t="s">
        <v>142</v>
      </c>
      <c r="C61" s="11" t="s">
        <v>143</v>
      </c>
      <c r="D61" s="17"/>
      <c r="E61" s="12"/>
      <c r="F61" s="12"/>
      <c r="G61" s="13"/>
    </row>
    <row r="62" spans="1:7" x14ac:dyDescent="0.25">
      <c r="A62" s="7" t="s">
        <v>144</v>
      </c>
      <c r="B62" s="28" t="s">
        <v>145</v>
      </c>
      <c r="C62" s="11" t="s">
        <v>146</v>
      </c>
      <c r="D62" s="17"/>
      <c r="E62" s="12"/>
      <c r="F62" s="12">
        <v>171365</v>
      </c>
      <c r="G62" s="13"/>
    </row>
    <row r="63" spans="1:7" x14ac:dyDescent="0.25">
      <c r="A63" s="7" t="s">
        <v>147</v>
      </c>
      <c r="B63" s="28" t="s">
        <v>148</v>
      </c>
      <c r="C63" s="11"/>
      <c r="D63" s="17"/>
      <c r="E63" s="12"/>
      <c r="F63" s="12"/>
      <c r="G63" s="13"/>
    </row>
    <row r="64" spans="1:7" x14ac:dyDescent="0.25">
      <c r="A64" s="2" t="s">
        <v>149</v>
      </c>
      <c r="B64" s="29" t="s">
        <v>150</v>
      </c>
      <c r="C64" s="14" t="s">
        <v>151</v>
      </c>
      <c r="D64" s="26">
        <f>SUM(D65:D67)</f>
        <v>0</v>
      </c>
      <c r="E64" s="26">
        <f>SUM(E65:E67)</f>
        <v>0</v>
      </c>
      <c r="F64" s="26">
        <f>F65+F66+F67+F68</f>
        <v>1168908</v>
      </c>
      <c r="G64" s="6"/>
    </row>
    <row r="65" spans="1:7" ht="31.5" x14ac:dyDescent="0.25">
      <c r="A65" s="7" t="s">
        <v>152</v>
      </c>
      <c r="B65" s="28" t="s">
        <v>153</v>
      </c>
      <c r="C65" s="11" t="s">
        <v>154</v>
      </c>
      <c r="D65" s="17"/>
      <c r="E65" s="12"/>
      <c r="F65" s="12"/>
      <c r="G65" s="13"/>
    </row>
    <row r="66" spans="1:7" ht="31.5" x14ac:dyDescent="0.25">
      <c r="A66" s="7" t="s">
        <v>155</v>
      </c>
      <c r="B66" s="28" t="s">
        <v>156</v>
      </c>
      <c r="C66" s="11" t="s">
        <v>157</v>
      </c>
      <c r="D66" s="17"/>
      <c r="E66" s="12"/>
      <c r="F66" s="12">
        <v>1168908</v>
      </c>
      <c r="G66" s="13"/>
    </row>
    <row r="67" spans="1:7" x14ac:dyDescent="0.25">
      <c r="A67" s="7" t="s">
        <v>158</v>
      </c>
      <c r="B67" s="27" t="s">
        <v>159</v>
      </c>
      <c r="C67" s="8" t="s">
        <v>160</v>
      </c>
      <c r="D67" s="17"/>
      <c r="E67" s="9"/>
      <c r="F67" s="9"/>
      <c r="G67" s="15"/>
    </row>
    <row r="68" spans="1:7" x14ac:dyDescent="0.25">
      <c r="A68" s="7" t="s">
        <v>161</v>
      </c>
      <c r="B68" s="28" t="s">
        <v>162</v>
      </c>
      <c r="C68" s="11"/>
      <c r="D68" s="17"/>
      <c r="E68" s="12"/>
      <c r="F68" s="12"/>
      <c r="G68" s="13"/>
    </row>
    <row r="69" spans="1:7" ht="31.5" x14ac:dyDescent="0.25">
      <c r="A69" s="2" t="s">
        <v>163</v>
      </c>
      <c r="B69" s="23" t="s">
        <v>164</v>
      </c>
      <c r="C69" s="2" t="s">
        <v>165</v>
      </c>
      <c r="D69" s="26">
        <f>+D7+D14+D20+D29+D36+D47+D59+D64</f>
        <v>487964000</v>
      </c>
      <c r="E69" s="26">
        <f>+E7+E14+E20+E29+E36+E47+E59+E64</f>
        <v>701997545</v>
      </c>
      <c r="F69" s="26">
        <f>+F7+F14+F20+F29+F36+F47+F59+F64</f>
        <v>730451998</v>
      </c>
      <c r="G69" s="6">
        <f>F69/E69*100</f>
        <v>104.05335505838558</v>
      </c>
    </row>
    <row r="70" spans="1:7" x14ac:dyDescent="0.25">
      <c r="A70" s="3" t="s">
        <v>224</v>
      </c>
      <c r="B70" s="29" t="s">
        <v>169</v>
      </c>
      <c r="C70" s="14" t="s">
        <v>170</v>
      </c>
      <c r="D70" s="26">
        <f>SUM(D71:D72)</f>
        <v>0</v>
      </c>
      <c r="E70" s="26">
        <f>SUM(E71:E72)</f>
        <v>383913198</v>
      </c>
      <c r="F70" s="26">
        <f>SUM(F71:F72)</f>
        <v>383913076</v>
      </c>
      <c r="G70" s="6">
        <f>SUM(G71:G72)</f>
        <v>99.999968221983352</v>
      </c>
    </row>
    <row r="71" spans="1:7" x14ac:dyDescent="0.25">
      <c r="A71" s="7" t="s">
        <v>228</v>
      </c>
      <c r="B71" s="28" t="s">
        <v>171</v>
      </c>
      <c r="C71" s="11" t="s">
        <v>172</v>
      </c>
      <c r="D71" s="17">
        <v>0</v>
      </c>
      <c r="E71" s="12">
        <v>383913198</v>
      </c>
      <c r="F71" s="12">
        <v>383913076</v>
      </c>
      <c r="G71" s="15">
        <f>F71/E71*100</f>
        <v>99.999968221983352</v>
      </c>
    </row>
    <row r="72" spans="1:7" x14ac:dyDescent="0.25">
      <c r="A72" s="7" t="s">
        <v>229</v>
      </c>
      <c r="B72" s="28" t="s">
        <v>173</v>
      </c>
      <c r="C72" s="11" t="s">
        <v>174</v>
      </c>
      <c r="D72" s="17"/>
      <c r="E72" s="12"/>
      <c r="F72" s="12"/>
      <c r="G72" s="13"/>
    </row>
    <row r="73" spans="1:7" x14ac:dyDescent="0.25">
      <c r="A73" s="3" t="s">
        <v>230</v>
      </c>
      <c r="B73" s="29" t="s">
        <v>175</v>
      </c>
      <c r="C73" s="14" t="s">
        <v>176</v>
      </c>
      <c r="D73" s="26">
        <f>SUM(D74:D76)</f>
        <v>0</v>
      </c>
      <c r="E73" s="26">
        <f>SUM(E74:E76)</f>
        <v>9795549</v>
      </c>
      <c r="F73" s="26">
        <f>SUM(F74:F76)</f>
        <v>9795549</v>
      </c>
      <c r="G73" s="6">
        <f>SUM(G74:G76)</f>
        <v>100</v>
      </c>
    </row>
    <row r="74" spans="1:7" x14ac:dyDescent="0.25">
      <c r="A74" s="7" t="s">
        <v>166</v>
      </c>
      <c r="B74" s="28" t="s">
        <v>177</v>
      </c>
      <c r="C74" s="11" t="s">
        <v>178</v>
      </c>
      <c r="D74" s="17"/>
      <c r="E74" s="17">
        <v>9795549</v>
      </c>
      <c r="F74" s="12">
        <v>9795549</v>
      </c>
      <c r="G74" s="13">
        <f>F74/E74*100</f>
        <v>100</v>
      </c>
    </row>
    <row r="75" spans="1:7" x14ac:dyDescent="0.25">
      <c r="A75" s="7" t="s">
        <v>167</v>
      </c>
      <c r="B75" s="28" t="s">
        <v>179</v>
      </c>
      <c r="C75" s="11" t="s">
        <v>180</v>
      </c>
      <c r="D75" s="17"/>
      <c r="E75" s="12"/>
      <c r="F75" s="12"/>
      <c r="G75" s="13"/>
    </row>
    <row r="76" spans="1:7" x14ac:dyDescent="0.25">
      <c r="A76" s="7" t="s">
        <v>168</v>
      </c>
      <c r="B76" s="28" t="s">
        <v>181</v>
      </c>
      <c r="C76" s="11" t="s">
        <v>182</v>
      </c>
      <c r="D76" s="17"/>
      <c r="E76" s="12"/>
      <c r="F76" s="12"/>
      <c r="G76" s="13"/>
    </row>
    <row r="77" spans="1:7" ht="31.5" x14ac:dyDescent="0.25">
      <c r="A77" s="3" t="s">
        <v>231</v>
      </c>
      <c r="B77" s="51" t="s">
        <v>183</v>
      </c>
      <c r="C77" s="3" t="s">
        <v>184</v>
      </c>
      <c r="D77" s="26">
        <f>D70+D73</f>
        <v>0</v>
      </c>
      <c r="E77" s="26">
        <f>E70+E73</f>
        <v>393708747</v>
      </c>
      <c r="F77" s="26">
        <f>F70+F73</f>
        <v>393708625</v>
      </c>
      <c r="G77" s="6">
        <f>F77/E77*100</f>
        <v>99.999969012626494</v>
      </c>
    </row>
    <row r="78" spans="1:7" ht="31.5" x14ac:dyDescent="0.25">
      <c r="A78" s="14" t="s">
        <v>232</v>
      </c>
      <c r="B78" s="29" t="s">
        <v>233</v>
      </c>
      <c r="C78" s="14"/>
      <c r="D78" s="26">
        <f>+D69+D77</f>
        <v>487964000</v>
      </c>
      <c r="E78" s="26">
        <f>+E69+E77</f>
        <v>1095706292</v>
      </c>
      <c r="F78" s="26">
        <f>+F69+F77</f>
        <v>1124160623</v>
      </c>
      <c r="G78" s="6">
        <f>+G69+G77</f>
        <v>204.05332407101207</v>
      </c>
    </row>
    <row r="79" spans="1:7" x14ac:dyDescent="0.25">
      <c r="A79" s="52"/>
      <c r="B79" s="53"/>
      <c r="C79" s="52"/>
      <c r="D79" s="54"/>
      <c r="E79" s="34"/>
      <c r="F79" s="34"/>
      <c r="G79" s="43"/>
    </row>
    <row r="80" spans="1:7" x14ac:dyDescent="0.25">
      <c r="A80" s="57"/>
      <c r="B80" s="58"/>
      <c r="C80" s="57"/>
      <c r="D80" s="59"/>
      <c r="E80" s="60"/>
      <c r="F80" s="60"/>
      <c r="G80" s="61"/>
    </row>
    <row r="81" spans="1:7" x14ac:dyDescent="0.25">
      <c r="A81" s="57"/>
      <c r="B81" s="58"/>
      <c r="C81" s="57"/>
      <c r="D81" s="59"/>
      <c r="E81" s="60"/>
      <c r="F81" s="60"/>
      <c r="G81" s="61"/>
    </row>
    <row r="82" spans="1:7" x14ac:dyDescent="0.25">
      <c r="A82" s="62" t="s">
        <v>185</v>
      </c>
      <c r="B82" s="62"/>
      <c r="C82" s="62"/>
      <c r="D82" s="62"/>
      <c r="E82" s="63"/>
      <c r="F82" s="63"/>
      <c r="G82" s="63"/>
    </row>
    <row r="83" spans="1:7" x14ac:dyDescent="0.25">
      <c r="A83" s="2" t="s">
        <v>9</v>
      </c>
      <c r="B83" s="5" t="s">
        <v>186</v>
      </c>
      <c r="C83" s="2"/>
      <c r="D83" s="26">
        <f>D84+D85+D86+D87+D88</f>
        <v>197493000</v>
      </c>
      <c r="E83" s="26">
        <f>E84+E85+E86+E87+E88</f>
        <v>355870139</v>
      </c>
      <c r="F83" s="26">
        <f>F84+F85+F86+F87+F88</f>
        <v>215955235</v>
      </c>
      <c r="G83" s="15">
        <f t="shared" ref="G83:G89" si="2">F83/E83*100</f>
        <v>60.683718956256683</v>
      </c>
    </row>
    <row r="84" spans="1:7" x14ac:dyDescent="0.25">
      <c r="A84" s="7" t="s">
        <v>11</v>
      </c>
      <c r="B84" s="55" t="s">
        <v>187</v>
      </c>
      <c r="C84" s="16" t="s">
        <v>188</v>
      </c>
      <c r="D84" s="17">
        <v>57769000</v>
      </c>
      <c r="E84" s="12">
        <v>66104948</v>
      </c>
      <c r="F84" s="12">
        <v>55216643</v>
      </c>
      <c r="G84" s="15">
        <f t="shared" si="2"/>
        <v>83.52875945080541</v>
      </c>
    </row>
    <row r="85" spans="1:7" x14ac:dyDescent="0.25">
      <c r="A85" s="7" t="s">
        <v>14</v>
      </c>
      <c r="B85" s="55" t="s">
        <v>189</v>
      </c>
      <c r="C85" s="16" t="s">
        <v>190</v>
      </c>
      <c r="D85" s="17">
        <v>7767000</v>
      </c>
      <c r="E85" s="12">
        <v>8473000</v>
      </c>
      <c r="F85" s="12">
        <v>8338986</v>
      </c>
      <c r="G85" s="15">
        <f t="shared" si="2"/>
        <v>98.418340611353713</v>
      </c>
    </row>
    <row r="86" spans="1:7" x14ac:dyDescent="0.25">
      <c r="A86" s="7" t="s">
        <v>17</v>
      </c>
      <c r="B86" s="55" t="s">
        <v>191</v>
      </c>
      <c r="C86" s="16" t="s">
        <v>192</v>
      </c>
      <c r="D86" s="17">
        <v>64897000</v>
      </c>
      <c r="E86" s="12">
        <v>218451773</v>
      </c>
      <c r="F86" s="12">
        <v>133485307</v>
      </c>
      <c r="G86" s="15">
        <f t="shared" si="2"/>
        <v>61.105160725795528</v>
      </c>
    </row>
    <row r="87" spans="1:7" x14ac:dyDescent="0.25">
      <c r="A87" s="7" t="s">
        <v>20</v>
      </c>
      <c r="B87" s="55" t="s">
        <v>193</v>
      </c>
      <c r="C87" s="16" t="s">
        <v>194</v>
      </c>
      <c r="D87" s="17">
        <v>22800000</v>
      </c>
      <c r="E87" s="12">
        <v>22800000</v>
      </c>
      <c r="F87" s="12">
        <v>10770278</v>
      </c>
      <c r="G87" s="15">
        <f t="shared" si="2"/>
        <v>47.238061403508773</v>
      </c>
    </row>
    <row r="88" spans="1:7" x14ac:dyDescent="0.25">
      <c r="A88" s="7" t="s">
        <v>195</v>
      </c>
      <c r="B88" s="55" t="s">
        <v>196</v>
      </c>
      <c r="C88" s="16" t="s">
        <v>197</v>
      </c>
      <c r="D88" s="17">
        <v>44260000</v>
      </c>
      <c r="E88" s="17">
        <v>40040418</v>
      </c>
      <c r="F88" s="17">
        <v>8144021</v>
      </c>
      <c r="G88" s="15">
        <f t="shared" si="2"/>
        <v>20.339500451768512</v>
      </c>
    </row>
    <row r="89" spans="1:7" x14ac:dyDescent="0.25">
      <c r="A89" s="7" t="s">
        <v>26</v>
      </c>
      <c r="B89" s="55" t="s">
        <v>198</v>
      </c>
      <c r="C89" s="16"/>
      <c r="D89" s="17"/>
      <c r="E89" s="12">
        <v>210000</v>
      </c>
      <c r="F89" s="12">
        <v>210000</v>
      </c>
      <c r="G89" s="15">
        <f t="shared" si="2"/>
        <v>100</v>
      </c>
    </row>
    <row r="90" spans="1:7" x14ac:dyDescent="0.25">
      <c r="A90" s="7" t="s">
        <v>199</v>
      </c>
      <c r="B90" s="55" t="s">
        <v>200</v>
      </c>
      <c r="C90" s="16"/>
      <c r="D90" s="17"/>
      <c r="E90" s="12"/>
      <c r="F90" s="12"/>
      <c r="G90" s="13"/>
    </row>
    <row r="91" spans="1:7" x14ac:dyDescent="0.25">
      <c r="A91" s="2" t="s">
        <v>29</v>
      </c>
      <c r="B91" s="23" t="s">
        <v>201</v>
      </c>
      <c r="C91" s="2" t="s">
        <v>202</v>
      </c>
      <c r="D91" s="26">
        <f>+D92+D94+D96</f>
        <v>55000000</v>
      </c>
      <c r="E91" s="26">
        <f>+E92+E94+E96</f>
        <v>472797706</v>
      </c>
      <c r="F91" s="26">
        <f>+F92+F94+F96</f>
        <v>235451531</v>
      </c>
      <c r="G91" s="6">
        <f>+G92+G94+G96</f>
        <v>198.62373972829644</v>
      </c>
    </row>
    <row r="92" spans="1:7" x14ac:dyDescent="0.25">
      <c r="A92" s="7" t="s">
        <v>32</v>
      </c>
      <c r="B92" s="55" t="s">
        <v>203</v>
      </c>
      <c r="C92" s="16" t="s">
        <v>204</v>
      </c>
      <c r="D92" s="17">
        <v>14000000</v>
      </c>
      <c r="E92" s="17">
        <v>222202357</v>
      </c>
      <c r="F92" s="12">
        <v>100254599</v>
      </c>
      <c r="G92" s="15">
        <f>F92/E92*100</f>
        <v>45.118602859824755</v>
      </c>
    </row>
    <row r="93" spans="1:7" x14ac:dyDescent="0.25">
      <c r="A93" s="7" t="s">
        <v>35</v>
      </c>
      <c r="B93" s="55" t="s">
        <v>205</v>
      </c>
      <c r="C93" s="16"/>
      <c r="D93" s="17"/>
      <c r="E93" s="12"/>
      <c r="F93" s="12"/>
      <c r="G93" s="13"/>
    </row>
    <row r="94" spans="1:7" x14ac:dyDescent="0.25">
      <c r="A94" s="7" t="s">
        <v>38</v>
      </c>
      <c r="B94" s="55" t="s">
        <v>206</v>
      </c>
      <c r="C94" s="16" t="s">
        <v>207</v>
      </c>
      <c r="D94" s="17">
        <v>41000000</v>
      </c>
      <c r="E94" s="12">
        <v>248196057</v>
      </c>
      <c r="F94" s="12">
        <v>132797640</v>
      </c>
      <c r="G94" s="15">
        <f>F94/E94*100</f>
        <v>53.505136868471681</v>
      </c>
    </row>
    <row r="95" spans="1:7" x14ac:dyDescent="0.25">
      <c r="A95" s="7" t="s">
        <v>41</v>
      </c>
      <c r="B95" s="55" t="s">
        <v>208</v>
      </c>
      <c r="C95" s="16"/>
      <c r="D95" s="17"/>
      <c r="E95" s="12"/>
      <c r="F95" s="12"/>
      <c r="G95" s="13"/>
    </row>
    <row r="96" spans="1:7" x14ac:dyDescent="0.25">
      <c r="A96" s="7" t="s">
        <v>44</v>
      </c>
      <c r="B96" s="27" t="s">
        <v>209</v>
      </c>
      <c r="C96" s="8" t="s">
        <v>202</v>
      </c>
      <c r="D96" s="17"/>
      <c r="E96" s="12">
        <v>2399292</v>
      </c>
      <c r="F96" s="12">
        <v>2399292</v>
      </c>
      <c r="G96" s="15">
        <f>F96/E96*100</f>
        <v>100</v>
      </c>
    </row>
    <row r="97" spans="1:7" ht="31.5" x14ac:dyDescent="0.25">
      <c r="A97" s="2" t="s">
        <v>47</v>
      </c>
      <c r="B97" s="23" t="s">
        <v>211</v>
      </c>
      <c r="C97" s="2" t="s">
        <v>212</v>
      </c>
      <c r="D97" s="26">
        <f>+D83+D91</f>
        <v>252493000</v>
      </c>
      <c r="E97" s="26">
        <f>+E83+E91</f>
        <v>828667845</v>
      </c>
      <c r="F97" s="26">
        <f>+F83+F91</f>
        <v>451406766</v>
      </c>
      <c r="G97" s="6">
        <f>F97/E97*100</f>
        <v>54.473788107465424</v>
      </c>
    </row>
    <row r="98" spans="1:7" ht="31.5" x14ac:dyDescent="0.25">
      <c r="A98" s="2" t="s">
        <v>210</v>
      </c>
      <c r="B98" s="23" t="s">
        <v>213</v>
      </c>
      <c r="C98" s="2" t="s">
        <v>214</v>
      </c>
      <c r="D98" s="26"/>
      <c r="E98" s="26"/>
      <c r="F98" s="26"/>
      <c r="G98" s="6"/>
    </row>
    <row r="99" spans="1:7" x14ac:dyDescent="0.25">
      <c r="A99" s="2" t="s">
        <v>84</v>
      </c>
      <c r="B99" s="23" t="s">
        <v>234</v>
      </c>
      <c r="C99" s="2" t="s">
        <v>215</v>
      </c>
      <c r="D99" s="26"/>
      <c r="E99" s="26"/>
      <c r="F99" s="26"/>
      <c r="G99" s="6"/>
    </row>
    <row r="100" spans="1:7" x14ac:dyDescent="0.25">
      <c r="A100" s="2" t="s">
        <v>117</v>
      </c>
      <c r="B100" s="23" t="s">
        <v>235</v>
      </c>
      <c r="C100" s="2" t="s">
        <v>217</v>
      </c>
      <c r="D100" s="26">
        <f>D101+D102+D103</f>
        <v>235471000</v>
      </c>
      <c r="E100" s="26">
        <f>E101+E102+E103</f>
        <v>267038447</v>
      </c>
      <c r="F100" s="26">
        <f>F101+F102+F103</f>
        <v>241480071</v>
      </c>
      <c r="G100" s="6">
        <f>F100/E100*100</f>
        <v>90.428952726795927</v>
      </c>
    </row>
    <row r="101" spans="1:7" x14ac:dyDescent="0.25">
      <c r="A101" s="7" t="s">
        <v>120</v>
      </c>
      <c r="B101" s="55" t="s">
        <v>218</v>
      </c>
      <c r="C101" s="16"/>
      <c r="D101" s="17"/>
      <c r="E101" s="12"/>
      <c r="F101" s="12"/>
      <c r="G101" s="13"/>
    </row>
    <row r="102" spans="1:7" x14ac:dyDescent="0.25">
      <c r="A102" s="7" t="s">
        <v>123</v>
      </c>
      <c r="B102" s="55" t="s">
        <v>219</v>
      </c>
      <c r="C102" s="16" t="s">
        <v>236</v>
      </c>
      <c r="D102" s="17">
        <v>0</v>
      </c>
      <c r="E102" s="12">
        <v>5428447</v>
      </c>
      <c r="F102" s="12">
        <v>5428447</v>
      </c>
      <c r="G102" s="15">
        <f>F102/E102*100</f>
        <v>100</v>
      </c>
    </row>
    <row r="103" spans="1:7" x14ac:dyDescent="0.25">
      <c r="A103" s="7" t="s">
        <v>126</v>
      </c>
      <c r="B103" s="55" t="s">
        <v>220</v>
      </c>
      <c r="C103" s="16" t="s">
        <v>221</v>
      </c>
      <c r="D103" s="17">
        <v>235471000</v>
      </c>
      <c r="E103" s="12">
        <v>261610000</v>
      </c>
      <c r="F103" s="12">
        <v>236051624</v>
      </c>
      <c r="G103" s="15">
        <f>F103/E103*100</f>
        <v>90.23035205076259</v>
      </c>
    </row>
    <row r="104" spans="1:7" x14ac:dyDescent="0.25">
      <c r="A104" s="2" t="s">
        <v>216</v>
      </c>
      <c r="B104" s="23" t="s">
        <v>222</v>
      </c>
      <c r="C104" s="2" t="s">
        <v>223</v>
      </c>
      <c r="D104" s="56">
        <f>D100</f>
        <v>235471000</v>
      </c>
      <c r="E104" s="56">
        <f t="shared" ref="E104:F104" si="3">E100</f>
        <v>267038447</v>
      </c>
      <c r="F104" s="56">
        <f t="shared" si="3"/>
        <v>241480071</v>
      </c>
      <c r="G104" s="6">
        <f>F104/E104*100</f>
        <v>90.428952726795927</v>
      </c>
    </row>
    <row r="105" spans="1:7" ht="31.5" x14ac:dyDescent="0.25">
      <c r="A105" s="14" t="s">
        <v>149</v>
      </c>
      <c r="B105" s="29" t="s">
        <v>225</v>
      </c>
      <c r="C105" s="14"/>
      <c r="D105" s="56">
        <f>+D97+D104</f>
        <v>487964000</v>
      </c>
      <c r="E105" s="56">
        <f>+E97+E104</f>
        <v>1095706292</v>
      </c>
      <c r="F105" s="56">
        <f>+F97+F104</f>
        <v>692886837</v>
      </c>
      <c r="G105" s="6">
        <f>F105/E105*100</f>
        <v>63.236548157012862</v>
      </c>
    </row>
  </sheetData>
  <mergeCells count="6">
    <mergeCell ref="A82:G82"/>
    <mergeCell ref="A1:G1"/>
    <mergeCell ref="A2:G2"/>
    <mergeCell ref="A3:G3"/>
    <mergeCell ref="A4:B4"/>
    <mergeCell ref="A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2021-06-01T11:46:24Z</cp:lastPrinted>
  <dcterms:created xsi:type="dcterms:W3CDTF">2021-04-14T06:29:46Z</dcterms:created>
  <dcterms:modified xsi:type="dcterms:W3CDTF">2021-06-01T11:46:32Z</dcterms:modified>
</cp:coreProperties>
</file>