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NDELETEK\RENDELETEK (év szerinti)\2021\"/>
    </mc:Choice>
  </mc:AlternateContent>
  <xr:revisionPtr revIDLastSave="0" documentId="8_{B8A33418-9EA2-4FF6-92E0-331F51C73C8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 melléklet" sheetId="1" r:id="rId1"/>
    <sheet name="2 melléklet" sheetId="2" r:id="rId2"/>
    <sheet name="3 melléklet" sheetId="3" r:id="rId3"/>
    <sheet name="4 melléklet" sheetId="4" r:id="rId4"/>
    <sheet name="5 melléklet" sheetId="5" r:id="rId5"/>
    <sheet name="6 melléklet" sheetId="6" r:id="rId6"/>
    <sheet name="7 melléklet" sheetId="7" r:id="rId7"/>
    <sheet name="8 melléklet" sheetId="9" r:id="rId8"/>
    <sheet name="9 melléklet" sheetId="16" r:id="rId9"/>
    <sheet name="10 melléklet" sheetId="11" r:id="rId10"/>
    <sheet name="11 melléklet" sheetId="12" r:id="rId11"/>
    <sheet name="12 melléklet" sheetId="17" r:id="rId12"/>
    <sheet name="13 melléklet" sheetId="22" r:id="rId13"/>
    <sheet name="14 melléklet" sheetId="26" r:id="rId14"/>
    <sheet name="15 melléklet" sheetId="20" r:id="rId15"/>
    <sheet name="16 melléklet" sheetId="24" r:id="rId16"/>
    <sheet name="17 melléklet" sheetId="34" r:id="rId17"/>
    <sheet name="18 melléklet" sheetId="37" r:id="rId18"/>
  </sheets>
  <definedNames>
    <definedName name="_xlnm._FilterDatabase" localSheetId="17" hidden="1">'18 melléklet'!$F$1:$F$4877</definedName>
    <definedName name="_xlnm.Print_Area" localSheetId="17">'18 melléklet'!$A$1:$F$4418</definedName>
  </definedNames>
  <calcPr calcId="191029"/>
</workbook>
</file>

<file path=xl/calcChain.xml><?xml version="1.0" encoding="utf-8"?>
<calcChain xmlns="http://schemas.openxmlformats.org/spreadsheetml/2006/main">
  <c r="E28" i="7" l="1"/>
  <c r="D28" i="7"/>
  <c r="C28" i="7"/>
  <c r="D12" i="22" l="1"/>
  <c r="F4700" i="37"/>
  <c r="F4694" i="37"/>
  <c r="F4695" i="37"/>
  <c r="F4696" i="37"/>
  <c r="F4697" i="37"/>
  <c r="F4698" i="37"/>
  <c r="F4699" i="37"/>
  <c r="F4693" i="37"/>
  <c r="D4700" i="37"/>
  <c r="D4672" i="37"/>
  <c r="D4133" i="37"/>
  <c r="E4133" i="37"/>
  <c r="F4133" i="37"/>
  <c r="E4128" i="37"/>
  <c r="F4128" i="37"/>
  <c r="D4128" i="37"/>
  <c r="E3132" i="37"/>
  <c r="F3132" i="37"/>
  <c r="D3132" i="37"/>
  <c r="E3120" i="37"/>
  <c r="F3120" i="37"/>
  <c r="D3120" i="37"/>
  <c r="E4484" i="37"/>
  <c r="F4484" i="37"/>
  <c r="D4484" i="37"/>
  <c r="D3103" i="37"/>
  <c r="E3103" i="37"/>
  <c r="F3103" i="37"/>
  <c r="D2842" i="37"/>
  <c r="E2842" i="37"/>
  <c r="F2842" i="37"/>
  <c r="E1940" i="37"/>
  <c r="F1940" i="37"/>
  <c r="D1940" i="37"/>
  <c r="E1045" i="37"/>
  <c r="F1045" i="37"/>
  <c r="D1045" i="37"/>
  <c r="E1031" i="37"/>
  <c r="F1031" i="37"/>
  <c r="D1031" i="37"/>
  <c r="E1018" i="37"/>
  <c r="F1018" i="37"/>
  <c r="D1018" i="37"/>
  <c r="E906" i="37"/>
  <c r="F906" i="37"/>
  <c r="D906" i="37"/>
  <c r="E3628" i="37"/>
  <c r="D3628" i="37"/>
  <c r="F3623" i="37"/>
  <c r="F3624" i="37"/>
  <c r="F3625" i="37"/>
  <c r="F3626" i="37"/>
  <c r="F3627" i="37"/>
  <c r="F3622" i="37"/>
  <c r="F3621" i="37"/>
  <c r="F3997" i="37"/>
  <c r="F3998" i="37"/>
  <c r="F3999" i="37"/>
  <c r="F4000" i="37"/>
  <c r="F4001" i="37"/>
  <c r="F4002" i="37"/>
  <c r="F4003" i="37"/>
  <c r="F4004" i="37"/>
  <c r="F4005" i="37"/>
  <c r="F4006" i="37"/>
  <c r="F3996" i="37"/>
  <c r="F3995" i="37"/>
  <c r="E873" i="37"/>
  <c r="F873" i="37"/>
  <c r="D873" i="37"/>
  <c r="E821" i="37"/>
  <c r="D821" i="37"/>
  <c r="F728" i="37"/>
  <c r="F729" i="37"/>
  <c r="F730" i="37"/>
  <c r="F731" i="37"/>
  <c r="F732" i="37"/>
  <c r="F733" i="37"/>
  <c r="F734" i="37"/>
  <c r="F735" i="37"/>
  <c r="F736" i="37"/>
  <c r="F737" i="37"/>
  <c r="F738" i="37"/>
  <c r="F739" i="37"/>
  <c r="F740" i="37"/>
  <c r="F741" i="37"/>
  <c r="F742" i="37"/>
  <c r="F743" i="37"/>
  <c r="F744" i="37"/>
  <c r="F745" i="37"/>
  <c r="F746" i="37"/>
  <c r="F747" i="37"/>
  <c r="F748" i="37"/>
  <c r="F749" i="37"/>
  <c r="F750" i="37"/>
  <c r="F751" i="37"/>
  <c r="F752" i="37"/>
  <c r="F753" i="37"/>
  <c r="F754" i="37"/>
  <c r="F755" i="37"/>
  <c r="F756" i="37"/>
  <c r="F757" i="37"/>
  <c r="F758" i="37"/>
  <c r="F759" i="37"/>
  <c r="F760" i="37"/>
  <c r="F761" i="37"/>
  <c r="F762" i="37"/>
  <c r="F763" i="37"/>
  <c r="F764" i="37"/>
  <c r="F765" i="37"/>
  <c r="F766" i="37"/>
  <c r="F767" i="37"/>
  <c r="F768" i="37"/>
  <c r="F769" i="37"/>
  <c r="F770" i="37"/>
  <c r="F771" i="37"/>
  <c r="F772" i="37"/>
  <c r="F773" i="37"/>
  <c r="F774" i="37"/>
  <c r="F775" i="37"/>
  <c r="F776" i="37"/>
  <c r="F777" i="37"/>
  <c r="F778" i="37"/>
  <c r="F779" i="37"/>
  <c r="F780" i="37"/>
  <c r="F781" i="37"/>
  <c r="F782" i="37"/>
  <c r="F783" i="37"/>
  <c r="F784" i="37"/>
  <c r="F785" i="37"/>
  <c r="F786" i="37"/>
  <c r="F787" i="37"/>
  <c r="F788" i="37"/>
  <c r="F789" i="37"/>
  <c r="F790" i="37"/>
  <c r="F791" i="37"/>
  <c r="F792" i="37"/>
  <c r="F793" i="37"/>
  <c r="F794" i="37"/>
  <c r="F795" i="37"/>
  <c r="F796" i="37"/>
  <c r="F797" i="37"/>
  <c r="F798" i="37"/>
  <c r="F799" i="37"/>
  <c r="F800" i="37"/>
  <c r="F801" i="37"/>
  <c r="F802" i="37"/>
  <c r="F803" i="37"/>
  <c r="F804" i="37"/>
  <c r="F805" i="37"/>
  <c r="F806" i="37"/>
  <c r="F807" i="37"/>
  <c r="F808" i="37"/>
  <c r="F809" i="37"/>
  <c r="F810" i="37"/>
  <c r="F811" i="37"/>
  <c r="F812" i="37"/>
  <c r="F813" i="37"/>
  <c r="F814" i="37"/>
  <c r="F815" i="37"/>
  <c r="F816" i="37"/>
  <c r="F817" i="37"/>
  <c r="F818" i="37"/>
  <c r="F819" i="37"/>
  <c r="F820" i="37"/>
  <c r="F727" i="37"/>
  <c r="F726" i="37"/>
  <c r="F725" i="37"/>
  <c r="E566" i="37"/>
  <c r="D566" i="37"/>
  <c r="F565" i="37"/>
  <c r="F564" i="37"/>
  <c r="F563" i="37"/>
  <c r="F562" i="37"/>
  <c r="F561" i="37"/>
  <c r="F560" i="37"/>
  <c r="F559" i="37"/>
  <c r="F558" i="37"/>
  <c r="F557" i="37"/>
  <c r="F556" i="37"/>
  <c r="F555" i="37"/>
  <c r="F554" i="37"/>
  <c r="F553" i="37"/>
  <c r="F552" i="37"/>
  <c r="F551" i="37"/>
  <c r="F550" i="37"/>
  <c r="F549" i="37"/>
  <c r="F548" i="37"/>
  <c r="F547" i="37"/>
  <c r="F546" i="37"/>
  <c r="F545" i="37"/>
  <c r="F544" i="37"/>
  <c r="F543" i="37"/>
  <c r="F542" i="37"/>
  <c r="F541" i="37"/>
  <c r="F540" i="37"/>
  <c r="F539" i="37"/>
  <c r="F538" i="37"/>
  <c r="F537" i="37"/>
  <c r="F536" i="37"/>
  <c r="F535" i="37"/>
  <c r="F534" i="37"/>
  <c r="F533" i="37"/>
  <c r="F532" i="37"/>
  <c r="F531" i="37"/>
  <c r="F530" i="37"/>
  <c r="F529" i="37"/>
  <c r="F528" i="37"/>
  <c r="F527" i="37"/>
  <c r="F526" i="37"/>
  <c r="F525" i="37"/>
  <c r="F524" i="37"/>
  <c r="F523" i="37"/>
  <c r="F522" i="37"/>
  <c r="F521" i="37"/>
  <c r="F520" i="37"/>
  <c r="F519" i="37"/>
  <c r="F518" i="37"/>
  <c r="F517" i="37"/>
  <c r="F516" i="37"/>
  <c r="F515" i="37"/>
  <c r="F514" i="37"/>
  <c r="F513" i="37"/>
  <c r="F512" i="37"/>
  <c r="F511" i="37"/>
  <c r="F510" i="37"/>
  <c r="F509" i="37"/>
  <c r="F508" i="37"/>
  <c r="F507" i="37"/>
  <c r="F506" i="37"/>
  <c r="F505" i="37"/>
  <c r="F504" i="37"/>
  <c r="F503" i="37"/>
  <c r="F502" i="37"/>
  <c r="F501" i="37"/>
  <c r="F500" i="37"/>
  <c r="F499" i="37"/>
  <c r="F498" i="37"/>
  <c r="F497" i="37"/>
  <c r="F496" i="37"/>
  <c r="F495" i="37"/>
  <c r="F494" i="37"/>
  <c r="F493" i="37"/>
  <c r="F492" i="37"/>
  <c r="F491" i="37"/>
  <c r="F490" i="37"/>
  <c r="F489" i="37"/>
  <c r="F488" i="37"/>
  <c r="F487" i="37"/>
  <c r="F486" i="37"/>
  <c r="F485" i="37"/>
  <c r="F484" i="37"/>
  <c r="F483" i="37"/>
  <c r="F482" i="37"/>
  <c r="F481" i="37"/>
  <c r="F480" i="37"/>
  <c r="F479" i="37"/>
  <c r="F478" i="37"/>
  <c r="F477" i="37"/>
  <c r="F476" i="37"/>
  <c r="F475" i="37"/>
  <c r="F474" i="37"/>
  <c r="F473" i="37"/>
  <c r="F472" i="37"/>
  <c r="F471" i="37"/>
  <c r="F447" i="37"/>
  <c r="F448" i="37"/>
  <c r="F449" i="37"/>
  <c r="F450" i="37"/>
  <c r="F451" i="37"/>
  <c r="F452" i="37"/>
  <c r="F453" i="37"/>
  <c r="F454" i="37"/>
  <c r="F455" i="37"/>
  <c r="F456" i="37"/>
  <c r="F457" i="37"/>
  <c r="F458" i="37"/>
  <c r="F446" i="37"/>
  <c r="F445" i="37"/>
  <c r="F444" i="37"/>
  <c r="E459" i="37"/>
  <c r="D459" i="37"/>
  <c r="F3628" i="37" l="1"/>
  <c r="F821" i="37"/>
  <c r="F566" i="37"/>
  <c r="F459" i="37"/>
  <c r="F4022" i="37"/>
  <c r="F4023" i="37"/>
  <c r="F4024" i="37"/>
  <c r="F4025" i="37"/>
  <c r="F4026" i="37"/>
  <c r="F4027" i="37"/>
  <c r="F4028" i="37"/>
  <c r="F4029" i="37"/>
  <c r="F4030" i="37"/>
  <c r="F4031" i="37"/>
  <c r="F4032" i="37"/>
  <c r="F4033" i="37"/>
  <c r="F4034" i="37"/>
  <c r="F4035" i="37"/>
  <c r="F4036" i="37"/>
  <c r="F4037" i="37"/>
  <c r="F4038" i="37"/>
  <c r="F4039" i="37"/>
  <c r="F4040" i="37"/>
  <c r="F4041" i="37"/>
  <c r="F4042" i="37"/>
  <c r="F4043" i="37"/>
  <c r="F4044" i="37"/>
  <c r="F4045" i="37"/>
  <c r="F4046" i="37"/>
  <c r="F4047" i="37"/>
  <c r="F4048" i="37"/>
  <c r="F4049" i="37"/>
  <c r="F4050" i="37"/>
  <c r="F4051" i="37"/>
  <c r="F4052" i="37"/>
  <c r="F4053" i="37"/>
  <c r="F4054" i="37"/>
  <c r="F4055" i="37"/>
  <c r="F4056" i="37"/>
  <c r="F4057" i="37"/>
  <c r="F4058" i="37"/>
  <c r="F4059" i="37"/>
  <c r="F4060" i="37"/>
  <c r="F4061" i="37"/>
  <c r="F4062" i="37"/>
  <c r="F4063" i="37"/>
  <c r="F4064" i="37"/>
  <c r="F4065" i="37"/>
  <c r="E4066" i="37"/>
  <c r="D4066" i="37"/>
  <c r="E4018" i="37"/>
  <c r="D4018" i="37"/>
  <c r="F4685" i="37"/>
  <c r="F4686" i="37"/>
  <c r="F4687" i="37"/>
  <c r="F4688" i="37"/>
  <c r="F4689" i="37"/>
  <c r="F4690" i="37"/>
  <c r="F4684" i="37"/>
  <c r="D4691" i="37"/>
  <c r="E4691" i="37"/>
  <c r="F4488" i="37"/>
  <c r="F4489" i="37"/>
  <c r="F4490" i="37"/>
  <c r="F4491" i="37"/>
  <c r="F4492" i="37"/>
  <c r="F4493" i="37"/>
  <c r="F4494" i="37"/>
  <c r="F4495" i="37"/>
  <c r="F4496" i="37"/>
  <c r="F4497" i="37"/>
  <c r="F4498" i="37"/>
  <c r="F4499" i="37"/>
  <c r="F4500" i="37"/>
  <c r="F4501" i="37"/>
  <c r="F4502" i="37"/>
  <c r="F4503" i="37"/>
  <c r="F4504" i="37"/>
  <c r="F4505" i="37"/>
  <c r="F4506" i="37"/>
  <c r="F4507" i="37"/>
  <c r="F4508" i="37"/>
  <c r="F4509" i="37"/>
  <c r="F4510" i="37"/>
  <c r="F4511" i="37"/>
  <c r="F4512" i="37"/>
  <c r="F4513" i="37"/>
  <c r="F4514" i="37"/>
  <c r="F4515" i="37"/>
  <c r="F4516" i="37"/>
  <c r="F4517" i="37"/>
  <c r="F4518" i="37"/>
  <c r="F4519" i="37"/>
  <c r="F4520" i="37"/>
  <c r="F4521" i="37"/>
  <c r="F4522" i="37"/>
  <c r="F4523" i="37"/>
  <c r="F4524" i="37"/>
  <c r="F4525" i="37"/>
  <c r="F4526" i="37"/>
  <c r="F4527" i="37"/>
  <c r="F4528" i="37"/>
  <c r="F4529" i="37"/>
  <c r="F4530" i="37"/>
  <c r="F4531" i="37"/>
  <c r="F4532" i="37"/>
  <c r="F4533" i="37"/>
  <c r="F4534" i="37"/>
  <c r="F4535" i="37"/>
  <c r="F4536" i="37"/>
  <c r="F4537" i="37"/>
  <c r="F4538" i="37"/>
  <c r="F4539" i="37"/>
  <c r="F4540" i="37"/>
  <c r="F4541" i="37"/>
  <c r="F4542" i="37"/>
  <c r="F4543" i="37"/>
  <c r="F4544" i="37"/>
  <c r="F4545" i="37"/>
  <c r="F4546" i="37"/>
  <c r="F4547" i="37"/>
  <c r="F4548" i="37"/>
  <c r="F4549" i="37"/>
  <c r="F4550" i="37"/>
  <c r="F4551" i="37"/>
  <c r="F4552" i="37"/>
  <c r="F4553" i="37"/>
  <c r="F4554" i="37"/>
  <c r="F4555" i="37"/>
  <c r="F4556" i="37"/>
  <c r="F4557" i="37"/>
  <c r="F4558" i="37"/>
  <c r="F4559" i="37"/>
  <c r="F4560" i="37"/>
  <c r="F4561" i="37"/>
  <c r="F4562" i="37"/>
  <c r="F4563" i="37"/>
  <c r="F4564" i="37"/>
  <c r="F4565" i="37"/>
  <c r="F4566" i="37"/>
  <c r="F4567" i="37"/>
  <c r="F4568" i="37"/>
  <c r="F4569" i="37"/>
  <c r="F4570" i="37"/>
  <c r="F4571" i="37"/>
  <c r="F4572" i="37"/>
  <c r="F4573" i="37"/>
  <c r="F4574" i="37"/>
  <c r="F4575" i="37"/>
  <c r="F4576" i="37"/>
  <c r="F4577" i="37"/>
  <c r="F4578" i="37"/>
  <c r="F4579" i="37"/>
  <c r="F4580" i="37"/>
  <c r="F4581" i="37"/>
  <c r="F4582" i="37"/>
  <c r="F4583" i="37"/>
  <c r="F4584" i="37"/>
  <c r="F4585" i="37"/>
  <c r="F4586" i="37"/>
  <c r="F4587" i="37"/>
  <c r="F4588" i="37"/>
  <c r="F4589" i="37"/>
  <c r="F4590" i="37"/>
  <c r="F4591" i="37"/>
  <c r="F4592" i="37"/>
  <c r="F4593" i="37"/>
  <c r="F4594" i="37"/>
  <c r="F4595" i="37"/>
  <c r="F4596" i="37"/>
  <c r="F4597" i="37"/>
  <c r="F4598" i="37"/>
  <c r="F4599" i="37"/>
  <c r="F4600" i="37"/>
  <c r="F4601" i="37"/>
  <c r="F4602" i="37"/>
  <c r="F4603" i="37"/>
  <c r="F4604" i="37"/>
  <c r="F4605" i="37"/>
  <c r="F4606" i="37"/>
  <c r="F4607" i="37"/>
  <c r="F4608" i="37"/>
  <c r="F4609" i="37"/>
  <c r="F4610" i="37"/>
  <c r="F4611" i="37"/>
  <c r="F4612" i="37"/>
  <c r="F4613" i="37"/>
  <c r="F4614" i="37"/>
  <c r="F4615" i="37"/>
  <c r="F4616" i="37"/>
  <c r="F4617" i="37"/>
  <c r="F4618" i="37"/>
  <c r="F4619" i="37"/>
  <c r="F4620" i="37"/>
  <c r="F4621" i="37"/>
  <c r="F4622" i="37"/>
  <c r="F4623" i="37"/>
  <c r="F4624" i="37"/>
  <c r="F4625" i="37"/>
  <c r="F4626" i="37"/>
  <c r="F4627" i="37"/>
  <c r="F4628" i="37"/>
  <c r="F4629" i="37"/>
  <c r="F4630" i="37"/>
  <c r="F4631" i="37"/>
  <c r="F4632" i="37"/>
  <c r="F4633" i="37"/>
  <c r="F4634" i="37"/>
  <c r="F4635" i="37"/>
  <c r="F4636" i="37"/>
  <c r="F4637" i="37"/>
  <c r="F4638" i="37"/>
  <c r="F4639" i="37"/>
  <c r="F4640" i="37"/>
  <c r="F4641" i="37"/>
  <c r="F4642" i="37"/>
  <c r="F4643" i="37"/>
  <c r="F4644" i="37"/>
  <c r="F4645" i="37"/>
  <c r="F4646" i="37"/>
  <c r="F4647" i="37"/>
  <c r="F4648" i="37"/>
  <c r="F4649" i="37"/>
  <c r="F4650" i="37"/>
  <c r="F4651" i="37"/>
  <c r="F4652" i="37"/>
  <c r="F4653" i="37"/>
  <c r="F4654" i="37"/>
  <c r="F4655" i="37"/>
  <c r="F4656" i="37"/>
  <c r="E4657" i="37"/>
  <c r="D4657" i="37"/>
  <c r="E4466" i="37"/>
  <c r="F4147" i="37"/>
  <c r="F4148" i="37"/>
  <c r="F4149" i="37"/>
  <c r="F4150" i="37"/>
  <c r="F4151" i="37"/>
  <c r="F4152" i="37"/>
  <c r="F4153" i="37"/>
  <c r="F4154" i="37"/>
  <c r="F4155" i="37"/>
  <c r="F4156" i="37"/>
  <c r="F4157" i="37"/>
  <c r="F4158" i="37"/>
  <c r="F4159" i="37"/>
  <c r="F4160" i="37"/>
  <c r="F4161" i="37"/>
  <c r="F4162" i="37"/>
  <c r="F4163" i="37"/>
  <c r="F4164" i="37"/>
  <c r="F4165" i="37"/>
  <c r="F4166" i="37"/>
  <c r="F4167" i="37"/>
  <c r="F4168" i="37"/>
  <c r="F4169" i="37"/>
  <c r="F4170" i="37"/>
  <c r="F4171" i="37"/>
  <c r="F4172" i="37"/>
  <c r="F4173" i="37"/>
  <c r="F4174" i="37"/>
  <c r="F4175" i="37"/>
  <c r="F4176" i="37"/>
  <c r="F4177" i="37"/>
  <c r="F4178" i="37"/>
  <c r="F4179" i="37"/>
  <c r="F4180" i="37"/>
  <c r="F4181" i="37"/>
  <c r="F4182" i="37"/>
  <c r="F4183" i="37"/>
  <c r="F4184" i="37"/>
  <c r="F4185" i="37"/>
  <c r="F4186" i="37"/>
  <c r="F4187" i="37"/>
  <c r="F4188" i="37"/>
  <c r="F4189" i="37"/>
  <c r="F4190" i="37"/>
  <c r="F4191" i="37"/>
  <c r="F4192" i="37"/>
  <c r="F4193" i="37"/>
  <c r="F4194" i="37"/>
  <c r="F4195" i="37"/>
  <c r="F4196" i="37"/>
  <c r="F4197" i="37"/>
  <c r="F4198" i="37"/>
  <c r="F4199" i="37"/>
  <c r="F4200" i="37"/>
  <c r="F4201" i="37"/>
  <c r="F4202" i="37"/>
  <c r="F4203" i="37"/>
  <c r="F4204" i="37"/>
  <c r="F4205" i="37"/>
  <c r="F4206" i="37"/>
  <c r="F4207" i="37"/>
  <c r="F4208" i="37"/>
  <c r="F4209" i="37"/>
  <c r="F4210" i="37"/>
  <c r="F4211" i="37"/>
  <c r="F4212" i="37"/>
  <c r="F4213" i="37"/>
  <c r="F4214" i="37"/>
  <c r="F4215" i="37"/>
  <c r="F4216" i="37"/>
  <c r="F4217" i="37"/>
  <c r="F4218" i="37"/>
  <c r="F4219" i="37"/>
  <c r="F4220" i="37"/>
  <c r="F4221" i="37"/>
  <c r="F4222" i="37"/>
  <c r="F4223" i="37"/>
  <c r="F4224" i="37"/>
  <c r="F4225" i="37"/>
  <c r="F4226" i="37"/>
  <c r="F4227" i="37"/>
  <c r="F4228" i="37"/>
  <c r="F4229" i="37"/>
  <c r="F4230" i="37"/>
  <c r="F4231" i="37"/>
  <c r="F4232" i="37"/>
  <c r="F4233" i="37"/>
  <c r="F4234" i="37"/>
  <c r="F4235" i="37"/>
  <c r="F4236" i="37"/>
  <c r="F4237" i="37"/>
  <c r="F4238" i="37"/>
  <c r="F4239" i="37"/>
  <c r="F4240" i="37"/>
  <c r="F4241" i="37"/>
  <c r="F4242" i="37"/>
  <c r="F4243" i="37"/>
  <c r="F4244" i="37"/>
  <c r="F4245" i="37"/>
  <c r="F4246" i="37"/>
  <c r="F4247" i="37"/>
  <c r="F4248" i="37"/>
  <c r="F4249" i="37"/>
  <c r="F4250" i="37"/>
  <c r="F4251" i="37"/>
  <c r="F4252" i="37"/>
  <c r="F4253" i="37"/>
  <c r="F4254" i="37"/>
  <c r="F4255" i="37"/>
  <c r="F4256" i="37"/>
  <c r="F4257" i="37"/>
  <c r="F4258" i="37"/>
  <c r="F4259" i="37"/>
  <c r="F4260" i="37"/>
  <c r="F4261" i="37"/>
  <c r="F4262" i="37"/>
  <c r="F4263" i="37"/>
  <c r="F4264" i="37"/>
  <c r="F4265" i="37"/>
  <c r="F4266" i="37"/>
  <c r="F4267" i="37"/>
  <c r="F4268" i="37"/>
  <c r="F4269" i="37"/>
  <c r="F4270" i="37"/>
  <c r="F4271" i="37"/>
  <c r="F4272" i="37"/>
  <c r="F4273" i="37"/>
  <c r="F4274" i="37"/>
  <c r="F4275" i="37"/>
  <c r="F4276" i="37"/>
  <c r="F4277" i="37"/>
  <c r="F4278" i="37"/>
  <c r="F4279" i="37"/>
  <c r="F4280" i="37"/>
  <c r="F4281" i="37"/>
  <c r="F4282" i="37"/>
  <c r="F4283" i="37"/>
  <c r="F4284" i="37"/>
  <c r="F4285" i="37"/>
  <c r="F4286" i="37"/>
  <c r="F4287" i="37"/>
  <c r="F4288" i="37"/>
  <c r="F4289" i="37"/>
  <c r="F4290" i="37"/>
  <c r="F4291" i="37"/>
  <c r="F4292" i="37"/>
  <c r="F4293" i="37"/>
  <c r="F4294" i="37"/>
  <c r="F4295" i="37"/>
  <c r="F4296" i="37"/>
  <c r="F4297" i="37"/>
  <c r="F4298" i="37"/>
  <c r="F4299" i="37"/>
  <c r="F4300" i="37"/>
  <c r="F4301" i="37"/>
  <c r="F4302" i="37"/>
  <c r="F4303" i="37"/>
  <c r="F4304" i="37"/>
  <c r="F4305" i="37"/>
  <c r="F4306" i="37"/>
  <c r="F4307" i="37"/>
  <c r="F4308" i="37"/>
  <c r="F4309" i="37"/>
  <c r="F4310" i="37"/>
  <c r="F4311" i="37"/>
  <c r="F4312" i="37"/>
  <c r="F4313" i="37"/>
  <c r="F4314" i="37"/>
  <c r="F4315" i="37"/>
  <c r="F4316" i="37"/>
  <c r="F4317" i="37"/>
  <c r="F4318" i="37"/>
  <c r="F4319" i="37"/>
  <c r="F4320" i="37"/>
  <c r="F4321" i="37"/>
  <c r="F4322" i="37"/>
  <c r="F4323" i="37"/>
  <c r="F4324" i="37"/>
  <c r="F4325" i="37"/>
  <c r="F4326" i="37"/>
  <c r="F4327" i="37"/>
  <c r="F4328" i="37"/>
  <c r="F4329" i="37"/>
  <c r="F4330" i="37"/>
  <c r="F4331" i="37"/>
  <c r="F4332" i="37"/>
  <c r="F4333" i="37"/>
  <c r="F4334" i="37"/>
  <c r="F4335" i="37"/>
  <c r="F4336" i="37"/>
  <c r="F4337" i="37"/>
  <c r="F4338" i="37"/>
  <c r="F4339" i="37"/>
  <c r="F4340" i="37"/>
  <c r="F4341" i="37"/>
  <c r="F4342" i="37"/>
  <c r="F4343" i="37"/>
  <c r="F4344" i="37"/>
  <c r="F4345" i="37"/>
  <c r="F4346" i="37"/>
  <c r="F4347" i="37"/>
  <c r="F4348" i="37"/>
  <c r="F4349" i="37"/>
  <c r="F4350" i="37"/>
  <c r="F4351" i="37"/>
  <c r="F4352" i="37"/>
  <c r="F4353" i="37"/>
  <c r="F4354" i="37"/>
  <c r="F4355" i="37"/>
  <c r="F4356" i="37"/>
  <c r="F4357" i="37"/>
  <c r="F4358" i="37"/>
  <c r="F4359" i="37"/>
  <c r="F4360" i="37"/>
  <c r="F4361" i="37"/>
  <c r="F4362" i="37"/>
  <c r="F4363" i="37"/>
  <c r="F4364" i="37"/>
  <c r="F4365" i="37"/>
  <c r="F4366" i="37"/>
  <c r="F4367" i="37"/>
  <c r="F4368" i="37"/>
  <c r="F4369" i="37"/>
  <c r="F4370" i="37"/>
  <c r="F4371" i="37"/>
  <c r="F4372" i="37"/>
  <c r="F4373" i="37"/>
  <c r="F4374" i="37"/>
  <c r="F4375" i="37"/>
  <c r="F4376" i="37"/>
  <c r="F4377" i="37"/>
  <c r="F4378" i="37"/>
  <c r="F4379" i="37"/>
  <c r="F4380" i="37"/>
  <c r="F4381" i="37"/>
  <c r="F4382" i="37"/>
  <c r="F4383" i="37"/>
  <c r="F4384" i="37"/>
  <c r="F4385" i="37"/>
  <c r="F4386" i="37"/>
  <c r="F4387" i="37"/>
  <c r="F4388" i="37"/>
  <c r="F4389" i="37"/>
  <c r="F4390" i="37"/>
  <c r="F4391" i="37"/>
  <c r="F4392" i="37"/>
  <c r="F4393" i="37"/>
  <c r="F4394" i="37"/>
  <c r="F4395" i="37"/>
  <c r="F4396" i="37"/>
  <c r="F4397" i="37"/>
  <c r="F4398" i="37"/>
  <c r="F4399" i="37"/>
  <c r="F4400" i="37"/>
  <c r="F4401" i="37"/>
  <c r="F4402" i="37"/>
  <c r="F4403" i="37"/>
  <c r="F4404" i="37"/>
  <c r="F4405" i="37"/>
  <c r="F4406" i="37"/>
  <c r="F4407" i="37"/>
  <c r="F4408" i="37"/>
  <c r="F4409" i="37"/>
  <c r="F4410" i="37"/>
  <c r="F4411" i="37"/>
  <c r="F4412" i="37"/>
  <c r="F4413" i="37"/>
  <c r="F4414" i="37"/>
  <c r="F4415" i="37"/>
  <c r="F4416" i="37"/>
  <c r="F4417" i="37"/>
  <c r="F4418" i="37"/>
  <c r="F4419" i="37"/>
  <c r="F4420" i="37"/>
  <c r="F4421" i="37"/>
  <c r="F4422" i="37"/>
  <c r="F4423" i="37"/>
  <c r="F4424" i="37"/>
  <c r="F4425" i="37"/>
  <c r="F4426" i="37"/>
  <c r="F4427" i="37"/>
  <c r="F4428" i="37"/>
  <c r="F4429" i="37"/>
  <c r="F4430" i="37"/>
  <c r="F4431" i="37"/>
  <c r="F4432" i="37"/>
  <c r="F4433" i="37"/>
  <c r="F4434" i="37"/>
  <c r="F4435" i="37"/>
  <c r="F4436" i="37"/>
  <c r="F4437" i="37"/>
  <c r="F4438" i="37"/>
  <c r="F4439" i="37"/>
  <c r="F4440" i="37"/>
  <c r="F4441" i="37"/>
  <c r="F4442" i="37"/>
  <c r="F4443" i="37"/>
  <c r="F4444" i="37"/>
  <c r="F4445" i="37"/>
  <c r="F4446" i="37"/>
  <c r="F4447" i="37"/>
  <c r="F4448" i="37"/>
  <c r="F4449" i="37"/>
  <c r="F4450" i="37"/>
  <c r="F4451" i="37"/>
  <c r="F4452" i="37"/>
  <c r="F4453" i="37"/>
  <c r="F4454" i="37"/>
  <c r="F4455" i="37"/>
  <c r="F4456" i="37"/>
  <c r="F4457" i="37"/>
  <c r="F4458" i="37"/>
  <c r="F4459" i="37"/>
  <c r="F4460" i="37"/>
  <c r="F4461" i="37"/>
  <c r="F4462" i="37"/>
  <c r="F4463" i="37"/>
  <c r="F4464" i="37"/>
  <c r="F4465" i="37"/>
  <c r="F4146" i="37"/>
  <c r="D4466" i="37"/>
  <c r="E3827" i="37"/>
  <c r="F3822" i="37"/>
  <c r="F3823" i="37"/>
  <c r="F3824" i="37"/>
  <c r="F3825" i="37"/>
  <c r="F3826" i="37"/>
  <c r="F3821" i="37"/>
  <c r="E3782" i="37"/>
  <c r="F3782" i="37"/>
  <c r="D3782" i="37"/>
  <c r="F3786" i="37"/>
  <c r="F3787" i="37"/>
  <c r="F3788" i="37"/>
  <c r="F3789" i="37"/>
  <c r="F3790" i="37"/>
  <c r="F3791" i="37"/>
  <c r="F3792" i="37"/>
  <c r="F3793" i="37"/>
  <c r="F3794" i="37"/>
  <c r="F3795" i="37"/>
  <c r="F3785" i="37"/>
  <c r="E3796" i="37"/>
  <c r="D3796" i="37"/>
  <c r="F3715" i="37"/>
  <c r="F3716" i="37"/>
  <c r="F3717" i="37"/>
  <c r="F3718" i="37"/>
  <c r="F3719" i="37"/>
  <c r="F3720" i="37"/>
  <c r="F3721" i="37"/>
  <c r="F3722" i="37"/>
  <c r="F3723" i="37"/>
  <c r="F3724" i="37"/>
  <c r="F3725" i="37"/>
  <c r="F3726" i="37"/>
  <c r="F3727" i="37"/>
  <c r="F3728" i="37"/>
  <c r="F3729" i="37"/>
  <c r="F3730" i="37"/>
  <c r="F3731" i="37"/>
  <c r="F3732" i="37"/>
  <c r="F3733" i="37"/>
  <c r="F3734" i="37"/>
  <c r="F3735" i="37"/>
  <c r="F3736" i="37"/>
  <c r="F3737" i="37"/>
  <c r="F3738" i="37"/>
  <c r="F3739" i="37"/>
  <c r="F3740" i="37"/>
  <c r="F3741" i="37"/>
  <c r="F3742" i="37"/>
  <c r="F3743" i="37"/>
  <c r="F3744" i="37"/>
  <c r="F3745" i="37"/>
  <c r="F3746" i="37"/>
  <c r="F3714" i="37"/>
  <c r="E3747" i="37"/>
  <c r="D3747" i="37"/>
  <c r="E423" i="37"/>
  <c r="D423" i="37"/>
  <c r="F421" i="37"/>
  <c r="F422" i="37"/>
  <c r="F420" i="37"/>
  <c r="F428" i="37"/>
  <c r="F429" i="37"/>
  <c r="F430" i="37"/>
  <c r="F431" i="37"/>
  <c r="F432" i="37"/>
  <c r="F427" i="37"/>
  <c r="E433" i="37"/>
  <c r="D433" i="37"/>
  <c r="E407" i="37"/>
  <c r="F375" i="37"/>
  <c r="F376" i="37"/>
  <c r="F377" i="37"/>
  <c r="F378" i="37"/>
  <c r="F379" i="37"/>
  <c r="F380" i="37"/>
  <c r="F381" i="37"/>
  <c r="F382" i="37"/>
  <c r="F383" i="37"/>
  <c r="F384" i="37"/>
  <c r="F385" i="37"/>
  <c r="F386" i="37"/>
  <c r="F387" i="37"/>
  <c r="F388" i="37"/>
  <c r="F389" i="37"/>
  <c r="F390" i="37"/>
  <c r="F391" i="37"/>
  <c r="F392" i="37"/>
  <c r="F393" i="37"/>
  <c r="F394" i="37"/>
  <c r="F395" i="37"/>
  <c r="F396" i="37"/>
  <c r="F397" i="37"/>
  <c r="F398" i="37"/>
  <c r="F399" i="37"/>
  <c r="F400" i="37"/>
  <c r="F401" i="37"/>
  <c r="F402" i="37"/>
  <c r="F403" i="37"/>
  <c r="F404" i="37"/>
  <c r="F405" i="37"/>
  <c r="F406" i="37"/>
  <c r="F374" i="37"/>
  <c r="D407" i="37"/>
  <c r="F68" i="37"/>
  <c r="F69" i="37"/>
  <c r="F70" i="37"/>
  <c r="F71" i="37"/>
  <c r="F72" i="37"/>
  <c r="F73" i="37"/>
  <c r="F74" i="37"/>
  <c r="F75" i="37"/>
  <c r="F76" i="37"/>
  <c r="F77" i="37"/>
  <c r="F78" i="37"/>
  <c r="F79" i="37"/>
  <c r="F80" i="37"/>
  <c r="F81" i="37"/>
  <c r="F67" i="37"/>
  <c r="E82" i="37"/>
  <c r="D82" i="37"/>
  <c r="E64" i="37"/>
  <c r="D64" i="37"/>
  <c r="F54" i="37"/>
  <c r="F55" i="37"/>
  <c r="F56" i="37"/>
  <c r="F57" i="37"/>
  <c r="F58" i="37"/>
  <c r="F59" i="37"/>
  <c r="F60" i="37"/>
  <c r="F61" i="37"/>
  <c r="F62" i="37"/>
  <c r="F63" i="37"/>
  <c r="F53" i="37"/>
  <c r="F40" i="37"/>
  <c r="F41" i="37"/>
  <c r="F42" i="37"/>
  <c r="F43" i="37"/>
  <c r="F44" i="37"/>
  <c r="F45" i="37"/>
  <c r="F46" i="37"/>
  <c r="F47" i="37"/>
  <c r="F39" i="37"/>
  <c r="E48" i="37"/>
  <c r="D48" i="37"/>
  <c r="F7" i="37"/>
  <c r="F8" i="37"/>
  <c r="F9" i="37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F35" i="37"/>
  <c r="E36" i="37"/>
  <c r="D36" i="37"/>
  <c r="E3673" i="37"/>
  <c r="D3673" i="37"/>
  <c r="F3672" i="37"/>
  <c r="F3673" i="37" s="1"/>
  <c r="E3650" i="37"/>
  <c r="D3650" i="37"/>
  <c r="F3649" i="37"/>
  <c r="F3650" i="37" s="1"/>
  <c r="E3574" i="37"/>
  <c r="D3574" i="37"/>
  <c r="F3246" i="37"/>
  <c r="F3247" i="37"/>
  <c r="F3248" i="37"/>
  <c r="F3249" i="37"/>
  <c r="F3250" i="37"/>
  <c r="F3251" i="37"/>
  <c r="F3252" i="37"/>
  <c r="F3253" i="37"/>
  <c r="F3254" i="37"/>
  <c r="F3255" i="37"/>
  <c r="F3256" i="37"/>
  <c r="F3257" i="37"/>
  <c r="F3258" i="37"/>
  <c r="F3259" i="37"/>
  <c r="F3260" i="37"/>
  <c r="F3261" i="37"/>
  <c r="F3262" i="37"/>
  <c r="F3263" i="37"/>
  <c r="F3264" i="37"/>
  <c r="F3265" i="37"/>
  <c r="F3266" i="37"/>
  <c r="F3267" i="37"/>
  <c r="F3268" i="37"/>
  <c r="F3269" i="37"/>
  <c r="F3270" i="37"/>
  <c r="F3271" i="37"/>
  <c r="F3272" i="37"/>
  <c r="F3273" i="37"/>
  <c r="F3274" i="37"/>
  <c r="F3275" i="37"/>
  <c r="F3276" i="37"/>
  <c r="F3277" i="37"/>
  <c r="F3278" i="37"/>
  <c r="F3279" i="37"/>
  <c r="F3280" i="37"/>
  <c r="F3281" i="37"/>
  <c r="F3282" i="37"/>
  <c r="F3283" i="37"/>
  <c r="F3284" i="37"/>
  <c r="F3285" i="37"/>
  <c r="F3286" i="37"/>
  <c r="F3287" i="37"/>
  <c r="F3288" i="37"/>
  <c r="F3289" i="37"/>
  <c r="F3290" i="37"/>
  <c r="F3291" i="37"/>
  <c r="F3292" i="37"/>
  <c r="F3293" i="37"/>
  <c r="F3294" i="37"/>
  <c r="F3295" i="37"/>
  <c r="F3296" i="37"/>
  <c r="F3297" i="37"/>
  <c r="F3298" i="37"/>
  <c r="F3299" i="37"/>
  <c r="F3300" i="37"/>
  <c r="F3301" i="37"/>
  <c r="F3302" i="37"/>
  <c r="F3303" i="37"/>
  <c r="F3304" i="37"/>
  <c r="F3305" i="37"/>
  <c r="F3306" i="37"/>
  <c r="F3307" i="37"/>
  <c r="F3308" i="37"/>
  <c r="F3309" i="37"/>
  <c r="F3310" i="37"/>
  <c r="F3311" i="37"/>
  <c r="F3312" i="37"/>
  <c r="F3313" i="37"/>
  <c r="F3314" i="37"/>
  <c r="F3315" i="37"/>
  <c r="F3316" i="37"/>
  <c r="F3317" i="37"/>
  <c r="F3318" i="37"/>
  <c r="F3319" i="37"/>
  <c r="F3320" i="37"/>
  <c r="F3321" i="37"/>
  <c r="F3322" i="37"/>
  <c r="F3323" i="37"/>
  <c r="F3324" i="37"/>
  <c r="F3325" i="37"/>
  <c r="F3326" i="37"/>
  <c r="F3327" i="37"/>
  <c r="F3328" i="37"/>
  <c r="F3329" i="37"/>
  <c r="F3330" i="37"/>
  <c r="F3331" i="37"/>
  <c r="F3332" i="37"/>
  <c r="F3333" i="37"/>
  <c r="F3334" i="37"/>
  <c r="F3335" i="37"/>
  <c r="F3336" i="37"/>
  <c r="F3337" i="37"/>
  <c r="F3338" i="37"/>
  <c r="F3339" i="37"/>
  <c r="F3340" i="37"/>
  <c r="F3341" i="37"/>
  <c r="F3342" i="37"/>
  <c r="F3343" i="37"/>
  <c r="F3344" i="37"/>
  <c r="F3345" i="37"/>
  <c r="F3346" i="37"/>
  <c r="F3347" i="37"/>
  <c r="F3348" i="37"/>
  <c r="F3349" i="37"/>
  <c r="F3350" i="37"/>
  <c r="F3351" i="37"/>
  <c r="F3352" i="37"/>
  <c r="F3353" i="37"/>
  <c r="F3354" i="37"/>
  <c r="F3355" i="37"/>
  <c r="F3356" i="37"/>
  <c r="F3357" i="37"/>
  <c r="F3358" i="37"/>
  <c r="F3359" i="37"/>
  <c r="F3360" i="37"/>
  <c r="F3361" i="37"/>
  <c r="F3362" i="37"/>
  <c r="F3363" i="37"/>
  <c r="F3364" i="37"/>
  <c r="F3365" i="37"/>
  <c r="F3366" i="37"/>
  <c r="F3367" i="37"/>
  <c r="F3368" i="37"/>
  <c r="F3369" i="37"/>
  <c r="F3370" i="37"/>
  <c r="F3371" i="37"/>
  <c r="F3372" i="37"/>
  <c r="F3373" i="37"/>
  <c r="F3374" i="37"/>
  <c r="F3375" i="37"/>
  <c r="F3376" i="37"/>
  <c r="F3377" i="37"/>
  <c r="F3378" i="37"/>
  <c r="F3379" i="37"/>
  <c r="F3380" i="37"/>
  <c r="F3381" i="37"/>
  <c r="F3382" i="37"/>
  <c r="F3383" i="37"/>
  <c r="F3384" i="37"/>
  <c r="F3385" i="37"/>
  <c r="F3386" i="37"/>
  <c r="F3387" i="37"/>
  <c r="F3388" i="37"/>
  <c r="F3389" i="37"/>
  <c r="F3390" i="37"/>
  <c r="F3391" i="37"/>
  <c r="F3392" i="37"/>
  <c r="F3393" i="37"/>
  <c r="F3394" i="37"/>
  <c r="F3395" i="37"/>
  <c r="F3396" i="37"/>
  <c r="F3397" i="37"/>
  <c r="F3398" i="37"/>
  <c r="F3399" i="37"/>
  <c r="F3400" i="37"/>
  <c r="F3401" i="37"/>
  <c r="F3402" i="37"/>
  <c r="F3403" i="37"/>
  <c r="F3404" i="37"/>
  <c r="F3405" i="37"/>
  <c r="F3406" i="37"/>
  <c r="F3407" i="37"/>
  <c r="F3408" i="37"/>
  <c r="F3409" i="37"/>
  <c r="F3410" i="37"/>
  <c r="F3411" i="37"/>
  <c r="F3412" i="37"/>
  <c r="F3413" i="37"/>
  <c r="F3414" i="37"/>
  <c r="F3415" i="37"/>
  <c r="F3416" i="37"/>
  <c r="F3417" i="37"/>
  <c r="F3418" i="37"/>
  <c r="F3419" i="37"/>
  <c r="F3420" i="37"/>
  <c r="F3421" i="37"/>
  <c r="F3422" i="37"/>
  <c r="F3423" i="37"/>
  <c r="F3424" i="37"/>
  <c r="F3425" i="37"/>
  <c r="F3426" i="37"/>
  <c r="F3427" i="37"/>
  <c r="F3428" i="37"/>
  <c r="F3429" i="37"/>
  <c r="F3430" i="37"/>
  <c r="F3431" i="37"/>
  <c r="F3432" i="37"/>
  <c r="F3433" i="37"/>
  <c r="F3434" i="37"/>
  <c r="F3435" i="37"/>
  <c r="F3436" i="37"/>
  <c r="F3437" i="37"/>
  <c r="F3438" i="37"/>
  <c r="F3439" i="37"/>
  <c r="F3440" i="37"/>
  <c r="F3441" i="37"/>
  <c r="F3442" i="37"/>
  <c r="F3443" i="37"/>
  <c r="F3444" i="37"/>
  <c r="F3445" i="37"/>
  <c r="F3446" i="37"/>
  <c r="F3447" i="37"/>
  <c r="F3448" i="37"/>
  <c r="F3449" i="37"/>
  <c r="F3450" i="37"/>
  <c r="F3451" i="37"/>
  <c r="F3452" i="37"/>
  <c r="F3453" i="37"/>
  <c r="F3454" i="37"/>
  <c r="F3455" i="37"/>
  <c r="F3456" i="37"/>
  <c r="F3457" i="37"/>
  <c r="F3458" i="37"/>
  <c r="F3459" i="37"/>
  <c r="F3460" i="37"/>
  <c r="F3461" i="37"/>
  <c r="F3462" i="37"/>
  <c r="F3463" i="37"/>
  <c r="F3464" i="37"/>
  <c r="F3465" i="37"/>
  <c r="F3466" i="37"/>
  <c r="F3467" i="37"/>
  <c r="F3468" i="37"/>
  <c r="F3469" i="37"/>
  <c r="F3470" i="37"/>
  <c r="F3471" i="37"/>
  <c r="F3472" i="37"/>
  <c r="F3473" i="37"/>
  <c r="F3474" i="37"/>
  <c r="F3475" i="37"/>
  <c r="F3476" i="37"/>
  <c r="F3477" i="37"/>
  <c r="F3478" i="37"/>
  <c r="F3479" i="37"/>
  <c r="F3480" i="37"/>
  <c r="F3481" i="37"/>
  <c r="F3482" i="37"/>
  <c r="F3483" i="37"/>
  <c r="F3484" i="37"/>
  <c r="F3485" i="37"/>
  <c r="F3486" i="37"/>
  <c r="F3487" i="37"/>
  <c r="F3488" i="37"/>
  <c r="F3489" i="37"/>
  <c r="F3490" i="37"/>
  <c r="F3491" i="37"/>
  <c r="F3492" i="37"/>
  <c r="F3493" i="37"/>
  <c r="F3494" i="37"/>
  <c r="F3495" i="37"/>
  <c r="F3496" i="37"/>
  <c r="F3497" i="37"/>
  <c r="F3498" i="37"/>
  <c r="F3499" i="37"/>
  <c r="F3500" i="37"/>
  <c r="F3501" i="37"/>
  <c r="F3502" i="37"/>
  <c r="F3503" i="37"/>
  <c r="F3504" i="37"/>
  <c r="F3505" i="37"/>
  <c r="F3506" i="37"/>
  <c r="F3507" i="37"/>
  <c r="F3508" i="37"/>
  <c r="F3509" i="37"/>
  <c r="F3510" i="37"/>
  <c r="F3511" i="37"/>
  <c r="F3512" i="37"/>
  <c r="F3513" i="37"/>
  <c r="F3514" i="37"/>
  <c r="F3515" i="37"/>
  <c r="F3516" i="37"/>
  <c r="F3517" i="37"/>
  <c r="F3518" i="37"/>
  <c r="F3519" i="37"/>
  <c r="F3520" i="37"/>
  <c r="F3521" i="37"/>
  <c r="F3522" i="37"/>
  <c r="F3523" i="37"/>
  <c r="F3524" i="37"/>
  <c r="F3525" i="37"/>
  <c r="F3526" i="37"/>
  <c r="F3527" i="37"/>
  <c r="F3528" i="37"/>
  <c r="F3529" i="37"/>
  <c r="F3530" i="37"/>
  <c r="F3531" i="37"/>
  <c r="F3532" i="37"/>
  <c r="F3533" i="37"/>
  <c r="F3534" i="37"/>
  <c r="F3535" i="37"/>
  <c r="F3536" i="37"/>
  <c r="F3537" i="37"/>
  <c r="F3538" i="37"/>
  <c r="F3539" i="37"/>
  <c r="F3540" i="37"/>
  <c r="F3541" i="37"/>
  <c r="F3542" i="37"/>
  <c r="F3543" i="37"/>
  <c r="F3544" i="37"/>
  <c r="F3545" i="37"/>
  <c r="F3546" i="37"/>
  <c r="F3547" i="37"/>
  <c r="F3548" i="37"/>
  <c r="F3549" i="37"/>
  <c r="F3550" i="37"/>
  <c r="F3551" i="37"/>
  <c r="F3552" i="37"/>
  <c r="F3553" i="37"/>
  <c r="F3554" i="37"/>
  <c r="F3555" i="37"/>
  <c r="F3556" i="37"/>
  <c r="F3557" i="37"/>
  <c r="F3558" i="37"/>
  <c r="F3559" i="37"/>
  <c r="F3560" i="37"/>
  <c r="F3561" i="37"/>
  <c r="F3562" i="37"/>
  <c r="F3563" i="37"/>
  <c r="F3564" i="37"/>
  <c r="F3565" i="37"/>
  <c r="F3566" i="37"/>
  <c r="F3567" i="37"/>
  <c r="F3568" i="37"/>
  <c r="F3569" i="37"/>
  <c r="F3570" i="37"/>
  <c r="F3571" i="37"/>
  <c r="F3572" i="37"/>
  <c r="F3573" i="37"/>
  <c r="F3245" i="37"/>
  <c r="E834" i="37"/>
  <c r="D834" i="37"/>
  <c r="F831" i="37"/>
  <c r="F832" i="37"/>
  <c r="F833" i="37"/>
  <c r="F830" i="37"/>
  <c r="D663" i="37"/>
  <c r="E663" i="37"/>
  <c r="F614" i="37"/>
  <c r="F615" i="37"/>
  <c r="F616" i="37"/>
  <c r="F617" i="37"/>
  <c r="F618" i="37"/>
  <c r="F619" i="37"/>
  <c r="F620" i="37"/>
  <c r="F621" i="37"/>
  <c r="F622" i="37"/>
  <c r="F623" i="37"/>
  <c r="F624" i="37"/>
  <c r="F625" i="37"/>
  <c r="F626" i="37"/>
  <c r="F627" i="37"/>
  <c r="F628" i="37"/>
  <c r="F629" i="37"/>
  <c r="F630" i="37"/>
  <c r="F631" i="37"/>
  <c r="F632" i="37"/>
  <c r="F633" i="37"/>
  <c r="F634" i="37"/>
  <c r="F635" i="37"/>
  <c r="F636" i="37"/>
  <c r="F637" i="37"/>
  <c r="F638" i="37"/>
  <c r="F639" i="37"/>
  <c r="F640" i="37"/>
  <c r="F641" i="37"/>
  <c r="F642" i="37"/>
  <c r="F643" i="37"/>
  <c r="F644" i="37"/>
  <c r="F645" i="37"/>
  <c r="F646" i="37"/>
  <c r="F647" i="37"/>
  <c r="F648" i="37"/>
  <c r="F649" i="37"/>
  <c r="F650" i="37"/>
  <c r="F651" i="37"/>
  <c r="F652" i="37"/>
  <c r="F653" i="37"/>
  <c r="F654" i="37"/>
  <c r="F655" i="37"/>
  <c r="F656" i="37"/>
  <c r="F657" i="37"/>
  <c r="F658" i="37"/>
  <c r="F659" i="37"/>
  <c r="F660" i="37"/>
  <c r="F661" i="37"/>
  <c r="F662" i="37"/>
  <c r="F605" i="37"/>
  <c r="F606" i="37"/>
  <c r="F607" i="37"/>
  <c r="F608" i="37"/>
  <c r="F609" i="37"/>
  <c r="F610" i="37"/>
  <c r="F611" i="37"/>
  <c r="F612" i="37"/>
  <c r="F613" i="37"/>
  <c r="F604" i="37"/>
  <c r="E467" i="37"/>
  <c r="D467" i="37"/>
  <c r="F466" i="37"/>
  <c r="F467" i="37" s="1"/>
  <c r="E416" i="37"/>
  <c r="D416" i="37"/>
  <c r="F415" i="37"/>
  <c r="F414" i="37"/>
  <c r="E370" i="37"/>
  <c r="D370" i="37"/>
  <c r="F369" i="37"/>
  <c r="F368" i="37"/>
  <c r="F87" i="37"/>
  <c r="F88" i="37"/>
  <c r="F89" i="37"/>
  <c r="F90" i="37"/>
  <c r="F91" i="37"/>
  <c r="F92" i="37"/>
  <c r="F93" i="37"/>
  <c r="F94" i="37"/>
  <c r="F95" i="37"/>
  <c r="F86" i="37"/>
  <c r="E96" i="37"/>
  <c r="D96" i="37"/>
  <c r="E600" i="37"/>
  <c r="D600" i="37"/>
  <c r="F599" i="37"/>
  <c r="F571" i="37"/>
  <c r="F572" i="37"/>
  <c r="F573" i="37"/>
  <c r="F574" i="37"/>
  <c r="F575" i="37"/>
  <c r="F576" i="37"/>
  <c r="F577" i="37"/>
  <c r="F578" i="37"/>
  <c r="F579" i="37"/>
  <c r="F580" i="37"/>
  <c r="F581" i="37"/>
  <c r="F582" i="37"/>
  <c r="F583" i="37"/>
  <c r="F584" i="37"/>
  <c r="F585" i="37"/>
  <c r="F586" i="37"/>
  <c r="F587" i="37"/>
  <c r="F588" i="37"/>
  <c r="F589" i="37"/>
  <c r="F590" i="37"/>
  <c r="F591" i="37"/>
  <c r="F592" i="37"/>
  <c r="F593" i="37"/>
  <c r="F594" i="37"/>
  <c r="F595" i="37"/>
  <c r="F596" i="37"/>
  <c r="F597" i="37"/>
  <c r="F598" i="37"/>
  <c r="F570" i="37"/>
  <c r="E3242" i="37"/>
  <c r="D3242" i="37"/>
  <c r="F3137" i="37"/>
  <c r="F3138" i="37"/>
  <c r="F3139" i="37"/>
  <c r="F3140" i="37"/>
  <c r="F3141" i="37"/>
  <c r="F3142" i="37"/>
  <c r="F3143" i="37"/>
  <c r="F3144" i="37"/>
  <c r="F3145" i="37"/>
  <c r="F3146" i="37"/>
  <c r="F3147" i="37"/>
  <c r="F3148" i="37"/>
  <c r="F3149" i="37"/>
  <c r="F3150" i="37"/>
  <c r="F3151" i="37"/>
  <c r="F3152" i="37"/>
  <c r="F3153" i="37"/>
  <c r="F3154" i="37"/>
  <c r="F3155" i="37"/>
  <c r="F3156" i="37"/>
  <c r="F3157" i="37"/>
  <c r="F3158" i="37"/>
  <c r="F3159" i="37"/>
  <c r="F3160" i="37"/>
  <c r="F3161" i="37"/>
  <c r="F3162" i="37"/>
  <c r="F3163" i="37"/>
  <c r="F3164" i="37"/>
  <c r="F3165" i="37"/>
  <c r="F3166" i="37"/>
  <c r="F3167" i="37"/>
  <c r="F3168" i="37"/>
  <c r="F3169" i="37"/>
  <c r="F3170" i="37"/>
  <c r="F3171" i="37"/>
  <c r="F3172" i="37"/>
  <c r="F3173" i="37"/>
  <c r="F3174" i="37"/>
  <c r="F3175" i="37"/>
  <c r="F3176" i="37"/>
  <c r="F3177" i="37"/>
  <c r="F3178" i="37"/>
  <c r="F3179" i="37"/>
  <c r="F3180" i="37"/>
  <c r="F3181" i="37"/>
  <c r="F3182" i="37"/>
  <c r="F3183" i="37"/>
  <c r="F3184" i="37"/>
  <c r="F3185" i="37"/>
  <c r="F3186" i="37"/>
  <c r="F3187" i="37"/>
  <c r="F3188" i="37"/>
  <c r="F3189" i="37"/>
  <c r="F3190" i="37"/>
  <c r="F3191" i="37"/>
  <c r="F3192" i="37"/>
  <c r="F3193" i="37"/>
  <c r="F3194" i="37"/>
  <c r="F3195" i="37"/>
  <c r="F3196" i="37"/>
  <c r="F3197" i="37"/>
  <c r="F3198" i="37"/>
  <c r="F3199" i="37"/>
  <c r="F3200" i="37"/>
  <c r="F3201" i="37"/>
  <c r="F3202" i="37"/>
  <c r="F3203" i="37"/>
  <c r="F3204" i="37"/>
  <c r="F3205" i="37"/>
  <c r="F3206" i="37"/>
  <c r="F3207" i="37"/>
  <c r="F3208" i="37"/>
  <c r="F3209" i="37"/>
  <c r="F3210" i="37"/>
  <c r="F3211" i="37"/>
  <c r="F3212" i="37"/>
  <c r="F3213" i="37"/>
  <c r="F3214" i="37"/>
  <c r="F3215" i="37"/>
  <c r="F3216" i="37"/>
  <c r="F3217" i="37"/>
  <c r="F3218" i="37"/>
  <c r="F3219" i="37"/>
  <c r="F3220" i="37"/>
  <c r="F3221" i="37"/>
  <c r="F3222" i="37"/>
  <c r="F3223" i="37"/>
  <c r="F3224" i="37"/>
  <c r="F3225" i="37"/>
  <c r="F3226" i="37"/>
  <c r="F3227" i="37"/>
  <c r="F3228" i="37"/>
  <c r="F3229" i="37"/>
  <c r="F3230" i="37"/>
  <c r="F3231" i="37"/>
  <c r="F3232" i="37"/>
  <c r="F3233" i="37"/>
  <c r="F3234" i="37"/>
  <c r="F3235" i="37"/>
  <c r="F3236" i="37"/>
  <c r="F3237" i="37"/>
  <c r="F3238" i="37"/>
  <c r="F3239" i="37"/>
  <c r="F3240" i="37"/>
  <c r="F3241" i="37"/>
  <c r="F3136" i="37"/>
  <c r="F3632" i="37"/>
  <c r="F3633" i="37" s="1"/>
  <c r="E3633" i="37"/>
  <c r="F411" i="37"/>
  <c r="F410" i="37"/>
  <c r="F3878" i="37"/>
  <c r="F3879" i="37"/>
  <c r="F3880" i="37"/>
  <c r="F3881" i="37"/>
  <c r="F3882" i="37"/>
  <c r="F3883" i="37"/>
  <c r="F3884" i="37"/>
  <c r="F3885" i="37"/>
  <c r="F3886" i="37"/>
  <c r="F3887" i="37"/>
  <c r="F3888" i="37"/>
  <c r="F3889" i="37"/>
  <c r="F3890" i="37"/>
  <c r="F3891" i="37"/>
  <c r="F3892" i="37"/>
  <c r="F3893" i="37"/>
  <c r="F3894" i="37"/>
  <c r="F3895" i="37"/>
  <c r="F3896" i="37"/>
  <c r="F3897" i="37"/>
  <c r="F3877" i="37"/>
  <c r="E3898" i="37"/>
  <c r="D3898" i="37"/>
  <c r="D3954" i="37"/>
  <c r="E3903" i="37"/>
  <c r="D3903" i="37"/>
  <c r="F3902" i="37"/>
  <c r="F3903" i="37" s="1"/>
  <c r="D3776" i="37"/>
  <c r="E3776" i="37"/>
  <c r="F3775" i="37"/>
  <c r="F3774" i="37"/>
  <c r="F3773" i="37"/>
  <c r="F3772" i="37"/>
  <c r="F3771" i="37"/>
  <c r="F3770" i="37"/>
  <c r="F3769" i="37"/>
  <c r="F3768" i="37"/>
  <c r="F3767" i="37"/>
  <c r="F3766" i="37"/>
  <c r="F3765" i="37"/>
  <c r="F3764" i="37"/>
  <c r="F3763" i="37"/>
  <c r="F3762" i="37"/>
  <c r="F3761" i="37"/>
  <c r="F3958" i="37"/>
  <c r="F3959" i="37"/>
  <c r="F3960" i="37"/>
  <c r="F3961" i="37"/>
  <c r="F3962" i="37"/>
  <c r="F3963" i="37"/>
  <c r="F3964" i="37"/>
  <c r="F3965" i="37"/>
  <c r="F3966" i="37"/>
  <c r="F3967" i="37"/>
  <c r="F3968" i="37"/>
  <c r="F3969" i="37"/>
  <c r="F3970" i="37"/>
  <c r="F3971" i="37"/>
  <c r="F3972" i="37"/>
  <c r="F3973" i="37"/>
  <c r="F3974" i="37"/>
  <c r="F3975" i="37"/>
  <c r="F3976" i="37"/>
  <c r="F3977" i="37"/>
  <c r="F3978" i="37"/>
  <c r="F3979" i="37"/>
  <c r="F3980" i="37"/>
  <c r="F3981" i="37"/>
  <c r="F3982" i="37"/>
  <c r="F3983" i="37"/>
  <c r="F3984" i="37"/>
  <c r="F3985" i="37"/>
  <c r="F3986" i="37"/>
  <c r="F3987" i="37"/>
  <c r="F3988" i="37"/>
  <c r="F3989" i="37"/>
  <c r="F3957" i="37"/>
  <c r="E4706" i="37"/>
  <c r="D4706" i="37"/>
  <c r="F4705" i="37"/>
  <c r="F4706" i="37" s="1"/>
  <c r="F4672" i="37"/>
  <c r="E4672" i="37"/>
  <c r="F4487" i="37"/>
  <c r="E4477" i="37"/>
  <c r="D4477" i="37"/>
  <c r="F4476" i="37"/>
  <c r="F4475" i="37"/>
  <c r="F4474" i="37"/>
  <c r="F4473" i="37"/>
  <c r="F4021" i="37"/>
  <c r="F4017" i="37"/>
  <c r="F4016" i="37"/>
  <c r="E3990" i="37"/>
  <c r="D3990" i="37"/>
  <c r="F3954" i="37"/>
  <c r="E3954" i="37"/>
  <c r="E3758" i="37"/>
  <c r="D3758" i="37"/>
  <c r="F3757" i="37"/>
  <c r="F3756" i="37"/>
  <c r="F3755" i="37"/>
  <c r="F3751" i="37"/>
  <c r="F3750" i="37"/>
  <c r="E827" i="37"/>
  <c r="D827" i="37"/>
  <c r="F826" i="37"/>
  <c r="F825" i="37"/>
  <c r="F824" i="37"/>
  <c r="F721" i="37"/>
  <c r="E721" i="37"/>
  <c r="D721" i="37"/>
  <c r="F3617" i="37"/>
  <c r="E3617" i="37"/>
  <c r="D3617" i="37"/>
  <c r="F3584" i="37"/>
  <c r="E3584" i="37"/>
  <c r="D3584" i="37"/>
  <c r="F704" i="37"/>
  <c r="E704" i="37"/>
  <c r="D704" i="37"/>
  <c r="E463" i="37"/>
  <c r="D463" i="37"/>
  <c r="F462" i="37"/>
  <c r="F463" i="37" s="1"/>
  <c r="F110" i="37"/>
  <c r="E110" i="37"/>
  <c r="D110" i="37"/>
  <c r="F105" i="37"/>
  <c r="E105" i="37"/>
  <c r="D105" i="37"/>
  <c r="F101" i="37"/>
  <c r="E101" i="37"/>
  <c r="D101" i="37"/>
  <c r="F6" i="37"/>
  <c r="F4066" i="37" l="1"/>
  <c r="F4018" i="37"/>
  <c r="F4691" i="37"/>
  <c r="F4466" i="37"/>
  <c r="F4657" i="37"/>
  <c r="F3827" i="37"/>
  <c r="F3796" i="37"/>
  <c r="F3747" i="37"/>
  <c r="F433" i="37"/>
  <c r="F423" i="37"/>
  <c r="F407" i="37"/>
  <c r="F82" i="37"/>
  <c r="F64" i="37"/>
  <c r="F48" i="37"/>
  <c r="F36" i="37"/>
  <c r="F3574" i="37"/>
  <c r="F834" i="37"/>
  <c r="F96" i="37"/>
  <c r="F663" i="37"/>
  <c r="F3242" i="37"/>
  <c r="F600" i="37"/>
  <c r="F370" i="37"/>
  <c r="F416" i="37"/>
  <c r="F3898" i="37"/>
  <c r="F3990" i="37"/>
  <c r="F3776" i="37"/>
  <c r="F827" i="37"/>
  <c r="F4477" i="37"/>
  <c r="F3758" i="37"/>
  <c r="J4" i="16"/>
  <c r="D14" i="11"/>
  <c r="C14" i="11"/>
  <c r="F3667" i="37" l="1"/>
  <c r="F4136" i="37"/>
  <c r="F4710" i="37"/>
  <c r="E31" i="17"/>
  <c r="F31" i="17"/>
  <c r="D31" i="17"/>
  <c r="D16" i="17"/>
  <c r="E16" i="17"/>
  <c r="F16" i="17"/>
  <c r="E53" i="7" l="1"/>
  <c r="E47" i="7"/>
  <c r="E54" i="7" s="1"/>
  <c r="D53" i="7"/>
  <c r="D47" i="7"/>
  <c r="C47" i="7"/>
  <c r="E45" i="5"/>
  <c r="D54" i="7" l="1"/>
  <c r="D6" i="5"/>
  <c r="D4" i="5"/>
  <c r="C16" i="5"/>
  <c r="C15" i="5"/>
  <c r="C14" i="5"/>
  <c r="D13" i="5"/>
  <c r="C13" i="5"/>
  <c r="D12" i="5"/>
  <c r="C12" i="5"/>
  <c r="C30" i="7" l="1"/>
  <c r="C4" i="7" l="1"/>
  <c r="C35" i="7" s="1"/>
  <c r="C34" i="5" l="1"/>
  <c r="D28" i="5"/>
  <c r="C28" i="5"/>
  <c r="C45" i="5" s="1"/>
  <c r="E21" i="5" l="1"/>
  <c r="D21" i="5"/>
  <c r="C7" i="20" l="1"/>
  <c r="C12" i="26" l="1"/>
  <c r="C9" i="26"/>
  <c r="C13" i="26" s="1"/>
  <c r="E8" i="3" l="1"/>
  <c r="D8" i="3"/>
  <c r="D10" i="3" s="1"/>
  <c r="F9" i="2"/>
  <c r="C9" i="2"/>
  <c r="K37" i="3"/>
  <c r="K31" i="3"/>
  <c r="K42" i="3" s="1"/>
  <c r="G37" i="3"/>
  <c r="G31" i="3"/>
  <c r="G42" i="3" s="1"/>
  <c r="C37" i="3"/>
  <c r="C31" i="3"/>
  <c r="C42" i="3" s="1"/>
  <c r="K16" i="3"/>
  <c r="K10" i="3"/>
  <c r="K21" i="3" s="1"/>
  <c r="G16" i="3"/>
  <c r="G10" i="3"/>
  <c r="G21" i="3" s="1"/>
  <c r="C16" i="3"/>
  <c r="C10" i="3"/>
  <c r="K26" i="2"/>
  <c r="K9" i="2"/>
  <c r="K27" i="2" s="1"/>
  <c r="G9" i="2"/>
  <c r="G27" i="2" s="1"/>
  <c r="C14" i="20" l="1"/>
  <c r="I24" i="24" l="1"/>
  <c r="I23" i="24"/>
  <c r="I22" i="24"/>
  <c r="I21" i="24"/>
  <c r="H20" i="24"/>
  <c r="H25" i="24" s="1"/>
  <c r="G20" i="24"/>
  <c r="G25" i="24" s="1"/>
  <c r="F20" i="24"/>
  <c r="F25" i="24" s="1"/>
  <c r="I19" i="24"/>
  <c r="I18" i="24"/>
  <c r="E20" i="24"/>
  <c r="E25" i="24" s="1"/>
  <c r="D20" i="24"/>
  <c r="D25" i="24" s="1"/>
  <c r="C20" i="24"/>
  <c r="C25" i="24" s="1"/>
  <c r="H15" i="24"/>
  <c r="F15" i="24"/>
  <c r="D15" i="24"/>
  <c r="C15" i="24"/>
  <c r="G15" i="24"/>
  <c r="E15" i="24"/>
  <c r="I13" i="24"/>
  <c r="I12" i="24"/>
  <c r="I11" i="24"/>
  <c r="I10" i="24"/>
  <c r="H9" i="24"/>
  <c r="H16" i="24" s="1"/>
  <c r="H26" i="24" s="1"/>
  <c r="F9" i="24"/>
  <c r="F16" i="24" s="1"/>
  <c r="D9" i="24"/>
  <c r="C9" i="24"/>
  <c r="I8" i="24"/>
  <c r="I7" i="24"/>
  <c r="I6" i="24"/>
  <c r="I5" i="24"/>
  <c r="E9" i="24"/>
  <c r="I4" i="24"/>
  <c r="I3" i="24"/>
  <c r="G9" i="24"/>
  <c r="D16" i="24"/>
  <c r="D26" i="24" s="1"/>
  <c r="I2" i="24"/>
  <c r="F26" i="24" l="1"/>
  <c r="I25" i="24"/>
  <c r="I15" i="24"/>
  <c r="G16" i="24"/>
  <c r="G26" i="24" s="1"/>
  <c r="I14" i="24"/>
  <c r="I27" i="24"/>
  <c r="E16" i="24"/>
  <c r="E26" i="24" s="1"/>
  <c r="I9" i="24"/>
  <c r="C16" i="24"/>
  <c r="I17" i="24"/>
  <c r="I20" i="24" s="1"/>
  <c r="C11" i="34"/>
  <c r="D9" i="26"/>
  <c r="G10" i="22"/>
  <c r="G3" i="22"/>
  <c r="G18" i="22" s="1"/>
  <c r="C12" i="22"/>
  <c r="C8" i="22"/>
  <c r="C3" i="22"/>
  <c r="C18" i="22" l="1"/>
  <c r="I16" i="24"/>
  <c r="C26" i="24"/>
  <c r="I26" i="24" s="1"/>
  <c r="I5" i="16"/>
  <c r="D4" i="7"/>
  <c r="E4" i="7"/>
  <c r="D30" i="7"/>
  <c r="D35" i="7" s="1"/>
  <c r="E30" i="7"/>
  <c r="C54" i="7"/>
  <c r="C55" i="7" s="1"/>
  <c r="D45" i="5"/>
  <c r="D8" i="6"/>
  <c r="E8" i="6"/>
  <c r="F8" i="6"/>
  <c r="C8" i="6"/>
  <c r="C21" i="5"/>
  <c r="E35" i="7" l="1"/>
  <c r="D55" i="7"/>
  <c r="E55" i="7"/>
  <c r="E46" i="5"/>
  <c r="C46" i="5"/>
  <c r="D46" i="5"/>
  <c r="C28" i="4" l="1"/>
  <c r="D20" i="3" l="1"/>
  <c r="E20" i="3"/>
  <c r="F20" i="3"/>
  <c r="C20" i="3"/>
  <c r="C21" i="3" s="1"/>
  <c r="C47" i="3"/>
  <c r="D31" i="3"/>
  <c r="D37" i="3"/>
  <c r="D41" i="3"/>
  <c r="C62" i="2"/>
  <c r="D62" i="2"/>
  <c r="E62" i="2"/>
  <c r="F62" i="2"/>
  <c r="C63" i="2"/>
  <c r="D63" i="2"/>
  <c r="E63" i="2"/>
  <c r="F63" i="2"/>
  <c r="C64" i="2"/>
  <c r="D64" i="2"/>
  <c r="E64" i="2"/>
  <c r="F64" i="2"/>
  <c r="C65" i="2"/>
  <c r="D65" i="2"/>
  <c r="E65" i="2"/>
  <c r="F65" i="2"/>
  <c r="C67" i="2"/>
  <c r="D67" i="2"/>
  <c r="E67" i="2"/>
  <c r="F67" i="2"/>
  <c r="C68" i="2"/>
  <c r="D68" i="2"/>
  <c r="E68" i="2"/>
  <c r="F68" i="2"/>
  <c r="C69" i="2"/>
  <c r="D69" i="2"/>
  <c r="E69" i="2"/>
  <c r="F69" i="2"/>
  <c r="C70" i="2"/>
  <c r="D70" i="2"/>
  <c r="E70" i="2"/>
  <c r="F70" i="2"/>
  <c r="C72" i="2"/>
  <c r="D72" i="2"/>
  <c r="E72" i="2"/>
  <c r="F72" i="2"/>
  <c r="C73" i="2"/>
  <c r="D73" i="2"/>
  <c r="E73" i="2"/>
  <c r="F73" i="2"/>
  <c r="C74" i="2"/>
  <c r="D74" i="2"/>
  <c r="E74" i="2"/>
  <c r="F74" i="2"/>
  <c r="C75" i="2"/>
  <c r="D75" i="2"/>
  <c r="E75" i="2"/>
  <c r="F75" i="2"/>
  <c r="C76" i="2"/>
  <c r="D76" i="2"/>
  <c r="E76" i="2"/>
  <c r="F76" i="2"/>
  <c r="C77" i="2"/>
  <c r="D77" i="2"/>
  <c r="E77" i="2"/>
  <c r="F77" i="2"/>
  <c r="C78" i="2"/>
  <c r="D78" i="2"/>
  <c r="E78" i="2"/>
  <c r="F78" i="2"/>
  <c r="C79" i="2"/>
  <c r="D79" i="2"/>
  <c r="E79" i="2"/>
  <c r="F79" i="2"/>
  <c r="C80" i="2"/>
  <c r="D80" i="2"/>
  <c r="E80" i="2"/>
  <c r="F80" i="2"/>
  <c r="C81" i="2"/>
  <c r="D81" i="2"/>
  <c r="E81" i="2"/>
  <c r="F81" i="2"/>
  <c r="C82" i="2"/>
  <c r="D82" i="2"/>
  <c r="E82" i="2"/>
  <c r="F82" i="2"/>
  <c r="D61" i="2"/>
  <c r="E61" i="2"/>
  <c r="F61" i="2"/>
  <c r="C61" i="2"/>
  <c r="C26" i="2"/>
  <c r="C83" i="2" s="1"/>
  <c r="C14" i="2"/>
  <c r="C71" i="2" s="1"/>
  <c r="C66" i="2"/>
  <c r="D42" i="3" l="1"/>
  <c r="C27" i="2"/>
  <c r="C84" i="2" s="1"/>
  <c r="D11" i="12"/>
  <c r="C11" i="20" l="1"/>
  <c r="D12" i="26"/>
  <c r="D13" i="26" s="1"/>
  <c r="N9" i="2" l="1"/>
  <c r="E9" i="2"/>
  <c r="D9" i="2"/>
  <c r="D11" i="34" l="1"/>
  <c r="H28" i="4" l="1"/>
  <c r="H29" i="4"/>
  <c r="H30" i="4"/>
  <c r="I5" i="4"/>
  <c r="I6" i="4"/>
  <c r="I8" i="4"/>
  <c r="I9" i="4"/>
  <c r="I10" i="4"/>
  <c r="I12" i="4"/>
  <c r="I13" i="4"/>
  <c r="I14" i="4"/>
  <c r="I16" i="4"/>
  <c r="I17" i="4"/>
  <c r="I18" i="4"/>
  <c r="I20" i="4"/>
  <c r="I21" i="4"/>
  <c r="I22" i="4"/>
  <c r="I24" i="4"/>
  <c r="I25" i="4"/>
  <c r="I26" i="4"/>
  <c r="I4" i="4"/>
  <c r="C62" i="3" l="1"/>
  <c r="C61" i="3"/>
  <c r="C58" i="3"/>
  <c r="C57" i="3"/>
  <c r="C56" i="3"/>
  <c r="C55" i="3"/>
  <c r="C52" i="3"/>
  <c r="C51" i="3"/>
  <c r="C50" i="3"/>
  <c r="C49" i="3"/>
  <c r="C48" i="3"/>
  <c r="C53" i="3" l="1"/>
  <c r="C63" i="3"/>
  <c r="C59" i="3"/>
  <c r="C64" i="3" l="1"/>
  <c r="D16" i="3" l="1"/>
  <c r="D21" i="3" s="1"/>
  <c r="C15" i="20"/>
  <c r="C19" i="20" s="1"/>
  <c r="C4" i="20"/>
  <c r="H3" i="22" l="1"/>
  <c r="H10" i="22"/>
  <c r="F14" i="2" l="1"/>
  <c r="E14" i="2"/>
  <c r="D14" i="2"/>
  <c r="F26" i="2"/>
  <c r="E26" i="2"/>
  <c r="D26" i="2"/>
  <c r="G6" i="6"/>
  <c r="H9" i="2"/>
  <c r="I9" i="2"/>
  <c r="J9" i="2"/>
  <c r="H14" i="2"/>
  <c r="I14" i="2"/>
  <c r="J14" i="2"/>
  <c r="E36" i="2"/>
  <c r="N14" i="2"/>
  <c r="D27" i="2" l="1"/>
  <c r="E27" i="2"/>
  <c r="F27" i="2"/>
  <c r="D30" i="4"/>
  <c r="E30" i="4"/>
  <c r="F30" i="4"/>
  <c r="G30" i="4"/>
  <c r="C30" i="4"/>
  <c r="D29" i="4"/>
  <c r="E29" i="4"/>
  <c r="F29" i="4"/>
  <c r="G29" i="4"/>
  <c r="C29" i="4"/>
  <c r="D28" i="4"/>
  <c r="E28" i="4"/>
  <c r="F28" i="4"/>
  <c r="G28" i="4"/>
  <c r="F62" i="3"/>
  <c r="M17" i="1" s="1"/>
  <c r="F61" i="3"/>
  <c r="F56" i="3"/>
  <c r="M11" i="1" s="1"/>
  <c r="E23" i="9" s="1"/>
  <c r="F55" i="3"/>
  <c r="F51" i="3"/>
  <c r="M6" i="1" s="1"/>
  <c r="C23" i="17" s="1"/>
  <c r="F52" i="3"/>
  <c r="M7" i="1" s="1"/>
  <c r="E13" i="9" s="1"/>
  <c r="F50" i="3"/>
  <c r="M5" i="1" s="1"/>
  <c r="C22" i="17" s="1"/>
  <c r="F49" i="3"/>
  <c r="M4" i="1" s="1"/>
  <c r="F48" i="3"/>
  <c r="M3" i="1" s="1"/>
  <c r="C20" i="17" s="1"/>
  <c r="F47" i="3"/>
  <c r="M2" i="1" s="1"/>
  <c r="C19" i="17" s="1"/>
  <c r="D49" i="3"/>
  <c r="K4" i="1" s="1"/>
  <c r="C10" i="9" s="1"/>
  <c r="D3" i="1"/>
  <c r="C4" i="9" s="1"/>
  <c r="D4" i="1"/>
  <c r="C5" i="9" s="1"/>
  <c r="F2" i="1"/>
  <c r="C3" i="17" s="1"/>
  <c r="D51" i="3"/>
  <c r="K6" i="1" s="1"/>
  <c r="C12" i="9" s="1"/>
  <c r="E51" i="3"/>
  <c r="L6" i="1" s="1"/>
  <c r="D12" i="9" s="1"/>
  <c r="E62" i="3"/>
  <c r="L17" i="1" s="1"/>
  <c r="D62" i="3"/>
  <c r="E61" i="3"/>
  <c r="D61" i="3"/>
  <c r="K16" i="1" s="1"/>
  <c r="F57" i="3"/>
  <c r="M12" i="1" s="1"/>
  <c r="F58" i="3"/>
  <c r="M13" i="1" s="1"/>
  <c r="E25" i="9" s="1"/>
  <c r="E56" i="3"/>
  <c r="L11" i="1" s="1"/>
  <c r="D23" i="9" s="1"/>
  <c r="E57" i="3"/>
  <c r="L12" i="1" s="1"/>
  <c r="D24" i="9" s="1"/>
  <c r="E58" i="3"/>
  <c r="L13" i="1" s="1"/>
  <c r="D25" i="9" s="1"/>
  <c r="E55" i="3"/>
  <c r="L10" i="1" s="1"/>
  <c r="D22" i="9" s="1"/>
  <c r="D56" i="3"/>
  <c r="K11" i="1" s="1"/>
  <c r="C23" i="9" s="1"/>
  <c r="D57" i="3"/>
  <c r="K12" i="1" s="1"/>
  <c r="C24" i="9" s="1"/>
  <c r="D58" i="3"/>
  <c r="K13" i="1" s="1"/>
  <c r="C25" i="9" s="1"/>
  <c r="D55" i="3"/>
  <c r="E48" i="3"/>
  <c r="L3" i="1" s="1"/>
  <c r="D9" i="9" s="1"/>
  <c r="E49" i="3"/>
  <c r="L4" i="1" s="1"/>
  <c r="D10" i="9" s="1"/>
  <c r="E50" i="3"/>
  <c r="L5" i="1" s="1"/>
  <c r="E52" i="3"/>
  <c r="L7" i="1" s="1"/>
  <c r="D13" i="9" s="1"/>
  <c r="D48" i="3"/>
  <c r="K3" i="1" s="1"/>
  <c r="C9" i="9" s="1"/>
  <c r="D50" i="3"/>
  <c r="K5" i="1" s="1"/>
  <c r="C11" i="9" s="1"/>
  <c r="D52" i="3"/>
  <c r="K7" i="1" s="1"/>
  <c r="C13" i="9" s="1"/>
  <c r="E47" i="3"/>
  <c r="D47" i="3"/>
  <c r="K2" i="1" s="1"/>
  <c r="C8" i="9" s="1"/>
  <c r="C8" i="20"/>
  <c r="C20" i="20"/>
  <c r="D3" i="22"/>
  <c r="D8" i="22"/>
  <c r="C5" i="16"/>
  <c r="D5" i="16"/>
  <c r="E5" i="16"/>
  <c r="F5" i="16"/>
  <c r="G5" i="16"/>
  <c r="H5" i="16"/>
  <c r="G3" i="6"/>
  <c r="G4" i="6"/>
  <c r="G5" i="6"/>
  <c r="G7" i="6"/>
  <c r="G8" i="6"/>
  <c r="F10" i="3"/>
  <c r="H10" i="3"/>
  <c r="I10" i="3"/>
  <c r="J10" i="3"/>
  <c r="L10" i="3"/>
  <c r="M10" i="3"/>
  <c r="N10" i="3"/>
  <c r="E16" i="3"/>
  <c r="F16" i="3"/>
  <c r="H16" i="3"/>
  <c r="I16" i="3"/>
  <c r="J16" i="3"/>
  <c r="L16" i="3"/>
  <c r="M16" i="3"/>
  <c r="N16" i="3"/>
  <c r="H20" i="3"/>
  <c r="I20" i="3"/>
  <c r="J20" i="3"/>
  <c r="L20" i="3"/>
  <c r="M20" i="3"/>
  <c r="N20" i="3"/>
  <c r="E31" i="3"/>
  <c r="F31" i="3"/>
  <c r="H31" i="3"/>
  <c r="I31" i="3"/>
  <c r="J31" i="3"/>
  <c r="L31" i="3"/>
  <c r="M31" i="3"/>
  <c r="N31" i="3"/>
  <c r="E37" i="3"/>
  <c r="F37" i="3"/>
  <c r="H37" i="3"/>
  <c r="I37" i="3"/>
  <c r="J37" i="3"/>
  <c r="L37" i="3"/>
  <c r="M37" i="3"/>
  <c r="N37" i="3"/>
  <c r="E41" i="3"/>
  <c r="F41" i="3"/>
  <c r="H41" i="3"/>
  <c r="I41" i="3"/>
  <c r="J41" i="3"/>
  <c r="L41" i="3"/>
  <c r="M41" i="3"/>
  <c r="N41" i="3"/>
  <c r="L9" i="2"/>
  <c r="M9" i="2"/>
  <c r="L14" i="2"/>
  <c r="M14" i="2"/>
  <c r="H26" i="2"/>
  <c r="H27" i="2" s="1"/>
  <c r="I26" i="2"/>
  <c r="I27" i="2" s="1"/>
  <c r="J26" i="2"/>
  <c r="J27" i="2" s="1"/>
  <c r="L26" i="2"/>
  <c r="M26" i="2"/>
  <c r="N26" i="2"/>
  <c r="N27" i="2" s="1"/>
  <c r="D36" i="2"/>
  <c r="F36" i="2"/>
  <c r="H36" i="2"/>
  <c r="I36" i="2"/>
  <c r="J36" i="2"/>
  <c r="L36" i="2"/>
  <c r="M36" i="2"/>
  <c r="N36" i="2"/>
  <c r="D41" i="2"/>
  <c r="E41" i="2"/>
  <c r="F41" i="2"/>
  <c r="H41" i="2"/>
  <c r="I41" i="2"/>
  <c r="J41" i="2"/>
  <c r="L41" i="2"/>
  <c r="M41" i="2"/>
  <c r="N41" i="2"/>
  <c r="D53" i="2"/>
  <c r="E53" i="2"/>
  <c r="F53" i="2"/>
  <c r="H53" i="2"/>
  <c r="I53" i="2"/>
  <c r="J53" i="2"/>
  <c r="L53" i="2"/>
  <c r="M53" i="2"/>
  <c r="N53" i="2"/>
  <c r="D2" i="1"/>
  <c r="C3" i="9" s="1"/>
  <c r="E2" i="1"/>
  <c r="D3" i="9" s="1"/>
  <c r="E3" i="1"/>
  <c r="D4" i="9" s="1"/>
  <c r="F3" i="1"/>
  <c r="C4" i="17" s="1"/>
  <c r="E4" i="1"/>
  <c r="D5" i="9" s="1"/>
  <c r="F4" i="1"/>
  <c r="C5" i="17" s="1"/>
  <c r="F5" i="1"/>
  <c r="D10" i="1"/>
  <c r="C18" i="9" s="1"/>
  <c r="E10" i="1"/>
  <c r="D18" i="9" s="1"/>
  <c r="F10" i="1"/>
  <c r="E18" i="9" s="1"/>
  <c r="D11" i="1"/>
  <c r="C19" i="9" s="1"/>
  <c r="F11" i="1"/>
  <c r="E19" i="9" s="1"/>
  <c r="E12" i="1"/>
  <c r="D20" i="9" s="1"/>
  <c r="F12" i="1"/>
  <c r="E20" i="9" s="1"/>
  <c r="D17" i="1"/>
  <c r="E17" i="1"/>
  <c r="F17" i="1"/>
  <c r="D18" i="1"/>
  <c r="E18" i="1"/>
  <c r="F18" i="1"/>
  <c r="D19" i="1"/>
  <c r="E19" i="1"/>
  <c r="F19" i="1"/>
  <c r="D21" i="1"/>
  <c r="E21" i="1"/>
  <c r="F21" i="1"/>
  <c r="D22" i="1"/>
  <c r="F22" i="1"/>
  <c r="D24" i="1"/>
  <c r="E24" i="1"/>
  <c r="D25" i="1"/>
  <c r="C30" i="9" s="1"/>
  <c r="E25" i="1"/>
  <c r="D30" i="9" s="1"/>
  <c r="F25" i="1"/>
  <c r="C14" i="17" s="1"/>
  <c r="M15" i="1"/>
  <c r="E10" i="3"/>
  <c r="H18" i="22"/>
  <c r="E29" i="9" l="1"/>
  <c r="D71" i="2"/>
  <c r="C11" i="17"/>
  <c r="G18" i="1"/>
  <c r="D83" i="2"/>
  <c r="D26" i="1" s="1"/>
  <c r="E71" i="2"/>
  <c r="F66" i="2"/>
  <c r="F8" i="1" s="1"/>
  <c r="I28" i="4"/>
  <c r="F71" i="2"/>
  <c r="E66" i="2"/>
  <c r="F83" i="2"/>
  <c r="F26" i="1" s="1"/>
  <c r="E83" i="2"/>
  <c r="E26" i="1" s="1"/>
  <c r="D66" i="2"/>
  <c r="N21" i="3"/>
  <c r="I30" i="4"/>
  <c r="I21" i="3"/>
  <c r="I29" i="4"/>
  <c r="H21" i="3"/>
  <c r="E63" i="3"/>
  <c r="L18" i="1" s="1"/>
  <c r="D26" i="9" s="1"/>
  <c r="D27" i="9" s="1"/>
  <c r="D18" i="22"/>
  <c r="H42" i="3"/>
  <c r="L21" i="3"/>
  <c r="L2" i="1"/>
  <c r="N2" i="1" s="1"/>
  <c r="J42" i="3"/>
  <c r="E42" i="3"/>
  <c r="C18" i="20"/>
  <c r="C16" i="20"/>
  <c r="D12" i="1"/>
  <c r="C20" i="9" s="1"/>
  <c r="C21" i="9" s="1"/>
  <c r="E5" i="1"/>
  <c r="D6" i="9" s="1"/>
  <c r="D7" i="9" s="1"/>
  <c r="I42" i="3"/>
  <c r="M21" i="3"/>
  <c r="D5" i="1"/>
  <c r="C6" i="9" s="1"/>
  <c r="C7" i="9" s="1"/>
  <c r="J5" i="16"/>
  <c r="J54" i="2"/>
  <c r="F21" i="3"/>
  <c r="J21" i="3"/>
  <c r="I54" i="2"/>
  <c r="L27" i="2"/>
  <c r="M27" i="2"/>
  <c r="D54" i="2"/>
  <c r="F42" i="3"/>
  <c r="M42" i="3"/>
  <c r="L54" i="2"/>
  <c r="N54" i="2"/>
  <c r="M54" i="2"/>
  <c r="L42" i="3"/>
  <c r="D59" i="3"/>
  <c r="K14" i="1" s="1"/>
  <c r="N42" i="3"/>
  <c r="F63" i="3"/>
  <c r="M18" i="1" s="1"/>
  <c r="E26" i="9" s="1"/>
  <c r="L16" i="1"/>
  <c r="D63" i="3"/>
  <c r="M16" i="1"/>
  <c r="C27" i="17" s="1"/>
  <c r="E21" i="3"/>
  <c r="K10" i="1"/>
  <c r="C22" i="9" s="1"/>
  <c r="F59" i="3"/>
  <c r="M14" i="1" s="1"/>
  <c r="F53" i="3"/>
  <c r="D53" i="3"/>
  <c r="K8" i="1" s="1"/>
  <c r="C14" i="9" s="1"/>
  <c r="E53" i="3"/>
  <c r="L8" i="1" s="1"/>
  <c r="D14" i="9" s="1"/>
  <c r="H54" i="2"/>
  <c r="E54" i="2"/>
  <c r="F54" i="2"/>
  <c r="E11" i="1"/>
  <c r="D19" i="9" s="1"/>
  <c r="D21" i="9" s="1"/>
  <c r="E12" i="9"/>
  <c r="C21" i="17"/>
  <c r="E10" i="9"/>
  <c r="N4" i="1"/>
  <c r="E59" i="3"/>
  <c r="K17" i="1"/>
  <c r="M10" i="1"/>
  <c r="C24" i="17" s="1"/>
  <c r="E11" i="9"/>
  <c r="C25" i="17"/>
  <c r="N5" i="1"/>
  <c r="D11" i="9"/>
  <c r="E9" i="9"/>
  <c r="N6" i="1"/>
  <c r="E22" i="1"/>
  <c r="F24" i="1"/>
  <c r="E30" i="9" s="1"/>
  <c r="E5" i="9"/>
  <c r="G4" i="1"/>
  <c r="G17" i="1"/>
  <c r="N3" i="1"/>
  <c r="N17" i="1"/>
  <c r="C9" i="17"/>
  <c r="C6" i="17"/>
  <c r="C10" i="17"/>
  <c r="C8" i="17"/>
  <c r="E6" i="9"/>
  <c r="N7" i="1"/>
  <c r="E8" i="9"/>
  <c r="N11" i="1"/>
  <c r="E3" i="9"/>
  <c r="E4" i="9"/>
  <c r="E21" i="9"/>
  <c r="G2" i="1"/>
  <c r="N12" i="1"/>
  <c r="C28" i="17"/>
  <c r="C12" i="17"/>
  <c r="G12" i="1"/>
  <c r="C26" i="17"/>
  <c r="E24" i="9"/>
  <c r="C7" i="17"/>
  <c r="G3" i="1"/>
  <c r="F84" i="2" l="1"/>
  <c r="F27" i="1" s="1"/>
  <c r="E84" i="2"/>
  <c r="E27" i="1" s="1"/>
  <c r="D84" i="2"/>
  <c r="D27" i="1" s="1"/>
  <c r="E8" i="1"/>
  <c r="G8" i="1" s="1"/>
  <c r="K18" i="1"/>
  <c r="C26" i="9" s="1"/>
  <c r="C27" i="9" s="1"/>
  <c r="D64" i="3"/>
  <c r="K27" i="1" s="1"/>
  <c r="G5" i="1"/>
  <c r="D8" i="9"/>
  <c r="D14" i="1"/>
  <c r="F14" i="1"/>
  <c r="E14" i="1"/>
  <c r="M8" i="1"/>
  <c r="E14" i="9" s="1"/>
  <c r="F64" i="3"/>
  <c r="M27" i="1" s="1"/>
  <c r="D32" i="9"/>
  <c r="D15" i="9"/>
  <c r="D16" i="9" s="1"/>
  <c r="G26" i="1"/>
  <c r="G11" i="1"/>
  <c r="C13" i="17"/>
  <c r="C16" i="17" s="1"/>
  <c r="D8" i="1"/>
  <c r="N18" i="1"/>
  <c r="N10" i="1"/>
  <c r="E22" i="9"/>
  <c r="E27" i="9" s="1"/>
  <c r="E64" i="3"/>
  <c r="L27" i="1" s="1"/>
  <c r="L14" i="1"/>
  <c r="N14" i="1" s="1"/>
  <c r="C31" i="17"/>
  <c r="E7" i="9"/>
  <c r="D28" i="9"/>
  <c r="D29" i="9" s="1"/>
  <c r="C15" i="9"/>
  <c r="C16" i="9" s="1"/>
  <c r="C28" i="9" l="1"/>
  <c r="C29" i="9" s="1"/>
  <c r="C31" i="9" s="1"/>
  <c r="C32" i="9"/>
  <c r="E15" i="9"/>
  <c r="E31" i="9"/>
  <c r="N8" i="1"/>
  <c r="G14" i="1"/>
  <c r="D31" i="9"/>
  <c r="N27" i="1"/>
  <c r="G27" i="1"/>
  <c r="E28" i="9"/>
  <c r="E32" i="9"/>
</calcChain>
</file>

<file path=xl/sharedStrings.xml><?xml version="1.0" encoding="utf-8"?>
<sst xmlns="http://schemas.openxmlformats.org/spreadsheetml/2006/main" count="5637" uniqueCount="2399">
  <si>
    <t>Audiométer + adapter</t>
  </si>
  <si>
    <t>Automata mosógép</t>
  </si>
  <si>
    <t>Boncasztal</t>
  </si>
  <si>
    <t>Briggs motor 13 LE</t>
  </si>
  <si>
    <t>Bútor</t>
  </si>
  <si>
    <t>Csecsemőmérleg</t>
  </si>
  <si>
    <t>Ételszállító kocsi EM-605</t>
  </si>
  <si>
    <t>Honda G-46 MH.B.M fűnyíró</t>
  </si>
  <si>
    <t>Hűtőgép</t>
  </si>
  <si>
    <t>Hűtőszekrény ZANUSSI</t>
  </si>
  <si>
    <t>Klíma berendezés</t>
  </si>
  <si>
    <t>Magassági gallyazó</t>
  </si>
  <si>
    <t>Mosogató medence</t>
  </si>
  <si>
    <t>Nobo Quantum</t>
  </si>
  <si>
    <t>STIHL HS-45 sövényvágó</t>
  </si>
  <si>
    <t>STIHL MS-390 láncfűrész</t>
  </si>
  <si>
    <t>STIHL SR-340 permetező</t>
  </si>
  <si>
    <t>Színes TV</t>
  </si>
  <si>
    <t>Ülőgarnitúra</t>
  </si>
  <si>
    <t>Zanussi hűtő</t>
  </si>
  <si>
    <t>GPS Meridian parlagfű kereső</t>
  </si>
  <si>
    <t>Irodabútor</t>
  </si>
  <si>
    <t>Mikrofon felszereléssel</t>
  </si>
  <si>
    <t>Riasztó Önkorm.+óvoda</t>
  </si>
  <si>
    <t>Spirálozó gép</t>
  </si>
  <si>
    <t>Telefonközpont számláló</t>
  </si>
  <si>
    <t>Worlpool automata mosógép</t>
  </si>
  <si>
    <t>Babaház</t>
  </si>
  <si>
    <t>Edénytároló szekrény</t>
  </si>
  <si>
    <t>Galéria fa</t>
  </si>
  <si>
    <t>Gáztűzhely</t>
  </si>
  <si>
    <t>Gáztűzhely VESTA</t>
  </si>
  <si>
    <t>Minikonyha</t>
  </si>
  <si>
    <t>OVI-KORONG (fazekas korong)</t>
  </si>
  <si>
    <t>RM tálalókocsi polcos</t>
  </si>
  <si>
    <t>Színes hengersorok</t>
  </si>
  <si>
    <t>Ülőgarnitúra sarok (iroda)</t>
  </si>
  <si>
    <t>Videókamera SAMSUNG</t>
  </si>
  <si>
    <t>Kétirányú hótoló</t>
  </si>
  <si>
    <t>Fűnyíró kistraktor</t>
  </si>
  <si>
    <t>Honda kerti kapa</t>
  </si>
  <si>
    <t>Sószóró vontató</t>
  </si>
  <si>
    <t>Kazán</t>
  </si>
  <si>
    <t>Járművek</t>
  </si>
  <si>
    <t>Pótkocsi</t>
  </si>
  <si>
    <t>Utánfutó Bagodi BP</t>
  </si>
  <si>
    <t>Wacker minikotrógép</t>
  </si>
  <si>
    <t>IFA W50 LA/Z tehergépkocsi</t>
  </si>
  <si>
    <t>Mercedes tehergépkocsi</t>
  </si>
  <si>
    <t>Weimar</t>
  </si>
  <si>
    <t>0-ig leírt járművek</t>
  </si>
  <si>
    <t>PRONAR kistraktor</t>
  </si>
  <si>
    <t>Rider önjáró fűnyíró</t>
  </si>
  <si>
    <t>Toyota mikrobusz</t>
  </si>
  <si>
    <t>Peugeot bipper</t>
  </si>
  <si>
    <t>Kistraktor</t>
  </si>
  <si>
    <t>Állatok</t>
  </si>
  <si>
    <t>Szürke marha 4db</t>
  </si>
  <si>
    <t>Racka kos 2 db</t>
  </si>
  <si>
    <t>Üzemeltetésre átadott eszközök</t>
  </si>
  <si>
    <t>Gépek</t>
  </si>
  <si>
    <t>0-ra leírt járművek</t>
  </si>
  <si>
    <t>Szemétszállítójármű</t>
  </si>
  <si>
    <t xml:space="preserve">Összes forgalomképes vagyon: </t>
  </si>
  <si>
    <t>Korlátozott forgalomképes</t>
  </si>
  <si>
    <t>II. Tárgyi eszközök</t>
  </si>
  <si>
    <t>Ingatlanok:</t>
  </si>
  <si>
    <t>Telek:</t>
  </si>
  <si>
    <t>Eszköz neve</t>
  </si>
  <si>
    <t>Bruttó érték</t>
  </si>
  <si>
    <t>Kossuth L. u. 124. Óvoda-iskola</t>
  </si>
  <si>
    <t>1965</t>
  </si>
  <si>
    <t>Telek Bagolyvár Bartók N. u. 1.</t>
  </si>
  <si>
    <t>1186</t>
  </si>
  <si>
    <t xml:space="preserve">Telek Bocskai u. 22. </t>
  </si>
  <si>
    <t>Telek Kossuth L. u. 150. Védőnők</t>
  </si>
  <si>
    <t>1999/1/a/2</t>
  </si>
  <si>
    <t>Telek Kossuth L. u. 62. Bölcsöde</t>
  </si>
  <si>
    <t>Telek Kossuth L. u. 95. TSZGK</t>
  </si>
  <si>
    <t>3210</t>
  </si>
  <si>
    <t>Telek Kossuth L. u. 40. Borostyán</t>
  </si>
  <si>
    <t>1450</t>
  </si>
  <si>
    <t>Telek Kossuth L. u. 29-33.</t>
  </si>
  <si>
    <t>315/a/2</t>
  </si>
  <si>
    <t>Telek Móra ebédlő Kossuth L. u.</t>
  </si>
  <si>
    <t>3209</t>
  </si>
  <si>
    <t>Telek Múzeum Kossuth L. u. 39.</t>
  </si>
  <si>
    <t>6</t>
  </si>
  <si>
    <t>Telek Sportpálya</t>
  </si>
  <si>
    <t>1266</t>
  </si>
  <si>
    <t>Telek szennyvíztisztító</t>
  </si>
  <si>
    <t>0218/2</t>
  </si>
  <si>
    <t xml:space="preserve">Telek Városháza </t>
  </si>
  <si>
    <t>Telek Komlódi falvi óvoda</t>
  </si>
  <si>
    <t>2472</t>
  </si>
  <si>
    <t>Telek Körösparti Óvoda</t>
  </si>
  <si>
    <t>Telek Központi Óvoda</t>
  </si>
  <si>
    <t>Vésztői gépműhelynél telek Kossuth L. u. 37.</t>
  </si>
  <si>
    <t>35</t>
  </si>
  <si>
    <t>41/3</t>
  </si>
  <si>
    <t xml:space="preserve">Épületek </t>
  </si>
  <si>
    <t>Önkormány</t>
  </si>
  <si>
    <t>Épület Bagolyvár</t>
  </si>
  <si>
    <t>Épület Bocskai u. 22.</t>
  </si>
  <si>
    <t>3146</t>
  </si>
  <si>
    <t>Épület Idősek Otthona</t>
  </si>
  <si>
    <t>Épület Kossuth L. u. 150.</t>
  </si>
  <si>
    <t>313</t>
  </si>
  <si>
    <t>1471</t>
  </si>
  <si>
    <t>Sport Öltöző Sporttelep</t>
  </si>
  <si>
    <t>Iroda épület Kossuth L. u. 49-51.</t>
  </si>
  <si>
    <t>41/1</t>
  </si>
  <si>
    <t>Központi Kazánház</t>
  </si>
  <si>
    <t>Móra ebédlő Kossuth L. u. 97.</t>
  </si>
  <si>
    <t>Tornaterem Kossuth L. u. 124.</t>
  </si>
  <si>
    <t>Városháza Kossuth L. u. 62.</t>
  </si>
  <si>
    <t>Sinka István Művelődési Központ épülete</t>
  </si>
  <si>
    <t>Városi Könyvtár épülete</t>
  </si>
  <si>
    <t>Irodaépület, Várkonyi u. 35/A</t>
  </si>
  <si>
    <t>1469/2, 1472</t>
  </si>
  <si>
    <t>Épület Komódi  falvi Óvoda</t>
  </si>
  <si>
    <t>Épület Körösparti óvoda</t>
  </si>
  <si>
    <t>1218</t>
  </si>
  <si>
    <t>Épület Közpotni óvoda</t>
  </si>
  <si>
    <t>1150</t>
  </si>
  <si>
    <t>Móra oktatási egység Kossuth L.</t>
  </si>
  <si>
    <t>Állatvásártér mázsaház</t>
  </si>
  <si>
    <t>2088</t>
  </si>
  <si>
    <t>TSZGK épülete Kossuth L. u. 95.</t>
  </si>
  <si>
    <t>Csobogó Kossuth L. u. 39. előtt</t>
  </si>
  <si>
    <t>Gyepmesteri telep</t>
  </si>
  <si>
    <t>Játszótér Műv. Központnál</t>
  </si>
  <si>
    <t>Kerékpártároló Kossuth L. u .37.</t>
  </si>
  <si>
    <t>Köztéri kút</t>
  </si>
  <si>
    <t>Nyitott szín Kossuth L. u. 37.</t>
  </si>
  <si>
    <t>Piactér Wesselényi u.</t>
  </si>
  <si>
    <t>Állatvásártér</t>
  </si>
  <si>
    <t>Műfüves pálya</t>
  </si>
  <si>
    <t>Szabó Pál portré szobor</t>
  </si>
  <si>
    <t>Tövishúzó nő szobor</t>
  </si>
  <si>
    <t>Esztergaműhely Kossuth L. u. 37.</t>
  </si>
  <si>
    <t xml:space="preserve">Kazánház Kossuth L. u. 37. </t>
  </si>
  <si>
    <t>Kerítés Kossuth L. u. 95. TSZGK</t>
  </si>
  <si>
    <t>Kerítés Óvoda</t>
  </si>
  <si>
    <t>Kerítés Bocskai u. 22.</t>
  </si>
  <si>
    <t>Kerítés Kossuth L. u. 124.</t>
  </si>
  <si>
    <t>Kerítés Kóti út 10.</t>
  </si>
  <si>
    <t>Kerítés Móra ebédlő Kossuth L. u.</t>
  </si>
  <si>
    <t>Kerítés Vörösmarty u. 1-7.</t>
  </si>
  <si>
    <t>Kerítés Komlódifalvi óvoda</t>
  </si>
  <si>
    <t>Kerítés Körösparti óvoda</t>
  </si>
  <si>
    <t>Kerítés Központi óvoda</t>
  </si>
  <si>
    <t>Ültetvények</t>
  </si>
  <si>
    <t>Gyümölcsfa ültetvény</t>
  </si>
  <si>
    <t>Energiafűz ültetvény</t>
  </si>
  <si>
    <t>Barsi Dénes mellszobor</t>
  </si>
  <si>
    <t>Bibó István mellszobor</t>
  </si>
  <si>
    <t>Czine Mihály mellszobor</t>
  </si>
  <si>
    <t>Erdei Ferenc mellszobor</t>
  </si>
  <si>
    <t>Erdélyi József mellszobor</t>
  </si>
  <si>
    <t>Féja Géza mellszobor</t>
  </si>
  <si>
    <t>Felszabadulási emlékmű</t>
  </si>
  <si>
    <t>Györffy István mellszobor</t>
  </si>
  <si>
    <t>Hegyesi János mellszobor</t>
  </si>
  <si>
    <t>Illyés Gyula mellszobor</t>
  </si>
  <si>
    <t>Kardos László mellszobor</t>
  </si>
  <si>
    <t>Kovács Imre mellszobor</t>
  </si>
  <si>
    <t>Leiner Gyula mellszobor</t>
  </si>
  <si>
    <t>Nagy László mellszobor</t>
  </si>
  <si>
    <t>Németh László mellszobor</t>
  </si>
  <si>
    <t>Rendőrségi szobrok</t>
  </si>
  <si>
    <t>Sinka István mellszobor</t>
  </si>
  <si>
    <t>Sinka István szobor</t>
  </si>
  <si>
    <t>Szabó Pál mellszobor</t>
  </si>
  <si>
    <t>Tamási Áron mellszobor</t>
  </si>
  <si>
    <t>Veres Péter mellszobor</t>
  </si>
  <si>
    <t>0-ra leírt ügyviteli és számtech. Eszközök</t>
  </si>
  <si>
    <t>Fényvezérlő MagicQ PC Wing 2*</t>
  </si>
  <si>
    <t>Hordozható doboz EMVA-6.463.</t>
  </si>
  <si>
    <t>Kábel és csatlakozó szett EMVA-</t>
  </si>
  <si>
    <t>Állvány</t>
  </si>
  <si>
    <t>BCS kévekötő adapter</t>
  </si>
  <si>
    <t>CFD-700 11 tálcás aszalógép</t>
  </si>
  <si>
    <t>Fényrendszer EMVA-6.463.02.01</t>
  </si>
  <si>
    <t>Hűtő konténer</t>
  </si>
  <si>
    <t>Hűtőkamra aggregát</t>
  </si>
  <si>
    <t>Ipari gáztűzhely 6 égővel</t>
  </si>
  <si>
    <t>KG-501 burgonyakoptató</t>
  </si>
  <si>
    <t>Kombinált konyhai gép</t>
  </si>
  <si>
    <t>Kultivátor használt</t>
  </si>
  <si>
    <t>Szántóföldi permetező</t>
  </si>
  <si>
    <t>Vetőgép SPC használt</t>
  </si>
  <si>
    <t>Zöldség kockázó és szeletelő</t>
  </si>
  <si>
    <t>0-ra leírt Gépek, berendezések</t>
  </si>
  <si>
    <t>Keverőpult</t>
  </si>
  <si>
    <t>Korongozó eszközök</t>
  </si>
  <si>
    <t>Mikrofon</t>
  </si>
  <si>
    <t>Mikrofon Shure</t>
  </si>
  <si>
    <t>Mosógép</t>
  </si>
  <si>
    <t>Páncélszekrény TOLPI</t>
  </si>
  <si>
    <t>SAMSUNG TV</t>
  </si>
  <si>
    <t>Thomson videórecorder</t>
  </si>
  <si>
    <t>CSM URBANUS közösségi busz</t>
  </si>
  <si>
    <t>Használt Mitsubishi kistraktor</t>
  </si>
  <si>
    <t>7.ö. Meglévő kez. Ép. Felújítása</t>
  </si>
  <si>
    <t>7.ö. Techn. Épület 2. szint</t>
  </si>
  <si>
    <t>Vízmérő aknák (1-2-3-5-6-8-9-10</t>
  </si>
  <si>
    <t>7.ö. Iszaptároló műtárgy</t>
  </si>
  <si>
    <t>7.ö. Sűrített iszap techn.</t>
  </si>
  <si>
    <t>7.ö. Tereprendezés</t>
  </si>
  <si>
    <t>7.ö. Uszadék és homokfogó</t>
  </si>
  <si>
    <t>Bekötő csatornák IV. öbl.</t>
  </si>
  <si>
    <t>Kommunális szennyvíztisztító</t>
  </si>
  <si>
    <t>Szennyvíz nyomóvez. IV. öbl.</t>
  </si>
  <si>
    <t>Szennyvízhálózat</t>
  </si>
  <si>
    <t>Szerelvénykezelő akna</t>
  </si>
  <si>
    <t>Biofilterek (1-2-3-5-6-8-9-10-11)</t>
  </si>
  <si>
    <t>7.ö. Amóniamérő</t>
  </si>
  <si>
    <t>7.ö. Flygh keverő</t>
  </si>
  <si>
    <t>7.ö. Frekvencia váltó</t>
  </si>
  <si>
    <t>7.ö. Fúvógép robox</t>
  </si>
  <si>
    <t>7.ö. Fúvógép Robushi</t>
  </si>
  <si>
    <t>7.ö. Fúvógépek Robushi</t>
  </si>
  <si>
    <t>7.ö. Gépi tisztítórács</t>
  </si>
  <si>
    <t>7.ö. Hőmérséklet támadó</t>
  </si>
  <si>
    <t>7.ö. Iszapvíztelenítő</t>
  </si>
  <si>
    <t>7.ö. Mennyiségmérő</t>
  </si>
  <si>
    <t>7.ö. Nitrátmérő szondás</t>
  </si>
  <si>
    <t>7.ö. Polielektrolit adagoló</t>
  </si>
  <si>
    <t>7.ö. Radaros szintmérő</t>
  </si>
  <si>
    <t>7.ö. SAA PCD-2</t>
  </si>
  <si>
    <t>7.ö. URH rádió</t>
  </si>
  <si>
    <t>7.ö. Uszadék homokfogó</t>
  </si>
  <si>
    <t>7.ö. Vegyestartály müa.</t>
  </si>
  <si>
    <t>7.ö. Vízmérő óra</t>
  </si>
  <si>
    <t>Biofilter IV.</t>
  </si>
  <si>
    <t>Elektromos berendezések</t>
  </si>
  <si>
    <t>Folyamatirányító rendszer IV.</t>
  </si>
  <si>
    <t>Szennyvízszivattyú IV.</t>
  </si>
  <si>
    <t>Összes korlátozottan forgalomképes vagyon:</t>
  </si>
  <si>
    <t>Forgalomképtelen</t>
  </si>
  <si>
    <t>II. Tárgyi eszközk</t>
  </si>
  <si>
    <t>Ingatlanok</t>
  </si>
  <si>
    <t>Állati hulladék lerakó</t>
  </si>
  <si>
    <t>Csatorna</t>
  </si>
  <si>
    <t>Földút</t>
  </si>
  <si>
    <t>209</t>
  </si>
  <si>
    <t>Kert</t>
  </si>
  <si>
    <t>Közterület</t>
  </si>
  <si>
    <t>Közterület töltés</t>
  </si>
  <si>
    <t>Mocsár</t>
  </si>
  <si>
    <t>Nádas</t>
  </si>
  <si>
    <t>Temető</t>
  </si>
  <si>
    <t>0289/205</t>
  </si>
  <si>
    <t>Töltés</t>
  </si>
  <si>
    <t>Zöld terület</t>
  </si>
  <si>
    <t>Telek Mágor Birkahodály</t>
  </si>
  <si>
    <t>Telek Mágor csolt Monostor</t>
  </si>
  <si>
    <t>0183/4</t>
  </si>
  <si>
    <t>Telek Pákásztanya</t>
  </si>
  <si>
    <t>0182</t>
  </si>
  <si>
    <t>Épület:</t>
  </si>
  <si>
    <t>Fogadóépület  Vésztő-Mágor</t>
  </si>
  <si>
    <t>Pákásztanya Vésztő-Mágor Épület</t>
  </si>
  <si>
    <t>Ravatalozó épület temető</t>
  </si>
  <si>
    <t>Temető épület iroda</t>
  </si>
  <si>
    <t>Építmény:</t>
  </si>
  <si>
    <t>Ábránffy utca</t>
  </si>
  <si>
    <t>Áchim utca</t>
  </si>
  <si>
    <t>2047</t>
  </si>
  <si>
    <t>572</t>
  </si>
  <si>
    <t>Akácos utca</t>
  </si>
  <si>
    <t>1015</t>
  </si>
  <si>
    <t>Alkotmány utca</t>
  </si>
  <si>
    <t>458</t>
  </si>
  <si>
    <t>Andrássy utca</t>
  </si>
  <si>
    <t>2926</t>
  </si>
  <si>
    <t>106/2</t>
  </si>
  <si>
    <t>Árpád utca</t>
  </si>
  <si>
    <t>Attila utca</t>
  </si>
  <si>
    <t>2257</t>
  </si>
  <si>
    <t>Bajza utca</t>
  </si>
  <si>
    <t>2523</t>
  </si>
  <si>
    <t>Balassa utca</t>
  </si>
  <si>
    <t>2697</t>
  </si>
  <si>
    <t>Barátság utca</t>
  </si>
  <si>
    <t>Baross utca</t>
  </si>
  <si>
    <t>185/129</t>
  </si>
  <si>
    <t>613</t>
  </si>
  <si>
    <t>Bartók tér</t>
  </si>
  <si>
    <t>Báthory utca</t>
  </si>
  <si>
    <t>Batthyányi utca</t>
  </si>
  <si>
    <t>3490</t>
  </si>
  <si>
    <t>Béke utca</t>
  </si>
  <si>
    <t>1130</t>
  </si>
  <si>
    <t>1473/2</t>
  </si>
  <si>
    <t>Bem utca</t>
  </si>
  <si>
    <t>995</t>
  </si>
  <si>
    <t>Bercsényi utca</t>
  </si>
  <si>
    <t>3559</t>
  </si>
  <si>
    <t>Berzsenyi utca</t>
  </si>
  <si>
    <t>Bethlen utca</t>
  </si>
  <si>
    <t>1632</t>
  </si>
  <si>
    <t>Bocskai utca</t>
  </si>
  <si>
    <t>3163</t>
  </si>
  <si>
    <t>Botond utca</t>
  </si>
  <si>
    <t>2941</t>
  </si>
  <si>
    <t>Brigád utca</t>
  </si>
  <si>
    <t>907</t>
  </si>
  <si>
    <t>Buszvárók és öblözetek</t>
  </si>
  <si>
    <t>Csapadékvíz csatorna</t>
  </si>
  <si>
    <t>Csapadékvíz csatorna Dancka</t>
  </si>
  <si>
    <t>Csokonai utca</t>
  </si>
  <si>
    <t>321</t>
  </si>
  <si>
    <t>Damjanich utca</t>
  </si>
  <si>
    <t>1588/1507</t>
  </si>
  <si>
    <t>Danckai utca</t>
  </si>
  <si>
    <t>1831</t>
  </si>
  <si>
    <t>Deák F. utca</t>
  </si>
  <si>
    <t>1830</t>
  </si>
  <si>
    <t>Dióéri utca</t>
  </si>
  <si>
    <t>Dobó utca</t>
  </si>
  <si>
    <t>3535</t>
  </si>
  <si>
    <t>Dózsa utca</t>
  </si>
  <si>
    <t>3417</t>
  </si>
  <si>
    <t>Előd utca</t>
  </si>
  <si>
    <t>2498</t>
  </si>
  <si>
    <t>Eötvös utca</t>
  </si>
  <si>
    <t>13</t>
  </si>
  <si>
    <t>Északi utca</t>
  </si>
  <si>
    <t>689,656,773,741</t>
  </si>
  <si>
    <t>Fok utca</t>
  </si>
  <si>
    <t>1228</t>
  </si>
  <si>
    <t>Galamb utca</t>
  </si>
  <si>
    <t>843</t>
  </si>
  <si>
    <t>Garay utca</t>
  </si>
  <si>
    <t>105</t>
  </si>
  <si>
    <t>Hajnal utca</t>
  </si>
  <si>
    <t>1367</t>
  </si>
  <si>
    <t>Híd utca</t>
  </si>
  <si>
    <t>410</t>
  </si>
  <si>
    <t>Hunyadi J. utca</t>
  </si>
  <si>
    <t>3386</t>
  </si>
  <si>
    <t>Ibolya utca</t>
  </si>
  <si>
    <t>2471/2371</t>
  </si>
  <si>
    <t>Iméri utca</t>
  </si>
  <si>
    <t>2123</t>
  </si>
  <si>
    <t>Iskola utca</t>
  </si>
  <si>
    <t>3147</t>
  </si>
  <si>
    <t>Jókai utca</t>
  </si>
  <si>
    <t>2927,2925</t>
  </si>
  <si>
    <t>József A. utca</t>
  </si>
  <si>
    <t>Kálvin utca</t>
  </si>
  <si>
    <t>1556,1530</t>
  </si>
  <si>
    <t>Katona utca</t>
  </si>
  <si>
    <t>2898</t>
  </si>
  <si>
    <t>3444</t>
  </si>
  <si>
    <t>Kecskészugi holtág</t>
  </si>
  <si>
    <t>0289/234</t>
  </si>
  <si>
    <t>Kengyel utca</t>
  </si>
  <si>
    <t>3498</t>
  </si>
  <si>
    <t>Kerékpár út Békési út</t>
  </si>
  <si>
    <t>Kerékpár út Wesselényi utca</t>
  </si>
  <si>
    <t>100</t>
  </si>
  <si>
    <t>Kertmegi utca</t>
  </si>
  <si>
    <t>832</t>
  </si>
  <si>
    <t>Kinizsi utca</t>
  </si>
  <si>
    <t>3099</t>
  </si>
  <si>
    <t>Kis B. utca</t>
  </si>
  <si>
    <t>Kisfaludy utca</t>
  </si>
  <si>
    <t>3509</t>
  </si>
  <si>
    <t>Klapka utca</t>
  </si>
  <si>
    <t>2040</t>
  </si>
  <si>
    <t>Komlódi utca</t>
  </si>
  <si>
    <t>2330</t>
  </si>
  <si>
    <t>Kossuth L. utca</t>
  </si>
  <si>
    <t>1442</t>
  </si>
  <si>
    <t>Kóti utca</t>
  </si>
  <si>
    <t>Kölcsey utca</t>
  </si>
  <si>
    <t>3468</t>
  </si>
  <si>
    <t>Körösladányi utca</t>
  </si>
  <si>
    <t>3581</t>
  </si>
  <si>
    <t>Köztársaság utca</t>
  </si>
  <si>
    <t>521</t>
  </si>
  <si>
    <t>Krúdy utca</t>
  </si>
  <si>
    <t>2061</t>
  </si>
  <si>
    <t>2660</t>
  </si>
  <si>
    <t>Liszt F. utca</t>
  </si>
  <si>
    <t>2629</t>
  </si>
  <si>
    <t>Lórántffy utca</t>
  </si>
  <si>
    <t>2103</t>
  </si>
  <si>
    <t>Losonczy utca</t>
  </si>
  <si>
    <t>2145</t>
  </si>
  <si>
    <t>Madách utca</t>
  </si>
  <si>
    <t>Mágori birkahodály</t>
  </si>
  <si>
    <t>Martinovics utca</t>
  </si>
  <si>
    <t>2063</t>
  </si>
  <si>
    <t>Mátyás utca</t>
  </si>
  <si>
    <t>3546</t>
  </si>
  <si>
    <t>Megértés utca</t>
  </si>
  <si>
    <t>555</t>
  </si>
  <si>
    <t>1927</t>
  </si>
  <si>
    <t>2307</t>
  </si>
  <si>
    <t>Mikszáth utca</t>
  </si>
  <si>
    <t>Móra F. utca</t>
  </si>
  <si>
    <t>2832</t>
  </si>
  <si>
    <t>2419</t>
  </si>
  <si>
    <t>Munkácsy utca</t>
  </si>
  <si>
    <t>2029</t>
  </si>
  <si>
    <t>Nádasdy utca</t>
  </si>
  <si>
    <t>Nagy S. utca</t>
  </si>
  <si>
    <t>1719</t>
  </si>
  <si>
    <t>Nyár utca</t>
  </si>
  <si>
    <t>715</t>
  </si>
  <si>
    <t>Okányi utca</t>
  </si>
  <si>
    <t>2176</t>
  </si>
  <si>
    <t>Okányi-Siménfalvi utca</t>
  </si>
  <si>
    <t>2184</t>
  </si>
  <si>
    <t>Ősz utca</t>
  </si>
  <si>
    <t>762</t>
  </si>
  <si>
    <t>0269/1</t>
  </si>
  <si>
    <t>Perecesi utca</t>
  </si>
  <si>
    <t>641</t>
  </si>
  <si>
    <t>Petőfi utca</t>
  </si>
  <si>
    <t>3385</t>
  </si>
  <si>
    <t>Petrovics utca</t>
  </si>
  <si>
    <t>3211</t>
  </si>
  <si>
    <t>Piactér utca</t>
  </si>
  <si>
    <t>Radnóti utca</t>
  </si>
  <si>
    <t>3523</t>
  </si>
  <si>
    <t>Rákóczi utca</t>
  </si>
  <si>
    <t>Régi utca</t>
  </si>
  <si>
    <t>106/1</t>
  </si>
  <si>
    <t>Rozgonyi utca</t>
  </si>
  <si>
    <t>2205</t>
  </si>
  <si>
    <t>Rózsa utca</t>
  </si>
  <si>
    <t>1258/1,1206</t>
  </si>
  <si>
    <t>Rövid utca</t>
  </si>
  <si>
    <t>1100,1166/1</t>
  </si>
  <si>
    <t>1888</t>
  </si>
  <si>
    <t>Sas utca</t>
  </si>
  <si>
    <t>871</t>
  </si>
  <si>
    <t>Siménfalvi utca</t>
  </si>
  <si>
    <t>2207</t>
  </si>
  <si>
    <t>Sinka I. utca</t>
  </si>
  <si>
    <t>1040</t>
  </si>
  <si>
    <t>Szabadság utca</t>
  </si>
  <si>
    <t>1111</t>
  </si>
  <si>
    <t>Szabadságtér</t>
  </si>
  <si>
    <t>Szabó P. utca</t>
  </si>
  <si>
    <t>2331</t>
  </si>
  <si>
    <t>Szabolcs utca</t>
  </si>
  <si>
    <t>3574</t>
  </si>
  <si>
    <t>Szapári utca</t>
  </si>
  <si>
    <t>2799</t>
  </si>
  <si>
    <t>Széchenyi utca</t>
  </si>
  <si>
    <t xml:space="preserve">169/1, 170    </t>
  </si>
  <si>
    <t>Szegfű utca</t>
  </si>
  <si>
    <t>2454,2329</t>
  </si>
  <si>
    <t>Széles utca</t>
  </si>
  <si>
    <t>Szélső utca</t>
  </si>
  <si>
    <t>2434</t>
  </si>
  <si>
    <t>Szemere utca</t>
  </si>
  <si>
    <t>3358</t>
  </si>
  <si>
    <t>Szíki utca</t>
  </si>
  <si>
    <t>2876</t>
  </si>
  <si>
    <t>Szilér utca</t>
  </si>
  <si>
    <t>1320</t>
  </si>
  <si>
    <t>Szoporikert utca</t>
  </si>
  <si>
    <t>1406</t>
  </si>
  <si>
    <t>Szőlőskert utca</t>
  </si>
  <si>
    <t>434</t>
  </si>
  <si>
    <t>Táncsics utca</t>
  </si>
  <si>
    <t>1060</t>
  </si>
  <si>
    <t>Tarlódomb utca</t>
  </si>
  <si>
    <t>1928</t>
  </si>
  <si>
    <t>Tavasz utca</t>
  </si>
  <si>
    <t>668</t>
  </si>
  <si>
    <t>Tél utca</t>
  </si>
  <si>
    <t>787</t>
  </si>
  <si>
    <t>Temetőszéli holtág</t>
  </si>
  <si>
    <t>0289/21,0221/2</t>
  </si>
  <si>
    <t>Tinódi utca</t>
  </si>
  <si>
    <t>248</t>
  </si>
  <si>
    <t>Toldi utca</t>
  </si>
  <si>
    <t>47</t>
  </si>
  <si>
    <t>Tompa utca</t>
  </si>
  <si>
    <t>2015</t>
  </si>
  <si>
    <t>Toronyi utca</t>
  </si>
  <si>
    <t>Újtelep utca</t>
  </si>
  <si>
    <t>504</t>
  </si>
  <si>
    <t>Úttörő utca</t>
  </si>
  <si>
    <t>967</t>
  </si>
  <si>
    <t>Vágóhíd utca</t>
  </si>
  <si>
    <t>3128</t>
  </si>
  <si>
    <t>Vajda utca</t>
  </si>
  <si>
    <t>2862</t>
  </si>
  <si>
    <t>Várdomb utca</t>
  </si>
  <si>
    <t>Várkonyi utca</t>
  </si>
  <si>
    <t>1576</t>
  </si>
  <si>
    <t>Városközpont felújítása</t>
  </si>
  <si>
    <t>Vasút utca</t>
  </si>
  <si>
    <t>Vasvári utca</t>
  </si>
  <si>
    <t>182</t>
  </si>
  <si>
    <t>Vésztő buszmegállók</t>
  </si>
  <si>
    <t>1442/1,1442/3</t>
  </si>
  <si>
    <t>Vésztő-Mágor helyparkoló</t>
  </si>
  <si>
    <t>Vörösmarty utca</t>
  </si>
  <si>
    <t>283</t>
  </si>
  <si>
    <t>Wesselényi utca</t>
  </si>
  <si>
    <t>Zrinyi utca</t>
  </si>
  <si>
    <t>3255</t>
  </si>
  <si>
    <t>Zsebengő utca</t>
  </si>
  <si>
    <t>1270</t>
  </si>
  <si>
    <t xml:space="preserve">0-ra leírt Építmény </t>
  </si>
  <si>
    <t>Bezerédi utca</t>
  </si>
  <si>
    <t>Kerítés temető</t>
  </si>
  <si>
    <t>Munkás utca</t>
  </si>
  <si>
    <t>951</t>
  </si>
  <si>
    <t>Befejezettlen beruházás:</t>
  </si>
  <si>
    <t>Hulladéklerakó terv</t>
  </si>
  <si>
    <t>Vésztő belterületén csatorna és kapcs. Műtárgy</t>
  </si>
  <si>
    <t xml:space="preserve">Részesedések: </t>
  </si>
  <si>
    <t>Békés-Manifest Közszolg. Nonprof.</t>
  </si>
  <si>
    <t>Vésztői Városfejlesztő Kft.</t>
  </si>
  <si>
    <t>Vízművek Rt. Részvény</t>
  </si>
  <si>
    <t>Vésztői Szociális Szövetkezet részesedés</t>
  </si>
  <si>
    <t xml:space="preserve">Összes forgalomképtelen vagyon: </t>
  </si>
  <si>
    <t>Összes vagyon:</t>
  </si>
  <si>
    <t>Érték nélkül nyilvántartott műtárgyak (festmények)</t>
  </si>
  <si>
    <t>Takács I.: Kilenc lyukú híd</t>
  </si>
  <si>
    <t>Ismeretlen festő: Átkelés a falu hídján</t>
  </si>
  <si>
    <t>Takács I.: Tanyák</t>
  </si>
  <si>
    <t>Takácsi I.: Szántóföld</t>
  </si>
  <si>
    <t>Garabuczy: Fenyőfák</t>
  </si>
  <si>
    <t>Ismeretlen festő: Virágcsendélet</t>
  </si>
  <si>
    <t>Halydú: utcarészlet</t>
  </si>
  <si>
    <t>Ismeretlen festő: Anya gyermekével</t>
  </si>
  <si>
    <t>Ismeretlen festő: Horgászat</t>
  </si>
  <si>
    <t>Ismeretlen festő: Téli táj</t>
  </si>
  <si>
    <t>Ismeretlen festő: Tanyasi élet</t>
  </si>
  <si>
    <t>Ismeretlen festő: Kacsák fürödnek a patakban</t>
  </si>
  <si>
    <t>Tokay: Asztali csendélet</t>
  </si>
  <si>
    <t>Garabuczy: Montázs</t>
  </si>
  <si>
    <t>Zákonyi Zsoldos: Vízparty táj</t>
  </si>
  <si>
    <t>Veress: Templom</t>
  </si>
  <si>
    <t>Ismeretlen festő: Vadkacsák a tavon</t>
  </si>
  <si>
    <t>Garabuczy: Magányos nő</t>
  </si>
  <si>
    <t>Immateriális javak</t>
  </si>
  <si>
    <t>Tárgyi eszközök</t>
  </si>
  <si>
    <t>II</t>
  </si>
  <si>
    <t>Befeketett pü. eszközök</t>
  </si>
  <si>
    <t>E</t>
  </si>
  <si>
    <t>B</t>
  </si>
  <si>
    <t>Készletek</t>
  </si>
  <si>
    <t>Követelések</t>
  </si>
  <si>
    <t>F</t>
  </si>
  <si>
    <t>Értékpapírok</t>
  </si>
  <si>
    <t>Pénzeszközök</t>
  </si>
  <si>
    <t>V.</t>
  </si>
  <si>
    <t>Eszközök összesen</t>
  </si>
  <si>
    <t>Források összesen</t>
  </si>
  <si>
    <t>Teljesítés</t>
  </si>
  <si>
    <t>Sor-szám</t>
  </si>
  <si>
    <t>Megnevezés</t>
  </si>
  <si>
    <t>Immat javak</t>
  </si>
  <si>
    <t>Terven felüli értékcsökkenés nyitó állománya</t>
  </si>
  <si>
    <t>Teljesen (0-ig) leírt eszközök bruttó értéke</t>
  </si>
  <si>
    <t>Ellátottak pénzbeli juttatásai</t>
  </si>
  <si>
    <t>megnevezés</t>
  </si>
  <si>
    <t>C</t>
  </si>
  <si>
    <t>M e g  n e v e z é s</t>
  </si>
  <si>
    <t>Eredeti előirányzat</t>
  </si>
  <si>
    <t>Módosított előirányzat</t>
  </si>
  <si>
    <t>S. sz.</t>
  </si>
  <si>
    <t>Tejesítés/ Módosított előirányzat (%)</t>
  </si>
  <si>
    <t>Éves teljesítés</t>
  </si>
  <si>
    <t>"Szemünkfénye program" korszerűsítés</t>
  </si>
  <si>
    <t>tétel (db)</t>
  </si>
  <si>
    <t>Ft</t>
  </si>
  <si>
    <t>Összes támogatás:</t>
  </si>
  <si>
    <t>Módosított  előitányzat</t>
  </si>
  <si>
    <t>tény:</t>
  </si>
  <si>
    <t>Magánszemélyek kommunális adója kedvezmény az önkormányzati utak mellett fekvő ingatlanok esetén</t>
  </si>
  <si>
    <t>Magányszemélyek kommunális adó kedvezmény 65 éven felüli egyedülállók esetén</t>
  </si>
  <si>
    <t>Önkormányzat</t>
  </si>
  <si>
    <t>Magánszemélyek kommunális adója törlés méltányosságból</t>
  </si>
  <si>
    <t>Vésztő Város Önkormányzata</t>
  </si>
  <si>
    <t xml:space="preserve">Munka törvénykönyves </t>
  </si>
  <si>
    <t>önkormányzati képviselő</t>
  </si>
  <si>
    <t>eredeti:</t>
  </si>
  <si>
    <t>módosított:</t>
  </si>
  <si>
    <t xml:space="preserve">Vésztői Közös Önkormányzati Hivatal </t>
  </si>
  <si>
    <t>Vésztői Városüzemeltetési Iroda</t>
  </si>
  <si>
    <t>Vésztő Négyszívirág Óvoda és Bölcsőde</t>
  </si>
  <si>
    <t>Vésztői Négszínvirág Óvoda és Bölcsőde</t>
  </si>
  <si>
    <t>Felhalmozási bevételek</t>
  </si>
  <si>
    <t>Adóelőleg módosítás iparűzési adó</t>
  </si>
  <si>
    <t>Iparűzési adó méltányossági törlése</t>
  </si>
  <si>
    <t>Tevékenység nettó eredményszemléletű bevétele</t>
  </si>
  <si>
    <t>Aktivált saját teljesítmények értéke</t>
  </si>
  <si>
    <t>Egyéb ereményszemléletű bevételek</t>
  </si>
  <si>
    <t>Anyagjellegű ráfordítások</t>
  </si>
  <si>
    <t>Személyi jellegű ráfordítások</t>
  </si>
  <si>
    <t>Értékcsökkenési leírás</t>
  </si>
  <si>
    <t>VII.</t>
  </si>
  <si>
    <t>VIII.</t>
  </si>
  <si>
    <t>IX.</t>
  </si>
  <si>
    <t>Pénzügyi műveletek ereményszemléletű bevételei</t>
  </si>
  <si>
    <t>Pénzügyi műveletek ráfordításai</t>
  </si>
  <si>
    <t>Pénzügyi műveletek ereménye (VIII-IX)</t>
  </si>
  <si>
    <t>Tevékenység eredménye (I+-II+III-IV-V-VI-VII)</t>
  </si>
  <si>
    <t>Vésztői Közös Önkormányzati Hivatal</t>
  </si>
  <si>
    <t>Vésztői Négyszínvirág Óvoda és Bölcsőde</t>
  </si>
  <si>
    <t>Közhatalmi bevételek</t>
  </si>
  <si>
    <t>Sinka István Művelődési Központ és Városi Könyvtár</t>
  </si>
  <si>
    <t>MŰKÖDÉSI KÖLTSÉGVETÉS BEVÉTELEI</t>
  </si>
  <si>
    <t>Működési célú átvett pénzeszközök államháztartáson kívülről</t>
  </si>
  <si>
    <t>%</t>
  </si>
  <si>
    <t>Nemzeti vagyonba tartozó befektetett eszközök összesen</t>
  </si>
  <si>
    <t>Működési célú támogatások államháztartáson belülről</t>
  </si>
  <si>
    <t>Működési bevételek összesen</t>
  </si>
  <si>
    <t>FELHALMOZÁSI KÖLTSÉGVETÉS BEVÉTELEI</t>
  </si>
  <si>
    <t>Felhalmozási célú átvett pénzeszközök államháztartáson kívülről</t>
  </si>
  <si>
    <t>Felhalmozási célú támogatások államháztartáson belülről</t>
  </si>
  <si>
    <t>Felhalmozási bevételek összesen</t>
  </si>
  <si>
    <t>III</t>
  </si>
  <si>
    <t>FINANSZÍROZÁSI CÉLÚ MŰVELETEK</t>
  </si>
  <si>
    <t>MŰKÖDÉSI HIÁNY BELSŐ FINANSZÍROZÁSA</t>
  </si>
  <si>
    <t>Előző évi költségvetési maradvány</t>
  </si>
  <si>
    <t>Előző évi vállalkozási maradvány</t>
  </si>
  <si>
    <t>Államháztartáson belüli megelőlegezések</t>
  </si>
  <si>
    <t>FELHALMOZÁSI HIÁNY BELSŐ FINANSZÍROZÁSA</t>
  </si>
  <si>
    <t>FELHALMOZÁSI HIÁNY KÜLSŐ FINANSZÍROZÁSA</t>
  </si>
  <si>
    <t>Értékpapír kibocsátása, értékesítése</t>
  </si>
  <si>
    <t>Hitel, kölcsön felvétele</t>
  </si>
  <si>
    <t>BEVÉTELEK MINDÖSSZESEN (I+II+III)</t>
  </si>
  <si>
    <t>IV</t>
  </si>
  <si>
    <t>MŰKÖDÉSI KÖLTSÉGVETÉS KIADÁSAI</t>
  </si>
  <si>
    <t>Munkaadókat terhelő járulékok és szociális hozzájárulási adó</t>
  </si>
  <si>
    <t>Egyéb működési célú kiadások</t>
  </si>
  <si>
    <t>Működési tartalék (általános, cél)</t>
  </si>
  <si>
    <t>Működési kiadások összesen</t>
  </si>
  <si>
    <t>V</t>
  </si>
  <si>
    <t>FELHALMOZÁSI KÖLTSÉGVETÉS KIADÁSAI</t>
  </si>
  <si>
    <t>Beruházások</t>
  </si>
  <si>
    <t>Felújítások</t>
  </si>
  <si>
    <t>Egyéb felhalmozási kiadások</t>
  </si>
  <si>
    <t>Fejlesztési céltartalék</t>
  </si>
  <si>
    <t>Felhalmozási kiadások összesen</t>
  </si>
  <si>
    <t>VI</t>
  </si>
  <si>
    <t>Értékpapír vásárlása, visszavásárlása</t>
  </si>
  <si>
    <t>Hitel, kölcsön törlesztése</t>
  </si>
  <si>
    <t>Finanszírozási célú műveletek összesen</t>
  </si>
  <si>
    <t>KIADÁSOK MINDÖSSZESEN (IV+V+VI)</t>
  </si>
  <si>
    <t>Egyéb felhalmozási célú kiadások</t>
  </si>
  <si>
    <t>Működési célú visszatérítendő támogatások, kölcsönök nyújtása</t>
  </si>
  <si>
    <t>Egyéb működési célú támogatások</t>
  </si>
  <si>
    <t>Felhalmozási célú visszatérítendő támogatások, kölcsönök nyújtása</t>
  </si>
  <si>
    <t>Egyéb felhalmozási célú támogatások</t>
  </si>
  <si>
    <t>Egyéb felhalmozási célú kiadások összesen:</t>
  </si>
  <si>
    <t>Pénzeszköz átadások összesen:</t>
  </si>
  <si>
    <t>Működési célú bev. Össz. (1+…4)</t>
  </si>
  <si>
    <t>Működési tartalékok</t>
  </si>
  <si>
    <t>Működési célú kiad. Össz. (6+…11)</t>
  </si>
  <si>
    <t>Működési hiány (5-12)</t>
  </si>
  <si>
    <t xml:space="preserve">Működési hiány finanszírozás belső forrásból </t>
  </si>
  <si>
    <t>Felhalmozási célú bevételek össz. (15+…17)</t>
  </si>
  <si>
    <t>Finanszírozási célú műveletek</t>
  </si>
  <si>
    <t>Felhalmozási célú kiadások össz.(19+...23)</t>
  </si>
  <si>
    <t>Felhalmozási hiány (18-24)</t>
  </si>
  <si>
    <t>Felhalmozási hiány finanszírozása belső forrásból</t>
  </si>
  <si>
    <t>Felhalmozási hiány finanszírozása külső forrásból</t>
  </si>
  <si>
    <t>Önkormányzat bevételei összesen:(5+14+18+26+27)</t>
  </si>
  <si>
    <t>Önkormányzat kiadásai összesen:(12+24)</t>
  </si>
  <si>
    <t>függő átfutó</t>
  </si>
  <si>
    <t>Tartalékok</t>
  </si>
  <si>
    <t>Vésztő-Mágor</t>
  </si>
  <si>
    <t xml:space="preserve"> ebből önkormányzat működési támogatása</t>
  </si>
  <si>
    <t>B E V É T E L E K</t>
  </si>
  <si>
    <t>K I A D Á S O K</t>
  </si>
  <si>
    <t>Intézményi működési bevételek</t>
  </si>
  <si>
    <t>Személyi juttatások</t>
  </si>
  <si>
    <t>Dologi kiadások</t>
  </si>
  <si>
    <t>Bevételek összesen:</t>
  </si>
  <si>
    <t>Kiadások összesen</t>
  </si>
  <si>
    <t>M e g n e v e z é s</t>
  </si>
  <si>
    <t>I.</t>
  </si>
  <si>
    <t>II.</t>
  </si>
  <si>
    <t>III.</t>
  </si>
  <si>
    <t>Mindösszesen</t>
  </si>
  <si>
    <t>I</t>
  </si>
  <si>
    <t>Beruházás</t>
  </si>
  <si>
    <t>Összesen:</t>
  </si>
  <si>
    <t>Felújítás</t>
  </si>
  <si>
    <t>Városüzemeltetési Iroda</t>
  </si>
  <si>
    <t>Talajterhelési díj törlés méltányosságból</t>
  </si>
  <si>
    <t>Bírság törlés méltányosságból</t>
  </si>
  <si>
    <t>Civil szervezetek céljellegű támogatása</t>
  </si>
  <si>
    <t>I. Működési bevételek és kiadások</t>
  </si>
  <si>
    <t>II. Felhalmozási célú bevételek és kiadások</t>
  </si>
  <si>
    <t>Összesen</t>
  </si>
  <si>
    <t>Koncesszióba, vagyonkezelésbe átad.</t>
  </si>
  <si>
    <t>Nemzeti vagyonba tartozó forgóeszközök összesen</t>
  </si>
  <si>
    <t>Aktív időbeli elhatárolások</t>
  </si>
  <si>
    <t>Költségvetési évben esedékes</t>
  </si>
  <si>
    <t>Költségvetési évet követően esedékes</t>
  </si>
  <si>
    <t>Követelés jellegű sajátos elszámolások</t>
  </si>
  <si>
    <t>Egyéb sajátos eszköz oldali elszámolások</t>
  </si>
  <si>
    <t>G</t>
  </si>
  <si>
    <t>Nemzeti vagyon induló értéke</t>
  </si>
  <si>
    <t>Nemzeti vagyon változásai</t>
  </si>
  <si>
    <t>Egyéb eszközök induláskori értéke és változásai</t>
  </si>
  <si>
    <t>Felhalmozott eredmény</t>
  </si>
  <si>
    <t>Eszközök értékhelyesbítésének forrása</t>
  </si>
  <si>
    <t>VI.</t>
  </si>
  <si>
    <t>Mérleg szerinti eredmény</t>
  </si>
  <si>
    <t>H</t>
  </si>
  <si>
    <t>Kötelezettségek</t>
  </si>
  <si>
    <t>Költségvetési évben esedékes kötelezettségek</t>
  </si>
  <si>
    <t>Költségvetési évet követően esedékes kötelezettségek</t>
  </si>
  <si>
    <t>Kötelezettség jellegű sajátos elszámolások</t>
  </si>
  <si>
    <t>Egyéb sajátos forrásoldali elszámolások</t>
  </si>
  <si>
    <t>J</t>
  </si>
  <si>
    <t>Kincstári számlavezetéssel kapcsolatos elszámolások</t>
  </si>
  <si>
    <t>K</t>
  </si>
  <si>
    <t>Passzív időbeli elhatárolások</t>
  </si>
  <si>
    <t>Alaptevékenység költségvetési bevételei</t>
  </si>
  <si>
    <t>Alaptevékenység költségvetési kiadásai</t>
  </si>
  <si>
    <t>Alaptevékenység költségvetési egyenlege (01-02)</t>
  </si>
  <si>
    <t>Alaptevékenység finanszírozási bevételei</t>
  </si>
  <si>
    <t>Alaptevékenység finanszírozási kiadásai</t>
  </si>
  <si>
    <t>Alaptevékenység finanszírozási egyenlege (3-4)</t>
  </si>
  <si>
    <t>Vállalkozási tevékenység költségvetési bevételei</t>
  </si>
  <si>
    <t>Vállalkozási tevékenység költségvetési egyenlege (5-6)</t>
  </si>
  <si>
    <t>IV:</t>
  </si>
  <si>
    <t>A)</t>
  </si>
  <si>
    <t>B)</t>
  </si>
  <si>
    <t>C)</t>
  </si>
  <si>
    <t>E)</t>
  </si>
  <si>
    <t>F)</t>
  </si>
  <si>
    <t>G)</t>
  </si>
  <si>
    <t>Vállalkozási tevékenység finanszírozási bevételei</t>
  </si>
  <si>
    <t>Vállalkozási tevékenység finanszírozási kiadásai</t>
  </si>
  <si>
    <t>Vállalkozási tevékenység finanszírozási egyenlege (7-8)</t>
  </si>
  <si>
    <t>Összes maradvány (A+B)</t>
  </si>
  <si>
    <t>Alaptevékenység szabad maradványa (A-D)</t>
  </si>
  <si>
    <t>Vállalkozási tevékenységet terhelő befizetési kötelezettség (B*0,1)</t>
  </si>
  <si>
    <t>Vállalkozási tevékenység felhasználható maradványa (B-F)</t>
  </si>
  <si>
    <t>Alaptevékenység maradványa (I+II)</t>
  </si>
  <si>
    <t>Vállalkozási tevékenység maradványa (III+IV)</t>
  </si>
  <si>
    <t>D)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</si>
  <si>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</si>
  <si>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</si>
  <si>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</si>
  <si>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</si>
  <si>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Koncesszíióba, vagyonkezelésbe adott eszközök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</si>
  <si>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</si>
  <si>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</si>
  <si>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</si>
  <si>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</si>
  <si>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</si>
  <si>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vagyonekezelésbe vétel miatti átvétel, vagyonkezelői jog visszavétele</t>
  </si>
  <si>
    <t>Egyéb növekedés</t>
  </si>
  <si>
    <t>Összes novekedés (2+…..+7)</t>
  </si>
  <si>
    <t>Értékesítés</t>
  </si>
  <si>
    <t>Hiány, selejtezés, megsemmisülés</t>
  </si>
  <si>
    <t>Térítésmentes átadás</t>
  </si>
  <si>
    <t>Költségetési szerv, társulás alapításkori átadás, vagyonkezelésbe adás miatti átadás, vagyonkezelői jog visszaadása</t>
  </si>
  <si>
    <t>Egyéb csökkenés</t>
  </si>
  <si>
    <t>Összes csökkenés (9+….+13)</t>
  </si>
  <si>
    <t>Bruttó érték összesen (1+8-14)</t>
  </si>
  <si>
    <t>Terven felüli értékcsökkenés visszaírás, kivezetés</t>
  </si>
  <si>
    <t>Terven felüli értékcsökkenés növekedése</t>
  </si>
  <si>
    <t>Terv szerinti értékcsökkenés növekedése</t>
  </si>
  <si>
    <t>Terv szerinti értékcsökkenés csökkenése</t>
  </si>
  <si>
    <t xml:space="preserve">Terv szerinti értékcsökkenés nyitó állománya </t>
  </si>
  <si>
    <t>Terv szerinti értékcsökkenés záró állomány (16+17-18)</t>
  </si>
  <si>
    <t>Terven felüli értékcsökkenés záró állománya (20+21-22)</t>
  </si>
  <si>
    <t>Értékcsökkenés összesen (19+23)</t>
  </si>
  <si>
    <t>Eszközök nettó értéke (15-24)</t>
  </si>
  <si>
    <t>Fejlesztési kiadások</t>
  </si>
  <si>
    <t>Összes kötelezettség:</t>
  </si>
  <si>
    <t>sor.sz.</t>
  </si>
  <si>
    <t>Intézmény megnevezése</t>
  </si>
  <si>
    <t>Felhalmozási kiadás összesen:</t>
  </si>
  <si>
    <t>összesen</t>
  </si>
  <si>
    <t>s.sz.</t>
  </si>
  <si>
    <t>IV.</t>
  </si>
  <si>
    <t>Intézmény</t>
  </si>
  <si>
    <t>Köztisztviselő</t>
  </si>
  <si>
    <t>Közalkalmazott</t>
  </si>
  <si>
    <t>közfoglalkoztatott</t>
  </si>
  <si>
    <t>Finanszírozási műveletek bevételei</t>
  </si>
  <si>
    <t>E S Z K Ö Z Ö K</t>
  </si>
  <si>
    <t>F O R R Á S O K</t>
  </si>
  <si>
    <t>Előző év</t>
  </si>
  <si>
    <t>Tárgy év</t>
  </si>
  <si>
    <t>A</t>
  </si>
  <si>
    <t>D</t>
  </si>
  <si>
    <t>Saját tőke összesen</t>
  </si>
  <si>
    <t>Forgalomképes</t>
  </si>
  <si>
    <t>Helyrajzi szám</t>
  </si>
  <si>
    <t xml:space="preserve">Bruttó érték </t>
  </si>
  <si>
    <t>Elszámolt ÉCS</t>
  </si>
  <si>
    <t>Nettó érték</t>
  </si>
  <si>
    <t>Auditori tevékenység KEOP-2012</t>
  </si>
  <si>
    <t>E-iktat program</t>
  </si>
  <si>
    <t>EPER program</t>
  </si>
  <si>
    <t>Művelődési Központ</t>
  </si>
  <si>
    <t>0-ra leírt immateriális javak</t>
  </si>
  <si>
    <t>Dyslex Program</t>
  </si>
  <si>
    <t>Operációs rendszer</t>
  </si>
  <si>
    <t>Panda vírusírtó program</t>
  </si>
  <si>
    <t>Csapadékvíz rekonstrukciós terv</t>
  </si>
  <si>
    <t>Oktatási, pedagógiai szakértés</t>
  </si>
  <si>
    <t>Széchenyi Széles út felújítása</t>
  </si>
  <si>
    <t>Orvosi alapellátási szoftver</t>
  </si>
  <si>
    <t>Parkolóterv Kossuth L.</t>
  </si>
  <si>
    <t>Polgármesteri Hivatal</t>
  </si>
  <si>
    <t>Településrendezési terv szoftver</t>
  </si>
  <si>
    <t>Működési engedély szoftver</t>
  </si>
  <si>
    <t>OFFICE XP Win.</t>
  </si>
  <si>
    <t>PANASONIC telefon alközpont</t>
  </si>
  <si>
    <t>SMALL Business Server 2000</t>
  </si>
  <si>
    <t>Település internetes megjelenítés</t>
  </si>
  <si>
    <t>Óvoda</t>
  </si>
  <si>
    <t>II. Tárgyi Eszközök:</t>
  </si>
  <si>
    <t>1. Ingatlanok:</t>
  </si>
  <si>
    <t>Földterület</t>
  </si>
  <si>
    <t>Agyaggödör</t>
  </si>
  <si>
    <t>Árok</t>
  </si>
  <si>
    <t>Erdő</t>
  </si>
  <si>
    <t>Erdő külterület</t>
  </si>
  <si>
    <t>Földterület szántó</t>
  </si>
  <si>
    <t>Legelő</t>
  </si>
  <si>
    <t>Szántó</t>
  </si>
  <si>
    <t>0183/8</t>
  </si>
  <si>
    <t>Telek</t>
  </si>
  <si>
    <t>Forg. Kép. Telek. (vasútállomás)</t>
  </si>
  <si>
    <t>613/6</t>
  </si>
  <si>
    <t>Forg. Kép. Telek. (vízmű)</t>
  </si>
  <si>
    <t>0223/1</t>
  </si>
  <si>
    <t>Forg. Képes telek</t>
  </si>
  <si>
    <t>2276</t>
  </si>
  <si>
    <t>Lőtér belt. Forgalomképes</t>
  </si>
  <si>
    <t>1403</t>
  </si>
  <si>
    <t>Szeméttelep</t>
  </si>
  <si>
    <t>0467/33</t>
  </si>
  <si>
    <t>Telek Bajcsy-Zs. U. 24.</t>
  </si>
  <si>
    <t>2230</t>
  </si>
  <si>
    <t>Telek Bajcsy-zs. U. 18.</t>
  </si>
  <si>
    <t>2235</t>
  </si>
  <si>
    <t>Telek Bajcsy-Zs.u. 31.</t>
  </si>
  <si>
    <t>2292</t>
  </si>
  <si>
    <t>Telek Békési út 52.</t>
  </si>
  <si>
    <t>2458</t>
  </si>
  <si>
    <t>Telek belt. Forgalomképes</t>
  </si>
  <si>
    <t>2850</t>
  </si>
  <si>
    <t>Telek belt. Forg. Képes</t>
  </si>
  <si>
    <t>2122</t>
  </si>
  <si>
    <t>11</t>
  </si>
  <si>
    <t>1318/3</t>
  </si>
  <si>
    <t>1496/3</t>
  </si>
  <si>
    <t>1683</t>
  </si>
  <si>
    <t>1738/1</t>
  </si>
  <si>
    <t>2591</t>
  </si>
  <si>
    <t>12/1</t>
  </si>
  <si>
    <t>12/2</t>
  </si>
  <si>
    <t>1204</t>
  </si>
  <si>
    <t>1265</t>
  </si>
  <si>
    <t>1676</t>
  </si>
  <si>
    <t>1677</t>
  </si>
  <si>
    <t>1678</t>
  </si>
  <si>
    <t>1680</t>
  </si>
  <si>
    <t>1681</t>
  </si>
  <si>
    <t>1684/1</t>
  </si>
  <si>
    <t>1696</t>
  </si>
  <si>
    <t>1717</t>
  </si>
  <si>
    <t>1730</t>
  </si>
  <si>
    <t>1735/2</t>
  </si>
  <si>
    <t>1736/2</t>
  </si>
  <si>
    <t>1737</t>
  </si>
  <si>
    <t>1741/3</t>
  </si>
  <si>
    <t>1896</t>
  </si>
  <si>
    <t>2090</t>
  </si>
  <si>
    <t>2091</t>
  </si>
  <si>
    <t>2225</t>
  </si>
  <si>
    <t>2229</t>
  </si>
  <si>
    <t>2231</t>
  </si>
  <si>
    <t>2242</t>
  </si>
  <si>
    <t>2497</t>
  </si>
  <si>
    <t>2851</t>
  </si>
  <si>
    <t>2853</t>
  </si>
  <si>
    <t>2854</t>
  </si>
  <si>
    <t>2857</t>
  </si>
  <si>
    <t>2858</t>
  </si>
  <si>
    <t>2861</t>
  </si>
  <si>
    <t>2887</t>
  </si>
  <si>
    <t>3295/3</t>
  </si>
  <si>
    <t>3347</t>
  </si>
  <si>
    <t>373/12</t>
  </si>
  <si>
    <t>373/13</t>
  </si>
  <si>
    <t>373/14</t>
  </si>
  <si>
    <t>373/15</t>
  </si>
  <si>
    <t>373/16</t>
  </si>
  <si>
    <t>373/17</t>
  </si>
  <si>
    <t>373/18</t>
  </si>
  <si>
    <t>373/19</t>
  </si>
  <si>
    <t>373/20</t>
  </si>
  <si>
    <t>373/21</t>
  </si>
  <si>
    <t>373/22</t>
  </si>
  <si>
    <t>373/24</t>
  </si>
  <si>
    <t>373/25</t>
  </si>
  <si>
    <t>373/26</t>
  </si>
  <si>
    <t>373/27</t>
  </si>
  <si>
    <t>373/28</t>
  </si>
  <si>
    <t>373/29</t>
  </si>
  <si>
    <t>373/30</t>
  </si>
  <si>
    <t>373/32</t>
  </si>
  <si>
    <t>373/34</t>
  </si>
  <si>
    <t>395</t>
  </si>
  <si>
    <t>396</t>
  </si>
  <si>
    <t>399</t>
  </si>
  <si>
    <t>8</t>
  </si>
  <si>
    <t>9</t>
  </si>
  <si>
    <t>3823</t>
  </si>
  <si>
    <t>373/23</t>
  </si>
  <si>
    <t>Telek Jókai u. 13/1.</t>
  </si>
  <si>
    <t>229</t>
  </si>
  <si>
    <t>Telek József A. u. 36.</t>
  </si>
  <si>
    <t>2776</t>
  </si>
  <si>
    <t xml:space="preserve">Telek Kossuth L. u. 58. </t>
  </si>
  <si>
    <t>1466</t>
  </si>
  <si>
    <t>Telek Kossuth L. u. 74. szolg. Lak.</t>
  </si>
  <si>
    <t>1497/a/1</t>
  </si>
  <si>
    <t>Telek Kossuth L. u. 77.</t>
  </si>
  <si>
    <t>3306/A/2</t>
  </si>
  <si>
    <t>Telek Kossuth L. u. 59-61. szolgáltat</t>
  </si>
  <si>
    <t>3326/5/a/2</t>
  </si>
  <si>
    <t>Telek külterület forgalomképes</t>
  </si>
  <si>
    <t>0467/32</t>
  </si>
  <si>
    <t>Telek Liszt F. u. 36.</t>
  </si>
  <si>
    <t>2566</t>
  </si>
  <si>
    <t>Telek Lórántffy u. 2.</t>
  </si>
  <si>
    <t>2101</t>
  </si>
  <si>
    <t>Telek Monostor Étterem</t>
  </si>
  <si>
    <t>3328/1</t>
  </si>
  <si>
    <t>Telek Móricz Zs. U. 54.</t>
  </si>
  <si>
    <t>2397</t>
  </si>
  <si>
    <t>Telek Nagy S. u. 13.</t>
  </si>
  <si>
    <t>1712</t>
  </si>
  <si>
    <t>Telek Okányi u. 13.</t>
  </si>
  <si>
    <t>2193</t>
  </si>
  <si>
    <t>Telek Okányi u. 26.</t>
  </si>
  <si>
    <t>2153</t>
  </si>
  <si>
    <t>Telek Piactér u. 1. szolg. Lakás.</t>
  </si>
  <si>
    <t>20/2</t>
  </si>
  <si>
    <t>Telek Rákóczi u. 1/a</t>
  </si>
  <si>
    <t>1486/a/1</t>
  </si>
  <si>
    <t>Telek Rákóczi u. 2.</t>
  </si>
  <si>
    <t>1474</t>
  </si>
  <si>
    <t xml:space="preserve">Telek Rozgobyi. U. 11. </t>
  </si>
  <si>
    <t>2210</t>
  </si>
  <si>
    <t xml:space="preserve">Telek Rozgobyi. U. 3. </t>
  </si>
  <si>
    <t>2199</t>
  </si>
  <si>
    <t xml:space="preserve">Telek Rozgobyi. U. 5. </t>
  </si>
  <si>
    <t>2203</t>
  </si>
  <si>
    <t>Telek Szapáry u. 1.</t>
  </si>
  <si>
    <t>2796</t>
  </si>
  <si>
    <t xml:space="preserve">Telek Szapáry u. 17. </t>
  </si>
  <si>
    <t>2788</t>
  </si>
  <si>
    <t>Telek Szapáry u. 6.</t>
  </si>
  <si>
    <t>2804</t>
  </si>
  <si>
    <t>Telek Szíki u. 18.</t>
  </si>
  <si>
    <t>2872</t>
  </si>
  <si>
    <t>Telek Szíki u. 7.</t>
  </si>
  <si>
    <t>2890</t>
  </si>
  <si>
    <t xml:space="preserve">Telek Szilér u. 1. </t>
  </si>
  <si>
    <t>1329</t>
  </si>
  <si>
    <t>Telek Toldi u. 1/3. szolg. Lakás.</t>
  </si>
  <si>
    <t>46/b/3</t>
  </si>
  <si>
    <t xml:space="preserve">Telek Toronyi u. 14. </t>
  </si>
  <si>
    <t>Telek VÍZMŰ</t>
  </si>
  <si>
    <t>3346</t>
  </si>
  <si>
    <t>Telek Wesselényi u. 1. szolg. Lakás.</t>
  </si>
  <si>
    <t>43/a/1</t>
  </si>
  <si>
    <t>Telek Wesselényi u. 3. szolg. Lakás.</t>
  </si>
  <si>
    <t>46/a/1</t>
  </si>
  <si>
    <t>Épületek</t>
  </si>
  <si>
    <t>Lakóház Nagy S. u. 15.</t>
  </si>
  <si>
    <t>Lakóház Sinka u. 10.</t>
  </si>
  <si>
    <t>Épület Piactér 1. szolgálati lakás</t>
  </si>
  <si>
    <t>Káptalanfüredi tábor</t>
  </si>
  <si>
    <t>1473/1</t>
  </si>
  <si>
    <t>1151</t>
  </si>
  <si>
    <t>Lakóház Balassa u. 12.</t>
  </si>
  <si>
    <t>2711</t>
  </si>
  <si>
    <t>10</t>
  </si>
  <si>
    <t>Lakóház Sziki u. 22/1.</t>
  </si>
  <si>
    <t>2873</t>
  </si>
  <si>
    <t>Lakóház Sziki u. 22/2.</t>
  </si>
  <si>
    <t>2874</t>
  </si>
  <si>
    <t>Lakóház Tavasz u. 23.</t>
  </si>
  <si>
    <t>685</t>
  </si>
  <si>
    <t>1289</t>
  </si>
  <si>
    <t>Szociális épület Rákóczi u. 2.</t>
  </si>
  <si>
    <t>0-ra leírt épületek</t>
  </si>
  <si>
    <t>Építmények</t>
  </si>
  <si>
    <t>Kerítés KÉSZOK</t>
  </si>
  <si>
    <t>1473/3</t>
  </si>
  <si>
    <t>2</t>
  </si>
  <si>
    <t>0-ra leírt építmények</t>
  </si>
  <si>
    <t>Kerítés Piactér u. 1.</t>
  </si>
  <si>
    <t>Kerítés Rákóczi u. 4.</t>
  </si>
  <si>
    <t>Folyamatban lévő beruházás</t>
  </si>
  <si>
    <t>4 lakásos fecskeház</t>
  </si>
  <si>
    <t>Tornacsarnok</t>
  </si>
  <si>
    <t>Képzőművészeti alkotások</t>
  </si>
  <si>
    <t>Kubikus festmény</t>
  </si>
  <si>
    <t>Vésztő címere</t>
  </si>
  <si>
    <t>Ügyviteli és számtech. Eszközök</t>
  </si>
  <si>
    <t>Laptop HOQ</t>
  </si>
  <si>
    <t>0-ig leírt ügyviteli eszközk</t>
  </si>
  <si>
    <t>Fénymásoló</t>
  </si>
  <si>
    <t>HP LaserJet nyomtató</t>
  </si>
  <si>
    <t>Számítógép + monitor + nyomtató</t>
  </si>
  <si>
    <t>Számítógép</t>
  </si>
  <si>
    <t>Xerox fénymásoló</t>
  </si>
  <si>
    <t>Számítógép 2db</t>
  </si>
  <si>
    <t>MINOLTA fénymásoló</t>
  </si>
  <si>
    <t>Notebook DELL N5010</t>
  </si>
  <si>
    <t>Notebook Fujitsu Siemens</t>
  </si>
  <si>
    <t>Notebook HP6-62 TÁMOP-3.1.5</t>
  </si>
  <si>
    <t>Notebook TÁMOP-3.1.5</t>
  </si>
  <si>
    <t>Projektor BENQ MP776</t>
  </si>
  <si>
    <t>Számítógép konfiguráció</t>
  </si>
  <si>
    <t>Hitachi számítógép kivetítő</t>
  </si>
  <si>
    <t>IBM szerver számítógép</t>
  </si>
  <si>
    <t>Mikrohullámú rendszer kiépítése</t>
  </si>
  <si>
    <t>Panasonic alközpont kiépítése</t>
  </si>
  <si>
    <t>Pentium számítógép</t>
  </si>
  <si>
    <t>Számítógép garnitúra</t>
  </si>
  <si>
    <t xml:space="preserve">Számítógép konfiguráció 2db </t>
  </si>
  <si>
    <t>Egyéb gépek, berendezések</t>
  </si>
  <si>
    <t>Ágaprító NEGRI</t>
  </si>
  <si>
    <t>GIGANT 50 aprítékos kazán</t>
  </si>
  <si>
    <t>Horonymaró</t>
  </si>
  <si>
    <t>Ipari porszívó</t>
  </si>
  <si>
    <t>Klíma</t>
  </si>
  <si>
    <t>Kombinátor MTZ-hez használt</t>
  </si>
  <si>
    <t>Kotró rakodó gép hidraulikakészl</t>
  </si>
  <si>
    <t>MTZ-hez függesztett Gréder</t>
  </si>
  <si>
    <t>MTZ-hez kaszálógép használt</t>
  </si>
  <si>
    <t>Talajmaró kistraktorra</t>
  </si>
  <si>
    <t>Vésőgép (ipari, Hitachi)</t>
  </si>
  <si>
    <t>Villanypásztor/akku és hálózat tá</t>
  </si>
  <si>
    <t>AGATA úttisztító kefe</t>
  </si>
  <si>
    <t>Alagút szett</t>
  </si>
  <si>
    <t>Beton rázóasztal</t>
  </si>
  <si>
    <t>Betonkeverő</t>
  </si>
  <si>
    <t>Betonvibrátor Rabbit</t>
  </si>
  <si>
    <t>Bontókalapácsfej erőgéphez</t>
  </si>
  <si>
    <t>Egyensúlyozó deszka</t>
  </si>
  <si>
    <t>Erdei kisház Bölcsi</t>
  </si>
  <si>
    <t>Fatanax szintező</t>
  </si>
  <si>
    <t>Fujifilm fényképezőgép</t>
  </si>
  <si>
    <t>Fűnyíró traktor MÁV</t>
  </si>
  <si>
    <t>Guruló deszka piros</t>
  </si>
  <si>
    <t>Gyerek szekrénysor Bölcsi</t>
  </si>
  <si>
    <t>Gyorsdaraboló ZIV 400</t>
  </si>
  <si>
    <t>Játékos íráselőkészítő</t>
  </si>
  <si>
    <t>Játékos íráselőkészítő 2.</t>
  </si>
  <si>
    <t>Kombinált gyalugép</t>
  </si>
  <si>
    <t>Konyhabútor Bölcsi</t>
  </si>
  <si>
    <t>Luxor Lux televízió</t>
  </si>
  <si>
    <t>Mozgásfejlesztő készlet</t>
  </si>
  <si>
    <t>Öntözőrendszer</t>
  </si>
  <si>
    <t>Sportegyesületek támogatása</t>
  </si>
  <si>
    <t>Szalagfűrész</t>
  </si>
  <si>
    <t>Számoló lottó</t>
  </si>
  <si>
    <t>Szem-kéz koordináció</t>
  </si>
  <si>
    <t>Takarítógép Bölcsi</t>
  </si>
  <si>
    <t>Targonca</t>
  </si>
  <si>
    <t>Telepíthető öntözőberendezés</t>
  </si>
  <si>
    <t>Totya kazán</t>
  </si>
  <si>
    <t>Többfunkciós festőtábla</t>
  </si>
  <si>
    <t>Útbaigazító táblák</t>
  </si>
  <si>
    <t>Videó kamera Bölcsi</t>
  </si>
  <si>
    <t>Villanypásztor</t>
  </si>
  <si>
    <t>Irodabútor aljegyző</t>
  </si>
  <si>
    <t>Kétszemélyes irodai asztal</t>
  </si>
  <si>
    <t>Hótolólap</t>
  </si>
  <si>
    <t>Hegesztő</t>
  </si>
  <si>
    <t>Gyalugép</t>
  </si>
  <si>
    <t>Forgácselszívó</t>
  </si>
  <si>
    <t>Vizes kővágógép</t>
  </si>
  <si>
    <t>Erősítő</t>
  </si>
  <si>
    <t>Szelektív hulladékgyűjtő sziget</t>
  </si>
  <si>
    <t>Szeméttároló 1100 L</t>
  </si>
  <si>
    <t>Szivattyú</t>
  </si>
  <si>
    <t>Ágaprító komposztáló</t>
  </si>
  <si>
    <t>Földadó (1000 Ft alatti)</t>
  </si>
  <si>
    <t>Hitel, kölcsön törlesztése, állami támogatás megelőlegezés</t>
  </si>
  <si>
    <t>Értékpapír kibocsátása, értékesítése, állami támogatás előlege</t>
  </si>
  <si>
    <t>Beépítetlen terület</t>
  </si>
  <si>
    <t>2525</t>
  </si>
  <si>
    <t>1318/2</t>
  </si>
  <si>
    <t>1319/2</t>
  </si>
  <si>
    <t>1319/1</t>
  </si>
  <si>
    <t>2614</t>
  </si>
  <si>
    <t>2805</t>
  </si>
  <si>
    <t>XEROX Workcentre 5855 nyomtató</t>
  </si>
  <si>
    <t>XEROX Workcentre 7225 nyomtató</t>
  </si>
  <si>
    <t>Beépített szekrény PÜ</t>
  </si>
  <si>
    <t>Konyhabútor új szárny</t>
  </si>
  <si>
    <t>Telek Kóti u. 10. Iskola</t>
  </si>
  <si>
    <t>Észak Békés Megyei Szélessávú Informatika rendszer</t>
  </si>
  <si>
    <t>Oxyfa ültetvény</t>
  </si>
  <si>
    <t>Csolt-Monostor olajfestmény</t>
  </si>
  <si>
    <t>Betontörő kanál</t>
  </si>
  <si>
    <t>Diesel nagy szivattyú</t>
  </si>
  <si>
    <t>Külpontos szárhúzó</t>
  </si>
  <si>
    <t>Mélylazító</t>
  </si>
  <si>
    <t>telepített örlőgép (betondaráló)</t>
  </si>
  <si>
    <t>Üzemeltetésre átadott ingatlanok</t>
  </si>
  <si>
    <t>Üzemeltetésre átadott gépek, járművek</t>
  </si>
  <si>
    <t>KCB Békés Megyei Települések Fejlesztéséért Nonprofit Kft.</t>
  </si>
  <si>
    <t>Vésztő Mágor Történelmi Emlékhely Múzeum</t>
  </si>
  <si>
    <t>Részesedések nyitó állománya</t>
  </si>
  <si>
    <t>Részesedések záró állománya</t>
  </si>
  <si>
    <t>Sorsz.</t>
  </si>
  <si>
    <t>Részesedés megnevezése</t>
  </si>
  <si>
    <t>Vésztő-Mágor Történelmi Emlékhely Múzeum</t>
  </si>
  <si>
    <t>Államháztartáson belüli megelőlegezés</t>
  </si>
  <si>
    <t>Állami támogatás megelőlegezés</t>
  </si>
  <si>
    <t>Déli Autópálya</t>
  </si>
  <si>
    <t>Békés Manifest Közszolg. Kft.</t>
  </si>
  <si>
    <t>Vésztői Szociális Szövetkezet</t>
  </si>
  <si>
    <t xml:space="preserve">KBC Megyei Települések </t>
  </si>
  <si>
    <t>Vésztő -Mágor Történelmi Emlékhely Múzeum</t>
  </si>
  <si>
    <t>E-kata program</t>
  </si>
  <si>
    <t>Iskola u. 4. beépítetlen terület</t>
  </si>
  <si>
    <t>Iskola u. 6. beépítetlen terület</t>
  </si>
  <si>
    <t>2458/2</t>
  </si>
  <si>
    <t>1791/1</t>
  </si>
  <si>
    <t>2284</t>
  </si>
  <si>
    <t>1738/2</t>
  </si>
  <si>
    <t>1736/1</t>
  </si>
  <si>
    <t>1736/3</t>
  </si>
  <si>
    <t>1922/8</t>
  </si>
  <si>
    <t>444/1</t>
  </si>
  <si>
    <t>444/2</t>
  </si>
  <si>
    <t>223</t>
  </si>
  <si>
    <t>Zárt kert</t>
  </si>
  <si>
    <t>4283</t>
  </si>
  <si>
    <t>4284</t>
  </si>
  <si>
    <t>4210</t>
  </si>
  <si>
    <t>1318/1</t>
  </si>
  <si>
    <t>Irodabútorok és kiegészítők Kormányablak</t>
  </si>
  <si>
    <t>Klíma berendezés 5 db</t>
  </si>
  <si>
    <t>Ügyfélhívó rendszer automatikus</t>
  </si>
  <si>
    <t>3146/4</t>
  </si>
  <si>
    <t>3594</t>
  </si>
  <si>
    <t>Császárfa ültetvény (2016)</t>
  </si>
  <si>
    <t>Bárpult Monostor Étterem</t>
  </si>
  <si>
    <t>Kombinátor nagy használt</t>
  </si>
  <si>
    <t>Légkulcs és kompresszor</t>
  </si>
  <si>
    <t>Játék konyhabútor garnitúra</t>
  </si>
  <si>
    <t>Platós terepjáró használt</t>
  </si>
  <si>
    <t xml:space="preserve">SUZUKI IGNIS </t>
  </si>
  <si>
    <t>2930</t>
  </si>
  <si>
    <t>2993, 3017</t>
  </si>
  <si>
    <t>3075, 3046</t>
  </si>
  <si>
    <t>1491/7</t>
  </si>
  <si>
    <t>3323/2</t>
  </si>
  <si>
    <t>341</t>
  </si>
  <si>
    <t>2401/2, 2401/1</t>
  </si>
  <si>
    <t>2764,2590</t>
  </si>
  <si>
    <t>1166/3, 1166/5</t>
  </si>
  <si>
    <t>2732</t>
  </si>
  <si>
    <t>2609, 2554</t>
  </si>
  <si>
    <t>1665, 1555</t>
  </si>
  <si>
    <t>31</t>
  </si>
  <si>
    <t>1480,1647,1604</t>
  </si>
  <si>
    <t>3295/5, 3295/3</t>
  </si>
  <si>
    <t>489, 459, 536</t>
  </si>
  <si>
    <t>221, 237</t>
  </si>
  <si>
    <t>1661, 1663</t>
  </si>
  <si>
    <t>953, 1082</t>
  </si>
  <si>
    <t>2102, 2163</t>
  </si>
  <si>
    <t>Építmény</t>
  </si>
  <si>
    <t>Birkahodály</t>
  </si>
  <si>
    <t>Mágori Történelmi Emlékhely</t>
  </si>
  <si>
    <t>Nyári foglalkoztató gyékényből</t>
  </si>
  <si>
    <t>Pákásztanya</t>
  </si>
  <si>
    <t>Udvari kemence</t>
  </si>
  <si>
    <t>2863</t>
  </si>
  <si>
    <t>Békési Hulladékgyűjtő Kft</t>
  </si>
  <si>
    <t xml:space="preserve"> Teljesítés</t>
  </si>
  <si>
    <t>Sinka István Művelődési Központ, Népfőiskola és Városi Könyvtár</t>
  </si>
  <si>
    <t>Költségvetési évet követően esedékes kötelezettségek dologi kiadásokra</t>
  </si>
  <si>
    <t>Tárgy  év</t>
  </si>
  <si>
    <t>Vállalkozási tevékenység költségvetési kiadásai</t>
  </si>
  <si>
    <t>B-H-SZ. KFt</t>
  </si>
  <si>
    <t>Eredeti</t>
  </si>
  <si>
    <t>Módosított</t>
  </si>
  <si>
    <t xml:space="preserve">Eredeti </t>
  </si>
  <si>
    <t>Szociális kölcsön</t>
  </si>
  <si>
    <t>Elvonások és befizetések</t>
  </si>
  <si>
    <t>Egyéb működési célú kiadások összesen:</t>
  </si>
  <si>
    <t>Bevétel</t>
  </si>
  <si>
    <t>Kiadás</t>
  </si>
  <si>
    <t>Összeg</t>
  </si>
  <si>
    <t>Bontó kalapács (közmunka)</t>
  </si>
  <si>
    <t>OPEL INSIGNIA személygépkocsi</t>
  </si>
  <si>
    <t>Bálatüske</t>
  </si>
  <si>
    <t>Palettavilla</t>
  </si>
  <si>
    <t>Páraelszívó (közmunka)</t>
  </si>
  <si>
    <t>Szűrő szűrőkendővel szivattyúval</t>
  </si>
  <si>
    <t>Fűkasza FS 360</t>
  </si>
  <si>
    <t>Urnasírhely 36 részes</t>
  </si>
  <si>
    <t>TOP-4.1.1-Egészségügyi alapellátás fejlesztése</t>
  </si>
  <si>
    <t>BURSA ösztöndíj</t>
  </si>
  <si>
    <t>Pályázat keretében foglalkoztatott</t>
  </si>
  <si>
    <t>Vésztői Sajtmanufaktúra Kft.</t>
  </si>
  <si>
    <t xml:space="preserve">TOP-3.2.1- Önkormányzati épületek enegetikai fejlesztése </t>
  </si>
  <si>
    <t>EFOP-1.5.3. Humán szolgálatatások fejlesztése pályázat kiadásai</t>
  </si>
  <si>
    <t>EFOP-3.3.2. "Kincskereső"-tanórán kívüli kulturális és szabadidős programok megvalósítása pályázat kiadásai</t>
  </si>
  <si>
    <t>EFOP-3.9.2. kapacitások fejlesztése pályázat kiadásai</t>
  </si>
  <si>
    <t>EFOP-3.7.3. Egész életen át tanuláshoz hozzáférés biztosítása pályázat kiadásai</t>
  </si>
  <si>
    <t>TOP-3.1.1. Vésztő bel és külterületi kerékpárút hálózat fejlesztés pályázat kiadásai</t>
  </si>
  <si>
    <t>EFOP-1.2.11 Esély Otton Vésztő Városában</t>
  </si>
  <si>
    <t>TOP-5.3.1. "A helyi identitás és kohézió erősítése"</t>
  </si>
  <si>
    <t>Mérleg szerinti eredmény (+-A+-B)</t>
  </si>
  <si>
    <t>TOP-1.1.3 Helyi gazdaságfejlesztés</t>
  </si>
  <si>
    <t>TOP-1.2.1- Turizmusfejlesztés</t>
  </si>
  <si>
    <t xml:space="preserve">Engedélyezett álláshely/Foglalkoztatotti létszám </t>
  </si>
  <si>
    <t>Települési adó kedvezmény 65 éven felüli egyedülállók esetén</t>
  </si>
  <si>
    <t>Vésztői Sajtmanufaktúra Nonprofit Kft.</t>
  </si>
  <si>
    <t>3627/1.</t>
  </si>
  <si>
    <t>62.</t>
  </si>
  <si>
    <t>2495/3.</t>
  </si>
  <si>
    <t>2495/1.</t>
  </si>
  <si>
    <t>1979/3.</t>
  </si>
  <si>
    <t>1979/1.</t>
  </si>
  <si>
    <t>Út + zöld terület</t>
  </si>
  <si>
    <t>Külterüllet mocsár</t>
  </si>
  <si>
    <t>Kivett közterület</t>
  </si>
  <si>
    <t>Gyep</t>
  </si>
  <si>
    <t>csatorna</t>
  </si>
  <si>
    <t>Sony MHCV11 zenelejátszó</t>
  </si>
  <si>
    <t>Proel-Fre-300kit hangfal állvány</t>
  </si>
  <si>
    <t>Pólyázó asztal 2 részes</t>
  </si>
  <si>
    <t>Ping-pong ütő</t>
  </si>
  <si>
    <t>Ping-pong labda</t>
  </si>
  <si>
    <t>Omega Lever Bench Belt</t>
  </si>
  <si>
    <t>Nike Park VI mez világoszöld</t>
  </si>
  <si>
    <t>Mentőmellény</t>
  </si>
  <si>
    <t>Logitech R700 prezenter</t>
  </si>
  <si>
    <t>König&amp;Meyer hangfalállvány</t>
  </si>
  <si>
    <t>Kerékpár bukósisak gyerek</t>
  </si>
  <si>
    <t>Kerékpár bukósisak felnőtt</t>
  </si>
  <si>
    <t>Kangoo cipő</t>
  </si>
  <si>
    <t>Joma Driw.815. műfüves cipő</t>
  </si>
  <si>
    <t>Gyermektávcső</t>
  </si>
  <si>
    <t>Gyerekhálózsák</t>
  </si>
  <si>
    <t>Gyerek túrakerékpár</t>
  </si>
  <si>
    <t>Gogen TV</t>
  </si>
  <si>
    <t>Felnőtthálózsák</t>
  </si>
  <si>
    <t>Felnőtt kerékpár</t>
  </si>
  <si>
    <t>Evezőlapát</t>
  </si>
  <si>
    <t>Benzinmotoros fűkasza</t>
  </si>
  <si>
    <t>Audiotechnika Pro49Q mikrofon</t>
  </si>
  <si>
    <t>Zanussi ZRT18100WA hűtő</t>
  </si>
  <si>
    <t>Epson-EB2250U projektor</t>
  </si>
  <si>
    <t>Almafa, barackfa és egyéb gyümölcsös</t>
  </si>
  <si>
    <t>Tenyés kos 6 db</t>
  </si>
  <si>
    <t>Rozsdamentes asztal</t>
  </si>
  <si>
    <t>Ping-pong asztal</t>
  </si>
  <si>
    <t>Nagynyomású mosó</t>
  </si>
  <si>
    <t>Műanyag sózókád 210 l</t>
  </si>
  <si>
    <t>Kézikocsi</t>
  </si>
  <si>
    <t>Hőkamera</t>
  </si>
  <si>
    <t>Csillagászati távcső</t>
  </si>
  <si>
    <t>30 L-es rozsdamentes tejeskanna</t>
  </si>
  <si>
    <t>100 L-es hűtőszekrény</t>
  </si>
  <si>
    <t>Teac-UD301 külső hangkártya</t>
  </si>
  <si>
    <t>Dell Vostro 15 3578 laptop</t>
  </si>
  <si>
    <t>Munkás u. 9.</t>
  </si>
  <si>
    <t>Kinizsi u. 22.</t>
  </si>
  <si>
    <t>Szántó külterület</t>
  </si>
  <si>
    <t>Szántó 0289/191</t>
  </si>
  <si>
    <t>Beépítettlen terület Békési út 39.</t>
  </si>
  <si>
    <t>Beépítettlen terület Békési út 37.</t>
  </si>
  <si>
    <t>beépítettlen terület Békési út 35.</t>
  </si>
  <si>
    <t>Beépítettlen terület Békési út 33.</t>
  </si>
  <si>
    <t>Beépítettlen terület Békési út 31.</t>
  </si>
  <si>
    <t>Beépítettlen földterület Békési út 29.</t>
  </si>
  <si>
    <t>vasút 0723/25. hrsz</t>
  </si>
  <si>
    <t>út 0782/18</t>
  </si>
  <si>
    <t>út 0782/16. hrsz</t>
  </si>
  <si>
    <t>út 0769/22. hrsz</t>
  </si>
  <si>
    <t>út 0769/20</t>
  </si>
  <si>
    <t>út 0769/13. hrsz</t>
  </si>
  <si>
    <t>út 0728/15. hrsz</t>
  </si>
  <si>
    <t>út 0699/3.hrsz</t>
  </si>
  <si>
    <t>út 0699/1. hrsz</t>
  </si>
  <si>
    <t>út 0683. hrsz</t>
  </si>
  <si>
    <t>út 0663/19. hrsz</t>
  </si>
  <si>
    <t>út 0522/45. hrsz</t>
  </si>
  <si>
    <t>út 0513/42. hrsz</t>
  </si>
  <si>
    <t>út 0513/28. hrsz</t>
  </si>
  <si>
    <t>út 0484/12. hrsz</t>
  </si>
  <si>
    <t>út 0456/30. hrsz</t>
  </si>
  <si>
    <t>út 0456/26. hrsz</t>
  </si>
  <si>
    <t>út 0456/25. hrsz</t>
  </si>
  <si>
    <t>út 0439/82. hrsz</t>
  </si>
  <si>
    <t>út 0439/74</t>
  </si>
  <si>
    <t>út 0439/56. hrsz</t>
  </si>
  <si>
    <t>út 0432/19. hrsz</t>
  </si>
  <si>
    <t>út 0432/11. hrsz</t>
  </si>
  <si>
    <t>út 0393/25. hrsz</t>
  </si>
  <si>
    <t>út 0393/24. hrsz</t>
  </si>
  <si>
    <t>út 0381/21. hrsz</t>
  </si>
  <si>
    <t>út 0357/39. hrsz</t>
  </si>
  <si>
    <t>út 0326/3. hrsz</t>
  </si>
  <si>
    <t>út 0258/24. hrsz</t>
  </si>
  <si>
    <t>út 0183/17</t>
  </si>
  <si>
    <t>út 015/2. hrsz</t>
  </si>
  <si>
    <t>töltés 0728/2. hrsz</t>
  </si>
  <si>
    <t>telephely Békési út 2496. hrsz.</t>
  </si>
  <si>
    <t>szeméttelep 0467/35. hrsz</t>
  </si>
  <si>
    <t>saját használatú út 0289/242. hrsz</t>
  </si>
  <si>
    <t>Mocsár 624. hrsz</t>
  </si>
  <si>
    <t>Legelő. szántó</t>
  </si>
  <si>
    <t>legelő 0120/37. hrsz</t>
  </si>
  <si>
    <t>közterület Wesselényi u. 4/4. 3333/2. hrsz</t>
  </si>
  <si>
    <t>közterület Szegfű u. 2390. hrsz.</t>
  </si>
  <si>
    <t>közterület Sárrét utca 1799/15. hrsz</t>
  </si>
  <si>
    <t>közterület Békési út 3627/1. hrsz</t>
  </si>
  <si>
    <t>közterület Bajcsy-Zs. u. 2303. hrsz</t>
  </si>
  <si>
    <t>közterület Arany utca 62. hrsz.</t>
  </si>
  <si>
    <t>közterület 2495/3. hrsz.</t>
  </si>
  <si>
    <t>közterület 2495/1. hrsz.</t>
  </si>
  <si>
    <t>közterület 1979/3. hrsz.</t>
  </si>
  <si>
    <t>közterület 1979/1. hrsz.</t>
  </si>
  <si>
    <t>közterület 1799/1. hrsz</t>
  </si>
  <si>
    <t>hulladékudvar átrakóállomás 0467/36. hrsz</t>
  </si>
  <si>
    <t>Holt-Körös 0289/235. hrsz</t>
  </si>
  <si>
    <t>gázfogadó 0289/229.</t>
  </si>
  <si>
    <t>gazdasági épület, udvar 0289/240. hrsz</t>
  </si>
  <si>
    <t>Földterület Kinizsi u.</t>
  </si>
  <si>
    <t>erdő 0699/2. hrsz</t>
  </si>
  <si>
    <t>csatorna 0723/24. hrsz</t>
  </si>
  <si>
    <t>csatorna 0526/8. hrsz</t>
  </si>
  <si>
    <t>csatorna 0522/5. hrsz</t>
  </si>
  <si>
    <t>csatorna 0522/11. hrsz</t>
  </si>
  <si>
    <t>csatorna 0513/21. hrsz</t>
  </si>
  <si>
    <t>csatorna 0505/15. hrsz</t>
  </si>
  <si>
    <t>belépítetlen terület 1497/2. hrsz</t>
  </si>
  <si>
    <t>beépítetlen terület Kossuth L. u.</t>
  </si>
  <si>
    <t>beépítetlen terület Deák F. u. 47. 1799/25. hrsz</t>
  </si>
  <si>
    <t>beépítetlen terület Deák F. u. 1799/38. hrsz.</t>
  </si>
  <si>
    <t>beépítetlen terület Deák F. u. 1799/37. hrsz.</t>
  </si>
  <si>
    <t>beépítetlen terület Deák F. u. 1799/36. hrsz.</t>
  </si>
  <si>
    <t>beépítetlen terület Deák F. u. 1799/34. hrsz.</t>
  </si>
  <si>
    <t>beépítetlen terület Deák F. u. 1799/33. hrsz.</t>
  </si>
  <si>
    <t>beépítetlen terület Deák F. u. 1799/32. hrsz.</t>
  </si>
  <si>
    <t>beépítetlen terület Deák F. u. 1799/30. hrsz.</t>
  </si>
  <si>
    <t>Árok Szilér u. 30-1. 1318/1. hrsz</t>
  </si>
  <si>
    <t>Árok 626. hrsz</t>
  </si>
  <si>
    <t>Árok 622. hrsz</t>
  </si>
  <si>
    <t>Árok 620. hrsz</t>
  </si>
  <si>
    <t>árok 0757/9. hrsz</t>
  </si>
  <si>
    <t>árok 0728/4. hrsz</t>
  </si>
  <si>
    <t>árok 0473/146. hrsz.</t>
  </si>
  <si>
    <t>árok  0258/4. hrsz</t>
  </si>
  <si>
    <t>Ügyfélhívó szoftver</t>
  </si>
  <si>
    <t>Telek Sinka u. 9.</t>
  </si>
  <si>
    <t>Lézernyomtató</t>
  </si>
  <si>
    <t>Mikrotik RB3011 router</t>
  </si>
  <si>
    <t>Eredményjelző tábla</t>
  </si>
  <si>
    <t>Kávéfőző</t>
  </si>
  <si>
    <t>Rézsükasza</t>
  </si>
  <si>
    <t>Fűnyíró GRILLO BEE</t>
  </si>
  <si>
    <t>9 lépcsős nagy létra</t>
  </si>
  <si>
    <t>Fémpolc, piros (piac)</t>
  </si>
  <si>
    <t>Sajtár fedel tömítés</t>
  </si>
  <si>
    <t>Gázkazán vásárlása</t>
  </si>
  <si>
    <t>Anyajuh 106 db</t>
  </si>
  <si>
    <t>Telek, Iméri u. 13.</t>
  </si>
  <si>
    <t>Orvosi Centrum</t>
  </si>
  <si>
    <t>Kártyaolvasó</t>
  </si>
  <si>
    <t>Panasonic SC-PM 250 EC-S</t>
  </si>
  <si>
    <t>600l-es fagyasztó</t>
  </si>
  <si>
    <t>3 fázisú aggregátor</t>
  </si>
  <si>
    <t>Vákum csomagoló</t>
  </si>
  <si>
    <t>Konyhabútor</t>
  </si>
  <si>
    <t>Hallásvizsgáló</t>
  </si>
  <si>
    <t>Beépített főzőlap BEKO</t>
  </si>
  <si>
    <t>Beépített páraelszívó AEG</t>
  </si>
  <si>
    <t>Beépített páraelszívó BEKO</t>
  </si>
  <si>
    <t>Beépített sütő BEKO</t>
  </si>
  <si>
    <t>Kávéfőző KRUPS KP1308</t>
  </si>
  <si>
    <t>Vízforraló (BOSCH TWK6A017)</t>
  </si>
  <si>
    <t>Digitális fényképezőgép</t>
  </si>
  <si>
    <t>Hangszerek</t>
  </si>
  <si>
    <t>0-ra leírt járművek:</t>
  </si>
  <si>
    <t>Vésztő-Mágor csónakázó tó</t>
  </si>
  <si>
    <t>Idősek Otthona bővítés</t>
  </si>
  <si>
    <t>Településkép fejlesztése</t>
  </si>
  <si>
    <t>Hivatal</t>
  </si>
  <si>
    <t>Vagyonkezelésbe vett ingatlanok:</t>
  </si>
  <si>
    <t xml:space="preserve">Szántó </t>
  </si>
  <si>
    <t>TOP-3.1.1. Vésztői bel és külterületi kerékpárút hálózat fejlesztés</t>
  </si>
  <si>
    <t xml:space="preserve">TOP-1.2.1 Kulturális örökségi helyszínek fejlesztése </t>
  </si>
  <si>
    <t>TOP-1.1.3 Helyi gazdaság fejlesztés Vésztő városában</t>
  </si>
  <si>
    <t>TOP-2.1.1 Sport és szabadidős létesítmény kialakítása</t>
  </si>
  <si>
    <t>Metykó Ház épület felújítás</t>
  </si>
  <si>
    <t>Piac felújítás</t>
  </si>
  <si>
    <t>TOP-3.2.1 Önkormányzati épületek energetikai fejlesztése Vésztőn</t>
  </si>
  <si>
    <t>Havaria vízműrendszer felújítások</t>
  </si>
  <si>
    <t>Roma Önkormányzat támogatása</t>
  </si>
  <si>
    <t>Szeghalom Kistérség Többcélú Társulás működési támogatás</t>
  </si>
  <si>
    <t xml:space="preserve">Tourinform Iroda támogatása </t>
  </si>
  <si>
    <t>Polgárőrök támogatása</t>
  </si>
  <si>
    <t xml:space="preserve">Kalendárium Baráti Kör </t>
  </si>
  <si>
    <t>Arany János ösztöndíj</t>
  </si>
  <si>
    <t>DAREH Társulás</t>
  </si>
  <si>
    <t>további évek</t>
  </si>
  <si>
    <t>Egyéb ráfordítások</t>
  </si>
  <si>
    <t>TOP-2.1.1-Sportlétesítmények kialakítása</t>
  </si>
  <si>
    <t>Alaptevékenység kötelezettségvállalással terhelt maradványa</t>
  </si>
  <si>
    <t>2019. Teljesítés</t>
  </si>
  <si>
    <t>2019. évi teljesítés</t>
  </si>
  <si>
    <t>2020       tény</t>
  </si>
  <si>
    <t>2019      tény</t>
  </si>
  <si>
    <t>2018           tény</t>
  </si>
  <si>
    <t>2017            tény</t>
  </si>
  <si>
    <t>Közmunkaprogramhoz kapcsolódó beruházás</t>
  </si>
  <si>
    <t>EFOP-1.2.11 Esélyotthon</t>
  </si>
  <si>
    <t>temető térfigyelő rendszer kiépítése</t>
  </si>
  <si>
    <t>TOP-1.1.1. Inkubátorház kialakítása</t>
  </si>
  <si>
    <t>orvosi centrum bútorzat</t>
  </si>
  <si>
    <t>TOP-5.2.1 Társadalmi együttműködés erősítése</t>
  </si>
  <si>
    <t>EFOP-3.9.2-16 "Humán kapacitások fejlesztése térségi szemléletben-kedvezményezett térségek"</t>
  </si>
  <si>
    <t>Közvilágítás felújítás</t>
  </si>
  <si>
    <t>Közút felújítás</t>
  </si>
  <si>
    <t>Műv Ház mobilfal hangszigetelt</t>
  </si>
  <si>
    <t>Savanyító korszerűsítés-közmuka</t>
  </si>
  <si>
    <t>Közmunka felújítási kiadásai</t>
  </si>
  <si>
    <t>Hivatal VRF önerő</t>
  </si>
  <si>
    <t>Hivatal risztórendszer korszerűsítése</t>
  </si>
  <si>
    <t>Móra lapostető vízszigetelés</t>
  </si>
  <si>
    <t>Körösparti Óvoda csoportszoba padlóburkolat felújítás</t>
  </si>
  <si>
    <t>temető hűtőkamra felújítás</t>
  </si>
  <si>
    <t>eszközök felújítása-Városüzem</t>
  </si>
  <si>
    <t>Nyári táboroztatás</t>
  </si>
  <si>
    <t>Vésztői Óvodásokért Alapítvány</t>
  </si>
  <si>
    <t>Ösztöndíj</t>
  </si>
  <si>
    <t>Vésztőért Városfejlesztési Egyesület (felajánlott tiszteletdíj)</t>
  </si>
  <si>
    <t xml:space="preserve">Vésztői Városüzemeltetési Iroda elvonás vállalkozási tevékenység után 9% </t>
  </si>
  <si>
    <t>Közép-Békési Térség Ivóvízminőség-javító Önkormányzati Társulás működési támogatás</t>
  </si>
  <si>
    <t>2019. évi beszámoló 11/L űrlap alapján visszafizetési kötelezettség</t>
  </si>
  <si>
    <t>TOP1.2.1-Turizmusfejlesztés támogatása</t>
  </si>
  <si>
    <t>Műv. Ház kisértékű eszköz beszerzése</t>
  </si>
  <si>
    <t>Mágor gépbeszerzés</t>
  </si>
  <si>
    <t>Óvoda és bölcsőde eszközök</t>
  </si>
  <si>
    <t>Városüzem kisértékű eszköz beszerzése</t>
  </si>
  <si>
    <t>Hivatal kisértékű eszköz beszerzése</t>
  </si>
  <si>
    <t>Törzstőke emelés (Sajtmanufaktúra)</t>
  </si>
  <si>
    <t>EFOP 1.2.11 Esély otthon</t>
  </si>
  <si>
    <t>VEJSZE</t>
  </si>
  <si>
    <t>Békés Megyéért Városfejlesztési Alapítvány</t>
  </si>
  <si>
    <t>parókia felújítása</t>
  </si>
  <si>
    <t>Ovi-Sport Közhasznú Alapítvány</t>
  </si>
  <si>
    <t>Vagyonvédelmi rendszer felújítása</t>
  </si>
  <si>
    <r>
      <rPr>
        <sz val="9"/>
        <rFont val="Arial"/>
        <family val="2"/>
      </rPr>
      <t>Laptop</t>
    </r>
  </si>
  <si>
    <r>
      <rPr>
        <sz val="9"/>
        <rFont val="Arial"/>
        <family val="2"/>
      </rPr>
      <t>Pendrive 16 gb Kingdton (dr. Petri Béla)</t>
    </r>
  </si>
  <si>
    <r>
      <rPr>
        <sz val="9"/>
        <rFont val="Arial"/>
        <family val="2"/>
      </rPr>
      <t>Számítógép használt DELL (monotorral, egérrel, billentyűzet)</t>
    </r>
  </si>
  <si>
    <r>
      <rPr>
        <sz val="9"/>
        <rFont val="Arial"/>
        <family val="2"/>
      </rPr>
      <t>Számítógép memória KINGMAX 2GB</t>
    </r>
  </si>
  <si>
    <r>
      <rPr>
        <sz val="9"/>
        <rFont val="Arial"/>
        <family val="2"/>
      </rPr>
      <t>Pendrive Kingston</t>
    </r>
  </si>
  <si>
    <r>
      <rPr>
        <sz val="9"/>
        <rFont val="Arial"/>
        <family val="2"/>
      </rPr>
      <t>Számítógép pénzügy</t>
    </r>
  </si>
  <si>
    <r>
      <rPr>
        <sz val="9"/>
        <rFont val="Arial"/>
        <family val="2"/>
      </rPr>
      <t>Számítógép műszak</t>
    </r>
  </si>
  <si>
    <r>
      <rPr>
        <sz val="9"/>
        <rFont val="Arial"/>
        <family val="2"/>
      </rPr>
      <t>Kártyaolvasó</t>
    </r>
  </si>
  <si>
    <r>
      <rPr>
        <sz val="9"/>
        <rFont val="Arial"/>
        <family val="2"/>
      </rPr>
      <t>Laptop töltő</t>
    </r>
  </si>
  <si>
    <r>
      <rPr>
        <sz val="9"/>
        <rFont val="Arial"/>
        <family val="2"/>
      </rPr>
      <t>Switch</t>
    </r>
  </si>
  <si>
    <r>
      <rPr>
        <sz val="9"/>
        <rFont val="Arial"/>
        <family val="2"/>
      </rPr>
      <t>Router</t>
    </r>
  </si>
  <si>
    <r>
      <rPr>
        <sz val="9"/>
        <rFont val="Arial"/>
        <family val="2"/>
      </rPr>
      <t>Biztonságtechnikai rendszer (bővítés)</t>
    </r>
  </si>
  <si>
    <r>
      <rPr>
        <sz val="9"/>
        <rFont val="Arial"/>
        <family val="2"/>
      </rPr>
      <t>Számítógép garnitúra</t>
    </r>
  </si>
  <si>
    <r>
      <rPr>
        <sz val="9"/>
        <rFont val="Arial"/>
        <family val="2"/>
      </rPr>
      <t>Nyomtató 2 db adó</t>
    </r>
  </si>
  <si>
    <r>
      <rPr>
        <sz val="9"/>
        <rFont val="Arial"/>
        <family val="2"/>
      </rPr>
      <t>Epson FX-2190 nyomtató</t>
    </r>
  </si>
  <si>
    <r>
      <rPr>
        <sz val="9"/>
        <rFont val="Arial"/>
        <family val="2"/>
      </rPr>
      <t>Dell munkaállomás szám. gép.</t>
    </r>
  </si>
  <si>
    <r>
      <rPr>
        <sz val="9"/>
        <rFont val="Arial"/>
        <family val="2"/>
      </rPr>
      <t>P4 irodai munkaállomás</t>
    </r>
  </si>
  <si>
    <r>
      <rPr>
        <sz val="9"/>
        <rFont val="Arial"/>
        <family val="2"/>
      </rPr>
      <t>HP LeserJet nyomtató 3030</t>
    </r>
  </si>
  <si>
    <r>
      <rPr>
        <sz val="9"/>
        <rFont val="Arial"/>
        <family val="2"/>
      </rPr>
      <t>Számítógép rendőrség</t>
    </r>
  </si>
  <si>
    <r>
      <rPr>
        <sz val="9"/>
        <rFont val="Arial"/>
        <family val="2"/>
      </rPr>
      <t>Epson FX 2190 nyomtató</t>
    </r>
  </si>
  <si>
    <r>
      <rPr>
        <sz val="9"/>
        <rFont val="Arial"/>
        <family val="2"/>
      </rPr>
      <t>P4 számítógép adósok</t>
    </r>
  </si>
  <si>
    <r>
      <rPr>
        <sz val="9"/>
        <rFont val="Arial"/>
        <family val="2"/>
      </rPr>
      <t>Számítógép</t>
    </r>
  </si>
  <si>
    <r>
      <rPr>
        <sz val="9"/>
        <rFont val="Arial"/>
        <family val="2"/>
      </rPr>
      <t>Monitor LG 21,5"</t>
    </r>
  </si>
  <si>
    <r>
      <rPr>
        <sz val="9"/>
        <rFont val="Arial"/>
        <family val="2"/>
      </rPr>
      <t>Iktató szerver</t>
    </r>
  </si>
  <si>
    <t>Irodabútor Jegyzői iroda</t>
  </si>
  <si>
    <t>Irodabútor Titkárnői iroda</t>
  </si>
  <si>
    <t>Téjékoztató tábla 2 db</t>
  </si>
  <si>
    <t>Irodabútor Műszaki csoport</t>
  </si>
  <si>
    <t>Vízforraló - Hauser JK-819R</t>
  </si>
  <si>
    <t>Világító plexi pulpitus (Kormányablak)</t>
  </si>
  <si>
    <t>Szalagfüggöny 9 db (Kormányablak)</t>
  </si>
  <si>
    <t>Szalagfüggöny 6 db (Kormányablak)</t>
  </si>
  <si>
    <t>Panasonic telefon</t>
  </si>
  <si>
    <t>IPHONE 6 Szürke mobiltelefon (Molnár S.)</t>
  </si>
  <si>
    <t>Mobiltelefon Samsung Galaxi A5 (Jámbor Anita)</t>
  </si>
  <si>
    <t>Mobiltelefon NOKIA 113/SL fekete (Lázár Zsolt)</t>
  </si>
  <si>
    <t>SamsungGalaxi A3 mobiltelefon arany</t>
  </si>
  <si>
    <t>iPhone 6 szürke /Farkas J.)</t>
  </si>
  <si>
    <t>Alcatel POP C1 fehér (Balog Cs.)</t>
  </si>
  <si>
    <t>Alcatel POP fekete mobiltelefon</t>
  </si>
  <si>
    <t>Mikrohullámú sütő Samsung</t>
  </si>
  <si>
    <t>Vízforraló Hausmeister HM 6412</t>
  </si>
  <si>
    <t>Kávéfőző Szarvasi</t>
  </si>
  <si>
    <t>Beépített szekr. 1. iroda</t>
  </si>
  <si>
    <t>Fúvócső készlet közterület felügyelők</t>
  </si>
  <si>
    <t>Gáz vízmelegítő 2 db</t>
  </si>
  <si>
    <t>Huawei Y6</t>
  </si>
  <si>
    <t>Műanyag fektető - 35 db</t>
  </si>
  <si>
    <t>Számítógép konfoguráció (Csányiné)</t>
  </si>
  <si>
    <t>Projektor BENQ MP 1512 ST</t>
  </si>
  <si>
    <t>NOTEBOOK TÁMOP-3.1.7-11/</t>
  </si>
  <si>
    <t>NOTEBOOK TÁMOP-3.1.7-11/2</t>
  </si>
  <si>
    <t>Notebook TÁMOP-3.1.7-11</t>
  </si>
  <si>
    <t>Projektor TÁMOP-3.1.7-11/2</t>
  </si>
  <si>
    <t>Projektor TÁMOP-3.1.7.-11</t>
  </si>
  <si>
    <t>Kerékpártároló Központi óvoda</t>
  </si>
  <si>
    <t>2 személyes mérleghinta</t>
  </si>
  <si>
    <t>2 személyes hintaállvány</t>
  </si>
  <si>
    <t>Körhinta 140 cm</t>
  </si>
  <si>
    <t>Bölcsis hinta 1m (alacsony)</t>
  </si>
  <si>
    <t>Bölcsis vár</t>
  </si>
  <si>
    <t>Duó rugóshinta (medve)</t>
  </si>
  <si>
    <t>"1956, te csillag" Emlékmű</t>
  </si>
  <si>
    <t>Kodolányi János bronz mellszobo</t>
  </si>
  <si>
    <t>Világháborúk és forradalma emlé</t>
  </si>
  <si>
    <t>Metykó Gyula 30x50 festmény</t>
  </si>
  <si>
    <t>Püski Sándor szobor</t>
  </si>
  <si>
    <t>Vésztői városházát ábrázoló festn</t>
  </si>
  <si>
    <t>Mágori festménysorozat (4 db kép</t>
  </si>
  <si>
    <t>Metykó festmény</t>
  </si>
  <si>
    <t>XEROX WORK Centre fénymásoló TÁMOP-3.2.11/10/1</t>
  </si>
  <si>
    <t>HP LaserJet CP 5225 DN nyomtató TÁMOP-3.2.11/10/1</t>
  </si>
  <si>
    <t>Számítógép TIOP-1.2.3-11/1-2012- 0041</t>
  </si>
  <si>
    <t>Szerver számítógépFUJITSU TX200 TIOP-1.2.3-11/1-2012</t>
  </si>
  <si>
    <t>projektor EPSON EB-435W TIOP- 1.2.3-11/1-2012-0041</t>
  </si>
  <si>
    <t>Nyomtató KYOCERA FS-C82525 MFP
Color</t>
  </si>
  <si>
    <t>Notebook Dell Inspiron TIOP-1.2.3- 11/1-2012-0041</t>
  </si>
  <si>
    <t>Multimédiás számítógép</t>
  </si>
  <si>
    <t>Multimédiás számítógép konfiguráció TÁMOP-3.2.11/10/1</t>
  </si>
  <si>
    <t>OFFICE számítógép konfiguráció TÁMOP-3.2.11/10/1</t>
  </si>
  <si>
    <t>Számítógép TIOP-1.2.3.-11/1-2012- 0041</t>
  </si>
  <si>
    <t>Router TIOP-1.2.3-11/1-2012-0041</t>
  </si>
  <si>
    <t>TYSSO vonalkós olvasó TIOP-1.2.3- 11/1-2012-0041</t>
  </si>
  <si>
    <t>Szünetmentes tápegység TIOP-1.2.3- 11/1-2012-0041</t>
  </si>
  <si>
    <t>EPSON WORKFORCE PRO WF- 5620DWF</t>
  </si>
  <si>
    <t>OLYMPOS Diktafon</t>
  </si>
  <si>
    <t>Notebook ACER ASPIRE</t>
  </si>
  <si>
    <t>MONITOR SAMSUNG TIOP-1.2.3-11/1- 2012-0041</t>
  </si>
  <si>
    <t>Adatpter 100W_2/ Synology</t>
  </si>
  <si>
    <t>Fénytechnikai kábel és átalakító szett (robotlámpa tápkbel)</t>
  </si>
  <si>
    <t>Szünetmentes tápegység (Cyberpower 650 VA)</t>
  </si>
  <si>
    <t>Külső merevlemez (2 TB SEAG. 2,5" U3 HDD)</t>
  </si>
  <si>
    <t>Kábel (Interface Sata3 0,5 m)</t>
  </si>
  <si>
    <t>Univerzális laptoptöltő</t>
  </si>
  <si>
    <t>Hálózati töltő Iphone</t>
  </si>
  <si>
    <t>Benzinmotoros fűnyíró M51-125M</t>
  </si>
  <si>
    <t>Kamera SONY HPR</t>
  </si>
  <si>
    <t>LG 32 LD 350 3L LCD TV TÁMOP- 3.2.11/10/1</t>
  </si>
  <si>
    <t>CAnon EOS 1000D 10MP
fényképezőgép TÁMOP-3.2.11/1</t>
  </si>
  <si>
    <t>Térmikrofon Stage Line ECM-925 p</t>
  </si>
  <si>
    <t>Hűtőszekrény M24 600 L</t>
  </si>
  <si>
    <t>Szinpadi bársonyfüggöny</t>
  </si>
  <si>
    <t>Samsung porszívó VCC45W0SR/XEH tartályos</t>
  </si>
  <si>
    <t>Teka mosogatótálca 2B</t>
  </si>
  <si>
    <t>Üveges vitrin</t>
  </si>
  <si>
    <t>Képernyő TV vásárlás</t>
  </si>
  <si>
    <t>MAKITA fúró-vésőgép</t>
  </si>
  <si>
    <t>MAKITA akkus csavarbehajtó</t>
  </si>
  <si>
    <t>Faro müa asztal</t>
  </si>
  <si>
    <t>Kávéfőző SzV-624</t>
  </si>
  <si>
    <t>Stagg KEB A10 szék</t>
  </si>
  <si>
    <t>Fotóállvány</t>
  </si>
  <si>
    <t>PC hangszóró GENIUS</t>
  </si>
  <si>
    <t>Philips vasaló</t>
  </si>
  <si>
    <t>Iratmegsemmisítő</t>
  </si>
  <si>
    <t>Fotótáska</t>
  </si>
  <si>
    <t>Genius Sp-Hf160 hangszóró</t>
  </si>
  <si>
    <t>Falikonzol</t>
  </si>
  <si>
    <t>Könyvespolc</t>
  </si>
  <si>
    <t>Asztali lámpa fehér (Avide Claude)</t>
  </si>
  <si>
    <t>Blackmagic mini recorder (stúdió)</t>
  </si>
  <si>
    <t>JBL vezeték nélküli hangszóró</t>
  </si>
  <si>
    <t>Szenzoros folyékony szappan és kézertőtlenítő adagoló (AIK</t>
  </si>
  <si>
    <t>Vízmelegítő 23L</t>
  </si>
  <si>
    <t>Vízforraló (Hausmeister HM6412)</t>
  </si>
  <si>
    <t>Fektetőtároló kocsi</t>
  </si>
  <si>
    <t>Fiókos szekrény</t>
  </si>
  <si>
    <t>Színes televízió</t>
  </si>
  <si>
    <t>CD LEJÁTSZÓ Videó</t>
  </si>
  <si>
    <t>Szines TV Orion CTV 2420 MTX</t>
  </si>
  <si>
    <t>Memóriakártya (Verbatim - Micro, 8GB)</t>
  </si>
  <si>
    <t>Navon hordozható rádió</t>
  </si>
  <si>
    <t>Studio fehér fogas, Metro tükör</t>
  </si>
  <si>
    <t>szőnyeg + szegély</t>
  </si>
  <si>
    <t>létra</t>
  </si>
  <si>
    <t>Egyéb anyag (polc)</t>
  </si>
  <si>
    <t>Függőhinta vásárlás</t>
  </si>
  <si>
    <t>Drain 7500 Classic szennyvízszivattyú</t>
  </si>
  <si>
    <t>NAVON Classic L telefon</t>
  </si>
  <si>
    <t>LED-es TV (Philips 22PFS5303/12)</t>
  </si>
  <si>
    <t>Sörpadgarnitúra</t>
  </si>
  <si>
    <t>Fűtőkészülék (Fornello) Képtárba</t>
  </si>
  <si>
    <t>Kábeldob (50m 3x1,5 BATST260)</t>
  </si>
  <si>
    <t>Mezőgazdasági csarnok</t>
  </si>
  <si>
    <t>Prémium Magyar Államkötvény</t>
  </si>
  <si>
    <t>Fénymásoló MINOLTA (iroda)</t>
  </si>
  <si>
    <t>Számítógép konfiguráció (Tarlódombi óvoda)</t>
  </si>
  <si>
    <t>Számítógép konfiguráció (könyvelés)</t>
  </si>
  <si>
    <t>FAX</t>
  </si>
  <si>
    <t>Államháztartási számlatükör 2014.</t>
  </si>
  <si>
    <t>Ipari porszívó KASCHER WD3.800</t>
  </si>
  <si>
    <t>Sátorponyva</t>
  </si>
  <si>
    <t>Bélyegző (3 db)</t>
  </si>
  <si>
    <t>Mosogató szekrény</t>
  </si>
  <si>
    <t>Asus notebook akkumlátor</t>
  </si>
  <si>
    <t>NOKIA 220 mobiltelefon</t>
  </si>
  <si>
    <t>Bosch konyhai robotgép</t>
  </si>
  <si>
    <t>Sony mobiltelefon</t>
  </si>
  <si>
    <t>Szőnyeg és kárpittisztító Karcher</t>
  </si>
  <si>
    <t>Gorenje hűtőszekrény</t>
  </si>
  <si>
    <t>SAMSUNG mobiltelefon</t>
  </si>
  <si>
    <t>Samsung akkumlátor telefonhoz</t>
  </si>
  <si>
    <t>Ventillátor Kanlux</t>
  </si>
  <si>
    <t>ALCATEL mobiltelefon</t>
  </si>
  <si>
    <t>Akkumlátor (autó)</t>
  </si>
  <si>
    <t>Alkoholszonda</t>
  </si>
  <si>
    <t>Légrugós ülés GRAMMER</t>
  </si>
  <si>
    <t>Szemétgyűjtő utcai Jászberényi I.</t>
  </si>
  <si>
    <t>Háztartási alu. létra 3x11</t>
  </si>
  <si>
    <t>Akkus fúró csav. bt.</t>
  </si>
  <si>
    <t>Hőlégfúvó Einhell Bavaria BHA2000</t>
  </si>
  <si>
    <t>Hősugárztó MC1200P</t>
  </si>
  <si>
    <t>Forgószék</t>
  </si>
  <si>
    <t>Telefon akkumlátor</t>
  </si>
  <si>
    <t>Mobiltelefon kártyafüggetlen HAMMER 2</t>
  </si>
  <si>
    <t>Fényképezőgép Canon</t>
  </si>
  <si>
    <t>Fúrókalapács 1300W</t>
  </si>
  <si>
    <t>Ütve-fúró gép Einhell</t>
  </si>
  <si>
    <t>Akkumlátor autóba YIJ631</t>
  </si>
  <si>
    <t>Sarokcsiszoló 230mm</t>
  </si>
  <si>
    <t>Kombi gázkazán Bosch</t>
  </si>
  <si>
    <t>Irodaszék</t>
  </si>
  <si>
    <t>Gérvágó 1300W</t>
  </si>
  <si>
    <t>Fényképezőgép</t>
  </si>
  <si>
    <t>Fúrókalapács</t>
  </si>
  <si>
    <t>Szórópisztoly</t>
  </si>
  <si>
    <t>Notebook táska</t>
  </si>
  <si>
    <t>Irodaiszék</t>
  </si>
  <si>
    <t>Ipari univerzális porszívó GAS 25</t>
  </si>
  <si>
    <t>Metabo fúrótokmány 1,5-13</t>
  </si>
  <si>
    <t>Száraz-nedves porszívó Iskolabusz</t>
  </si>
  <si>
    <t>Sörpad garnitúra ( 1 db asztal, 2 db pad)</t>
  </si>
  <si>
    <t>Fűnyíró benzines (MTD 51 BO)</t>
  </si>
  <si>
    <t>Akkus ütvefúró (MAK-DHP456RF3J)</t>
  </si>
  <si>
    <t>Ütvefúró 710W kofferben (MAK- HP1630K)</t>
  </si>
  <si>
    <t>Telefon és szállítási költség</t>
  </si>
  <si>
    <t>Telefon</t>
  </si>
  <si>
    <t>Sarokcsiszoló (125 mm)</t>
  </si>
  <si>
    <t>Porszívó</t>
  </si>
  <si>
    <t>Fúrógép (TC-ID 650E)</t>
  </si>
  <si>
    <t>TC-AG 125 sarokcsiszoló</t>
  </si>
  <si>
    <t>Benzinmotoros szivattyú (AL-KO BMP 14001)</t>
  </si>
  <si>
    <t>Mobiltefelon (Nokia 230)</t>
  </si>
  <si>
    <t>Tartály vegyszernek 1000 L</t>
  </si>
  <si>
    <t>Ikarus 543 autóbusz</t>
  </si>
  <si>
    <t>TZK kistraktor</t>
  </si>
  <si>
    <t>Pótkocsi billenős (Bagod BP-1000)</t>
  </si>
  <si>
    <t>PR Epson nyomtató</t>
  </si>
  <si>
    <t>Nyomtató</t>
  </si>
  <si>
    <t>Használt számítógép Lenovo</t>
  </si>
  <si>
    <t>Használt számítógép komplett DELL (monitor, billentyűzet, egér)</t>
  </si>
  <si>
    <t>Monitor használt HP 19"</t>
  </si>
  <si>
    <t>Számítógép használt HP Elite</t>
  </si>
  <si>
    <t>Pendrive Kingston</t>
  </si>
  <si>
    <t>Laptop Lenovo</t>
  </si>
  <si>
    <t>SONY 248 SD memóriakártya</t>
  </si>
  <si>
    <t>Nyomtató Brother DCP-J105</t>
  </si>
  <si>
    <t>LENOVO Ideapad 15,6"</t>
  </si>
  <si>
    <t>Műszer TG-1500 D with datalogger 5- 860MHz</t>
  </si>
  <si>
    <t>Számítógép - ZALMAN (Pénztár)</t>
  </si>
  <si>
    <t>Nyomtató vásárlása (pénztár) Xerox- 3215 MF</t>
  </si>
  <si>
    <t>Használt PC- Lenovo (Veres Zsolt irodája)</t>
  </si>
  <si>
    <t>Számítógép - monitor, alaplap</t>
  </si>
  <si>
    <t>Számítógép - processzor, winchester</t>
  </si>
  <si>
    <t>Számítógép garnitúra (Használt PC, Monitor DELL, billentyű</t>
  </si>
  <si>
    <t>Nyomtató (HP-PRO 400)</t>
  </si>
  <si>
    <t>B Konica Minolta BIZHUB C35 MFP</t>
  </si>
  <si>
    <t>Számítógépes program</t>
  </si>
  <si>
    <t>Szoftver- fogyatékkal élőknek TIOP- 1.2.3-11/1-2012-0041</t>
  </si>
  <si>
    <t>Szoftver</t>
  </si>
  <si>
    <t>Kaspersky AV BOX 3U (program)</t>
  </si>
  <si>
    <t>Windows 10 program</t>
  </si>
  <si>
    <t>Misrosoft Office program</t>
  </si>
  <si>
    <t>Micrisoft Office szoftver TIOP-1.2.3- 11/1-2012-0041</t>
  </si>
  <si>
    <t>Nyomtató (Használt OKI ES9455 MFP PFP)</t>
  </si>
  <si>
    <t>Színpadi függöny berendezések</t>
  </si>
  <si>
    <t>Hűtőszekrény Beko GNO-5221 XP</t>
  </si>
  <si>
    <t>Robotlámpa American DJ Focus Spot ONE</t>
  </si>
  <si>
    <t>A/3 képkeret</t>
  </si>
  <si>
    <t>A/2 képkeret</t>
  </si>
  <si>
    <t>Installációs sín</t>
  </si>
  <si>
    <t>SPOT lámpa</t>
  </si>
  <si>
    <t>Braille feliratok TIOP-1.2.3-11/1-2012- 0041</t>
  </si>
  <si>
    <t>Altea alacsonytámlás müa szék</t>
  </si>
  <si>
    <t>Lucin irodaszék</t>
  </si>
  <si>
    <t>Bakkely étkezőszék</t>
  </si>
  <si>
    <t>Zongora - Franz Wirth</t>
  </si>
  <si>
    <t>Számítógép memória KINGMAX 2GB</t>
  </si>
  <si>
    <t>Microsoft Office</t>
  </si>
  <si>
    <t>Office 2019. Home&amp;Buissness szoftvercsomag</t>
  </si>
  <si>
    <t>Avid pro Tools szoftver</t>
  </si>
  <si>
    <t>Microsoft Office 2016 Home &amp; B</t>
  </si>
  <si>
    <t>ESET biztonsági szoftver 3 év 2 g</t>
  </si>
  <si>
    <t>Microsoft 10 home oprendszer</t>
  </si>
  <si>
    <t>Microsoft Windows 10 Home opr</t>
  </si>
  <si>
    <t>Panda Endpoint Protection 3 év li</t>
  </si>
  <si>
    <t>Települési arculati kézikönyv</t>
  </si>
  <si>
    <t>Vésztői településrendezési terv</t>
  </si>
  <si>
    <t>Taninform felhaszn. jog</t>
  </si>
  <si>
    <t>Tárgyieszköz nyilvántartó progra</t>
  </si>
  <si>
    <t>FineReader szoftver iktató progra</t>
  </si>
  <si>
    <t>Digitális dokumentumkezeő és ad</t>
  </si>
  <si>
    <t>Vésztő külterület útfelújítási terv</t>
  </si>
  <si>
    <t>Energiaveszt. Felt. tanulmány</t>
  </si>
  <si>
    <t>Vízkárelháratási terv</t>
  </si>
  <si>
    <t>Energia megval. tanulmány</t>
  </si>
  <si>
    <t>Belváros ép. eng terv</t>
  </si>
  <si>
    <t>Szíki csapadékvíz elvez. terv.</t>
  </si>
  <si>
    <t>Vásártér, Kinizsi u. kerékpárút ter</t>
  </si>
  <si>
    <t>Tematikus park eng. terv</t>
  </si>
  <si>
    <t>HURO 1001 vasút szellemi termé</t>
  </si>
  <si>
    <t>Műv. központ átalakítási terve</t>
  </si>
  <si>
    <t>Lakóház Sziki u. 16.</t>
  </si>
  <si>
    <t>Békési út 54. Volt általános iskola</t>
  </si>
  <si>
    <t>Ingatlan 5530 Vésztő, Kossuth La</t>
  </si>
  <si>
    <t>Lakóház Sinka u. 7.</t>
  </si>
  <si>
    <t>Épület Kossuth L. u. 58. - Savany</t>
  </si>
  <si>
    <t>Épület Rákóczi u. 1/a.</t>
  </si>
  <si>
    <t>Épület Kossuth L. u 57. Monostor</t>
  </si>
  <si>
    <t>Szolgálati lakás Toldi u. 1/3.</t>
  </si>
  <si>
    <t>Szolgálati lakás Kossuth L. u. 74/</t>
  </si>
  <si>
    <t>Szolgálati lakás Kossuth L. u 59.</t>
  </si>
  <si>
    <t>Szolg. lakás Wesselényi u. 1.</t>
  </si>
  <si>
    <t>Szolg. lakás Wesselényi u. 3.</t>
  </si>
  <si>
    <t>Épület Nagy s. u. 13.</t>
  </si>
  <si>
    <t>Lakóház Eötvös u. 1.</t>
  </si>
  <si>
    <t>Épület Békési út 52.</t>
  </si>
  <si>
    <t>Lakóépület Rövid u. 2.</t>
  </si>
  <si>
    <t>Lakóház Zsebengő</t>
  </si>
  <si>
    <t>Gazdasági épület</t>
  </si>
  <si>
    <t>Gazdasági éplet Szilér 30-34.</t>
  </si>
  <si>
    <t>Szapáry u. 8. lakóház, udvar</t>
  </si>
  <si>
    <t>Mikszáth u. 3. lakóház, udvar</t>
  </si>
  <si>
    <t>Faház - felújított</t>
  </si>
  <si>
    <t>Tárolócsarnok kialakítás</t>
  </si>
  <si>
    <t>Üzemcsarnok kialakítás</t>
  </si>
  <si>
    <t>Buszvárók 4 db</t>
  </si>
  <si>
    <t>templomkerti játszótér</t>
  </si>
  <si>
    <t>Lakitelki üdülő</t>
  </si>
  <si>
    <t>Irodaépület Kossuth L. u. 37.</t>
  </si>
  <si>
    <t>Múzeum Kossuth L. u. 39</t>
  </si>
  <si>
    <t>Tájház Kossuth L. u. 14</t>
  </si>
  <si>
    <t>Bocskai u. 22. épület</t>
  </si>
  <si>
    <t>Szerelőcsarnok Kossuth L. 37.</t>
  </si>
  <si>
    <t>Raktár Kossuth L. u. 37.</t>
  </si>
  <si>
    <t>Bölcsőde épülete Kossuth L. u. 62</t>
  </si>
  <si>
    <t>Sport klubhelyiség Sporttelep</t>
  </si>
  <si>
    <t>Ingatlan Kossuth L. u. 49-51. (vol</t>
  </si>
  <si>
    <t>Épület Kossuth L. u. 76.</t>
  </si>
  <si>
    <t>Kender feldolgozó üzem (Békési</t>
  </si>
  <si>
    <t>Tornaterem Kossuth L. u. 43. épü</t>
  </si>
  <si>
    <t>Kazánház kialakítása 1. sz. helysz</t>
  </si>
  <si>
    <t>Kazánház kialakítása 2. sz. helysz</t>
  </si>
  <si>
    <t>Móricz Zs. u. 1.</t>
  </si>
  <si>
    <t>Épület, Kossuth L. u. 79</t>
  </si>
  <si>
    <t>Épület, Kossuth L. u. 77</t>
  </si>
  <si>
    <t>Épület, Bajza u. 7</t>
  </si>
  <si>
    <t>Tejfeldolgozó üzem ( Kóti u. 10.)</t>
  </si>
  <si>
    <t>Művelődési Központ Épülete</t>
  </si>
  <si>
    <t>Komlódifalvi Óvoda</t>
  </si>
  <si>
    <t>Városháza Épülete</t>
  </si>
  <si>
    <t>Hodály+karám - mezőgazdasági S</t>
  </si>
  <si>
    <t>Fejőház kialakítás</t>
  </si>
  <si>
    <t>Kerítés (Bajza 7.)</t>
  </si>
  <si>
    <t>Kerékpárút fejlesztése DAOP-3.1</t>
  </si>
  <si>
    <t>Közterület Arany utca 62. hrsz</t>
  </si>
  <si>
    <t>Közterület Békési út 3627/1. hrsz</t>
  </si>
  <si>
    <t>Elemes betonkerítés 170 méter (Z</t>
  </si>
  <si>
    <t>Kerékpárút Vásártér utca</t>
  </si>
  <si>
    <t>Kerékpárút (Batthyány-Wesselén</t>
  </si>
  <si>
    <t>Mikkes utca</t>
  </si>
  <si>
    <t>Metykó Gy. utca</t>
  </si>
  <si>
    <t>Sárrét utca</t>
  </si>
  <si>
    <t>Ady E. utca</t>
  </si>
  <si>
    <t>Arany J. utca</t>
  </si>
  <si>
    <t>Bajcsy-Zs. utca</t>
  </si>
  <si>
    <t>Bartók B. utca</t>
  </si>
  <si>
    <t>Békési utva</t>
  </si>
  <si>
    <t>Jósila utca</t>
  </si>
  <si>
    <t>Kazinczi utca</t>
  </si>
  <si>
    <t>Lehel utca</t>
  </si>
  <si>
    <t>Móricz Zs. utca</t>
  </si>
  <si>
    <t>Talajvíz figyelő kút</t>
  </si>
  <si>
    <t>Mágor történélmi emlékhely</t>
  </si>
  <si>
    <t>Pányád-Ükmös belvízcsatorna ren</t>
  </si>
  <si>
    <t>temető közvilágítás</t>
  </si>
  <si>
    <t>Vésztő-Mágor, Kóti és Bartók ker</t>
  </si>
  <si>
    <t>Belt. belvízrend. Ady telep</t>
  </si>
  <si>
    <t>Városközpontot elkerülő utak</t>
  </si>
  <si>
    <t>Ref. templom környékének felújít</t>
  </si>
  <si>
    <t>Vésztő - Mágor emlékhely fejlesz</t>
  </si>
  <si>
    <t>Szennyvízhálózat befejező munká</t>
  </si>
  <si>
    <t>Zenepavilon (Liget) EMVA-6.46</t>
  </si>
  <si>
    <t>Urnasírhely Temető</t>
  </si>
  <si>
    <t>Vagyonkezelésbe vett építmény</t>
  </si>
  <si>
    <t>Kerítés (Mágori Emlékhely)</t>
  </si>
  <si>
    <t>Újkőkoriház</t>
  </si>
  <si>
    <t>Gravitációs bekötőcsatornák (1-2-</t>
  </si>
  <si>
    <t>Nyomóvezetékek (1-2-3-5-6-8-9-</t>
  </si>
  <si>
    <t>Nyomóvezetékek 100mm (1-2-3-</t>
  </si>
  <si>
    <t>Szennyvízátemelők 1,6 m (1-2-3-</t>
  </si>
  <si>
    <t>Szennyvízátemelők 2,0 m (1-2-3-</t>
  </si>
  <si>
    <t>Szerelvénykezelő aknák (1-2-3-5-</t>
  </si>
  <si>
    <t>Gravitációs gyűjtőhálózat (1-2-3-</t>
  </si>
  <si>
    <t>Ivóvíz hálózat Vagyonértékelt</t>
  </si>
  <si>
    <t>Regionális ivóvíz hálózat</t>
  </si>
  <si>
    <t>7. ö. Átemelő műtárgy</t>
  </si>
  <si>
    <t>7. ö. Bekötőcsatornák</t>
  </si>
  <si>
    <t>7. ö. Fertőtlenítő medence</t>
  </si>
  <si>
    <t>7. ö. Fölösiszap techn. vez.</t>
  </si>
  <si>
    <t>7. ö. Gravitációs gyűjtőhálózat</t>
  </si>
  <si>
    <t>7. ö. Mosatóvíz technológiai veze</t>
  </si>
  <si>
    <t>7. ö. Nyomóvezeték</t>
  </si>
  <si>
    <t>7. ö. Térburkolat ép. előtt</t>
  </si>
  <si>
    <t>7.ö. Biológiai műtárgy</t>
  </si>
  <si>
    <t>7.ö. csurgalékvíz techn. vez.</t>
  </si>
  <si>
    <t>7.ö. fertőtlenítő medence</t>
  </si>
  <si>
    <t>7.ö. H-2, H-3, H-4 techn. vez.</t>
  </si>
  <si>
    <t>7.ö. H-5, H-6 techn. vez.</t>
  </si>
  <si>
    <t>7.ö. Ivóvíz techn. vez.</t>
  </si>
  <si>
    <t>7.ö. Járdaburkolat ép. előtt</t>
  </si>
  <si>
    <t>7.ö. Kerítés vasbeton oszlopon</t>
  </si>
  <si>
    <t>7.ö. Levegő techn. vez.</t>
  </si>
  <si>
    <t>7.ö. Levegővez. techn. vez.</t>
  </si>
  <si>
    <t>7.ö. Szennyvíz techn. vez.</t>
  </si>
  <si>
    <t>7.ö. Szip. szennyvíz fog. műtárgy</t>
  </si>
  <si>
    <t>7.ö. szippantot szenyvíz techn. ve</t>
  </si>
  <si>
    <t>7.ö. Vasszulfát techn. vez.</t>
  </si>
  <si>
    <t>Gravitációs gyűjtőhálózat IV. öbl.</t>
  </si>
  <si>
    <t>KEOP ivóvíz javító program- ivó</t>
  </si>
  <si>
    <t>Szennyvízátem. műtárgy IV. öbl.</t>
  </si>
  <si>
    <t>Vízméeő akna IV öbl.</t>
  </si>
  <si>
    <t>Számítógép vásárlás</t>
  </si>
  <si>
    <t>DELL Vostro 3368 számítógép (7 db)</t>
  </si>
  <si>
    <t>Minolta Bizhub c227 fénymásoló</t>
  </si>
  <si>
    <t>Szerver korszerűsítéshez részegys</t>
  </si>
  <si>
    <t>DELL Vostro 3568 notebook (2 db)</t>
  </si>
  <si>
    <t>Dell Insp 3567 notebook (7 db)</t>
  </si>
  <si>
    <t>Apple IPAD Pro tablet</t>
  </si>
  <si>
    <t>HP laserJet nyomtató</t>
  </si>
  <si>
    <t>Laptop (Sinka ház)</t>
  </si>
  <si>
    <t>Projektor (Sinka ház)</t>
  </si>
  <si>
    <t>Érintőképernyős terminál, infópult (Sinka ház)</t>
  </si>
  <si>
    <t>Szűrőaudiómester SA-7 digitális kijelzővel</t>
  </si>
  <si>
    <r>
      <rPr>
        <sz val="9"/>
        <rFont val="Arial MT"/>
        <family val="2"/>
      </rPr>
      <t>Epson-EB2250U projektor</t>
    </r>
  </si>
  <si>
    <t>Videokeverő és rögzítő rendszer E</t>
  </si>
  <si>
    <t>SXS kamkorder szett EMVA-6.46</t>
  </si>
  <si>
    <t>SXS kamkorder szett+kameraállv</t>
  </si>
  <si>
    <t>Hangrenszer mikrofonnal EMVA</t>
  </si>
  <si>
    <t>Összecsukható EMVA-6.463.02.</t>
  </si>
  <si>
    <t>Kosaras mosogató, fertőtlenítő gé</t>
  </si>
  <si>
    <t>RKG-400 gázüzemű üst</t>
  </si>
  <si>
    <t>RKG-200 gázüzemű üst</t>
  </si>
  <si>
    <t>GZS-214 gázüzemű főzőzsámoly</t>
  </si>
  <si>
    <t>Csomagológép EMVA-6.463.02.0</t>
  </si>
  <si>
    <t>Káposztaszeletelő és torzsafúrógé</t>
  </si>
  <si>
    <t>Gyűrűs henger (használt)</t>
  </si>
  <si>
    <t>Sorközművelő kultivátor (használ</t>
  </si>
  <si>
    <t>Függesztett szántóföldi műtrágyas</t>
  </si>
  <si>
    <t>Műanyag daráló gép</t>
  </si>
  <si>
    <t>Gallydaráló munkagép (traktorra</t>
  </si>
  <si>
    <t>Emelőkosár Haulotte</t>
  </si>
  <si>
    <t>Kisüzemi gyümölcslékészítő szett</t>
  </si>
  <si>
    <t>Ipari gyümölcsaszaló B.master</t>
  </si>
  <si>
    <t>Barázdanyitó dondi demógép</t>
  </si>
  <si>
    <t>Dobkasza 200-as használt WIRA</t>
  </si>
  <si>
    <t>Váltvaforgató eke használt</t>
  </si>
  <si>
    <t>szervestrágyaszóró használt</t>
  </si>
  <si>
    <t>Robogó használt</t>
  </si>
  <si>
    <t>Szerszámos kocsi</t>
  </si>
  <si>
    <t>Fűnyíró traktor M200-117T</t>
  </si>
  <si>
    <t>Szállító szallag</t>
  </si>
  <si>
    <t>Gabonavetőgép használt</t>
  </si>
  <si>
    <t>Fűkasza WIRAX Z-069</t>
  </si>
  <si>
    <t>Damilos fűnyíró</t>
  </si>
  <si>
    <t>Mobil kendercséplő (közmunka)</t>
  </si>
  <si>
    <t>Aluminium pavilon sátorváz (köz</t>
  </si>
  <si>
    <t>Öntöző rendszer (közmunka) 800</t>
  </si>
  <si>
    <t>Guruló állvány Zarges Professi (k</t>
  </si>
  <si>
    <t>Faipari kombinált gyalugép (közm</t>
  </si>
  <si>
    <t>Rázóasztal 3000x1000 (közmunk</t>
  </si>
  <si>
    <t>Gödörfúrú HONDA HTF250 vízs</t>
  </si>
  <si>
    <t>Benzinmotoros szivattyú WB30 t</t>
  </si>
  <si>
    <t>Lézeres szintező Rugby 620+BT3</t>
  </si>
  <si>
    <t>Döngölőgép UBZ 64 Honda GXR</t>
  </si>
  <si>
    <t>Növényolajprés OP 222-F 3f 400</t>
  </si>
  <si>
    <t>Porelszívó (közmunka)</t>
  </si>
  <si>
    <t>Magtisztító gépsor (közmunka)</t>
  </si>
  <si>
    <t>Homlokrakodó gém használt (köz</t>
  </si>
  <si>
    <t>Körbálázó Simpa használt (közm</t>
  </si>
  <si>
    <t>Sátor (közmunka)</t>
  </si>
  <si>
    <t>Drótfonógép automata (közmunk</t>
  </si>
  <si>
    <t>Töltő, palackozó gép (közmunka)</t>
  </si>
  <si>
    <t>Óvodai játszótéri eszközök szett</t>
  </si>
  <si>
    <t>SXS kamdorder szett EMVA-6.46</t>
  </si>
  <si>
    <t>Ágvágó ASA 85</t>
  </si>
  <si>
    <r>
      <rPr>
        <sz val="9"/>
        <rFont val="Arial MT"/>
        <family val="2"/>
      </rPr>
      <t>Sajtfüstölő</t>
    </r>
  </si>
  <si>
    <r>
      <rPr>
        <sz val="9"/>
        <rFont val="Arial MT"/>
        <family val="2"/>
      </rPr>
      <t>Tejszeparátor</t>
    </r>
  </si>
  <si>
    <r>
      <rPr>
        <sz val="9"/>
        <rFont val="Arial MT"/>
        <family val="2"/>
      </rPr>
      <t>Savószivattyú</t>
    </r>
  </si>
  <si>
    <r>
      <rPr>
        <sz val="9"/>
        <rFont val="Arial MT"/>
        <family val="2"/>
      </rPr>
      <t>Fogadó tejszivattyú</t>
    </r>
  </si>
  <si>
    <r>
      <rPr>
        <sz val="9"/>
        <rFont val="Arial MT"/>
        <family val="2"/>
      </rPr>
      <t>Tejanalizátor</t>
    </r>
  </si>
  <si>
    <r>
      <rPr>
        <sz val="9"/>
        <rFont val="Arial MT"/>
        <family val="2"/>
      </rPr>
      <t>Pasztőrkád félautomata</t>
    </r>
  </si>
  <si>
    <r>
      <rPr>
        <sz val="9"/>
        <rFont val="Arial MT"/>
        <family val="2"/>
      </rPr>
      <t>Átfolyásmérő Pony Flow 2 Coll</t>
    </r>
  </si>
  <si>
    <r>
      <rPr>
        <sz val="9"/>
        <rFont val="Arial MT"/>
        <family val="2"/>
      </rPr>
      <t>Tejfogadó hűtő</t>
    </r>
  </si>
  <si>
    <r>
      <rPr>
        <sz val="9"/>
        <rFont val="Arial MT"/>
        <family val="2"/>
      </rPr>
      <t>Mobil hűtő 300 l</t>
    </r>
  </si>
  <si>
    <r>
      <rPr>
        <sz val="9"/>
        <rFont val="Arial MT"/>
        <family val="2"/>
      </rPr>
      <t>Tejszűrő NÁ-50es fémbetétes elő</t>
    </r>
  </si>
  <si>
    <r>
      <rPr>
        <sz val="9"/>
        <rFont val="Arial MT"/>
        <family val="2"/>
      </rPr>
      <t>300 liter +90 C-os +30 C-ra történ</t>
    </r>
  </si>
  <si>
    <r>
      <rPr>
        <sz val="9"/>
        <rFont val="Arial MT"/>
        <family val="2"/>
      </rPr>
      <t>Szomatikus sejtszámmérő</t>
    </r>
  </si>
  <si>
    <r>
      <rPr>
        <sz val="9"/>
        <rFont val="Arial MT"/>
        <family val="2"/>
      </rPr>
      <t>Sajtkosár kerettel és emelővel sóz</t>
    </r>
  </si>
  <si>
    <r>
      <rPr>
        <sz val="9"/>
        <rFont val="Arial MT"/>
        <family val="2"/>
      </rPr>
      <t>Tejszállító</t>
    </r>
  </si>
  <si>
    <r>
      <rPr>
        <sz val="9"/>
        <rFont val="Arial MT"/>
        <family val="2"/>
      </rPr>
      <t>Botsch szecskázó</t>
    </r>
  </si>
  <si>
    <r>
      <rPr>
        <sz val="9"/>
        <rFont val="Arial MT"/>
        <family val="2"/>
      </rPr>
      <t>Szanyi daráló-prés</t>
    </r>
  </si>
  <si>
    <r>
      <rPr>
        <sz val="9"/>
        <rFont val="Arial MT"/>
        <family val="2"/>
      </rPr>
      <t>Dobrosta</t>
    </r>
  </si>
  <si>
    <r>
      <rPr>
        <sz val="9"/>
        <rFont val="Arial MT"/>
        <family val="2"/>
      </rPr>
      <t>Nyakbefogó Szerkezet Juh-Kecsk</t>
    </r>
  </si>
  <si>
    <r>
      <rPr>
        <sz val="9"/>
        <rFont val="Arial MT"/>
        <family val="2"/>
      </rPr>
      <t>Pavilon ponyva készítés</t>
    </r>
  </si>
  <si>
    <r>
      <rPr>
        <sz val="9"/>
        <rFont val="Arial MT"/>
        <family val="2"/>
      </rPr>
      <t>Labdarúgó háló</t>
    </r>
  </si>
  <si>
    <r>
      <rPr>
        <sz val="9"/>
        <rFont val="Arial MT"/>
        <family val="2"/>
      </rPr>
      <t>Mobil lelátó</t>
    </r>
  </si>
  <si>
    <r>
      <rPr>
        <sz val="9"/>
        <rFont val="Arial MT"/>
        <family val="2"/>
      </rPr>
      <t>1*18-as etető- és fejőállás</t>
    </r>
  </si>
  <si>
    <r>
      <rPr>
        <sz val="9"/>
        <rFont val="Arial MT"/>
        <family val="2"/>
      </rPr>
      <t>Rozsdamentes mosogató + szárító</t>
    </r>
  </si>
  <si>
    <r>
      <rPr>
        <sz val="9"/>
        <rFont val="Arial MT"/>
        <family val="2"/>
      </rPr>
      <t>Raklapemelő</t>
    </r>
  </si>
  <si>
    <r>
      <rPr>
        <sz val="9"/>
        <rFont val="Arial MT"/>
        <family val="2"/>
      </rPr>
      <t>8 kamerás rendszer</t>
    </r>
  </si>
  <si>
    <r>
      <rPr>
        <sz val="9"/>
        <rFont val="Arial MT"/>
        <family val="2"/>
      </rPr>
      <t>Riasztó</t>
    </r>
  </si>
  <si>
    <r>
      <rPr>
        <sz val="9"/>
        <rFont val="Arial MT"/>
        <family val="2"/>
      </rPr>
      <t>Félautomatatermékadagolós pohá</t>
    </r>
  </si>
  <si>
    <r>
      <rPr>
        <sz val="9"/>
        <rFont val="Arial MT"/>
        <family val="2"/>
      </rPr>
      <t>Sajtprés</t>
    </r>
  </si>
  <si>
    <r>
      <rPr>
        <sz val="9"/>
        <rFont val="Arial MT"/>
        <family val="2"/>
      </rPr>
      <t>Keretes szúnyogháló, felszerelve</t>
    </r>
  </si>
  <si>
    <r>
      <rPr>
        <sz val="9"/>
        <rFont val="Arial MT"/>
        <family val="2"/>
      </rPr>
      <t>Rozsdamentes 3 tálcás mosogató</t>
    </r>
  </si>
  <si>
    <r>
      <rPr>
        <sz val="9"/>
        <rFont val="Arial MT"/>
        <family val="2"/>
      </rPr>
      <t>Túrakenu 3 személyes</t>
    </r>
  </si>
  <si>
    <r>
      <rPr>
        <sz val="9"/>
        <rFont val="Arial MT"/>
        <family val="2"/>
      </rPr>
      <t>Epson projektor</t>
    </r>
  </si>
  <si>
    <r>
      <rPr>
        <sz val="9"/>
        <rFont val="Arial MT"/>
        <family val="2"/>
      </rPr>
      <t>QSC-K hangfal</t>
    </r>
  </si>
  <si>
    <r>
      <rPr>
        <sz val="9"/>
        <rFont val="Arial MT"/>
        <family val="2"/>
      </rPr>
      <t>DJI-Mavic 2 Pro fényképező drón</t>
    </r>
  </si>
  <si>
    <r>
      <rPr>
        <sz val="9"/>
        <rFont val="Arial MT"/>
        <family val="2"/>
      </rPr>
      <t>LG 65UK6300MLB TV</t>
    </r>
  </si>
  <si>
    <r>
      <rPr>
        <sz val="9"/>
        <rFont val="Arial MT"/>
        <family val="2"/>
      </rPr>
      <t>Yamaha-StagePass 600 aktív han</t>
    </r>
  </si>
  <si>
    <r>
      <rPr>
        <sz val="9"/>
        <rFont val="Arial MT"/>
        <family val="2"/>
      </rPr>
      <t>Fali hővisszanyerő szellőztető</t>
    </r>
  </si>
  <si>
    <r>
      <rPr>
        <sz val="9"/>
        <rFont val="Arial MT"/>
        <family val="2"/>
      </rPr>
      <t>Fusing TZKF6 tűzzománc kemen</t>
    </r>
  </si>
  <si>
    <r>
      <rPr>
        <sz val="9"/>
        <rFont val="Arial MT"/>
        <family val="2"/>
      </rPr>
      <t>Faaprító gép, traktorra szerelhető</t>
    </r>
  </si>
  <si>
    <r>
      <rPr>
        <sz val="9"/>
        <rFont val="Arial MT"/>
        <family val="2"/>
      </rPr>
      <t>Alsó behordószalag (Rabaud Xyl</t>
    </r>
  </si>
  <si>
    <r>
      <rPr>
        <sz val="9"/>
        <rFont val="Arial MT"/>
        <family val="2"/>
      </rPr>
      <t>Aszfaltmaró (Simex PLB350)</t>
    </r>
  </si>
  <si>
    <r>
      <rPr>
        <sz val="9"/>
        <rFont val="Arial MT"/>
        <family val="2"/>
      </rPr>
      <t>Orvosi rendelő bútorzata (szerződ</t>
    </r>
  </si>
  <si>
    <r>
      <rPr>
        <sz val="9"/>
        <rFont val="Arial MT"/>
        <family val="2"/>
      </rPr>
      <t>Műtrágyaszóró kistraktorra</t>
    </r>
  </si>
  <si>
    <r>
      <rPr>
        <sz val="9"/>
        <rFont val="Arial MT"/>
        <family val="2"/>
      </rPr>
      <t>Kapagép (rotációs kapa) és alkatr</t>
    </r>
  </si>
  <si>
    <r>
      <rPr>
        <sz val="9"/>
        <rFont val="Arial MT"/>
        <family val="2"/>
      </rPr>
      <t>Benzinmotoros fűkasza</t>
    </r>
  </si>
  <si>
    <r>
      <rPr>
        <sz val="9"/>
        <rFont val="Arial MT"/>
        <family val="2"/>
      </rPr>
      <t>Polcrendszer</t>
    </r>
  </si>
  <si>
    <r>
      <rPr>
        <sz val="9"/>
        <rFont val="Arial MT"/>
        <family val="2"/>
      </rPr>
      <t>Szeletelőgép</t>
    </r>
  </si>
  <si>
    <r>
      <rPr>
        <sz val="9"/>
        <rFont val="Arial MT"/>
        <family val="2"/>
      </rPr>
      <t>Fóliahegesztő gép és tartozéka</t>
    </r>
  </si>
  <si>
    <r>
      <rPr>
        <sz val="9"/>
        <rFont val="Arial MT"/>
        <family val="2"/>
      </rPr>
      <t>Liszt szita</t>
    </r>
  </si>
  <si>
    <r>
      <rPr>
        <sz val="9"/>
        <rFont val="Arial MT"/>
        <family val="2"/>
      </rPr>
      <t>Tésztakészítő gép és tartozéka</t>
    </r>
  </si>
  <si>
    <r>
      <rPr>
        <sz val="9"/>
        <rFont val="Arial MT"/>
        <family val="2"/>
      </rPr>
      <t>Csomagoló berendezés és tartozé</t>
    </r>
  </si>
  <si>
    <r>
      <rPr>
        <sz val="9"/>
        <rFont val="Arial MT"/>
        <family val="2"/>
      </rPr>
      <t>Szellőztető feldolgozó üzembe</t>
    </r>
  </si>
  <si>
    <r>
      <rPr>
        <sz val="9"/>
        <rFont val="Arial MT"/>
        <family val="2"/>
      </rPr>
      <t>Kamera (csőkamera)</t>
    </r>
  </si>
  <si>
    <r>
      <rPr>
        <sz val="9"/>
        <rFont val="Arial MT"/>
        <family val="2"/>
      </rPr>
      <t>Kompresszor (töltőgéphez)</t>
    </r>
  </si>
  <si>
    <r>
      <rPr>
        <sz val="9"/>
        <rFont val="Arial MT"/>
        <family val="2"/>
      </rPr>
      <t>Fóliaház</t>
    </r>
  </si>
  <si>
    <r>
      <rPr>
        <sz val="9"/>
        <rFont val="Arial MT"/>
        <family val="2"/>
      </rPr>
      <t>Economy 5x10x2 m-es zöld ablak</t>
    </r>
  </si>
  <si>
    <r>
      <rPr>
        <sz val="9"/>
        <rFont val="Arial MT"/>
        <family val="2"/>
      </rPr>
      <t>Térfigyelő (Temető)</t>
    </r>
  </si>
  <si>
    <r>
      <rPr>
        <sz val="9"/>
        <rFont val="Arial MT"/>
        <family val="2"/>
      </rPr>
      <t>Önjáró fűnyíró</t>
    </r>
  </si>
  <si>
    <r>
      <rPr>
        <sz val="9"/>
        <rFont val="Arial MT"/>
        <family val="2"/>
      </rPr>
      <t>Motoros láncfűrész</t>
    </r>
  </si>
  <si>
    <r>
      <rPr>
        <sz val="9"/>
        <rFont val="Arial MT"/>
        <family val="2"/>
      </rPr>
      <t>Benzinmotoros szivattyú</t>
    </r>
  </si>
  <si>
    <r>
      <rPr>
        <sz val="9"/>
        <rFont val="Arial MT"/>
        <family val="2"/>
      </rPr>
      <t>Öntözőrendszer alkatrészek készl.</t>
    </r>
  </si>
  <si>
    <r>
      <rPr>
        <sz val="9"/>
        <rFont val="Arial MT"/>
        <family val="2"/>
      </rPr>
      <t>Fóliaház vasszerkezet használt</t>
    </r>
  </si>
  <si>
    <r>
      <rPr>
        <sz val="9"/>
        <rFont val="Arial MT"/>
        <family val="2"/>
      </rPr>
      <t>Fóliaházhoz tartó szerkezet</t>
    </r>
  </si>
  <si>
    <r>
      <rPr>
        <sz val="9"/>
        <rFont val="Arial MT"/>
        <family val="2"/>
      </rPr>
      <t>Fóliaházhoz fénystabil fólia</t>
    </r>
  </si>
  <si>
    <r>
      <rPr>
        <sz val="9"/>
        <rFont val="Arial MT"/>
        <family val="2"/>
      </rPr>
      <t>Csalán öntöző rendszer</t>
    </r>
  </si>
  <si>
    <r>
      <rPr>
        <sz val="9"/>
        <rFont val="Arial MT"/>
        <family val="2"/>
      </rPr>
      <t>Városi térfigyelőrendszer kiépítés</t>
    </r>
  </si>
  <si>
    <r>
      <rPr>
        <sz val="9"/>
        <rFont val="Arial MT"/>
        <family val="2"/>
      </rPr>
      <t>Közvilágítás korszerűsítés KEOP</t>
    </r>
  </si>
  <si>
    <r>
      <rPr>
        <sz val="9"/>
        <rFont val="Arial MT"/>
        <family val="2"/>
      </rPr>
      <t>Fűszer daráló használt</t>
    </r>
  </si>
  <si>
    <r>
      <rPr>
        <sz val="9"/>
        <rFont val="Arial MT"/>
        <family val="2"/>
      </rPr>
      <t>Örlő malom használt</t>
    </r>
  </si>
  <si>
    <r>
      <rPr>
        <sz val="9"/>
        <rFont val="Arial MT"/>
        <family val="2"/>
      </rPr>
      <t>Olajprésgép motoros szűrővel</t>
    </r>
  </si>
  <si>
    <r>
      <rPr>
        <sz val="9"/>
        <rFont val="Arial MT"/>
        <family val="2"/>
      </rPr>
      <t>Irattartó szekrény Antikolt foggan</t>
    </r>
  </si>
  <si>
    <r>
      <rPr>
        <sz val="9"/>
        <rFont val="Arial MT"/>
        <family val="2"/>
      </rPr>
      <t>Motorosvászon (Mávház, 2017.év</t>
    </r>
  </si>
  <si>
    <r>
      <rPr>
        <sz val="9"/>
        <rFont val="Arial MT"/>
        <family val="2"/>
      </rPr>
      <t>Szekrénysor 8 db-os Pénzügy ma</t>
    </r>
  </si>
  <si>
    <t>Apache 650 Minirakodó</t>
  </si>
  <si>
    <t>Citroen Jumper</t>
  </si>
  <si>
    <t>Fülkés kistraktor DEMÓ</t>
  </si>
  <si>
    <t>Pótkocsi BHP-1400</t>
  </si>
  <si>
    <t>Fülkés kistraktor szerelvény hasz</t>
  </si>
  <si>
    <t>IFA teherautó W50</t>
  </si>
  <si>
    <t>FORD Ranger platós terepjáró K</t>
  </si>
  <si>
    <t>MTZ-820 traktor</t>
  </si>
  <si>
    <t>Citroen Jumper Frsz</t>
  </si>
  <si>
    <t>Önjáró betonkeverő gép használt</t>
  </si>
  <si>
    <t>MTZ-892,2 traktor használt (köz</t>
  </si>
  <si>
    <t>Szippantó jármű használt (RENA</t>
  </si>
  <si>
    <t>OPEL INSIGNIA személygépkoc</t>
  </si>
  <si>
    <t>Renault Master mikrobusz</t>
  </si>
  <si>
    <t>Nissan NV200 Fridge vételár kieg</t>
  </si>
  <si>
    <t>Opel Corsa (VAN 1.3 CDTI)</t>
  </si>
  <si>
    <t>Utánfutó</t>
  </si>
  <si>
    <t>Citroen Y Steel-Truck Jumper - A</t>
  </si>
  <si>
    <t>LG 21,5^ LED monitor</t>
  </si>
  <si>
    <t>LG 21,5" monitor</t>
  </si>
  <si>
    <t>Reiner cyberJack RFID e-személy</t>
  </si>
  <si>
    <t>Logitech nootbook egér</t>
  </si>
  <si>
    <t>Fijutsu Notebook KOM</t>
  </si>
  <si>
    <t>Fujitsu Notebook KOM</t>
  </si>
  <si>
    <t>Számítógép office Közm.</t>
  </si>
  <si>
    <t>Számatógép INtel dual (gyermeko</t>
  </si>
  <si>
    <t>Nootebook (Támop)</t>
  </si>
  <si>
    <t>Notebook -Haló</t>
  </si>
  <si>
    <t>Számatógép</t>
  </si>
  <si>
    <t>Monitor</t>
  </si>
  <si>
    <t>Notebook LENOVO T410 (Mágo</t>
  </si>
  <si>
    <t>Laptop (dr. Kis Ágnes EÜ saját k</t>
  </si>
  <si>
    <t>D-Link DGS.1210-switch</t>
  </si>
  <si>
    <t>Nyomtató (HP LaserJet Pro M426</t>
  </si>
  <si>
    <t>Kártyaolvasó (Reiner cyberJack R</t>
  </si>
  <si>
    <t>KELine 0,5m Cat5e patch kábel 2</t>
  </si>
  <si>
    <t>Laptop</t>
  </si>
  <si>
    <t>Számítógép (Intel Core i3) (Dr. K</t>
  </si>
  <si>
    <t>Monitor (LENOVO 24" VA LED</t>
  </si>
  <si>
    <t>Receptnyomtató (Brother L5000D</t>
  </si>
  <si>
    <t>Nyomtató (HP M428fdw MFP) (</t>
  </si>
  <si>
    <t>Huawei P9 Lite Mini 5 okosteleo</t>
  </si>
  <si>
    <t>Szünetmentes tápegység</t>
  </si>
  <si>
    <t>Wifi router</t>
  </si>
  <si>
    <t>Nagy teljesítményű Router</t>
  </si>
  <si>
    <t>Elosztó switch</t>
  </si>
  <si>
    <t>LED TV</t>
  </si>
  <si>
    <t>Robotlámpa 24 db EMVA-6.463.</t>
  </si>
  <si>
    <t>LED robotlámpa EMVA-6.463.02</t>
  </si>
  <si>
    <t>LED robotlámpa</t>
  </si>
  <si>
    <t>Alu tartórendszer EMVA-6.463.0</t>
  </si>
  <si>
    <t>Kapálógép partner85</t>
  </si>
  <si>
    <t>Konyhabútor (Dolgozói helység)</t>
  </si>
  <si>
    <t>Sötétítő függöny</t>
  </si>
  <si>
    <t>Fejl. kockaját. vizuális</t>
  </si>
  <si>
    <t>Fejl. kockajáték testséma</t>
  </si>
  <si>
    <t>Fejlesztő kockajáték számolás</t>
  </si>
  <si>
    <t>MOL írásvetítő KOm</t>
  </si>
  <si>
    <t>Hordozható CD rádió-magnó</t>
  </si>
  <si>
    <t>DVD lejátszó</t>
  </si>
  <si>
    <t>MOL írásvetítő KOM</t>
  </si>
  <si>
    <t>MOOL írásvetítő KOM</t>
  </si>
  <si>
    <t>DVD lejátszó felvevő</t>
  </si>
  <si>
    <t>Benzinmotoros permetező</t>
  </si>
  <si>
    <t>benzinmotoros permetező</t>
  </si>
  <si>
    <t>Robbanómotoros fűkasza</t>
  </si>
  <si>
    <t>Robbanómotoros fűkasza STiHL</t>
  </si>
  <si>
    <t>Robbanómotoros fűkasza STIHL</t>
  </si>
  <si>
    <t>Hegesztő MIG 250</t>
  </si>
  <si>
    <t>betonkeverő BM 320</t>
  </si>
  <si>
    <t>Fűkasza MÁV</t>
  </si>
  <si>
    <t>STIHL FS-350 fűnyíró</t>
  </si>
  <si>
    <t>STIHL FS 350 fűnyíró +bozótvág</t>
  </si>
  <si>
    <t>Motorosbozótvágó kasza</t>
  </si>
  <si>
    <t>Betonkeverő Közm.</t>
  </si>
  <si>
    <t>Lámpaoszlop tomplom</t>
  </si>
  <si>
    <t>Lámpaoszlop Temető</t>
  </si>
  <si>
    <t>Lámpaoszlop templom</t>
  </si>
  <si>
    <t>Szines TV</t>
  </si>
  <si>
    <t>Video lejátszó</t>
  </si>
  <si>
    <t>STIHL FS 350 fűkasza MÁV</t>
  </si>
  <si>
    <t>STIHL FS 350 fűkasza</t>
  </si>
  <si>
    <t>Babydop 3 db</t>
  </si>
  <si>
    <t>csecsemőmérleg</t>
  </si>
  <si>
    <t>Műszerszekény</t>
  </si>
  <si>
    <t>Kombinált éjjeli szekrény</t>
  </si>
  <si>
    <t>Szines TV Thomson</t>
  </si>
  <si>
    <t>Szemetes konténer 1100l-es</t>
  </si>
  <si>
    <t>Szines TV használt</t>
  </si>
  <si>
    <t>Hulladégyűjtő sziget 4 db-os</t>
  </si>
  <si>
    <t>Bölcsődei eszközök</t>
  </si>
  <si>
    <t>Tápoldatozó + tartozék + KPE cs</t>
  </si>
  <si>
    <t>STIHL FS-55 damilos fűnyíró</t>
  </si>
  <si>
    <t>Hulladékgyűjtő sziget 4 db-os</t>
  </si>
  <si>
    <t>sebességmérő berendezés</t>
  </si>
  <si>
    <t>1100 l-es konténer</t>
  </si>
  <si>
    <t>1100 L-es konténer</t>
  </si>
  <si>
    <t>3 db lámpatest</t>
  </si>
  <si>
    <t>Főzőüst 200 l-es</t>
  </si>
  <si>
    <t>HALEX apríték égőfej 50 KW-os</t>
  </si>
  <si>
    <t>GIGANT-100 aprítékos kazán</t>
  </si>
  <si>
    <t>HALEX apríték égőfej 100 KW-o</t>
  </si>
  <si>
    <t>Konoca fénymásoló</t>
  </si>
  <si>
    <t>Festékszóró kompresszor útfestés</t>
  </si>
  <si>
    <t>Stihl FS 350 fűkasza</t>
  </si>
  <si>
    <t>Kamatsu 97 WB kotrórakodó gép</t>
  </si>
  <si>
    <t>Kamatsu 97WB kotrórakodó gép</t>
  </si>
  <si>
    <t>MTZ-hez műtrágyaszóró (használ</t>
  </si>
  <si>
    <t>MTZ-hez rendsodró (használt 7 c</t>
  </si>
  <si>
    <t>MTZ tolólap (használt, 250cm, fe</t>
  </si>
  <si>
    <t>MTZ-hez bálázó (használt, kocka</t>
  </si>
  <si>
    <t>Ágaprító, ágdaráló gép (ágaprító</t>
  </si>
  <si>
    <t>Benzinmotoros láncfűrész és tarto</t>
  </si>
  <si>
    <t>Lombszívó</t>
  </si>
  <si>
    <t>Fűnyíró</t>
  </si>
  <si>
    <t>Kuka</t>
  </si>
  <si>
    <t>Ventillátor 30 cm</t>
  </si>
  <si>
    <t>Magzati szívhanghallgató készülé</t>
  </si>
  <si>
    <t>Fajáték vásárlás</t>
  </si>
  <si>
    <t>Lang teszt II.</t>
  </si>
  <si>
    <t>10 db Tejipari Láda 600*400*220</t>
  </si>
  <si>
    <t>Polc bútorlapból 2x1,5 m (piac)</t>
  </si>
  <si>
    <t>Fiókos kiszolgáló polc (piac)</t>
  </si>
  <si>
    <t>1 polcos kiszolgáló polc (piac)</t>
  </si>
  <si>
    <t>Mosogató szekrény csapteleppel (</t>
  </si>
  <si>
    <t>Papírkéztörlő tartó fémből (piac)</t>
  </si>
  <si>
    <t>Polc bútorlapból 2x1,5 m (Mágor</t>
  </si>
  <si>
    <t>Polcos állványszekrény (Mágor) (</t>
  </si>
  <si>
    <t>Kis polcos állványszekrény (Mág</t>
  </si>
  <si>
    <t>Pénztárgép vásárlása</t>
  </si>
  <si>
    <t>Ventillátor (FS41T Vivax 40cm)</t>
  </si>
  <si>
    <t>Asztal 4 székkel</t>
  </si>
  <si>
    <t>Irodai kávégép 339769 Saeco Liri</t>
  </si>
  <si>
    <t>Sajtár fedel 2 csonk</t>
  </si>
  <si>
    <t>RM. Sajtár 25 l-es</t>
  </si>
  <si>
    <t>Kárpitozott szék (Monostor)</t>
  </si>
  <si>
    <t>Rosta (Eabaud Xylochip 200T)</t>
  </si>
  <si>
    <t>Horganyzott juh hengerbála etető</t>
  </si>
  <si>
    <t>Magasnyomású mosó (traktorhoz</t>
  </si>
  <si>
    <t>Motoros háti permetező</t>
  </si>
  <si>
    <t>Benzinmotoros láncfűrészt (kis St</t>
  </si>
  <si>
    <t>Benzinmotoros sövényvágó</t>
  </si>
  <si>
    <t>Betonkeverő és tartozékai</t>
  </si>
  <si>
    <t>Fúrógép</t>
  </si>
  <si>
    <t>LCD Tv 32" tartókonzollal</t>
  </si>
  <si>
    <t>Hűtőszekrény</t>
  </si>
  <si>
    <t>Irodaszék (SUNDS fekete)</t>
  </si>
  <si>
    <t>Íróasztal</t>
  </si>
  <si>
    <t>Asztali lámpa</t>
  </si>
  <si>
    <t>Ágy (166x87x206)</t>
  </si>
  <si>
    <t>Ágymatrac (160-as)</t>
  </si>
  <si>
    <t>Ágy (870x962x2056mm)</t>
  </si>
  <si>
    <t>Ágymatrac (90-es)</t>
  </si>
  <si>
    <t>Hálószobai textíliák</t>
  </si>
  <si>
    <t>Törölköző készlet</t>
  </si>
  <si>
    <t>Tolóajtós szekrény</t>
  </si>
  <si>
    <t>Kétajtós szekrény</t>
  </si>
  <si>
    <t>Éjjeli szekrény</t>
  </si>
  <si>
    <t>Éjjeli lámpa</t>
  </si>
  <si>
    <t>Dohányzó asztal</t>
  </si>
  <si>
    <t>Komód</t>
  </si>
  <si>
    <t>Kanapé</t>
  </si>
  <si>
    <t>Középszőnyeg</t>
  </si>
  <si>
    <t>Szőnyeg előtérbe</t>
  </si>
  <si>
    <t>Étkező asztal</t>
  </si>
  <si>
    <t>Étkezőszék</t>
  </si>
  <si>
    <t>Konyhaszekrény blokk</t>
  </si>
  <si>
    <t>Rozsdamentes mosogató</t>
  </si>
  <si>
    <t>Függöny</t>
  </si>
  <si>
    <t>Függöny karnis</t>
  </si>
  <si>
    <t>Étkészlet</t>
  </si>
  <si>
    <t>Evőeszközkészlet</t>
  </si>
  <si>
    <t>Edénykészlet</t>
  </si>
  <si>
    <t>Serpenyőkészlet</t>
  </si>
  <si>
    <t>Konyhai eszköz</t>
  </si>
  <si>
    <t>Üvegkészlet</t>
  </si>
  <si>
    <t>Konyharuha készlet</t>
  </si>
  <si>
    <t>Konyhai textília</t>
  </si>
  <si>
    <t>Ruhaszárító</t>
  </si>
  <si>
    <t>Cipőtartó</t>
  </si>
  <si>
    <t>Kádkilépő</t>
  </si>
  <si>
    <t>Mennyezeti lámpa hálószoba</t>
  </si>
  <si>
    <t>Mosógép + szárító összekötő kész</t>
  </si>
  <si>
    <t>Laptop táska</t>
  </si>
  <si>
    <t>Hűtő-fagyasztó szekrény</t>
  </si>
  <si>
    <t>Hangszóró (Trust 21734 Silva Wo</t>
  </si>
  <si>
    <t>Fűkasza H545 RX</t>
  </si>
  <si>
    <t>Kamerarendszer 8 kamerás IP Se</t>
  </si>
  <si>
    <t>Pénztárgép + kasszafiók SAMSU</t>
  </si>
  <si>
    <t>Vésőkalapács (közmunka)</t>
  </si>
  <si>
    <t>Homokszóró kiegészítőkkel XH-S</t>
  </si>
  <si>
    <t>Festékszóró Bosch (közmunka)</t>
  </si>
  <si>
    <t>Többcélú létra háromrészes D-fok</t>
  </si>
  <si>
    <t>Merülő szivattyú szennyvíz</t>
  </si>
  <si>
    <t>Gyorsdaraboló CHS355 (közmun</t>
  </si>
  <si>
    <t>Sarokcsiszoló 230 mm (közmunk</t>
  </si>
  <si>
    <t>Magasnyomású mosó (közmunka</t>
  </si>
  <si>
    <t>Daráló és tartozéka (közmunka)</t>
  </si>
  <si>
    <t>Inox rozsdamentes tartály (közmu</t>
  </si>
  <si>
    <t>Faház</t>
  </si>
  <si>
    <t>Várótermi pad 4 üléses fehér</t>
  </si>
  <si>
    <t>Állványos mechanikus orvosi mér</t>
  </si>
  <si>
    <t>csecsemőmérő rúd</t>
  </si>
  <si>
    <t>Kartonszekrény fából 5 fiókos</t>
  </si>
  <si>
    <t>Nővér íróasztal 3 fiókos</t>
  </si>
  <si>
    <t>Műszer és gyógyszerszekrény</t>
  </si>
  <si>
    <t>Forgószék karfás</t>
  </si>
  <si>
    <t>Támlás szék fehét műbőr</t>
  </si>
  <si>
    <t>Polcrendszer művház büfé</t>
  </si>
  <si>
    <t>Pólyázó asztal 1 részes</t>
  </si>
  <si>
    <t>Kishűtő</t>
  </si>
  <si>
    <t>Kishűtő (ZAN ZRA21600WA)</t>
  </si>
  <si>
    <t>Elöltöltősmosógép (1400f 8kg A+</t>
  </si>
  <si>
    <t>Laminálógép (A4, 80 mikron, fell</t>
  </si>
  <si>
    <t>Időjárás állomás</t>
  </si>
  <si>
    <t>Aggregátor temetőbe (Városüzem</t>
  </si>
  <si>
    <t>Szivattyú temetőbe (Városüzemtő</t>
  </si>
  <si>
    <t>LED lámpa EMVA-6.463.02.01-1</t>
  </si>
  <si>
    <t>Súlyemelő cipő, Power lift 3.1.</t>
  </si>
  <si>
    <t>Shirt for men Titan póló</t>
  </si>
  <si>
    <t>Titan Classic Singlet kantáros</t>
  </si>
  <si>
    <t>Titan THP Csukló szorító</t>
  </si>
  <si>
    <t>Macron Hercules Kapusmez</t>
  </si>
  <si>
    <t>Digitális éjjellátó</t>
  </si>
  <si>
    <t>Kereső távcső</t>
  </si>
  <si>
    <t>Túra sátor</t>
  </si>
  <si>
    <t>Asztalitenisz háló és háló tartó</t>
  </si>
  <si>
    <t>Fitnesz szalag szett</t>
  </si>
  <si>
    <t>Állítható erősségű expander</t>
  </si>
  <si>
    <t>Tollaslabda szett</t>
  </si>
  <si>
    <t>Tollaslabda háló szett</t>
  </si>
  <si>
    <t>Tollaslabda labda szett</t>
  </si>
  <si>
    <t>Orvosi íróasztal</t>
  </si>
  <si>
    <t>Asszisztens íróasztal</t>
  </si>
  <si>
    <t>Orvosi, asszisztensi szék</t>
  </si>
  <si>
    <t>Vizsgálószék</t>
  </si>
  <si>
    <t>Állítható magasságú vizsgálóágy</t>
  </si>
  <si>
    <t>Várótermi pad 3 üléses</t>
  </si>
  <si>
    <t>Shure SM-BETA 57A mikrofon</t>
  </si>
  <si>
    <t>Shure SM-Beta 58A mikrofon</t>
  </si>
  <si>
    <t>Audiotechnika AT6815A mikrofo</t>
  </si>
  <si>
    <t>Bespeco Tripod MS36NE mikrof</t>
  </si>
  <si>
    <t>DJI-Mavic 2 Pro Part 1 Fly fényk</t>
  </si>
  <si>
    <t>Manfrotto 190xPro kamera állván</t>
  </si>
  <si>
    <t>Funscreen-Tripod FUN10 vetítőv</t>
  </si>
  <si>
    <t>König&amp;Meyer-210/2B mikrofon</t>
  </si>
  <si>
    <t>Bálatakaró ponyva 9,8mx12,5m A</t>
  </si>
  <si>
    <t>Bálatakaró ponyva 9,8m x25 m A</t>
  </si>
  <si>
    <t>Várótermi pad</t>
  </si>
  <si>
    <t>1 KG-os sajtforma tetővel</t>
  </si>
  <si>
    <t>Benzinmotoros láncfűrész (alkatr</t>
  </si>
  <si>
    <t>Benzinmotoros fűnyíró</t>
  </si>
  <si>
    <t>Benzinmotoros fűkasza és tartozé</t>
  </si>
  <si>
    <t>Benzinmotoros ágvágó STHIL</t>
  </si>
  <si>
    <t>Akkumlátor AP300</t>
  </si>
  <si>
    <t>Akkumlátor gyorstöltő AL 300</t>
  </si>
  <si>
    <t>Előszobafogas</t>
  </si>
  <si>
    <t>Elektromos tűzhely</t>
  </si>
  <si>
    <t>Mikrohullám sütő</t>
  </si>
  <si>
    <t>Kenyérpirító</t>
  </si>
  <si>
    <t>Szendvicssütő</t>
  </si>
  <si>
    <t>Turmixgép</t>
  </si>
  <si>
    <t>Vízforraló</t>
  </si>
  <si>
    <t>Kézi mixer</t>
  </si>
  <si>
    <t>Vasaló</t>
  </si>
  <si>
    <t>Vasalódeszka</t>
  </si>
  <si>
    <t>Hajszárító</t>
  </si>
  <si>
    <t>Motoros fűkasza HQ343</t>
  </si>
  <si>
    <t>Savótároló tartály 300 l</t>
  </si>
  <si>
    <t>339769 Saeco Lirika OTC irodai</t>
  </si>
  <si>
    <t>B-12 Álló írópult fel melletti</t>
  </si>
  <si>
    <t>Öltözőszekrény 3 ajtós</t>
  </si>
  <si>
    <t>Öltöző szekrény 2 ajtós</t>
  </si>
  <si>
    <t>Öltöző szekrény 1 ajtós</t>
  </si>
  <si>
    <t>Rozsdamentes asztal 800*1900*1</t>
  </si>
  <si>
    <t>Speciális sajtérlelő polc 140 cm</t>
  </si>
  <si>
    <t>Speciális sajtérlelő polc 200 cm</t>
  </si>
  <si>
    <t>Speciális sajtérlelő polc 180 cm</t>
  </si>
  <si>
    <t>Sajthárfa 60 cm</t>
  </si>
  <si>
    <t>Sajtkard 60 cm</t>
  </si>
  <si>
    <t>Panasonic HC-V180EP-K videok</t>
  </si>
  <si>
    <t>Sennheiser-G3 mikrofon</t>
  </si>
  <si>
    <t>Panasonic Lumix DMC-G7H+14</t>
  </si>
  <si>
    <t>Exler-SB115P+rack mélysugárzó</t>
  </si>
  <si>
    <t>Doppler multiDOPPY szett 2 fejj</t>
  </si>
  <si>
    <t>Asztal (Laborba)</t>
  </si>
  <si>
    <t>Tárolószekrény (Labor)</t>
  </si>
  <si>
    <t>Vizelettároló asztal (Labor)</t>
  </si>
  <si>
    <t>Mosogató szekrény (Labor)</t>
  </si>
  <si>
    <t>Mosogató szekrény (Fogászat)</t>
  </si>
  <si>
    <t>Mérlegtartó szekrény (Gyermekor</t>
  </si>
  <si>
    <t>Szekrénypolc (Dr. Kis Ágnes ren</t>
  </si>
  <si>
    <t>Mappatartó szekrény (Védőnők)</t>
  </si>
  <si>
    <t>2 fűtéstakaró (Védőnők)</t>
  </si>
  <si>
    <t>Doktornő asztalpótlás (Védőnők)</t>
  </si>
  <si>
    <t>Piros szőnyeg (2 db - Művház, Na</t>
  </si>
  <si>
    <t>Konyhai főző szett</t>
  </si>
  <si>
    <t>Formabedobó kocka</t>
  </si>
  <si>
    <t>Montessori torony</t>
  </si>
  <si>
    <t>Csecsemő baba rózsaszín ruhában</t>
  </si>
  <si>
    <t>Csecsemő baba kék ruhában (26c</t>
  </si>
  <si>
    <t>Csecsemő baba piros ruhában (26</t>
  </si>
  <si>
    <t>Baba</t>
  </si>
  <si>
    <t>Babzsák fotel</t>
  </si>
  <si>
    <t>Karika dobálós</t>
  </si>
  <si>
    <t>Labdák (80 db - 700 ft/db)</t>
  </si>
  <si>
    <t>Nagy piknik asztal</t>
  </si>
  <si>
    <t>Egyensúlyozó és húzó kötél</t>
  </si>
  <si>
    <t>Fizio-labda 90 cm</t>
  </si>
  <si>
    <t>Fizio-labda 50 cm</t>
  </si>
  <si>
    <t>Fizio-labda 65 cm</t>
  </si>
  <si>
    <t>Tornaszőnyeg</t>
  </si>
  <si>
    <t>Béka játék</t>
  </si>
  <si>
    <t>Érem (250 db - 380Ft/db)</t>
  </si>
  <si>
    <t>Esőkabát (20 db - 2600Ft/db)</t>
  </si>
  <si>
    <t>Gumicsizma (20 db - 3900Ft/db)</t>
  </si>
  <si>
    <t>Gyümölcs centrifuga</t>
  </si>
  <si>
    <t>Hátizsák (20 db - 1900Ft/db)</t>
  </si>
  <si>
    <t>Karton téglakészlet</t>
  </si>
  <si>
    <t>Kosárlabda készlet</t>
  </si>
  <si>
    <t>Mozgásjáték: Kövesd a kockát</t>
  </si>
  <si>
    <t>Maxi készlet - megfigyelések nag</t>
  </si>
  <si>
    <t>Nagy élelmiszerkészlet</t>
  </si>
  <si>
    <t>Papírsárkány</t>
  </si>
  <si>
    <t>Natúr dobozok: kör, négyzet (21 d</t>
  </si>
  <si>
    <t>Pedálos roller kapaszkodóval</t>
  </si>
  <si>
    <t>Testhenger család</t>
  </si>
  <si>
    <t>Tollaslabda készlet</t>
  </si>
  <si>
    <t>Tornaszalagok</t>
  </si>
  <si>
    <t>Víz körforgása</t>
  </si>
  <si>
    <t>Kőműves vasbak 200-as</t>
  </si>
  <si>
    <t>Szárító polc</t>
  </si>
  <si>
    <t>Molino (Sinka ház)</t>
  </si>
  <si>
    <t>Rollup (Molino tartó) - Sinka ház</t>
  </si>
  <si>
    <t>Oszlopvitrin (Sinka ház)</t>
  </si>
  <si>
    <t>Szék (Sinka ház)</t>
  </si>
  <si>
    <t>Nőgyógyászati vizsgálószék</t>
  </si>
  <si>
    <t>Látásvizsgáló</t>
  </si>
  <si>
    <t>Ózongenerátor</t>
  </si>
  <si>
    <t>Vzsgálóágy (gyerek)</t>
  </si>
  <si>
    <t>Hűtőszekrény A+</t>
  </si>
  <si>
    <t>Emelőkosaras jármű Nissan Cabs</t>
  </si>
  <si>
    <t>MTZ 1523,3 traktor</t>
  </si>
  <si>
    <t>Pótkocsi használt</t>
  </si>
  <si>
    <t>Goldini Base 20 traktor</t>
  </si>
  <si>
    <t>Goldini traktor + pótkocsi</t>
  </si>
  <si>
    <t>GOLDONI EURO traktor</t>
  </si>
  <si>
    <t>KAMATSU Komb. erőgép MÁV</t>
  </si>
  <si>
    <t>Magasnyomású csatornatisztító b</t>
  </si>
  <si>
    <t xml:space="preserve">Önkormányzat </t>
  </si>
  <si>
    <t>Fényképezőgép Nikon 3100+18-55mm digitális</t>
  </si>
  <si>
    <t>Szivattyú Honda WB-30</t>
  </si>
  <si>
    <t>Áramfejlesztő Hitachi E57-MA 5,7 kw</t>
  </si>
  <si>
    <t>Magassági ágvágó Hitachi CS25EPBs</t>
  </si>
  <si>
    <t>Fűkasza Hitachi CG 47 EJ</t>
  </si>
  <si>
    <t>Sövénynyíró Stihl</t>
  </si>
  <si>
    <t>Hűtőgép 160L</t>
  </si>
  <si>
    <t>Lombfúvó Hitachi RB100-EF</t>
  </si>
  <si>
    <t>Mennyiségmérő IV.</t>
  </si>
  <si>
    <t>7. ö. Beép. biofilter</t>
  </si>
  <si>
    <t>7.ö. Beép. szennyvízszivattyú</t>
  </si>
  <si>
    <t>7. ö. 7. sz. átem. berendezés</t>
  </si>
  <si>
    <t>7. ö. Vill. ir. rensz. 1. átem.</t>
  </si>
  <si>
    <t>7. ö. Vill. ir. ber.átemelők</t>
  </si>
  <si>
    <t>7.ö. Villamos beren. térvil.</t>
  </si>
  <si>
    <t>7..ö. Oldott ox. szint. mérő</t>
  </si>
  <si>
    <t>7. ö. Szintmérő</t>
  </si>
  <si>
    <t>7. ö. Közp. fázisjav. berend.</t>
  </si>
  <si>
    <t>7.ö. Folyamatir. szám. gép</t>
  </si>
  <si>
    <t>7.ö. Techn. Ép. szeméttároló</t>
  </si>
  <si>
    <t>7.ö. Iszap fela. sziv.</t>
  </si>
  <si>
    <t>7.ö. Kompresszor iszapvíz.</t>
  </si>
  <si>
    <t>7.ö. Mennyiségmérő siemens</t>
  </si>
  <si>
    <t>7.ö. Flyght szivattyú</t>
  </si>
  <si>
    <t>7.ö. Flygt mély-levegőztető</t>
  </si>
  <si>
    <t>7.ö. Kézi tiszt. durvarács</t>
  </si>
  <si>
    <t>7.ö. LOWARA sziv.fer.madence</t>
  </si>
  <si>
    <t>7.ö. Tolózár fert. medence</t>
  </si>
  <si>
    <t>7.ö. Tolózár fert. med.</t>
  </si>
  <si>
    <t>Mennyiségmérők (1-2-3-5-6-8-9-</t>
  </si>
  <si>
    <t>Mennyiségmérők ivóvíz (1-2-3-5-</t>
  </si>
  <si>
    <t>Szennyvíz szivattyúk és szerelvén</t>
  </si>
  <si>
    <t>Elektromos berendezések (1-2-3-</t>
  </si>
  <si>
    <t>Folyamatirányítási-jelzésátvitel (1</t>
  </si>
  <si>
    <t>7.ö. traktor pótkocsi</t>
  </si>
  <si>
    <t>7.ö. Taraktor GOLDINI</t>
  </si>
  <si>
    <t>Covid-19 vírus elleni védekezés - Ózongenerátor</t>
  </si>
  <si>
    <t>Térfigyelő kamerák üzemeltetési költségeinek megtérítése lakosoknak</t>
  </si>
  <si>
    <t>Civil szervezetek működési támogatása</t>
  </si>
  <si>
    <t>Vésztői Sérült Gyermekekért Egyesület</t>
  </si>
  <si>
    <t>Vésztői Településszépítők Egyesülete</t>
  </si>
  <si>
    <t>Vésztői Sportegyesület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</si>
</sst>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"/>
    <numFmt numFmtId="165" formatCode="#,##0\ _F_t"/>
    <numFmt numFmtId="166" formatCode="#,##0\ &quot;Ft&quot;"/>
  </numFmts>
  <fonts count="5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8"/>
      <name val="Arial"/>
      <family val="2"/>
      <charset val="238"/>
    </font>
    <font>
      <u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 CE"/>
      <family val="1"/>
      <charset val="238"/>
    </font>
    <font>
      <sz val="1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i/>
      <u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8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 CE"/>
      <family val="1"/>
      <charset val="238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 MT"/>
      <family val="2"/>
    </font>
    <font>
      <sz val="9"/>
      <name val="Arial MT"/>
    </font>
    <font>
      <sz val="9"/>
      <name val="Arial MT"/>
      <family val="2"/>
    </font>
    <font>
      <sz val="8"/>
      <color theme="1"/>
      <name val="Arial "/>
      <charset val="238"/>
    </font>
    <font>
      <b/>
      <sz val="8"/>
      <color theme="1"/>
      <name val="Arial "/>
      <charset val="238"/>
    </font>
    <font>
      <sz val="8"/>
      <name val="Arial "/>
      <charset val="238"/>
    </font>
    <font>
      <sz val="8"/>
      <color rgb="FF000000"/>
      <name val="Arial 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1">
    <xf numFmtId="0" fontId="0" fillId="0" borderId="0"/>
    <xf numFmtId="0" fontId="27" fillId="0" borderId="0"/>
    <xf numFmtId="0" fontId="29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</cellStyleXfs>
  <cellXfs count="531">
    <xf numFmtId="0" fontId="0" fillId="0" borderId="0" xfId="0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3" fontId="6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3" fontId="7" fillId="0" borderId="0" xfId="0" applyNumberFormat="1" applyFont="1" applyAlignment="1">
      <alignment horizontal="right"/>
    </xf>
    <xf numFmtId="3" fontId="9" fillId="0" borderId="0" xfId="0" applyNumberFormat="1" applyFont="1"/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3" fillId="0" borderId="0" xfId="0" applyFont="1" applyBorder="1"/>
    <xf numFmtId="3" fontId="6" fillId="0" borderId="0" xfId="0" applyNumberFormat="1" applyFont="1" applyBorder="1" applyAlignment="1">
      <alignment horizontal="right"/>
    </xf>
    <xf numFmtId="0" fontId="16" fillId="0" borderId="0" xfId="0" applyFont="1"/>
    <xf numFmtId="3" fontId="14" fillId="0" borderId="0" xfId="0" applyNumberFormat="1" applyFont="1" applyBorder="1"/>
    <xf numFmtId="0" fontId="14" fillId="0" borderId="0" xfId="0" applyFont="1"/>
    <xf numFmtId="3" fontId="14" fillId="0" borderId="0" xfId="0" applyNumberFormat="1" applyFont="1"/>
    <xf numFmtId="0" fontId="14" fillId="0" borderId="0" xfId="0" applyFont="1" applyBorder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Border="1" applyAlignment="1">
      <alignment horizontal="left" wrapText="1"/>
    </xf>
    <xf numFmtId="3" fontId="15" fillId="0" borderId="0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3" fontId="15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7" fillId="0" borderId="0" xfId="0" applyFont="1"/>
    <xf numFmtId="3" fontId="10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3" fontId="9" fillId="0" borderId="0" xfId="0" applyNumberFormat="1" applyFont="1" applyAlignment="1">
      <alignment wrapText="1"/>
    </xf>
    <xf numFmtId="3" fontId="10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3" fontId="10" fillId="0" borderId="0" xfId="0" applyNumberFormat="1" applyFont="1" applyAlignment="1">
      <alignment wrapText="1"/>
    </xf>
    <xf numFmtId="3" fontId="0" fillId="0" borderId="0" xfId="0" applyNumberFormat="1"/>
    <xf numFmtId="0" fontId="6" fillId="0" borderId="0" xfId="0" applyFont="1" applyAlignment="1">
      <alignment wrapText="1"/>
    </xf>
    <xf numFmtId="3" fontId="21" fillId="0" borderId="0" xfId="0" applyNumberFormat="1" applyFont="1"/>
    <xf numFmtId="3" fontId="20" fillId="0" borderId="0" xfId="0" applyNumberFormat="1" applyFont="1"/>
    <xf numFmtId="0" fontId="15" fillId="0" borderId="0" xfId="0" applyFont="1" applyAlignment="1">
      <alignment wrapText="1"/>
    </xf>
    <xf numFmtId="3" fontId="18" fillId="0" borderId="0" xfId="0" applyNumberFormat="1" applyFont="1"/>
    <xf numFmtId="3" fontId="19" fillId="0" borderId="0" xfId="0" applyNumberFormat="1" applyFont="1"/>
    <xf numFmtId="3" fontId="12" fillId="0" borderId="0" xfId="0" applyNumberFormat="1" applyFont="1"/>
    <xf numFmtId="3" fontId="21" fillId="0" borderId="0" xfId="0" applyNumberFormat="1" applyFont="1" applyAlignment="1">
      <alignment vertical="center" wrapText="1"/>
    </xf>
    <xf numFmtId="3" fontId="21" fillId="0" borderId="0" xfId="0" applyNumberFormat="1" applyFont="1" applyAlignment="1">
      <alignment vertical="center"/>
    </xf>
    <xf numFmtId="3" fontId="21" fillId="0" borderId="0" xfId="0" applyNumberFormat="1" applyFont="1" applyAlignment="1">
      <alignment horizontal="left" vertical="center"/>
    </xf>
    <xf numFmtId="0" fontId="0" fillId="0" borderId="0" xfId="0" applyFont="1"/>
    <xf numFmtId="0" fontId="22" fillId="0" borderId="0" xfId="0" applyFont="1"/>
    <xf numFmtId="3" fontId="0" fillId="0" borderId="0" xfId="0" applyNumberFormat="1" applyFont="1"/>
    <xf numFmtId="0" fontId="5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3" fontId="6" fillId="0" borderId="0" xfId="0" applyNumberFormat="1" applyFont="1"/>
    <xf numFmtId="3" fontId="6" fillId="0" borderId="0" xfId="0" applyNumberFormat="1" applyFont="1" applyBorder="1"/>
    <xf numFmtId="0" fontId="6" fillId="0" borderId="0" xfId="0" applyFont="1" applyBorder="1" applyAlignment="1">
      <alignment horizontal="right"/>
    </xf>
    <xf numFmtId="3" fontId="7" fillId="0" borderId="0" xfId="0" applyNumberFormat="1" applyFont="1" applyBorder="1"/>
    <xf numFmtId="0" fontId="7" fillId="0" borderId="0" xfId="0" applyFont="1" applyBorder="1"/>
    <xf numFmtId="3" fontId="7" fillId="0" borderId="0" xfId="0" applyNumberFormat="1" applyFont="1"/>
    <xf numFmtId="0" fontId="25" fillId="0" borderId="0" xfId="0" applyFont="1"/>
    <xf numFmtId="3" fontId="18" fillId="0" borderId="0" xfId="0" applyNumberFormat="1" applyFont="1" applyAlignment="1">
      <alignment wrapText="1"/>
    </xf>
    <xf numFmtId="3" fontId="18" fillId="0" borderId="0" xfId="0" applyNumberFormat="1" applyFont="1" applyFill="1"/>
    <xf numFmtId="3" fontId="1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3" fontId="19" fillId="0" borderId="0" xfId="0" applyNumberFormat="1" applyFont="1" applyAlignment="1">
      <alignment horizontal="center" wrapText="1"/>
    </xf>
    <xf numFmtId="0" fontId="24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3" fontId="26" fillId="0" borderId="0" xfId="0" applyNumberFormat="1" applyFont="1"/>
    <xf numFmtId="3" fontId="23" fillId="0" borderId="0" xfId="0" applyNumberFormat="1" applyFont="1"/>
    <xf numFmtId="3" fontId="12" fillId="0" borderId="0" xfId="0" applyNumberFormat="1" applyFont="1" applyAlignment="1">
      <alignment wrapText="1"/>
    </xf>
    <xf numFmtId="1" fontId="0" fillId="0" borderId="0" xfId="0" applyNumberFormat="1" applyFont="1"/>
    <xf numFmtId="1" fontId="17" fillId="0" borderId="0" xfId="0" applyNumberFormat="1" applyFont="1"/>
    <xf numFmtId="3" fontId="6" fillId="0" borderId="0" xfId="3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 wrapText="1"/>
    </xf>
    <xf numFmtId="3" fontId="19" fillId="0" borderId="0" xfId="0" applyNumberFormat="1" applyFont="1" applyFill="1"/>
    <xf numFmtId="0" fontId="18" fillId="0" borderId="0" xfId="0" applyFont="1" applyAlignment="1">
      <alignment wrapText="1"/>
    </xf>
    <xf numFmtId="0" fontId="6" fillId="0" borderId="0" xfId="4" applyFont="1" applyAlignment="1">
      <alignment horizontal="center"/>
    </xf>
    <xf numFmtId="0" fontId="6" fillId="0" borderId="0" xfId="4" applyFont="1"/>
    <xf numFmtId="0" fontId="6" fillId="0" borderId="0" xfId="0" applyFont="1" applyAlignment="1">
      <alignment horizontal="right"/>
    </xf>
    <xf numFmtId="0" fontId="7" fillId="0" borderId="0" xfId="4" applyFont="1" applyAlignment="1">
      <alignment horizontal="center"/>
    </xf>
    <xf numFmtId="0" fontId="7" fillId="0" borderId="0" xfId="4" applyFont="1"/>
    <xf numFmtId="0" fontId="6" fillId="0" borderId="0" xfId="0" applyFont="1" applyBorder="1" applyAlignment="1">
      <alignment horizontal="left" wrapText="1"/>
    </xf>
    <xf numFmtId="3" fontId="7" fillId="0" borderId="0" xfId="3" applyNumberFormat="1" applyFont="1" applyAlignment="1">
      <alignment horizontal="right"/>
    </xf>
    <xf numFmtId="3" fontId="7" fillId="0" borderId="0" xfId="4" applyNumberFormat="1" applyFont="1"/>
    <xf numFmtId="0" fontId="6" fillId="0" borderId="0" xfId="4" applyFont="1" applyAlignment="1">
      <alignment horizontal="right"/>
    </xf>
    <xf numFmtId="3" fontId="6" fillId="0" borderId="0" xfId="4" applyNumberFormat="1" applyFont="1"/>
    <xf numFmtId="37" fontId="6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37" fontId="6" fillId="0" borderId="0" xfId="0" applyNumberFormat="1" applyFont="1" applyAlignment="1">
      <alignment horizontal="right"/>
    </xf>
    <xf numFmtId="0" fontId="18" fillId="0" borderId="0" xfId="0" applyFont="1"/>
    <xf numFmtId="3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3" fontId="18" fillId="0" borderId="0" xfId="0" applyNumberFormat="1" applyFont="1" applyBorder="1"/>
    <xf numFmtId="3" fontId="19" fillId="0" borderId="0" xfId="0" applyNumberFormat="1" applyFont="1" applyBorder="1"/>
    <xf numFmtId="3" fontId="19" fillId="0" borderId="0" xfId="0" applyNumberFormat="1" applyFont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 applyFill="1" applyAlignment="1">
      <alignment wrapText="1"/>
    </xf>
    <xf numFmtId="3" fontId="18" fillId="0" borderId="0" xfId="0" applyNumberFormat="1" applyFont="1" applyFill="1" applyBorder="1"/>
    <xf numFmtId="3" fontId="19" fillId="0" borderId="0" xfId="0" applyNumberFormat="1" applyFont="1" applyFill="1" applyBorder="1"/>
    <xf numFmtId="3" fontId="19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wrapText="1"/>
    </xf>
    <xf numFmtId="0" fontId="19" fillId="0" borderId="0" xfId="0" applyFont="1" applyFill="1" applyAlignment="1">
      <alignment wrapText="1"/>
    </xf>
    <xf numFmtId="0" fontId="19" fillId="0" borderId="0" xfId="0" applyFont="1" applyFill="1"/>
    <xf numFmtId="3" fontId="18" fillId="0" borderId="0" xfId="0" applyNumberFormat="1" applyFont="1" applyAlignment="1" applyProtection="1">
      <alignment wrapText="1"/>
    </xf>
    <xf numFmtId="0" fontId="18" fillId="0" borderId="0" xfId="0" applyFont="1" applyAlignment="1" applyProtection="1">
      <alignment wrapText="1"/>
    </xf>
    <xf numFmtId="3" fontId="18" fillId="0" borderId="0" xfId="0" applyNumberFormat="1" applyFont="1" applyBorder="1" applyAlignment="1" applyProtection="1">
      <alignment wrapText="1"/>
    </xf>
    <xf numFmtId="0" fontId="32" fillId="0" borderId="0" xfId="0" applyFont="1" applyAlignment="1" applyProtection="1">
      <alignment wrapText="1"/>
    </xf>
    <xf numFmtId="3" fontId="32" fillId="0" borderId="0" xfId="0" applyNumberFormat="1" applyFont="1" applyAlignment="1" applyProtection="1">
      <alignment wrapText="1"/>
    </xf>
    <xf numFmtId="0" fontId="19" fillId="0" borderId="0" xfId="0" applyFont="1" applyAlignment="1" applyProtection="1">
      <alignment wrapText="1"/>
    </xf>
    <xf numFmtId="3" fontId="19" fillId="0" borderId="0" xfId="0" applyNumberFormat="1" applyFont="1" applyBorder="1" applyAlignment="1" applyProtection="1">
      <alignment wrapText="1"/>
    </xf>
    <xf numFmtId="3" fontId="18" fillId="0" borderId="0" xfId="0" applyNumberFormat="1" applyFont="1" applyBorder="1" applyProtection="1"/>
    <xf numFmtId="3" fontId="19" fillId="0" borderId="0" xfId="0" applyNumberFormat="1" applyFont="1" applyBorder="1" applyProtection="1"/>
    <xf numFmtId="3" fontId="19" fillId="0" borderId="0" xfId="0" applyNumberFormat="1" applyFont="1" applyProtection="1"/>
    <xf numFmtId="3" fontId="18" fillId="0" borderId="0" xfId="0" applyNumberFormat="1" applyFont="1" applyProtection="1"/>
    <xf numFmtId="0" fontId="18" fillId="0" borderId="0" xfId="0" applyFont="1" applyBorder="1" applyProtection="1"/>
    <xf numFmtId="0" fontId="19" fillId="0" borderId="0" xfId="0" applyFont="1" applyBorder="1" applyProtection="1"/>
    <xf numFmtId="0" fontId="19" fillId="0" borderId="0" xfId="0" applyFont="1" applyProtection="1"/>
    <xf numFmtId="0" fontId="18" fillId="0" borderId="0" xfId="0" applyFont="1" applyProtection="1"/>
    <xf numFmtId="0" fontId="18" fillId="0" borderId="0" xfId="0" applyFont="1" applyAlignment="1" applyProtection="1">
      <alignment vertical="center" wrapText="1"/>
    </xf>
    <xf numFmtId="3" fontId="19" fillId="0" borderId="0" xfId="0" applyNumberFormat="1" applyFont="1" applyBorder="1" applyAlignment="1" applyProtection="1">
      <alignment horizontal="center" wrapText="1"/>
    </xf>
    <xf numFmtId="3" fontId="19" fillId="0" borderId="0" xfId="0" applyNumberFormat="1" applyFont="1" applyAlignment="1" applyProtection="1">
      <alignment horizontal="center" vertical="center" wrapText="1"/>
    </xf>
    <xf numFmtId="3" fontId="18" fillId="0" borderId="0" xfId="0" applyNumberFormat="1" applyFont="1" applyAlignment="1" applyProtection="1">
      <alignment horizontal="center" vertical="center" wrapText="1"/>
    </xf>
    <xf numFmtId="3" fontId="19" fillId="0" borderId="0" xfId="0" applyNumberFormat="1" applyFont="1" applyAlignment="1" applyProtection="1">
      <alignment wrapText="1"/>
    </xf>
    <xf numFmtId="3" fontId="19" fillId="0" borderId="0" xfId="0" applyNumberFormat="1" applyFont="1" applyFill="1" applyBorder="1" applyAlignment="1" applyProtection="1">
      <alignment wrapText="1"/>
    </xf>
    <xf numFmtId="0" fontId="18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wrapText="1"/>
    </xf>
    <xf numFmtId="3" fontId="18" fillId="0" borderId="0" xfId="0" applyNumberFormat="1" applyFont="1" applyFill="1" applyAlignment="1" applyProtection="1">
      <alignment wrapText="1"/>
    </xf>
    <xf numFmtId="0" fontId="19" fillId="0" borderId="0" xfId="0" applyFont="1" applyBorder="1" applyAlignment="1" applyProtection="1">
      <alignment horizontal="center" wrapText="1"/>
    </xf>
    <xf numFmtId="3" fontId="19" fillId="0" borderId="0" xfId="0" applyNumberFormat="1" applyFont="1" applyAlignment="1" applyProtection="1">
      <alignment horizontal="center" wrapText="1"/>
    </xf>
    <xf numFmtId="3" fontId="19" fillId="0" borderId="0" xfId="0" applyNumberFormat="1" applyFont="1" applyAlignment="1" applyProtection="1">
      <alignment horizontal="right" wrapText="1"/>
    </xf>
    <xf numFmtId="0" fontId="18" fillId="0" borderId="0" xfId="0" applyFont="1" applyFill="1" applyAlignment="1" applyProtection="1">
      <alignment wrapText="1"/>
    </xf>
    <xf numFmtId="0" fontId="32" fillId="0" borderId="0" xfId="0" applyFont="1" applyFill="1" applyAlignment="1" applyProtection="1">
      <alignment wrapText="1"/>
    </xf>
    <xf numFmtId="0" fontId="19" fillId="0" borderId="0" xfId="0" applyFont="1" applyFill="1" applyAlignment="1" applyProtection="1">
      <alignment wrapText="1"/>
    </xf>
    <xf numFmtId="3" fontId="19" fillId="0" borderId="1" xfId="0" applyNumberFormat="1" applyFont="1" applyFill="1" applyBorder="1" applyAlignment="1" applyProtection="1">
      <alignment wrapText="1"/>
    </xf>
    <xf numFmtId="0" fontId="33" fillId="0" borderId="0" xfId="0" applyFont="1" applyFill="1" applyAlignment="1" applyProtection="1">
      <alignment wrapText="1"/>
    </xf>
    <xf numFmtId="0" fontId="18" fillId="0" borderId="0" xfId="0" applyFont="1" applyFill="1" applyAlignment="1">
      <alignment vertical="center" wrapText="1"/>
    </xf>
    <xf numFmtId="3" fontId="35" fillId="0" borderId="0" xfId="0" applyNumberFormat="1" applyFont="1" applyAlignment="1" applyProtection="1">
      <alignment wrapText="1"/>
    </xf>
    <xf numFmtId="0" fontId="14" fillId="0" borderId="0" xfId="0" applyFont="1" applyFill="1" applyAlignment="1">
      <alignment wrapText="1"/>
    </xf>
    <xf numFmtId="0" fontId="31" fillId="0" borderId="0" xfId="2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4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4" applyFont="1" applyAlignment="1">
      <alignment wrapText="1"/>
    </xf>
    <xf numFmtId="0" fontId="28" fillId="0" borderId="0" xfId="4" applyFont="1" applyAlignment="1">
      <alignment wrapText="1"/>
    </xf>
    <xf numFmtId="37" fontId="6" fillId="0" borderId="0" xfId="0" applyNumberFormat="1" applyFont="1" applyAlignment="1">
      <alignment wrapText="1"/>
    </xf>
    <xf numFmtId="37" fontId="7" fillId="0" borderId="0" xfId="0" applyNumberFormat="1" applyFont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Border="1" applyAlignment="1">
      <alignment wrapText="1"/>
    </xf>
    <xf numFmtId="3" fontId="20" fillId="0" borderId="0" xfId="0" applyNumberFormat="1" applyFont="1" applyFill="1"/>
    <xf numFmtId="3" fontId="21" fillId="0" borderId="0" xfId="0" applyNumberFormat="1" applyFont="1" applyFill="1"/>
    <xf numFmtId="3" fontId="9" fillId="0" borderId="0" xfId="0" applyNumberFormat="1" applyFont="1" applyFill="1" applyAlignment="1">
      <alignment horizontal="right"/>
    </xf>
    <xf numFmtId="0" fontId="36" fillId="0" borderId="0" xfId="7" applyFont="1" applyFill="1"/>
    <xf numFmtId="0" fontId="30" fillId="0" borderId="0" xfId="7" applyFont="1" applyFill="1"/>
    <xf numFmtId="49" fontId="30" fillId="0" borderId="0" xfId="7" applyNumberFormat="1" applyFont="1" applyFill="1"/>
    <xf numFmtId="0" fontId="37" fillId="0" borderId="0" xfId="7" applyFont="1" applyFill="1"/>
    <xf numFmtId="49" fontId="30" fillId="0" borderId="0" xfId="7" applyNumberFormat="1" applyFont="1" applyFill="1" applyAlignment="1">
      <alignment horizontal="right"/>
    </xf>
    <xf numFmtId="165" fontId="30" fillId="0" borderId="0" xfId="7" applyNumberFormat="1" applyFont="1" applyFill="1"/>
    <xf numFmtId="165" fontId="36" fillId="0" borderId="0" xfId="7" applyNumberFormat="1" applyFont="1" applyFill="1"/>
    <xf numFmtId="49" fontId="37" fillId="0" borderId="0" xfId="7" applyNumberFormat="1" applyFont="1" applyFill="1"/>
    <xf numFmtId="165" fontId="30" fillId="0" borderId="0" xfId="7" applyNumberFormat="1" applyFont="1" applyFill="1" applyAlignment="1"/>
    <xf numFmtId="3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2" fillId="0" borderId="0" xfId="0" applyFont="1" applyBorder="1"/>
    <xf numFmtId="0" fontId="5" fillId="0" borderId="0" xfId="0" applyFont="1" applyBorder="1" applyAlignment="1">
      <alignment horizontal="right"/>
    </xf>
    <xf numFmtId="0" fontId="0" fillId="0" borderId="0" xfId="0" applyFont="1" applyBorder="1"/>
    <xf numFmtId="0" fontId="5" fillId="0" borderId="0" xfId="0" applyFont="1" applyBorder="1" applyAlignment="1">
      <alignment wrapText="1"/>
    </xf>
    <xf numFmtId="3" fontId="5" fillId="0" borderId="0" xfId="0" applyNumberFormat="1" applyFont="1" applyBorder="1"/>
    <xf numFmtId="0" fontId="6" fillId="0" borderId="0" xfId="0" applyFont="1" applyBorder="1" applyAlignment="1">
      <alignment wrapText="1"/>
    </xf>
    <xf numFmtId="3" fontId="6" fillId="0" borderId="0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9" fillId="0" borderId="0" xfId="3" applyNumberFormat="1" applyFont="1" applyFill="1" applyAlignment="1">
      <alignment horizontal="right"/>
    </xf>
    <xf numFmtId="3" fontId="9" fillId="0" borderId="0" xfId="0" applyNumberFormat="1" applyFont="1" applyFill="1"/>
    <xf numFmtId="0" fontId="10" fillId="0" borderId="0" xfId="4" applyFont="1" applyFill="1" applyAlignment="1">
      <alignment horizontal="center"/>
    </xf>
    <xf numFmtId="0" fontId="10" fillId="0" borderId="0" xfId="4" applyFont="1" applyFill="1" applyAlignment="1">
      <alignment wrapText="1"/>
    </xf>
    <xf numFmtId="3" fontId="10" fillId="0" borderId="0" xfId="3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9" fillId="0" borderId="0" xfId="4" applyFont="1" applyFill="1" applyAlignment="1">
      <alignment horizontal="center"/>
    </xf>
    <xf numFmtId="0" fontId="9" fillId="0" borderId="0" xfId="0" applyFont="1" applyFill="1"/>
    <xf numFmtId="0" fontId="4" fillId="0" borderId="0" xfId="0" applyFont="1"/>
    <xf numFmtId="0" fontId="10" fillId="0" borderId="0" xfId="0" applyFont="1" applyFill="1" applyAlignment="1">
      <alignment wrapText="1"/>
    </xf>
    <xf numFmtId="3" fontId="10" fillId="0" borderId="0" xfId="0" applyNumberFormat="1" applyFont="1" applyFill="1"/>
    <xf numFmtId="0" fontId="9" fillId="0" borderId="0" xfId="4" applyFont="1" applyFill="1"/>
    <xf numFmtId="0" fontId="10" fillId="0" borderId="0" xfId="0" applyFont="1" applyFill="1" applyAlignment="1">
      <alignment horizontal="left" wrapText="1"/>
    </xf>
    <xf numFmtId="3" fontId="4" fillId="0" borderId="0" xfId="0" applyNumberFormat="1" applyFont="1" applyFill="1" applyAlignment="1">
      <alignment horizontal="right"/>
    </xf>
    <xf numFmtId="164" fontId="10" fillId="0" borderId="0" xfId="5" applyNumberFormat="1" applyFont="1" applyAlignment="1">
      <alignment horizontal="right"/>
    </xf>
    <xf numFmtId="164" fontId="10" fillId="0" borderId="0" xfId="5" applyNumberFormat="1" applyFont="1" applyFill="1" applyAlignment="1">
      <alignment horizontal="left"/>
    </xf>
    <xf numFmtId="3" fontId="9" fillId="0" borderId="0" xfId="0" applyNumberFormat="1" applyFont="1" applyBorder="1"/>
    <xf numFmtId="3" fontId="9" fillId="0" borderId="0" xfId="0" applyNumberFormat="1" applyFont="1" applyFill="1" applyBorder="1"/>
    <xf numFmtId="3" fontId="10" fillId="0" borderId="0" xfId="0" applyNumberFormat="1" applyFont="1" applyFill="1" applyBorder="1"/>
    <xf numFmtId="3" fontId="10" fillId="0" borderId="0" xfId="0" applyNumberFormat="1" applyFont="1" applyBorder="1"/>
    <xf numFmtId="3" fontId="4" fillId="0" borderId="0" xfId="0" applyNumberFormat="1" applyFont="1" applyFill="1"/>
    <xf numFmtId="3" fontId="10" fillId="0" borderId="0" xfId="0" applyNumberFormat="1" applyFont="1" applyFill="1" applyAlignment="1">
      <alignment horizontal="center"/>
    </xf>
    <xf numFmtId="3" fontId="31" fillId="0" borderId="0" xfId="2" applyNumberFormat="1" applyFont="1"/>
    <xf numFmtId="3" fontId="7" fillId="0" borderId="0" xfId="0" applyNumberFormat="1" applyFont="1" applyFill="1"/>
    <xf numFmtId="3" fontId="9" fillId="0" borderId="0" xfId="0" applyNumberFormat="1" applyFont="1" applyFill="1" applyAlignment="1">
      <alignment wrapText="1"/>
    </xf>
    <xf numFmtId="3" fontId="10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0" fontId="14" fillId="0" borderId="0" xfId="0" applyFont="1" applyFill="1"/>
    <xf numFmtId="0" fontId="10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3" fontId="9" fillId="0" borderId="0" xfId="0" applyNumberFormat="1" applyFont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3" fontId="10" fillId="0" borderId="0" xfId="0" applyNumberFormat="1" applyFont="1" applyBorder="1" applyAlignment="1">
      <alignment wrapText="1"/>
    </xf>
    <xf numFmtId="3" fontId="10" fillId="0" borderId="0" xfId="0" applyNumberFormat="1" applyFont="1" applyBorder="1" applyAlignment="1">
      <alignment horizontal="center" wrapText="1"/>
    </xf>
    <xf numFmtId="3" fontId="9" fillId="0" borderId="0" xfId="0" applyNumberFormat="1" applyFont="1" applyAlignment="1"/>
    <xf numFmtId="0" fontId="10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 wrapText="1"/>
    </xf>
    <xf numFmtId="3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41" fillId="0" borderId="0" xfId="0" applyFont="1" applyBorder="1" applyAlignment="1">
      <alignment wrapText="1"/>
    </xf>
    <xf numFmtId="165" fontId="9" fillId="0" borderId="0" xfId="0" applyNumberFormat="1" applyFont="1" applyAlignment="1"/>
    <xf numFmtId="0" fontId="36" fillId="0" borderId="0" xfId="7" applyFont="1"/>
    <xf numFmtId="0" fontId="4" fillId="0" borderId="0" xfId="9"/>
    <xf numFmtId="49" fontId="30" fillId="0" borderId="0" xfId="7" applyNumberFormat="1" applyFont="1"/>
    <xf numFmtId="0" fontId="36" fillId="0" borderId="0" xfId="7" applyFont="1" applyAlignment="1">
      <alignment horizontal="center"/>
    </xf>
    <xf numFmtId="49" fontId="36" fillId="0" borderId="0" xfId="7" applyNumberFormat="1" applyFont="1" applyAlignment="1">
      <alignment horizontal="right"/>
    </xf>
    <xf numFmtId="165" fontId="36" fillId="0" borderId="0" xfId="7" applyNumberFormat="1" applyFont="1" applyAlignment="1">
      <alignment horizontal="center"/>
    </xf>
    <xf numFmtId="0" fontId="30" fillId="0" borderId="0" xfId="7" applyFont="1"/>
    <xf numFmtId="165" fontId="30" fillId="0" borderId="0" xfId="7" applyNumberFormat="1" applyFont="1"/>
    <xf numFmtId="165" fontId="36" fillId="0" borderId="0" xfId="7" applyNumberFormat="1" applyFont="1"/>
    <xf numFmtId="0" fontId="37" fillId="0" borderId="0" xfId="7" applyFont="1"/>
    <xf numFmtId="49" fontId="37" fillId="0" borderId="0" xfId="7" applyNumberFormat="1" applyFont="1"/>
    <xf numFmtId="165" fontId="37" fillId="0" borderId="0" xfId="7" applyNumberFormat="1" applyFont="1"/>
    <xf numFmtId="0" fontId="38" fillId="0" borderId="0" xfId="7" applyFont="1"/>
    <xf numFmtId="3" fontId="36" fillId="0" borderId="0" xfId="7" applyNumberFormat="1" applyFont="1"/>
    <xf numFmtId="165" fontId="42" fillId="0" borderId="0" xfId="7" applyNumberFormat="1" applyFont="1"/>
    <xf numFmtId="0" fontId="36" fillId="2" borderId="0" xfId="7" applyFont="1" applyFill="1"/>
    <xf numFmtId="0" fontId="9" fillId="0" borderId="0" xfId="0" applyFont="1" applyAlignment="1">
      <alignment horizontal="left" wrapText="1"/>
    </xf>
    <xf numFmtId="3" fontId="9" fillId="0" borderId="0" xfId="3" applyNumberFormat="1" applyFont="1" applyAlignment="1">
      <alignment horizontal="right"/>
    </xf>
    <xf numFmtId="0" fontId="39" fillId="0" borderId="0" xfId="0" applyFont="1" applyAlignment="1">
      <alignment vertical="center" wrapText="1"/>
    </xf>
    <xf numFmtId="0" fontId="9" fillId="0" borderId="0" xfId="0" applyFont="1" applyFill="1" applyAlignment="1">
      <alignment horizontal="left" wrapText="1"/>
    </xf>
    <xf numFmtId="0" fontId="39" fillId="0" borderId="0" xfId="0" applyFont="1" applyFill="1" applyAlignment="1">
      <alignment vertical="center" wrapText="1"/>
    </xf>
    <xf numFmtId="3" fontId="41" fillId="0" borderId="0" xfId="0" applyNumberFormat="1" applyFont="1"/>
    <xf numFmtId="164" fontId="10" fillId="0" borderId="0" xfId="5" applyNumberFormat="1" applyFont="1" applyAlignment="1">
      <alignment horizontal="left"/>
    </xf>
    <xf numFmtId="3" fontId="9" fillId="0" borderId="0" xfId="5" applyNumberFormat="1" applyFont="1" applyAlignment="1">
      <alignment horizontal="centerContinuous"/>
    </xf>
    <xf numFmtId="164" fontId="40" fillId="0" borderId="0" xfId="5" applyNumberFormat="1" applyFont="1" applyAlignment="1">
      <alignment horizontal="left" wrapText="1"/>
    </xf>
    <xf numFmtId="3" fontId="40" fillId="0" borderId="0" xfId="0" applyNumberFormat="1" applyFont="1"/>
    <xf numFmtId="0" fontId="9" fillId="0" borderId="0" xfId="0" applyFont="1" applyAlignment="1">
      <alignment horizontal="left"/>
    </xf>
    <xf numFmtId="3" fontId="4" fillId="0" borderId="0" xfId="0" applyNumberFormat="1" applyFont="1"/>
    <xf numFmtId="0" fontId="7" fillId="0" borderId="0" xfId="0" applyFont="1" applyAlignment="1">
      <alignment horizontal="center" wrapText="1"/>
    </xf>
    <xf numFmtId="3" fontId="19" fillId="0" borderId="0" xfId="0" applyNumberFormat="1" applyFont="1" applyFill="1" applyAlignment="1">
      <alignment horizontal="center" wrapText="1"/>
    </xf>
    <xf numFmtId="3" fontId="12" fillId="0" borderId="0" xfId="0" applyNumberFormat="1" applyFont="1" applyFill="1"/>
    <xf numFmtId="0" fontId="18" fillId="0" borderId="0" xfId="0" applyFont="1" applyFill="1" applyAlignment="1" applyProtection="1">
      <alignment horizontal="center" vertical="center" wrapText="1"/>
    </xf>
    <xf numFmtId="3" fontId="32" fillId="0" borderId="0" xfId="0" applyNumberFormat="1" applyFont="1" applyFill="1" applyAlignment="1" applyProtection="1">
      <alignment wrapText="1"/>
    </xf>
    <xf numFmtId="3" fontId="18" fillId="0" borderId="0" xfId="0" applyNumberFormat="1" applyFont="1" applyFill="1" applyBorder="1" applyAlignment="1" applyProtection="1">
      <alignment wrapText="1"/>
    </xf>
    <xf numFmtId="3" fontId="19" fillId="0" borderId="0" xfId="0" applyNumberFormat="1" applyFont="1" applyFill="1" applyAlignment="1" applyProtection="1">
      <alignment wrapText="1"/>
    </xf>
    <xf numFmtId="3" fontId="19" fillId="0" borderId="0" xfId="0" applyNumberFormat="1" applyFont="1" applyFill="1" applyAlignment="1" applyProtection="1">
      <alignment horizontal="right" wrapText="1"/>
    </xf>
    <xf numFmtId="3" fontId="18" fillId="0" borderId="0" xfId="0" applyNumberFormat="1" applyFont="1" applyFill="1" applyBorder="1" applyAlignment="1" applyProtection="1">
      <alignment horizontal="center" vertical="center" wrapText="1"/>
    </xf>
    <xf numFmtId="3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wrapText="1"/>
    </xf>
    <xf numFmtId="3" fontId="18" fillId="0" borderId="1" xfId="0" applyNumberFormat="1" applyFont="1" applyFill="1" applyBorder="1" applyAlignment="1" applyProtection="1">
      <alignment wrapText="1"/>
    </xf>
    <xf numFmtId="3" fontId="32" fillId="0" borderId="0" xfId="0" applyNumberFormat="1" applyFont="1" applyFill="1" applyBorder="1" applyAlignment="1" applyProtection="1">
      <alignment wrapText="1"/>
    </xf>
    <xf numFmtId="3" fontId="32" fillId="0" borderId="1" xfId="0" applyNumberFormat="1" applyFont="1" applyFill="1" applyBorder="1" applyAlignment="1" applyProtection="1">
      <alignment wrapText="1"/>
    </xf>
    <xf numFmtId="3" fontId="19" fillId="0" borderId="2" xfId="0" applyNumberFormat="1" applyFont="1" applyFill="1" applyBorder="1" applyAlignment="1" applyProtection="1">
      <alignment wrapText="1"/>
    </xf>
    <xf numFmtId="0" fontId="18" fillId="0" borderId="2" xfId="0" applyFont="1" applyFill="1" applyBorder="1" applyAlignment="1" applyProtection="1">
      <alignment horizontal="center" vertical="center" wrapText="1"/>
    </xf>
    <xf numFmtId="3" fontId="18" fillId="0" borderId="2" xfId="0" applyNumberFormat="1" applyFont="1" applyFill="1" applyBorder="1" applyAlignment="1" applyProtection="1">
      <alignment wrapText="1"/>
    </xf>
    <xf numFmtId="0" fontId="19" fillId="0" borderId="0" xfId="0" applyFont="1" applyFill="1" applyAlignment="1" applyProtection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3" fontId="18" fillId="0" borderId="2" xfId="0" applyNumberFormat="1" applyFont="1" applyFill="1" applyBorder="1"/>
    <xf numFmtId="3" fontId="18" fillId="0" borderId="1" xfId="0" applyNumberFormat="1" applyFont="1" applyFill="1" applyBorder="1"/>
    <xf numFmtId="3" fontId="18" fillId="0" borderId="0" xfId="0" applyNumberFormat="1" applyFont="1" applyFill="1" applyAlignment="1">
      <alignment wrapText="1"/>
    </xf>
    <xf numFmtId="3" fontId="18" fillId="0" borderId="0" xfId="0" applyNumberFormat="1" applyFont="1" applyFill="1" applyBorder="1" applyAlignment="1">
      <alignment wrapText="1"/>
    </xf>
    <xf numFmtId="3" fontId="19" fillId="0" borderId="0" xfId="0" applyNumberFormat="1" applyFont="1" applyFill="1" applyAlignment="1">
      <alignment wrapText="1"/>
    </xf>
    <xf numFmtId="3" fontId="19" fillId="0" borderId="0" xfId="0" applyNumberFormat="1" applyFont="1" applyFill="1" applyBorder="1" applyAlignment="1">
      <alignment wrapText="1"/>
    </xf>
    <xf numFmtId="3" fontId="19" fillId="0" borderId="2" xfId="0" applyNumberFormat="1" applyFont="1" applyFill="1" applyBorder="1" applyAlignment="1">
      <alignment wrapText="1"/>
    </xf>
    <xf numFmtId="3" fontId="19" fillId="0" borderId="1" xfId="0" applyNumberFormat="1" applyFont="1" applyFill="1" applyBorder="1" applyAlignment="1">
      <alignment wrapText="1"/>
    </xf>
    <xf numFmtId="3" fontId="34" fillId="0" borderId="0" xfId="0" applyNumberFormat="1" applyFont="1" applyFill="1" applyBorder="1" applyAlignment="1">
      <alignment wrapText="1"/>
    </xf>
    <xf numFmtId="3" fontId="34" fillId="0" borderId="2" xfId="0" applyNumberFormat="1" applyFont="1" applyFill="1" applyBorder="1" applyAlignment="1">
      <alignment wrapText="1"/>
    </xf>
    <xf numFmtId="3" fontId="19" fillId="0" borderId="1" xfId="0" applyNumberFormat="1" applyFont="1" applyFill="1" applyBorder="1"/>
    <xf numFmtId="0" fontId="19" fillId="0" borderId="0" xfId="0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6" fillId="0" borderId="0" xfId="0" applyNumberFormat="1" applyFont="1" applyFill="1"/>
    <xf numFmtId="3" fontId="19" fillId="0" borderId="0" xfId="0" applyNumberFormat="1" applyFont="1" applyFill="1" applyAlignment="1" applyProtection="1">
      <alignment horizontal="center" wrapText="1"/>
    </xf>
    <xf numFmtId="3" fontId="9" fillId="0" borderId="0" xfId="7" applyNumberFormat="1" applyFont="1"/>
    <xf numFmtId="3" fontId="9" fillId="0" borderId="0" xfId="7" applyNumberFormat="1" applyFont="1" applyFill="1"/>
    <xf numFmtId="0" fontId="9" fillId="0" borderId="0" xfId="7" applyFont="1" applyAlignment="1">
      <alignment horizontal="left"/>
    </xf>
    <xf numFmtId="3" fontId="9" fillId="0" borderId="0" xfId="7" applyNumberFormat="1" applyFont="1" applyFill="1"/>
    <xf numFmtId="0" fontId="9" fillId="0" borderId="3" xfId="7" applyFont="1" applyFill="1" applyBorder="1"/>
    <xf numFmtId="3" fontId="9" fillId="0" borderId="0" xfId="7" applyNumberFormat="1" applyFont="1" applyFill="1"/>
    <xf numFmtId="164" fontId="40" fillId="0" borderId="0" xfId="5" applyNumberFormat="1" applyFont="1" applyAlignment="1">
      <alignment horizontal="left"/>
    </xf>
    <xf numFmtId="3" fontId="21" fillId="0" borderId="0" xfId="0" applyNumberFormat="1" applyFont="1" applyFill="1" applyAlignment="1">
      <alignment wrapText="1"/>
    </xf>
    <xf numFmtId="0" fontId="4" fillId="3" borderId="0" xfId="9" applyFill="1"/>
    <xf numFmtId="0" fontId="30" fillId="3" borderId="0" xfId="7" applyFont="1" applyFill="1"/>
    <xf numFmtId="165" fontId="30" fillId="3" borderId="0" xfId="7" applyNumberFormat="1" applyFont="1" applyFill="1"/>
    <xf numFmtId="0" fontId="4" fillId="4" borderId="0" xfId="9" applyFill="1"/>
    <xf numFmtId="0" fontId="30" fillId="4" borderId="0" xfId="7" applyFont="1" applyFill="1"/>
    <xf numFmtId="165" fontId="30" fillId="4" borderId="0" xfId="7" applyNumberFormat="1" applyFont="1" applyFill="1"/>
    <xf numFmtId="0" fontId="4" fillId="0" borderId="0" xfId="9" applyFill="1"/>
    <xf numFmtId="0" fontId="1" fillId="0" borderId="0" xfId="8" applyFont="1"/>
    <xf numFmtId="49" fontId="30" fillId="3" borderId="0" xfId="7" applyNumberFormat="1" applyFont="1" applyFill="1" applyAlignment="1">
      <alignment horizontal="right"/>
    </xf>
    <xf numFmtId="0" fontId="30" fillId="0" borderId="0" xfId="7" applyFont="1" applyBorder="1"/>
    <xf numFmtId="0" fontId="4" fillId="0" borderId="0" xfId="9" applyBorder="1"/>
    <xf numFmtId="165" fontId="36" fillId="0" borderId="0" xfId="7" applyNumberFormat="1" applyFont="1" applyBorder="1"/>
    <xf numFmtId="0" fontId="12" fillId="0" borderId="0" xfId="9" applyFont="1"/>
    <xf numFmtId="0" fontId="12" fillId="0" borderId="0" xfId="9" applyFont="1" applyBorder="1"/>
    <xf numFmtId="165" fontId="30" fillId="0" borderId="0" xfId="7" applyNumberFormat="1" applyFont="1" applyBorder="1"/>
    <xf numFmtId="49" fontId="30" fillId="0" borderId="0" xfId="7" applyNumberFormat="1" applyFont="1" applyBorder="1"/>
    <xf numFmtId="49" fontId="30" fillId="4" borderId="0" xfId="7" applyNumberFormat="1" applyFont="1" applyFill="1" applyAlignment="1">
      <alignment horizontal="right"/>
    </xf>
    <xf numFmtId="0" fontId="36" fillId="0" borderId="0" xfId="7" applyFont="1" applyBorder="1"/>
    <xf numFmtId="0" fontId="30" fillId="0" borderId="0" xfId="7" applyFont="1" applyFill="1" applyBorder="1"/>
    <xf numFmtId="0" fontId="12" fillId="3" borderId="0" xfId="9" applyFont="1" applyFill="1" applyBorder="1"/>
    <xf numFmtId="0" fontId="12" fillId="3" borderId="0" xfId="0" applyFont="1" applyFill="1" applyBorder="1" applyAlignment="1">
      <alignment horizontal="left" vertical="top" wrapText="1"/>
    </xf>
    <xf numFmtId="3" fontId="45" fillId="3" borderId="0" xfId="0" applyNumberFormat="1" applyFont="1" applyFill="1" applyBorder="1" applyAlignment="1">
      <alignment horizontal="right" vertical="top" shrinkToFit="1"/>
    </xf>
    <xf numFmtId="165" fontId="30" fillId="3" borderId="0" xfId="7" applyNumberFormat="1" applyFont="1" applyFill="1" applyBorder="1"/>
    <xf numFmtId="0" fontId="30" fillId="3" borderId="0" xfId="7" applyFont="1" applyFill="1" applyBorder="1"/>
    <xf numFmtId="49" fontId="30" fillId="3" borderId="0" xfId="7" applyNumberFormat="1" applyFont="1" applyFill="1" applyBorder="1"/>
    <xf numFmtId="165" fontId="36" fillId="0" borderId="0" xfId="7" applyNumberFormat="1" applyFont="1" applyBorder="1" applyAlignment="1">
      <alignment horizontal="right"/>
    </xf>
    <xf numFmtId="0" fontId="46" fillId="0" borderId="0" xfId="0" applyFont="1" applyFill="1" applyBorder="1" applyAlignment="1">
      <alignment horizontal="left" vertical="top" wrapText="1"/>
    </xf>
    <xf numFmtId="3" fontId="48" fillId="0" borderId="0" xfId="0" applyNumberFormat="1" applyFont="1" applyFill="1" applyBorder="1" applyAlignment="1">
      <alignment horizontal="right" vertical="top" shrinkToFit="1"/>
    </xf>
    <xf numFmtId="0" fontId="36" fillId="4" borderId="0" xfId="7" applyFont="1" applyFill="1"/>
    <xf numFmtId="3" fontId="30" fillId="4" borderId="0" xfId="7" applyNumberFormat="1" applyFont="1" applyFill="1"/>
    <xf numFmtId="0" fontId="50" fillId="0" borderId="0" xfId="7" applyFont="1" applyFill="1"/>
    <xf numFmtId="0" fontId="26" fillId="0" borderId="0" xfId="9" applyFont="1"/>
    <xf numFmtId="3" fontId="12" fillId="0" borderId="0" xfId="9" applyNumberFormat="1" applyFont="1"/>
    <xf numFmtId="0" fontId="36" fillId="5" borderId="0" xfId="7" applyFont="1" applyFill="1" applyBorder="1"/>
    <xf numFmtId="0" fontId="4" fillId="5" borderId="0" xfId="9" applyFill="1" applyBorder="1"/>
    <xf numFmtId="165" fontId="30" fillId="5" borderId="0" xfId="7" applyNumberFormat="1" applyFont="1" applyFill="1" applyBorder="1"/>
    <xf numFmtId="0" fontId="30" fillId="5" borderId="0" xfId="7" applyFont="1" applyFill="1" applyBorder="1"/>
    <xf numFmtId="0" fontId="12" fillId="5" borderId="0" xfId="9" applyFont="1" applyFill="1" applyBorder="1"/>
    <xf numFmtId="0" fontId="12" fillId="5" borderId="0" xfId="0" applyFont="1" applyFill="1" applyBorder="1" applyAlignment="1">
      <alignment horizontal="left" vertical="top" wrapText="1"/>
    </xf>
    <xf numFmtId="3" fontId="45" fillId="5" borderId="0" xfId="0" applyNumberFormat="1" applyFont="1" applyFill="1" applyBorder="1" applyAlignment="1">
      <alignment horizontal="right" vertical="top" shrinkToFit="1"/>
    </xf>
    <xf numFmtId="165" fontId="36" fillId="5" borderId="0" xfId="7" applyNumberFormat="1" applyFont="1" applyFill="1" applyBorder="1"/>
    <xf numFmtId="0" fontId="36" fillId="5" borderId="0" xfId="7" applyFont="1" applyFill="1"/>
    <xf numFmtId="0" fontId="4" fillId="5" borderId="0" xfId="9" applyFill="1"/>
    <xf numFmtId="0" fontId="36" fillId="6" borderId="0" xfId="7" applyFont="1" applyFill="1"/>
    <xf numFmtId="0" fontId="4" fillId="6" borderId="0" xfId="9" applyFill="1"/>
    <xf numFmtId="49" fontId="30" fillId="6" borderId="0" xfId="7" applyNumberFormat="1" applyFont="1" applyFill="1"/>
    <xf numFmtId="0" fontId="30" fillId="6" borderId="0" xfId="7" applyFont="1" applyFill="1"/>
    <xf numFmtId="49" fontId="30" fillId="6" borderId="0" xfId="7" applyNumberFormat="1" applyFont="1" applyFill="1" applyAlignment="1">
      <alignment horizontal="right"/>
    </xf>
    <xf numFmtId="165" fontId="30" fillId="6" borderId="0" xfId="7" applyNumberFormat="1" applyFont="1" applyFill="1"/>
    <xf numFmtId="165" fontId="36" fillId="6" borderId="0" xfId="7" applyNumberFormat="1" applyFont="1" applyFill="1"/>
    <xf numFmtId="3" fontId="45" fillId="6" borderId="0" xfId="0" applyNumberFormat="1" applyFont="1" applyFill="1" applyBorder="1" applyAlignment="1">
      <alignment horizontal="right" vertical="top" shrinkToFit="1"/>
    </xf>
    <xf numFmtId="0" fontId="36" fillId="6" borderId="0" xfId="7" applyFont="1" applyFill="1" applyBorder="1"/>
    <xf numFmtId="0" fontId="4" fillId="6" borderId="0" xfId="9" applyFill="1" applyBorder="1"/>
    <xf numFmtId="165" fontId="30" fillId="6" borderId="0" xfId="7" applyNumberFormat="1" applyFont="1" applyFill="1" applyBorder="1"/>
    <xf numFmtId="0" fontId="12" fillId="6" borderId="0" xfId="9" applyFont="1" applyFill="1" applyBorder="1"/>
    <xf numFmtId="0" fontId="12" fillId="6" borderId="0" xfId="0" applyFont="1" applyFill="1" applyBorder="1" applyAlignment="1">
      <alignment horizontal="left" vertical="top" wrapText="1"/>
    </xf>
    <xf numFmtId="1" fontId="45" fillId="6" borderId="0" xfId="0" applyNumberFormat="1" applyFont="1" applyFill="1" applyBorder="1" applyAlignment="1">
      <alignment horizontal="right" vertical="top" shrinkToFit="1"/>
    </xf>
    <xf numFmtId="0" fontId="30" fillId="6" borderId="0" xfId="7" applyFont="1" applyFill="1" applyBorder="1"/>
    <xf numFmtId="165" fontId="36" fillId="6" borderId="0" xfId="7" applyNumberFormat="1" applyFont="1" applyFill="1" applyBorder="1"/>
    <xf numFmtId="0" fontId="17" fillId="6" borderId="0" xfId="9" applyFont="1" applyFill="1"/>
    <xf numFmtId="0" fontId="26" fillId="6" borderId="0" xfId="9" applyFont="1" applyFill="1" applyBorder="1" applyAlignment="1">
      <alignment horizontal="left" vertical="center"/>
    </xf>
    <xf numFmtId="0" fontId="36" fillId="7" borderId="0" xfId="7" applyFont="1" applyFill="1"/>
    <xf numFmtId="0" fontId="4" fillId="7" borderId="0" xfId="9" applyFill="1"/>
    <xf numFmtId="49" fontId="30" fillId="7" borderId="0" xfId="7" applyNumberFormat="1" applyFont="1" applyFill="1"/>
    <xf numFmtId="165" fontId="30" fillId="7" borderId="0" xfId="7" applyNumberFormat="1" applyFont="1" applyFill="1"/>
    <xf numFmtId="0" fontId="30" fillId="7" borderId="0" xfId="7" applyFont="1" applyFill="1"/>
    <xf numFmtId="49" fontId="30" fillId="7" borderId="0" xfId="7" applyNumberFormat="1" applyFont="1" applyFill="1" applyAlignment="1">
      <alignment horizontal="right"/>
    </xf>
    <xf numFmtId="165" fontId="36" fillId="7" borderId="0" xfId="7" applyNumberFormat="1" applyFont="1" applyFill="1"/>
    <xf numFmtId="0" fontId="36" fillId="8" borderId="0" xfId="7" applyFont="1" applyFill="1"/>
    <xf numFmtId="0" fontId="4" fillId="8" borderId="0" xfId="9" applyFill="1"/>
    <xf numFmtId="49" fontId="30" fillId="8" borderId="0" xfId="7" applyNumberFormat="1" applyFont="1" applyFill="1"/>
    <xf numFmtId="165" fontId="30" fillId="8" borderId="0" xfId="7" applyNumberFormat="1" applyFont="1" applyFill="1"/>
    <xf numFmtId="0" fontId="30" fillId="8" borderId="0" xfId="7" applyFont="1" applyFill="1"/>
    <xf numFmtId="165" fontId="36" fillId="8" borderId="0" xfId="7" applyNumberFormat="1" applyFont="1" applyFill="1"/>
    <xf numFmtId="0" fontId="36" fillId="9" borderId="0" xfId="7" applyFont="1" applyFill="1"/>
    <xf numFmtId="0" fontId="4" fillId="9" borderId="0" xfId="9" applyFill="1"/>
    <xf numFmtId="49" fontId="30" fillId="9" borderId="0" xfId="7" applyNumberFormat="1" applyFont="1" applyFill="1"/>
    <xf numFmtId="165" fontId="30" fillId="9" borderId="0" xfId="7" applyNumberFormat="1" applyFont="1" applyFill="1"/>
    <xf numFmtId="0" fontId="30" fillId="9" borderId="0" xfId="7" applyFont="1" applyFill="1"/>
    <xf numFmtId="165" fontId="30" fillId="9" borderId="0" xfId="7" applyNumberFormat="1" applyFont="1" applyFill="1" applyAlignment="1">
      <alignment horizontal="right"/>
    </xf>
    <xf numFmtId="165" fontId="30" fillId="9" borderId="0" xfId="7" applyNumberFormat="1" applyFont="1" applyFill="1" applyBorder="1" applyAlignment="1">
      <alignment horizontal="right"/>
    </xf>
    <xf numFmtId="49" fontId="30" fillId="9" borderId="0" xfId="7" applyNumberFormat="1" applyFont="1" applyFill="1" applyAlignment="1">
      <alignment horizontal="right"/>
    </xf>
    <xf numFmtId="0" fontId="30" fillId="9" borderId="0" xfId="7" applyFont="1" applyFill="1" applyAlignment="1">
      <alignment horizontal="right"/>
    </xf>
    <xf numFmtId="0" fontId="12" fillId="9" borderId="0" xfId="0" applyFont="1" applyFill="1" applyBorder="1" applyAlignment="1">
      <alignment horizontal="left" vertical="top" wrapText="1"/>
    </xf>
    <xf numFmtId="1" fontId="45" fillId="9" borderId="0" xfId="0" applyNumberFormat="1" applyFont="1" applyFill="1" applyBorder="1" applyAlignment="1">
      <alignment horizontal="right" vertical="top" shrinkToFit="1"/>
    </xf>
    <xf numFmtId="1" fontId="36" fillId="9" borderId="0" xfId="7" applyNumberFormat="1" applyFont="1" applyFill="1"/>
    <xf numFmtId="0" fontId="12" fillId="9" borderId="0" xfId="9" applyFont="1" applyFill="1"/>
    <xf numFmtId="3" fontId="45" fillId="9" borderId="0" xfId="0" applyNumberFormat="1" applyFont="1" applyFill="1" applyBorder="1" applyAlignment="1">
      <alignment horizontal="right" vertical="top" shrinkToFit="1"/>
    </xf>
    <xf numFmtId="165" fontId="30" fillId="9" borderId="0" xfId="7" applyNumberFormat="1" applyFont="1" applyFill="1" applyBorder="1"/>
    <xf numFmtId="165" fontId="36" fillId="9" borderId="0" xfId="7" applyNumberFormat="1" applyFont="1" applyFill="1"/>
    <xf numFmtId="0" fontId="37" fillId="9" borderId="0" xfId="7" applyFont="1" applyFill="1"/>
    <xf numFmtId="0" fontId="26" fillId="9" borderId="0" xfId="9" applyFont="1" applyFill="1"/>
    <xf numFmtId="0" fontId="36" fillId="10" borderId="0" xfId="7" applyFont="1" applyFill="1"/>
    <xf numFmtId="0" fontId="4" fillId="10" borderId="0" xfId="9" applyFill="1"/>
    <xf numFmtId="49" fontId="30" fillId="10" borderId="0" xfId="7" applyNumberFormat="1" applyFont="1" applyFill="1"/>
    <xf numFmtId="165" fontId="30" fillId="10" borderId="0" xfId="7" applyNumberFormat="1" applyFont="1" applyFill="1"/>
    <xf numFmtId="0" fontId="30" fillId="10" borderId="0" xfId="7" applyFont="1" applyFill="1"/>
    <xf numFmtId="165" fontId="36" fillId="10" borderId="0" xfId="7" applyNumberFormat="1" applyFont="1" applyFill="1"/>
    <xf numFmtId="0" fontId="37" fillId="10" borderId="0" xfId="7" applyFont="1" applyFill="1"/>
    <xf numFmtId="49" fontId="30" fillId="10" borderId="0" xfId="7" applyNumberFormat="1" applyFont="1" applyFill="1" applyAlignment="1">
      <alignment horizontal="right"/>
    </xf>
    <xf numFmtId="0" fontId="37" fillId="10" borderId="0" xfId="7" applyFont="1" applyFill="1" applyBorder="1"/>
    <xf numFmtId="0" fontId="46" fillId="10" borderId="0" xfId="0" applyFont="1" applyFill="1" applyBorder="1" applyAlignment="1">
      <alignment horizontal="left" vertical="top" wrapText="1"/>
    </xf>
    <xf numFmtId="0" fontId="4" fillId="10" borderId="0" xfId="9" applyFill="1" applyBorder="1"/>
    <xf numFmtId="3" fontId="48" fillId="10" borderId="0" xfId="0" applyNumberFormat="1" applyFont="1" applyFill="1" applyBorder="1" applyAlignment="1">
      <alignment horizontal="right" vertical="top" shrinkToFit="1"/>
    </xf>
    <xf numFmtId="165" fontId="30" fillId="10" borderId="0" xfId="7" applyNumberFormat="1" applyFont="1" applyFill="1" applyBorder="1"/>
    <xf numFmtId="0" fontId="47" fillId="10" borderId="0" xfId="0" applyFont="1" applyFill="1" applyBorder="1" applyAlignment="1">
      <alignment horizontal="left" vertical="top" wrapText="1"/>
    </xf>
    <xf numFmtId="0" fontId="30" fillId="10" borderId="0" xfId="7" applyFont="1" applyFill="1" applyBorder="1"/>
    <xf numFmtId="165" fontId="36" fillId="10" borderId="0" xfId="7" applyNumberFormat="1" applyFont="1" applyFill="1" applyBorder="1"/>
    <xf numFmtId="0" fontId="12" fillId="10" borderId="0" xfId="9" applyFont="1" applyFill="1"/>
    <xf numFmtId="0" fontId="49" fillId="10" borderId="0" xfId="9" applyFont="1" applyFill="1"/>
    <xf numFmtId="0" fontId="12" fillId="10" borderId="0" xfId="0" applyFont="1" applyFill="1" applyBorder="1" applyAlignment="1">
      <alignment horizontal="left" vertical="top" wrapText="1"/>
    </xf>
    <xf numFmtId="0" fontId="12" fillId="10" borderId="0" xfId="9" applyFont="1" applyFill="1" applyBorder="1"/>
    <xf numFmtId="0" fontId="26" fillId="10" borderId="0" xfId="9" applyFont="1" applyFill="1" applyBorder="1"/>
    <xf numFmtId="3" fontId="45" fillId="10" borderId="0" xfId="0" applyNumberFormat="1" applyFont="1" applyFill="1" applyBorder="1" applyAlignment="1">
      <alignment horizontal="right" vertical="top" shrinkToFit="1"/>
    </xf>
    <xf numFmtId="0" fontId="36" fillId="11" borderId="0" xfId="7" applyFont="1" applyFill="1"/>
    <xf numFmtId="0" fontId="4" fillId="11" borderId="0" xfId="9" applyFill="1"/>
    <xf numFmtId="49" fontId="30" fillId="11" borderId="0" xfId="7" applyNumberFormat="1" applyFont="1" applyFill="1"/>
    <xf numFmtId="0" fontId="12" fillId="11" borderId="0" xfId="9" applyFont="1" applyFill="1"/>
    <xf numFmtId="0" fontId="26" fillId="11" borderId="0" xfId="9" applyFont="1" applyFill="1"/>
    <xf numFmtId="49" fontId="30" fillId="11" borderId="0" xfId="7" applyNumberFormat="1" applyFont="1" applyFill="1" applyAlignment="1">
      <alignment horizontal="right" wrapText="1"/>
    </xf>
    <xf numFmtId="0" fontId="30" fillId="11" borderId="0" xfId="7" applyFont="1" applyFill="1"/>
    <xf numFmtId="1" fontId="30" fillId="11" borderId="0" xfId="7" applyNumberFormat="1" applyFont="1" applyFill="1" applyAlignment="1"/>
    <xf numFmtId="1" fontId="45" fillId="11" borderId="0" xfId="0" applyNumberFormat="1" applyFont="1" applyFill="1" applyBorder="1" applyAlignment="1">
      <alignment shrinkToFit="1"/>
    </xf>
    <xf numFmtId="165" fontId="30" fillId="11" borderId="0" xfId="7" applyNumberFormat="1" applyFont="1" applyFill="1" applyAlignment="1"/>
    <xf numFmtId="165" fontId="30" fillId="11" borderId="0" xfId="7" applyNumberFormat="1" applyFont="1" applyFill="1" applyBorder="1" applyAlignment="1"/>
    <xf numFmtId="165" fontId="30" fillId="11" borderId="0" xfId="7" applyNumberFormat="1" applyFont="1" applyFill="1" applyAlignment="1">
      <alignment horizontal="right"/>
    </xf>
    <xf numFmtId="165" fontId="30" fillId="11" borderId="0" xfId="7" applyNumberFormat="1" applyFont="1" applyFill="1"/>
    <xf numFmtId="165" fontId="36" fillId="11" borderId="0" xfId="7" applyNumberFormat="1" applyFont="1" applyFill="1"/>
    <xf numFmtId="0" fontId="37" fillId="11" borderId="0" xfId="7" applyFont="1" applyFill="1"/>
    <xf numFmtId="0" fontId="1" fillId="11" borderId="0" xfId="8" applyFont="1" applyFill="1"/>
    <xf numFmtId="49" fontId="36" fillId="11" borderId="0" xfId="7" applyNumberFormat="1" applyFont="1" applyFill="1" applyAlignment="1">
      <alignment horizontal="right"/>
    </xf>
    <xf numFmtId="49" fontId="30" fillId="11" borderId="0" xfId="7" applyNumberFormat="1" applyFont="1" applyFill="1" applyAlignment="1">
      <alignment horizontal="right"/>
    </xf>
    <xf numFmtId="3" fontId="36" fillId="11" borderId="0" xfId="7" applyNumberFormat="1" applyFont="1" applyFill="1"/>
    <xf numFmtId="49" fontId="37" fillId="11" borderId="0" xfId="7" applyNumberFormat="1" applyFont="1" applyFill="1"/>
    <xf numFmtId="165" fontId="42" fillId="11" borderId="0" xfId="7" applyNumberFormat="1" applyFont="1" applyFill="1"/>
    <xf numFmtId="0" fontId="43" fillId="11" borderId="0" xfId="7" applyFont="1" applyFill="1"/>
    <xf numFmtId="49" fontId="43" fillId="11" borderId="0" xfId="7" applyNumberFormat="1" applyFont="1" applyFill="1"/>
    <xf numFmtId="166" fontId="43" fillId="11" borderId="0" xfId="7" applyNumberFormat="1" applyFont="1" applyFill="1"/>
    <xf numFmtId="165" fontId="43" fillId="11" borderId="0" xfId="7" applyNumberFormat="1" applyFont="1" applyFill="1"/>
    <xf numFmtId="166" fontId="44" fillId="11" borderId="0" xfId="7" applyNumberFormat="1" applyFont="1" applyFill="1"/>
    <xf numFmtId="165" fontId="44" fillId="11" borderId="0" xfId="7" applyNumberFormat="1" applyFont="1" applyFill="1"/>
    <xf numFmtId="165" fontId="12" fillId="11" borderId="0" xfId="9" applyNumberFormat="1" applyFont="1" applyFill="1"/>
    <xf numFmtId="165" fontId="30" fillId="11" borderId="0" xfId="7" applyNumberFormat="1" applyFont="1" applyFill="1" applyBorder="1"/>
    <xf numFmtId="165" fontId="30" fillId="0" borderId="0" xfId="7" applyNumberFormat="1" applyFont="1" applyFill="1" applyBorder="1"/>
    <xf numFmtId="0" fontId="26" fillId="0" borderId="0" xfId="9" applyFont="1" applyFill="1"/>
    <xf numFmtId="3" fontId="48" fillId="11" borderId="0" xfId="0" applyNumberFormat="1" applyFont="1" applyFill="1" applyBorder="1" applyAlignment="1">
      <alignment horizontal="right" vertical="top" shrinkToFit="1"/>
    </xf>
    <xf numFmtId="3" fontId="45" fillId="11" borderId="0" xfId="0" applyNumberFormat="1" applyFont="1" applyFill="1" applyBorder="1" applyAlignment="1">
      <alignment vertical="top" shrinkToFit="1"/>
    </xf>
    <xf numFmtId="1" fontId="45" fillId="11" borderId="0" xfId="0" applyNumberFormat="1" applyFont="1" applyFill="1" applyBorder="1" applyAlignment="1">
      <alignment vertical="top" shrinkToFit="1"/>
    </xf>
    <xf numFmtId="0" fontId="12" fillId="11" borderId="0" xfId="0" applyFont="1" applyFill="1" applyBorder="1" applyAlignment="1">
      <alignment horizontal="left" vertical="top" wrapText="1"/>
    </xf>
    <xf numFmtId="0" fontId="12" fillId="11" borderId="0" xfId="9" applyFont="1" applyFill="1" applyBorder="1"/>
    <xf numFmtId="3" fontId="45" fillId="11" borderId="0" xfId="0" applyNumberFormat="1" applyFont="1" applyFill="1" applyBorder="1" applyAlignment="1">
      <alignment horizontal="right" vertical="top" shrinkToFit="1"/>
    </xf>
    <xf numFmtId="0" fontId="30" fillId="11" borderId="0" xfId="7" applyFont="1" applyFill="1" applyBorder="1"/>
    <xf numFmtId="165" fontId="30" fillId="0" borderId="0" xfId="7" applyNumberFormat="1" applyFont="1" applyBorder="1" applyAlignment="1">
      <alignment horizontal="right"/>
    </xf>
    <xf numFmtId="0" fontId="4" fillId="8" borderId="0" xfId="9" applyFill="1" applyBorder="1"/>
    <xf numFmtId="49" fontId="30" fillId="8" borderId="0" xfId="7" applyNumberFormat="1" applyFont="1" applyFill="1" applyBorder="1"/>
    <xf numFmtId="0" fontId="30" fillId="8" borderId="0" xfId="7" applyFont="1" applyFill="1" applyBorder="1"/>
    <xf numFmtId="165" fontId="30" fillId="8" borderId="0" xfId="7" applyNumberFormat="1" applyFont="1" applyFill="1" applyBorder="1"/>
    <xf numFmtId="165" fontId="36" fillId="8" borderId="0" xfId="7" applyNumberFormat="1" applyFont="1" applyFill="1" applyBorder="1"/>
    <xf numFmtId="0" fontId="30" fillId="9" borderId="0" xfId="7" applyFont="1" applyFill="1" applyBorder="1"/>
    <xf numFmtId="49" fontId="30" fillId="9" borderId="0" xfId="7" applyNumberFormat="1" applyFont="1" applyFill="1" applyBorder="1"/>
    <xf numFmtId="165" fontId="36" fillId="9" borderId="0" xfId="7" applyNumberFormat="1" applyFont="1" applyFill="1" applyBorder="1"/>
    <xf numFmtId="49" fontId="30" fillId="10" borderId="0" xfId="7" applyNumberFormat="1" applyFont="1" applyFill="1" applyBorder="1"/>
    <xf numFmtId="49" fontId="37" fillId="10" borderId="0" xfId="7" applyNumberFormat="1" applyFont="1" applyFill="1" applyBorder="1"/>
    <xf numFmtId="0" fontId="37" fillId="0" borderId="0" xfId="7" applyFont="1" applyBorder="1"/>
    <xf numFmtId="0" fontId="52" fillId="11" borderId="0" xfId="0" applyFont="1" applyFill="1" applyBorder="1" applyAlignment="1">
      <alignment horizontal="left" vertical="top" wrapText="1"/>
    </xf>
    <xf numFmtId="49" fontId="30" fillId="11" borderId="0" xfId="7" applyNumberFormat="1" applyFont="1" applyFill="1" applyBorder="1"/>
    <xf numFmtId="3" fontId="51" fillId="11" borderId="0" xfId="0" applyNumberFormat="1" applyFont="1" applyFill="1" applyBorder="1" applyAlignment="1">
      <alignment horizontal="right" vertical="top" shrinkToFit="1"/>
    </xf>
    <xf numFmtId="0" fontId="37" fillId="11" borderId="0" xfId="7" applyFont="1" applyFill="1" applyBorder="1"/>
    <xf numFmtId="0" fontId="4" fillId="11" borderId="0" xfId="9" applyFill="1" applyBorder="1"/>
    <xf numFmtId="0" fontId="0" fillId="11" borderId="0" xfId="0" applyFill="1" applyBorder="1"/>
    <xf numFmtId="0" fontId="4" fillId="9" borderId="0" xfId="9" applyFill="1" applyBorder="1"/>
    <xf numFmtId="0" fontId="12" fillId="9" borderId="0" xfId="9" applyFont="1" applyFill="1" applyBorder="1"/>
    <xf numFmtId="0" fontId="26" fillId="9" borderId="0" xfId="9" applyFont="1" applyFill="1" applyBorder="1"/>
    <xf numFmtId="0" fontId="36" fillId="11" borderId="0" xfId="7" applyFont="1" applyFill="1" applyBorder="1"/>
    <xf numFmtId="0" fontId="12" fillId="0" borderId="0" xfId="9" applyFont="1" applyFill="1" applyBorder="1"/>
    <xf numFmtId="165" fontId="36" fillId="0" borderId="0" xfId="7" applyNumberFormat="1" applyFont="1" applyFill="1" applyBorder="1"/>
    <xf numFmtId="49" fontId="30" fillId="5" borderId="0" xfId="7" applyNumberFormat="1" applyFont="1" applyFill="1" applyBorder="1"/>
    <xf numFmtId="165" fontId="36" fillId="11" borderId="0" xfId="7" applyNumberFormat="1" applyFont="1" applyFill="1" applyBorder="1"/>
    <xf numFmtId="0" fontId="4" fillId="0" borderId="0" xfId="9" applyFill="1" applyBorder="1"/>
    <xf numFmtId="49" fontId="37" fillId="0" borderId="0" xfId="7" applyNumberFormat="1" applyFont="1" applyBorder="1"/>
    <xf numFmtId="3" fontId="36" fillId="0" borderId="0" xfId="7" applyNumberFormat="1" applyFont="1" applyBorder="1"/>
    <xf numFmtId="49" fontId="54" fillId="11" borderId="0" xfId="7" applyNumberFormat="1" applyFont="1" applyFill="1" applyBorder="1"/>
    <xf numFmtId="3" fontId="55" fillId="11" borderId="0" xfId="7" applyNumberFormat="1" applyFont="1" applyFill="1" applyBorder="1"/>
    <xf numFmtId="0" fontId="56" fillId="11" borderId="0" xfId="0" applyFont="1" applyFill="1" applyBorder="1" applyAlignment="1">
      <alignment horizontal="left" vertical="top" wrapText="1"/>
    </xf>
    <xf numFmtId="3" fontId="57" fillId="11" borderId="0" xfId="0" applyNumberFormat="1" applyFont="1" applyFill="1" applyBorder="1" applyAlignment="1">
      <alignment horizontal="right" vertical="top" shrinkToFit="1"/>
    </xf>
    <xf numFmtId="0" fontId="36" fillId="12" borderId="0" xfId="7" applyFont="1" applyFill="1"/>
    <xf numFmtId="0" fontId="4" fillId="12" borderId="0" xfId="9" applyFill="1"/>
    <xf numFmtId="49" fontId="30" fillId="12" borderId="0" xfId="7" applyNumberFormat="1" applyFont="1" applyFill="1"/>
    <xf numFmtId="0" fontId="30" fillId="12" borderId="0" xfId="7" applyFont="1" applyFill="1"/>
    <xf numFmtId="165" fontId="30" fillId="12" borderId="0" xfId="7" applyNumberFormat="1" applyFont="1" applyFill="1"/>
    <xf numFmtId="3" fontId="9" fillId="0" borderId="0" xfId="7" applyNumberFormat="1" applyFont="1" applyFill="1" applyAlignment="1"/>
    <xf numFmtId="0" fontId="9" fillId="0" borderId="0" xfId="1" applyFont="1"/>
    <xf numFmtId="0" fontId="19" fillId="0" borderId="2" xfId="0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>
      <alignment horizontal="center" wrapText="1"/>
    </xf>
    <xf numFmtId="0" fontId="19" fillId="0" borderId="1" xfId="0" applyFont="1" applyFill="1" applyBorder="1" applyAlignment="1" applyProtection="1">
      <alignment horizontal="center" wrapTex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3" fontId="19" fillId="0" borderId="0" xfId="0" applyNumberFormat="1" applyFont="1" applyFill="1" applyBorder="1" applyAlignment="1" applyProtection="1">
      <alignment horizontal="center" vertical="center" wrapText="1"/>
    </xf>
    <xf numFmtId="3" fontId="19" fillId="0" borderId="1" xfId="0" applyNumberFormat="1" applyFont="1" applyFill="1" applyBorder="1" applyAlignment="1" applyProtection="1">
      <alignment horizontal="center" vertical="center" wrapText="1"/>
    </xf>
    <xf numFmtId="3" fontId="19" fillId="0" borderId="2" xfId="0" applyNumberFormat="1" applyFont="1" applyFill="1" applyBorder="1" applyAlignment="1" applyProtection="1">
      <alignment horizontal="center" wrapText="1"/>
    </xf>
    <xf numFmtId="3" fontId="19" fillId="0" borderId="0" xfId="0" applyNumberFormat="1" applyFont="1" applyFill="1" applyBorder="1" applyAlignment="1" applyProtection="1">
      <alignment horizontal="center" wrapText="1"/>
    </xf>
    <xf numFmtId="3" fontId="19" fillId="0" borderId="1" xfId="0" applyNumberFormat="1" applyFont="1" applyFill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center" wrapText="1"/>
    </xf>
    <xf numFmtId="0" fontId="18" fillId="0" borderId="0" xfId="0" applyFont="1" applyAlignment="1" applyProtection="1">
      <alignment vertical="center" wrapText="1"/>
    </xf>
    <xf numFmtId="3" fontId="19" fillId="0" borderId="0" xfId="0" applyNumberFormat="1" applyFont="1" applyBorder="1" applyAlignment="1" applyProtection="1">
      <alignment horizontal="center" wrapText="1"/>
    </xf>
    <xf numFmtId="3" fontId="19" fillId="0" borderId="0" xfId="0" applyNumberFormat="1" applyFont="1" applyBorder="1" applyAlignment="1" applyProtection="1">
      <alignment horizontal="center" vertical="center" wrapText="1"/>
    </xf>
    <xf numFmtId="3" fontId="26" fillId="0" borderId="0" xfId="0" applyNumberFormat="1" applyFont="1" applyAlignment="1" applyProtection="1">
      <alignment horizontal="center" wrapText="1"/>
    </xf>
    <xf numFmtId="0" fontId="18" fillId="0" borderId="0" xfId="0" applyFont="1" applyFill="1" applyAlignment="1" applyProtection="1">
      <alignment vertical="center" wrapText="1"/>
    </xf>
    <xf numFmtId="3" fontId="19" fillId="0" borderId="0" xfId="0" applyNumberFormat="1" applyFont="1" applyBorder="1" applyAlignment="1">
      <alignment horizontal="center" wrapText="1"/>
    </xf>
    <xf numFmtId="3" fontId="12" fillId="0" borderId="0" xfId="0" applyNumberFormat="1" applyFont="1" applyAlignment="1">
      <alignment horizontal="center" wrapText="1"/>
    </xf>
    <xf numFmtId="3" fontId="19" fillId="0" borderId="0" xfId="0" applyNumberFormat="1" applyFont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9" fillId="0" borderId="0" xfId="0" applyFont="1" applyBorder="1" applyAlignment="1">
      <alignment horizontal="center" wrapText="1"/>
    </xf>
    <xf numFmtId="0" fontId="18" fillId="0" borderId="0" xfId="0" applyFont="1" applyAlignment="1">
      <alignment vertical="center" wrapText="1"/>
    </xf>
    <xf numFmtId="3" fontId="21" fillId="0" borderId="0" xfId="0" applyNumberFormat="1" applyFont="1" applyBorder="1" applyAlignment="1">
      <alignment vertical="center"/>
    </xf>
    <xf numFmtId="3" fontId="21" fillId="0" borderId="0" xfId="0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1">
    <cellStyle name="Normál" xfId="0" builtinId="0"/>
    <cellStyle name="Normál 2" xfId="1" xr:uid="{00000000-0005-0000-0000-000001000000}"/>
    <cellStyle name="Normál 2 2" xfId="7" xr:uid="{00000000-0005-0000-0000-000002000000}"/>
    <cellStyle name="Normál 3" xfId="2" xr:uid="{00000000-0005-0000-0000-000003000000}"/>
    <cellStyle name="Normál 3 2" xfId="10" xr:uid="{00000000-0005-0000-0000-000004000000}"/>
    <cellStyle name="Normál 4" xfId="6" xr:uid="{00000000-0005-0000-0000-000005000000}"/>
    <cellStyle name="Normál 5" xfId="8" xr:uid="{00000000-0005-0000-0000-000006000000}"/>
    <cellStyle name="Normál 6" xfId="9" xr:uid="{00000000-0005-0000-0000-000007000000}"/>
    <cellStyle name="Normál_Munka4" xfId="3" xr:uid="{00000000-0005-0000-0000-000008000000}"/>
    <cellStyle name="Normál_Munka5" xfId="4" xr:uid="{00000000-0005-0000-0000-000009000000}"/>
    <cellStyle name="Normál_Munka7" xfId="5" xr:uid="{00000000-0005-0000-0000-00000A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Q51"/>
  <sheetViews>
    <sheetView tabSelected="1" view="pageLayout" zoomScaleNormal="75" workbookViewId="0">
      <selection activeCell="F12" sqref="F12"/>
    </sheetView>
  </sheetViews>
  <sheetFormatPr defaultRowHeight="11.25"/>
  <cols>
    <col min="1" max="1" width="2.7109375" style="128" customWidth="1"/>
    <col min="2" max="2" width="30.28515625" style="115" customWidth="1"/>
    <col min="3" max="3" width="7.85546875" style="115" bestFit="1" customWidth="1"/>
    <col min="4" max="4" width="7.85546875" style="136" customWidth="1"/>
    <col min="5" max="5" width="8.85546875" style="125" customWidth="1"/>
    <col min="6" max="6" width="8.7109375" style="125" customWidth="1"/>
    <col min="7" max="7" width="5.140625" style="125" customWidth="1"/>
    <col min="8" max="8" width="3" style="128" customWidth="1"/>
    <col min="9" max="9" width="27.140625" style="115" customWidth="1"/>
    <col min="10" max="10" width="7.5703125" style="115" customWidth="1"/>
    <col min="11" max="11" width="9.28515625" style="136" customWidth="1"/>
    <col min="12" max="12" width="9.85546875" style="125" customWidth="1"/>
    <col min="13" max="13" width="8.7109375" style="125" customWidth="1"/>
    <col min="14" max="14" width="5" style="125" customWidth="1"/>
    <col min="15" max="15" width="16.42578125" style="128" customWidth="1"/>
    <col min="16" max="16384" width="9.140625" style="128"/>
  </cols>
  <sheetData>
    <row r="1" spans="1:15" ht="33.75">
      <c r="A1" s="128" t="s">
        <v>691</v>
      </c>
      <c r="B1" s="115" t="s">
        <v>616</v>
      </c>
      <c r="C1" s="259" t="s">
        <v>1434</v>
      </c>
      <c r="D1" s="132" t="s">
        <v>572</v>
      </c>
      <c r="E1" s="132" t="s">
        <v>573</v>
      </c>
      <c r="F1" s="132" t="s">
        <v>1199</v>
      </c>
      <c r="G1" s="132" t="s">
        <v>618</v>
      </c>
      <c r="H1" s="128" t="s">
        <v>637</v>
      </c>
      <c r="I1" s="115" t="s">
        <v>638</v>
      </c>
      <c r="J1" s="259" t="s">
        <v>1434</v>
      </c>
      <c r="K1" s="132" t="s">
        <v>572</v>
      </c>
      <c r="L1" s="132" t="s">
        <v>573</v>
      </c>
      <c r="M1" s="132" t="s">
        <v>562</v>
      </c>
      <c r="N1" s="132" t="s">
        <v>618</v>
      </c>
    </row>
    <row r="2" spans="1:15">
      <c r="A2" s="128">
        <v>1</v>
      </c>
      <c r="B2" s="115" t="s">
        <v>614</v>
      </c>
      <c r="C2" s="137">
        <v>182682</v>
      </c>
      <c r="D2" s="114">
        <f>'2 melléklet'!D61</f>
        <v>146000</v>
      </c>
      <c r="E2" s="114">
        <f>'2 melléklet'!E61</f>
        <v>136000</v>
      </c>
      <c r="F2" s="114">
        <f>'2 melléklet'!F61</f>
        <v>105465</v>
      </c>
      <c r="G2" s="114">
        <f>F2/E2%</f>
        <v>77.547794117647058</v>
      </c>
      <c r="H2" s="124">
        <v>1</v>
      </c>
      <c r="I2" s="114" t="s">
        <v>682</v>
      </c>
      <c r="J2" s="137">
        <v>747988</v>
      </c>
      <c r="K2" s="114">
        <f>'3 melléklet'!D47</f>
        <v>720903</v>
      </c>
      <c r="L2" s="114">
        <f>'3 melléklet'!E47</f>
        <v>815733</v>
      </c>
      <c r="M2" s="114">
        <f>'3 melléklet'!F47</f>
        <v>771594</v>
      </c>
      <c r="N2" s="114">
        <f>M2/L2%</f>
        <v>94.589038325040178</v>
      </c>
      <c r="O2" s="124"/>
    </row>
    <row r="3" spans="1:15" ht="22.5">
      <c r="A3" s="128">
        <v>2</v>
      </c>
      <c r="B3" s="115" t="s">
        <v>681</v>
      </c>
      <c r="C3" s="137">
        <v>182799</v>
      </c>
      <c r="D3" s="114">
        <f>'2 melléklet'!D62</f>
        <v>305059</v>
      </c>
      <c r="E3" s="114">
        <f>'2 melléklet'!E62</f>
        <v>301550</v>
      </c>
      <c r="F3" s="114">
        <f>'2 melléklet'!F62</f>
        <v>145169</v>
      </c>
      <c r="G3" s="114">
        <f t="shared" ref="G3:G27" si="0">F3/E3%</f>
        <v>48.140938484496765</v>
      </c>
      <c r="H3" s="124">
        <v>2</v>
      </c>
      <c r="I3" s="114" t="s">
        <v>639</v>
      </c>
      <c r="J3" s="137">
        <v>116853</v>
      </c>
      <c r="K3" s="114">
        <f>'3 melléklet'!D48</f>
        <v>109396</v>
      </c>
      <c r="L3" s="114">
        <f>'3 melléklet'!E48</f>
        <v>133191</v>
      </c>
      <c r="M3" s="114">
        <f>'3 melléklet'!F48</f>
        <v>110002</v>
      </c>
      <c r="N3" s="114">
        <f t="shared" ref="N3:N27" si="1">M3/L3%</f>
        <v>82.58966446681832</v>
      </c>
      <c r="O3" s="124"/>
    </row>
    <row r="4" spans="1:15" ht="22.5">
      <c r="A4" s="128">
        <v>3</v>
      </c>
      <c r="B4" s="115" t="s">
        <v>617</v>
      </c>
      <c r="C4" s="137">
        <v>39844</v>
      </c>
      <c r="D4" s="114">
        <f>'2 melléklet'!D63</f>
        <v>27963</v>
      </c>
      <c r="E4" s="114">
        <f>'2 melléklet'!E63</f>
        <v>1700</v>
      </c>
      <c r="F4" s="114">
        <f>'2 melléklet'!F63</f>
        <v>9152</v>
      </c>
      <c r="G4" s="114">
        <f t="shared" si="0"/>
        <v>538.35294117647061</v>
      </c>
      <c r="H4" s="124">
        <v>3</v>
      </c>
      <c r="I4" s="114" t="s">
        <v>683</v>
      </c>
      <c r="J4" s="137">
        <v>663823</v>
      </c>
      <c r="K4" s="137">
        <f>'3 melléklet'!D49</f>
        <v>706180</v>
      </c>
      <c r="L4" s="114">
        <f>'3 melléklet'!E49</f>
        <v>613994</v>
      </c>
      <c r="M4" s="114">
        <f>'3 melléklet'!F49</f>
        <v>505152</v>
      </c>
      <c r="N4" s="114">
        <f t="shared" si="1"/>
        <v>82.273116675407252</v>
      </c>
      <c r="O4" s="124"/>
    </row>
    <row r="5" spans="1:15" ht="22.5">
      <c r="A5" s="128">
        <v>4</v>
      </c>
      <c r="B5" s="115" t="s">
        <v>620</v>
      </c>
      <c r="C5" s="137">
        <v>1228058</v>
      </c>
      <c r="D5" s="114">
        <f>'2 melléklet'!D64</f>
        <v>1064102</v>
      </c>
      <c r="E5" s="114">
        <f>'2 melléklet'!E64</f>
        <v>1266899</v>
      </c>
      <c r="F5" s="114">
        <f>'2 melléklet'!F64</f>
        <v>1253601</v>
      </c>
      <c r="G5" s="114">
        <f t="shared" si="0"/>
        <v>98.950350422567226</v>
      </c>
      <c r="H5" s="124">
        <v>4</v>
      </c>
      <c r="I5" s="114" t="s">
        <v>568</v>
      </c>
      <c r="J5" s="137">
        <v>63279</v>
      </c>
      <c r="K5" s="114">
        <f>'3 melléklet'!D50</f>
        <v>44319</v>
      </c>
      <c r="L5" s="114">
        <f>'3 melléklet'!E50</f>
        <v>44319</v>
      </c>
      <c r="M5" s="114">
        <f>'3 melléklet'!F50</f>
        <v>38528</v>
      </c>
      <c r="N5" s="114">
        <f t="shared" si="1"/>
        <v>86.933369435230944</v>
      </c>
      <c r="O5" s="124"/>
    </row>
    <row r="6" spans="1:15">
      <c r="B6" s="117"/>
      <c r="C6" s="260"/>
      <c r="D6" s="114"/>
      <c r="E6" s="114"/>
      <c r="F6" s="114"/>
      <c r="G6" s="114"/>
      <c r="H6" s="124">
        <v>5</v>
      </c>
      <c r="I6" s="114" t="s">
        <v>640</v>
      </c>
      <c r="J6" s="137">
        <v>34851</v>
      </c>
      <c r="K6" s="114">
        <f>'3 melléklet'!D51</f>
        <v>16749</v>
      </c>
      <c r="L6" s="114">
        <f>'3 melléklet'!E51</f>
        <v>9018</v>
      </c>
      <c r="M6" s="114">
        <f>'3 melléklet'!F51</f>
        <v>8978</v>
      </c>
      <c r="N6" s="114">
        <f t="shared" si="1"/>
        <v>99.55644267021512</v>
      </c>
      <c r="O6" s="124"/>
    </row>
    <row r="7" spans="1:15">
      <c r="C7" s="261"/>
      <c r="D7" s="119"/>
      <c r="E7" s="114"/>
      <c r="F7" s="116"/>
      <c r="G7" s="114"/>
      <c r="H7" s="124">
        <v>6</v>
      </c>
      <c r="I7" s="115" t="s">
        <v>641</v>
      </c>
      <c r="J7" s="141">
        <v>0</v>
      </c>
      <c r="K7" s="114">
        <f>'3 melléklet'!D52</f>
        <v>258735</v>
      </c>
      <c r="L7" s="114">
        <f>'3 melléklet'!E52</f>
        <v>337401</v>
      </c>
      <c r="M7" s="114">
        <f>'3 melléklet'!F52</f>
        <v>0</v>
      </c>
      <c r="N7" s="114">
        <f t="shared" si="1"/>
        <v>0</v>
      </c>
      <c r="O7" s="124"/>
    </row>
    <row r="8" spans="1:15" s="127" customFormat="1">
      <c r="B8" s="119" t="s">
        <v>621</v>
      </c>
      <c r="C8" s="262">
        <v>1633383</v>
      </c>
      <c r="D8" s="133">
        <f>'2 melléklet'!D66</f>
        <v>1543124</v>
      </c>
      <c r="E8" s="133">
        <f>'2 melléklet'!E66</f>
        <v>1706149</v>
      </c>
      <c r="F8" s="133">
        <f>'2 melléklet'!F66</f>
        <v>1513387</v>
      </c>
      <c r="G8" s="114">
        <f t="shared" si="0"/>
        <v>88.701924626747129</v>
      </c>
      <c r="H8" s="123"/>
      <c r="I8" s="133" t="s">
        <v>642</v>
      </c>
      <c r="J8" s="262">
        <v>1626794</v>
      </c>
      <c r="K8" s="133">
        <f>'3 melléklet'!D53</f>
        <v>1856282</v>
      </c>
      <c r="L8" s="133">
        <f>'3 melléklet'!E53</f>
        <v>1953656</v>
      </c>
      <c r="M8" s="133">
        <f>'3 melléklet'!F53</f>
        <v>1434254</v>
      </c>
      <c r="N8" s="114">
        <f t="shared" si="1"/>
        <v>73.413845630960608</v>
      </c>
      <c r="O8" s="123"/>
    </row>
    <row r="9" spans="1:15" ht="21.75" customHeight="1">
      <c r="A9" s="128" t="s">
        <v>550</v>
      </c>
      <c r="B9" s="115" t="s">
        <v>622</v>
      </c>
      <c r="C9" s="261"/>
      <c r="D9" s="115"/>
      <c r="E9" s="114"/>
      <c r="F9" s="116"/>
      <c r="G9" s="114"/>
      <c r="H9" s="124" t="s">
        <v>643</v>
      </c>
      <c r="I9" s="114" t="s">
        <v>644</v>
      </c>
      <c r="J9" s="137"/>
      <c r="K9" s="114"/>
      <c r="L9" s="114"/>
      <c r="M9" s="116"/>
      <c r="N9" s="114"/>
      <c r="O9" s="124"/>
    </row>
    <row r="10" spans="1:15">
      <c r="A10" s="128">
        <v>5</v>
      </c>
      <c r="B10" s="115" t="s">
        <v>596</v>
      </c>
      <c r="C10" s="137">
        <v>4516</v>
      </c>
      <c r="D10" s="114">
        <f>'2 melléklet'!D68</f>
        <v>0</v>
      </c>
      <c r="E10" s="114">
        <f>'2 melléklet'!E68</f>
        <v>7472</v>
      </c>
      <c r="F10" s="114">
        <f>'2 melléklet'!F68</f>
        <v>6779</v>
      </c>
      <c r="G10" s="114">
        <v>0</v>
      </c>
      <c r="H10" s="124">
        <v>7</v>
      </c>
      <c r="I10" s="114" t="s">
        <v>645</v>
      </c>
      <c r="J10" s="137">
        <v>73192</v>
      </c>
      <c r="K10" s="114">
        <f>'3 melléklet'!D55</f>
        <v>866824</v>
      </c>
      <c r="L10" s="114">
        <f>'3 melléklet'!E55</f>
        <v>912929</v>
      </c>
      <c r="M10" s="114">
        <f>'3 melléklet'!F55</f>
        <v>288494</v>
      </c>
      <c r="N10" s="114">
        <f t="shared" si="1"/>
        <v>31.600924058716501</v>
      </c>
      <c r="O10" s="124"/>
    </row>
    <row r="11" spans="1:15" ht="22.5">
      <c r="A11" s="128">
        <v>6</v>
      </c>
      <c r="B11" s="115" t="s">
        <v>623</v>
      </c>
      <c r="C11" s="137">
        <v>8652</v>
      </c>
      <c r="D11" s="114">
        <f>'2 melléklet'!D69</f>
        <v>3070</v>
      </c>
      <c r="E11" s="114">
        <f>'2 melléklet'!E69</f>
        <v>7985</v>
      </c>
      <c r="F11" s="114">
        <f>'2 melléklet'!F69</f>
        <v>1496</v>
      </c>
      <c r="G11" s="114">
        <f t="shared" si="0"/>
        <v>18.735128365685661</v>
      </c>
      <c r="H11" s="124">
        <v>8</v>
      </c>
      <c r="I11" s="114" t="s">
        <v>646</v>
      </c>
      <c r="J11" s="137">
        <v>519042</v>
      </c>
      <c r="K11" s="114">
        <f>'3 melléklet'!D56</f>
        <v>83459</v>
      </c>
      <c r="L11" s="114">
        <f>'3 melléklet'!E56</f>
        <v>133682</v>
      </c>
      <c r="M11" s="114">
        <f>'3 melléklet'!F56</f>
        <v>133435</v>
      </c>
      <c r="N11" s="114">
        <f t="shared" si="1"/>
        <v>99.815233165272815</v>
      </c>
      <c r="O11" s="124"/>
    </row>
    <row r="12" spans="1:15" ht="22.5">
      <c r="A12" s="128">
        <v>7</v>
      </c>
      <c r="B12" s="115" t="s">
        <v>624</v>
      </c>
      <c r="C12" s="137">
        <v>119425</v>
      </c>
      <c r="D12" s="114">
        <f>'2 melléklet'!D70</f>
        <v>41866</v>
      </c>
      <c r="E12" s="114">
        <f>'2 melléklet'!E70</f>
        <v>42879</v>
      </c>
      <c r="F12" s="114">
        <f>'2 melléklet'!F70</f>
        <v>61942</v>
      </c>
      <c r="G12" s="114">
        <f t="shared" si="0"/>
        <v>144.45765992677067</v>
      </c>
      <c r="H12" s="124">
        <v>9</v>
      </c>
      <c r="I12" s="114" t="s">
        <v>655</v>
      </c>
      <c r="J12" s="137">
        <v>74</v>
      </c>
      <c r="K12" s="114">
        <f>'3 melléklet'!D57</f>
        <v>0</v>
      </c>
      <c r="L12" s="114">
        <f>'3 melléklet'!E57</f>
        <v>13484</v>
      </c>
      <c r="M12" s="114">
        <f>'3 melléklet'!F57</f>
        <v>9335</v>
      </c>
      <c r="N12" s="114">
        <f t="shared" si="1"/>
        <v>69.230198754078913</v>
      </c>
      <c r="O12" s="124"/>
    </row>
    <row r="13" spans="1:15">
      <c r="B13" s="117"/>
      <c r="C13" s="260"/>
      <c r="D13" s="114"/>
      <c r="E13" s="114"/>
      <c r="F13" s="114"/>
      <c r="G13" s="114"/>
      <c r="H13" s="124">
        <v>10</v>
      </c>
      <c r="I13" s="114" t="s">
        <v>648</v>
      </c>
      <c r="J13" s="137">
        <v>0</v>
      </c>
      <c r="K13" s="114">
        <f>'3 melléklet'!D58</f>
        <v>0</v>
      </c>
      <c r="L13" s="114">
        <f>'3 melléklet'!E58</f>
        <v>0</v>
      </c>
      <c r="M13" s="114">
        <f>'3 melléklet'!F58</f>
        <v>0</v>
      </c>
      <c r="N13" s="114"/>
      <c r="O13" s="124"/>
    </row>
    <row r="14" spans="1:15" s="127" customFormat="1">
      <c r="B14" s="119" t="s">
        <v>625</v>
      </c>
      <c r="C14" s="262">
        <v>132593</v>
      </c>
      <c r="D14" s="133">
        <f>'2 melléklet'!D71</f>
        <v>44936</v>
      </c>
      <c r="E14" s="133">
        <f>'2 melléklet'!E71</f>
        <v>58336</v>
      </c>
      <c r="F14" s="133">
        <f>'2 melléklet'!F71</f>
        <v>70217</v>
      </c>
      <c r="G14" s="114">
        <f t="shared" si="0"/>
        <v>120.36649753154141</v>
      </c>
      <c r="H14" s="123"/>
      <c r="I14" s="133" t="s">
        <v>649</v>
      </c>
      <c r="J14" s="262">
        <v>592308</v>
      </c>
      <c r="K14" s="133">
        <f>'3 melléklet'!D59</f>
        <v>950283</v>
      </c>
      <c r="L14" s="133">
        <f>'3 melléklet'!E59</f>
        <v>1060095</v>
      </c>
      <c r="M14" s="133">
        <f>'3 melléklet'!F59</f>
        <v>431264</v>
      </c>
      <c r="N14" s="114">
        <f t="shared" si="1"/>
        <v>40.681637023096982</v>
      </c>
      <c r="O14" s="123"/>
    </row>
    <row r="15" spans="1:15" ht="22.5">
      <c r="A15" s="128" t="s">
        <v>626</v>
      </c>
      <c r="B15" s="115" t="s">
        <v>627</v>
      </c>
      <c r="C15" s="261"/>
      <c r="D15" s="115"/>
      <c r="E15" s="114"/>
      <c r="F15" s="116"/>
      <c r="G15" s="114"/>
      <c r="H15" s="124" t="s">
        <v>650</v>
      </c>
      <c r="I15" s="114" t="s">
        <v>627</v>
      </c>
      <c r="J15" s="137">
        <v>0</v>
      </c>
      <c r="K15" s="114"/>
      <c r="L15" s="114"/>
      <c r="M15" s="114">
        <f>'3 melléklet'!N38</f>
        <v>0</v>
      </c>
      <c r="N15" s="114">
        <v>0</v>
      </c>
      <c r="O15" s="124"/>
    </row>
    <row r="16" spans="1:15" ht="22.5">
      <c r="B16" s="115" t="s">
        <v>628</v>
      </c>
      <c r="C16" s="261"/>
      <c r="D16" s="115"/>
      <c r="E16" s="114"/>
      <c r="F16" s="116"/>
      <c r="G16" s="114"/>
      <c r="H16" s="124">
        <v>9</v>
      </c>
      <c r="I16" s="114" t="s">
        <v>651</v>
      </c>
      <c r="J16" s="137">
        <v>0</v>
      </c>
      <c r="K16" s="114">
        <f>'3 melléklet'!D61</f>
        <v>0</v>
      </c>
      <c r="L16" s="114">
        <f>'3 melléklet'!E61</f>
        <v>0</v>
      </c>
      <c r="M16" s="114">
        <f>'3 melléklet'!F61</f>
        <v>0</v>
      </c>
      <c r="N16" s="114">
        <v>0</v>
      </c>
      <c r="O16" s="124"/>
    </row>
    <row r="17" spans="1:17">
      <c r="A17" s="128">
        <v>8</v>
      </c>
      <c r="B17" s="115" t="s">
        <v>629</v>
      </c>
      <c r="C17" s="137">
        <v>1719467</v>
      </c>
      <c r="D17" s="114">
        <f>'2 melléklet'!D74</f>
        <v>1240423</v>
      </c>
      <c r="E17" s="114">
        <f>'2 melléklet'!E74</f>
        <v>1266687</v>
      </c>
      <c r="F17" s="114">
        <f>'2 melléklet'!F74</f>
        <v>1262903</v>
      </c>
      <c r="G17" s="114">
        <f t="shared" si="0"/>
        <v>99.701267953330216</v>
      </c>
      <c r="H17" s="124">
        <v>10</v>
      </c>
      <c r="I17" s="114" t="s">
        <v>1135</v>
      </c>
      <c r="J17" s="137">
        <v>19428</v>
      </c>
      <c r="K17" s="114">
        <f>'3 melléklet'!D62</f>
        <v>21917</v>
      </c>
      <c r="L17" s="114">
        <f>'3 melléklet'!E62</f>
        <v>21917</v>
      </c>
      <c r="M17" s="114">
        <f>'3 melléklet'!F62</f>
        <v>21917</v>
      </c>
      <c r="N17" s="114">
        <f t="shared" si="1"/>
        <v>100</v>
      </c>
      <c r="O17" s="124"/>
    </row>
    <row r="18" spans="1:17" ht="16.5" customHeight="1">
      <c r="A18" s="128">
        <v>9</v>
      </c>
      <c r="B18" s="115" t="s">
        <v>630</v>
      </c>
      <c r="C18" s="137">
        <v>2353</v>
      </c>
      <c r="D18" s="114">
        <f>'2 melléklet'!D75</f>
        <v>0</v>
      </c>
      <c r="E18" s="114">
        <f>'2 melléklet'!E75</f>
        <v>4496</v>
      </c>
      <c r="F18" s="114">
        <f>'2 melléklet'!F75</f>
        <v>3210</v>
      </c>
      <c r="G18" s="114">
        <f t="shared" si="0"/>
        <v>71.396797153024906</v>
      </c>
      <c r="H18" s="124"/>
      <c r="I18" s="147" t="s">
        <v>653</v>
      </c>
      <c r="J18" s="262">
        <v>19428</v>
      </c>
      <c r="K18" s="133">
        <f>'3 melléklet'!D63</f>
        <v>21917</v>
      </c>
      <c r="L18" s="133">
        <f>'3 melléklet'!E63</f>
        <v>21917</v>
      </c>
      <c r="M18" s="133">
        <f>'3 melléklet'!F63</f>
        <v>21917</v>
      </c>
      <c r="N18" s="114">
        <f t="shared" si="1"/>
        <v>100</v>
      </c>
      <c r="O18" s="123"/>
    </row>
    <row r="19" spans="1:17" ht="12" customHeight="1">
      <c r="A19" s="128">
        <v>10</v>
      </c>
      <c r="B19" s="115" t="s">
        <v>631</v>
      </c>
      <c r="C19" s="137">
        <v>21917</v>
      </c>
      <c r="D19" s="114">
        <f>'2 melléklet'!D76</f>
        <v>0</v>
      </c>
      <c r="E19" s="114">
        <f>'2 melléklet'!E76</f>
        <v>0</v>
      </c>
      <c r="F19" s="114">
        <f>'2 melléklet'!F76</f>
        <v>26596</v>
      </c>
      <c r="G19" s="114"/>
      <c r="H19" s="124"/>
      <c r="I19" s="133"/>
      <c r="J19" s="262"/>
      <c r="K19" s="115"/>
      <c r="L19" s="128"/>
      <c r="M19" s="116"/>
      <c r="N19" s="114"/>
      <c r="O19" s="123"/>
    </row>
    <row r="20" spans="1:17" ht="22.5">
      <c r="B20" s="115" t="s">
        <v>632</v>
      </c>
      <c r="C20" s="261"/>
      <c r="D20" s="114"/>
      <c r="E20" s="114"/>
      <c r="F20" s="116"/>
      <c r="G20" s="114"/>
      <c r="H20" s="124"/>
      <c r="I20" s="114"/>
      <c r="J20" s="137"/>
      <c r="K20" s="115"/>
      <c r="L20" s="114"/>
      <c r="M20" s="116"/>
      <c r="N20" s="114"/>
      <c r="O20" s="124"/>
    </row>
    <row r="21" spans="1:17">
      <c r="A21" s="128">
        <v>11</v>
      </c>
      <c r="B21" s="115" t="s">
        <v>629</v>
      </c>
      <c r="C21" s="137">
        <v>0</v>
      </c>
      <c r="D21" s="114">
        <f>'2 melléklet'!D78</f>
        <v>0</v>
      </c>
      <c r="E21" s="114">
        <f>'2 melléklet'!E78</f>
        <v>0</v>
      </c>
      <c r="F21" s="114">
        <f>'2 melléklet'!F78</f>
        <v>0</v>
      </c>
      <c r="G21" s="114">
        <v>0</v>
      </c>
      <c r="H21" s="124"/>
      <c r="I21" s="114"/>
      <c r="J21" s="137"/>
      <c r="K21" s="115"/>
      <c r="L21" s="114"/>
      <c r="M21" s="116"/>
      <c r="N21" s="114"/>
      <c r="O21" s="124"/>
    </row>
    <row r="22" spans="1:17">
      <c r="A22" s="128">
        <v>12</v>
      </c>
      <c r="B22" s="115" t="s">
        <v>630</v>
      </c>
      <c r="C22" s="137">
        <v>0</v>
      </c>
      <c r="D22" s="114">
        <f>'2 melléklet'!D79</f>
        <v>0</v>
      </c>
      <c r="E22" s="114">
        <f>'2 melléklet'!E79</f>
        <v>0</v>
      </c>
      <c r="F22" s="114">
        <f>'2 melléklet'!F79</f>
        <v>0</v>
      </c>
      <c r="G22" s="114">
        <v>0</v>
      </c>
      <c r="H22" s="124"/>
      <c r="I22" s="114"/>
      <c r="J22" s="137"/>
      <c r="K22" s="115"/>
      <c r="L22" s="114"/>
      <c r="M22" s="116"/>
      <c r="N22" s="114"/>
      <c r="O22" s="124"/>
    </row>
    <row r="23" spans="1:17" ht="22.5">
      <c r="B23" s="115" t="s">
        <v>633</v>
      </c>
      <c r="C23" s="134"/>
      <c r="D23" s="114"/>
      <c r="E23" s="114"/>
      <c r="F23" s="120"/>
      <c r="G23" s="114">
        <v>0</v>
      </c>
      <c r="H23" s="124"/>
      <c r="I23" s="133"/>
      <c r="J23" s="262"/>
      <c r="K23" s="115"/>
      <c r="L23" s="114"/>
      <c r="M23" s="120"/>
      <c r="N23" s="114"/>
      <c r="O23" s="123"/>
    </row>
    <row r="24" spans="1:17">
      <c r="A24" s="128">
        <v>13</v>
      </c>
      <c r="B24" s="115" t="s">
        <v>634</v>
      </c>
      <c r="C24" s="137">
        <v>0</v>
      </c>
      <c r="D24" s="114">
        <f>'2 melléklet'!D81</f>
        <v>0</v>
      </c>
      <c r="E24" s="114">
        <f>'2 melléklet'!E81</f>
        <v>0</v>
      </c>
      <c r="F24" s="114">
        <f>'2 melléklet'!F81</f>
        <v>0</v>
      </c>
      <c r="G24" s="114"/>
      <c r="H24" s="124"/>
      <c r="I24" s="114"/>
      <c r="J24" s="137"/>
      <c r="K24" s="119"/>
      <c r="L24" s="114"/>
      <c r="M24" s="120"/>
      <c r="N24" s="114"/>
      <c r="O24" s="124"/>
    </row>
    <row r="25" spans="1:17" ht="12" customHeight="1">
      <c r="A25" s="128">
        <v>14</v>
      </c>
      <c r="B25" s="115" t="s">
        <v>635</v>
      </c>
      <c r="C25" s="137">
        <v>0</v>
      </c>
      <c r="D25" s="114">
        <f>'2 melléklet'!D82</f>
        <v>0</v>
      </c>
      <c r="E25" s="114">
        <f>'2 melléklet'!E82</f>
        <v>0</v>
      </c>
      <c r="F25" s="114">
        <f>'2 melléklet'!F82</f>
        <v>0</v>
      </c>
      <c r="G25" s="114">
        <v>0</v>
      </c>
      <c r="H25" s="124"/>
      <c r="I25" s="114"/>
      <c r="J25" s="137"/>
      <c r="K25" s="119"/>
      <c r="L25" s="114"/>
      <c r="M25" s="116"/>
      <c r="N25" s="114"/>
      <c r="O25" s="124"/>
    </row>
    <row r="26" spans="1:17" ht="15.75" customHeight="1">
      <c r="B26" s="119" t="s">
        <v>793</v>
      </c>
      <c r="C26" s="262">
        <v>1743737</v>
      </c>
      <c r="D26" s="133">
        <f>'2 melléklet'!D83</f>
        <v>1240423</v>
      </c>
      <c r="E26" s="133">
        <f>'2 melléklet'!E83</f>
        <v>1271183</v>
      </c>
      <c r="F26" s="133">
        <f>'2 melléklet'!F83</f>
        <v>1292709</v>
      </c>
      <c r="G26" s="133">
        <f t="shared" si="0"/>
        <v>101.69338325009066</v>
      </c>
      <c r="H26" s="124"/>
      <c r="I26" s="114"/>
      <c r="J26" s="137"/>
      <c r="K26" s="138"/>
      <c r="L26" s="114"/>
      <c r="M26" s="138"/>
      <c r="N26" s="114"/>
      <c r="O26" s="124"/>
    </row>
    <row r="27" spans="1:17" ht="30.75" customHeight="1">
      <c r="B27" s="119" t="s">
        <v>636</v>
      </c>
      <c r="C27" s="263">
        <v>3509713</v>
      </c>
      <c r="D27" s="295">
        <f>'2 melléklet'!D84</f>
        <v>2828483</v>
      </c>
      <c r="E27" s="139">
        <f>'2 melléklet'!E84</f>
        <v>3035668</v>
      </c>
      <c r="F27" s="140">
        <f>'2 melléklet'!F84</f>
        <v>2876313</v>
      </c>
      <c r="G27" s="133">
        <f t="shared" si="0"/>
        <v>94.75057878529536</v>
      </c>
      <c r="H27" s="124"/>
      <c r="I27" s="133" t="s">
        <v>654</v>
      </c>
      <c r="J27" s="262">
        <v>2238530</v>
      </c>
      <c r="K27" s="140">
        <f>'3 melléklet'!D64</f>
        <v>2828483</v>
      </c>
      <c r="L27" s="140">
        <f>'3 melléklet'!E64</f>
        <v>3035668</v>
      </c>
      <c r="M27" s="140">
        <f>'3 melléklet'!F64</f>
        <v>1887435</v>
      </c>
      <c r="N27" s="133">
        <f t="shared" si="1"/>
        <v>62.17527740187662</v>
      </c>
      <c r="O27" s="123"/>
      <c r="Q27" s="124"/>
    </row>
    <row r="28" spans="1:17">
      <c r="D28" s="116"/>
      <c r="E28" s="116"/>
      <c r="F28" s="116"/>
      <c r="G28" s="116"/>
      <c r="K28" s="116"/>
      <c r="L28" s="116"/>
      <c r="M28" s="116"/>
      <c r="N28" s="116"/>
    </row>
    <row r="29" spans="1:17">
      <c r="D29" s="116"/>
      <c r="E29" s="114"/>
      <c r="F29" s="116"/>
      <c r="G29" s="116"/>
      <c r="K29" s="116"/>
      <c r="L29" s="114"/>
      <c r="M29" s="116"/>
      <c r="N29" s="116"/>
    </row>
    <row r="30" spans="1:17">
      <c r="D30" s="116"/>
      <c r="E30" s="116"/>
      <c r="F30" s="116"/>
      <c r="G30" s="116"/>
      <c r="K30" s="116"/>
      <c r="L30" s="116"/>
      <c r="M30" s="116"/>
      <c r="N30" s="116"/>
    </row>
    <row r="31" spans="1:17">
      <c r="D31" s="116"/>
      <c r="E31" s="116"/>
      <c r="F31" s="116"/>
      <c r="G31" s="116"/>
      <c r="K31" s="116"/>
      <c r="L31" s="116"/>
      <c r="M31" s="116"/>
      <c r="N31" s="116"/>
    </row>
    <row r="32" spans="1:17">
      <c r="D32" s="120"/>
      <c r="E32" s="116"/>
      <c r="F32" s="120"/>
      <c r="G32" s="120"/>
      <c r="K32" s="120"/>
      <c r="L32" s="116"/>
      <c r="M32" s="120"/>
      <c r="N32" s="120"/>
      <c r="O32" s="124"/>
    </row>
    <row r="33" spans="4:15">
      <c r="D33" s="116"/>
      <c r="E33" s="120"/>
      <c r="F33" s="116"/>
      <c r="G33" s="116"/>
      <c r="K33" s="116"/>
      <c r="L33" s="120"/>
      <c r="M33" s="116"/>
      <c r="N33" s="116"/>
    </row>
    <row r="34" spans="4:15">
      <c r="D34" s="116"/>
      <c r="E34" s="116"/>
      <c r="F34" s="116"/>
      <c r="G34" s="116"/>
      <c r="K34" s="116"/>
      <c r="L34" s="116"/>
      <c r="M34" s="116"/>
      <c r="N34" s="116"/>
    </row>
    <row r="35" spans="4:15">
      <c r="D35" s="116"/>
      <c r="E35" s="116"/>
      <c r="F35" s="116"/>
      <c r="G35" s="116"/>
      <c r="K35" s="116"/>
      <c r="L35" s="116"/>
      <c r="M35" s="116"/>
      <c r="N35" s="116"/>
    </row>
    <row r="36" spans="4:15">
      <c r="D36" s="116"/>
      <c r="E36" s="116"/>
      <c r="F36" s="116"/>
      <c r="G36" s="116"/>
      <c r="K36" s="116"/>
      <c r="L36" s="116"/>
      <c r="M36" s="116"/>
      <c r="N36" s="116"/>
      <c r="O36" s="124"/>
    </row>
    <row r="37" spans="4:15">
      <c r="D37" s="120"/>
      <c r="E37" s="116"/>
      <c r="F37" s="120"/>
      <c r="G37" s="120"/>
      <c r="K37" s="120"/>
      <c r="L37" s="116"/>
      <c r="M37" s="120"/>
      <c r="N37" s="120"/>
    </row>
    <row r="38" spans="4:15">
      <c r="D38" s="116"/>
      <c r="E38" s="120"/>
      <c r="F38" s="116"/>
      <c r="G38" s="116"/>
      <c r="K38" s="116"/>
      <c r="L38" s="120"/>
      <c r="M38" s="116"/>
      <c r="N38" s="116"/>
    </row>
    <row r="39" spans="4:15">
      <c r="D39" s="116"/>
      <c r="E39" s="116"/>
      <c r="F39" s="116"/>
      <c r="G39" s="116"/>
      <c r="K39" s="116"/>
      <c r="L39" s="116"/>
      <c r="M39" s="116"/>
      <c r="N39" s="116"/>
    </row>
    <row r="40" spans="4:15">
      <c r="D40" s="116"/>
      <c r="E40" s="116"/>
      <c r="F40" s="116"/>
      <c r="G40" s="116"/>
      <c r="K40" s="116"/>
      <c r="L40" s="116"/>
      <c r="M40" s="116"/>
      <c r="N40" s="116"/>
    </row>
    <row r="41" spans="4:15">
      <c r="D41" s="116"/>
      <c r="E41" s="116"/>
      <c r="F41" s="116"/>
      <c r="G41" s="116"/>
      <c r="K41" s="116"/>
      <c r="L41" s="116"/>
      <c r="M41" s="116"/>
      <c r="N41" s="116"/>
    </row>
    <row r="42" spans="4:15">
      <c r="D42" s="116"/>
      <c r="E42" s="116"/>
      <c r="F42" s="116"/>
      <c r="G42" s="116"/>
      <c r="K42" s="116"/>
      <c r="L42" s="116"/>
      <c r="M42" s="116"/>
      <c r="N42" s="116"/>
    </row>
    <row r="43" spans="4:15">
      <c r="D43" s="116"/>
      <c r="E43" s="116"/>
      <c r="F43" s="116"/>
      <c r="G43" s="116"/>
      <c r="K43" s="116"/>
      <c r="L43" s="116"/>
      <c r="M43" s="116"/>
      <c r="N43" s="116"/>
    </row>
    <row r="44" spans="4:15">
      <c r="D44" s="115"/>
      <c r="E44" s="116"/>
      <c r="F44" s="115"/>
      <c r="G44" s="115"/>
      <c r="K44" s="115"/>
      <c r="L44" s="116"/>
      <c r="M44" s="115"/>
      <c r="N44" s="115"/>
    </row>
    <row r="45" spans="4:15">
      <c r="D45" s="116"/>
      <c r="E45" s="115"/>
      <c r="F45" s="116"/>
      <c r="G45" s="116"/>
      <c r="K45" s="116"/>
      <c r="L45" s="115"/>
      <c r="M45" s="116"/>
      <c r="N45" s="116"/>
    </row>
    <row r="46" spans="4:15">
      <c r="D46" s="116"/>
      <c r="E46" s="116"/>
      <c r="F46" s="116"/>
      <c r="G46" s="116"/>
      <c r="K46" s="116"/>
      <c r="L46" s="116"/>
      <c r="M46" s="116"/>
      <c r="N46" s="116"/>
    </row>
    <row r="47" spans="4:15">
      <c r="D47" s="116"/>
      <c r="E47" s="116"/>
      <c r="F47" s="116"/>
      <c r="G47" s="116"/>
      <c r="K47" s="116"/>
      <c r="L47" s="116"/>
      <c r="M47" s="116"/>
      <c r="N47" s="116"/>
    </row>
    <row r="48" spans="4:15">
      <c r="D48" s="116"/>
      <c r="E48" s="116"/>
      <c r="F48" s="116"/>
      <c r="G48" s="116"/>
      <c r="K48" s="116"/>
      <c r="L48" s="116"/>
      <c r="M48" s="116"/>
      <c r="N48" s="116"/>
    </row>
    <row r="49" spans="4:14">
      <c r="D49" s="120"/>
      <c r="E49" s="116"/>
      <c r="F49" s="120"/>
      <c r="G49" s="120"/>
      <c r="K49" s="120"/>
      <c r="L49" s="116"/>
      <c r="M49" s="120"/>
      <c r="N49" s="120"/>
    </row>
    <row r="50" spans="4:14">
      <c r="D50" s="120"/>
      <c r="E50" s="120"/>
      <c r="F50" s="120"/>
      <c r="G50" s="120"/>
      <c r="K50" s="120"/>
      <c r="L50" s="120"/>
      <c r="M50" s="120"/>
      <c r="N50" s="120"/>
    </row>
    <row r="51" spans="4:14">
      <c r="D51" s="116"/>
      <c r="E51" s="120"/>
      <c r="F51" s="116"/>
      <c r="G51" s="116"/>
      <c r="K51" s="116"/>
      <c r="L51" s="120"/>
      <c r="M51" s="116"/>
      <c r="N51" s="116"/>
    </row>
  </sheetData>
  <phoneticPr fontId="12" type="noConversion"/>
  <printOptions headings="1" gridLines="1"/>
  <pageMargins left="3.125E-2" right="1.0416666666666666E-2" top="1.2598425196850394" bottom="8.3333333333333329E-2" header="0.51181102362204722" footer="0.35433070866141736"/>
  <pageSetup paperSize="9" orientation="landscape" horizontalDpi="300" verticalDpi="300" r:id="rId1"/>
  <headerFooter alignWithMargins="0">
    <oddHeader>&amp;C&amp;"Arial,Félkövér"&amp;11
VÉSZTŐ VÁROS ÖNKORMÁNYZAT 2020. évi bevételei és kiadásai&amp;R1. melléklet a 10/2021. (V. 28.) önkormányzati rendelethez Adatok E Ft-ban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</sheetPr>
  <dimension ref="A1:H18"/>
  <sheetViews>
    <sheetView view="pageLayout" workbookViewId="0">
      <selection activeCell="B9" sqref="B9"/>
    </sheetView>
  </sheetViews>
  <sheetFormatPr defaultRowHeight="15"/>
  <cols>
    <col min="1" max="1" width="6.28515625" style="17" customWidth="1"/>
    <col min="2" max="2" width="48.85546875" style="17" customWidth="1"/>
    <col min="3" max="3" width="11.28515625" style="18" customWidth="1"/>
    <col min="4" max="4" width="10.85546875" style="18" customWidth="1"/>
    <col min="5" max="5" width="9.28515625" style="17" bestFit="1" customWidth="1"/>
    <col min="6" max="6" width="9.85546875" style="17" bestFit="1" customWidth="1"/>
    <col min="7" max="16384" width="9.140625" style="17"/>
  </cols>
  <sheetData>
    <row r="1" spans="1:8" ht="33" customHeight="1">
      <c r="A1" s="20" t="s">
        <v>787</v>
      </c>
      <c r="B1" s="21" t="s">
        <v>564</v>
      </c>
      <c r="C1" s="24" t="s">
        <v>1211</v>
      </c>
      <c r="D1" s="23" t="s">
        <v>1212</v>
      </c>
      <c r="E1" s="26"/>
      <c r="F1" s="26"/>
      <c r="G1" s="26"/>
      <c r="H1" s="26"/>
    </row>
    <row r="2" spans="1:8" s="213" customFormat="1" ht="26.25">
      <c r="A2" s="210">
        <v>1</v>
      </c>
      <c r="B2" s="157" t="s">
        <v>1227</v>
      </c>
      <c r="C2" s="184">
        <v>77567</v>
      </c>
      <c r="D2" s="184">
        <v>36146</v>
      </c>
      <c r="E2" s="184"/>
    </row>
    <row r="3" spans="1:8" s="213" customFormat="1" ht="26.25">
      <c r="A3" s="210">
        <v>2</v>
      </c>
      <c r="B3" s="157" t="s">
        <v>1228</v>
      </c>
      <c r="C3" s="184">
        <v>0</v>
      </c>
      <c r="D3" s="184">
        <v>475</v>
      </c>
      <c r="E3" s="184"/>
    </row>
    <row r="4" spans="1:8" s="213" customFormat="1">
      <c r="A4" s="210">
        <v>3</v>
      </c>
      <c r="B4" s="157" t="s">
        <v>1229</v>
      </c>
      <c r="C4" s="184">
        <v>0</v>
      </c>
      <c r="D4" s="184">
        <v>42718</v>
      </c>
      <c r="E4" s="184"/>
    </row>
    <row r="5" spans="1:8" s="213" customFormat="1" ht="26.25">
      <c r="A5" s="210">
        <v>4</v>
      </c>
      <c r="B5" s="157" t="s">
        <v>1230</v>
      </c>
      <c r="C5" s="184">
        <v>14840</v>
      </c>
      <c r="D5" s="184">
        <v>11091</v>
      </c>
      <c r="E5" s="184"/>
    </row>
    <row r="6" spans="1:8" s="213" customFormat="1">
      <c r="A6" s="210">
        <v>5</v>
      </c>
      <c r="B6" s="157" t="s">
        <v>1232</v>
      </c>
      <c r="C6" s="184">
        <v>10946</v>
      </c>
      <c r="D6" s="184">
        <v>69100</v>
      </c>
      <c r="E6" s="184"/>
    </row>
    <row r="7" spans="1:8" s="213" customFormat="1">
      <c r="A7" s="210">
        <v>6</v>
      </c>
      <c r="B7" s="157" t="s">
        <v>1233</v>
      </c>
      <c r="C7" s="184">
        <v>0</v>
      </c>
      <c r="D7" s="184">
        <v>8704</v>
      </c>
      <c r="E7" s="184"/>
    </row>
    <row r="8" spans="1:8" s="213" customFormat="1">
      <c r="A8" s="210">
        <v>7</v>
      </c>
      <c r="B8" s="157" t="s">
        <v>1235</v>
      </c>
      <c r="C8" s="201">
        <v>0</v>
      </c>
      <c r="D8" s="184">
        <v>131725</v>
      </c>
      <c r="E8" s="184"/>
    </row>
    <row r="9" spans="1:8" s="213" customFormat="1">
      <c r="A9" s="210">
        <v>8</v>
      </c>
      <c r="B9" s="157" t="s">
        <v>1236</v>
      </c>
      <c r="C9" s="201">
        <v>0</v>
      </c>
      <c r="D9" s="184">
        <v>20701</v>
      </c>
      <c r="E9" s="184"/>
    </row>
    <row r="10" spans="1:8" s="213" customFormat="1" ht="26.25">
      <c r="A10" s="210">
        <v>9</v>
      </c>
      <c r="B10" s="157" t="s">
        <v>1231</v>
      </c>
      <c r="C10" s="201">
        <v>0</v>
      </c>
      <c r="D10" s="184">
        <v>96930</v>
      </c>
      <c r="E10" s="184"/>
    </row>
    <row r="11" spans="1:8" s="213" customFormat="1">
      <c r="A11" s="210">
        <v>10</v>
      </c>
      <c r="B11" s="157" t="s">
        <v>1226</v>
      </c>
      <c r="C11" s="201">
        <v>0</v>
      </c>
      <c r="D11" s="184">
        <v>23154</v>
      </c>
      <c r="E11" s="184"/>
    </row>
    <row r="12" spans="1:8" s="213" customFormat="1">
      <c r="A12" s="210">
        <v>11</v>
      </c>
      <c r="B12" s="157" t="s">
        <v>1222</v>
      </c>
      <c r="C12" s="201">
        <v>0</v>
      </c>
      <c r="D12" s="184">
        <v>484</v>
      </c>
      <c r="E12" s="184"/>
    </row>
    <row r="13" spans="1:8" s="213" customFormat="1">
      <c r="A13" s="210">
        <v>12</v>
      </c>
      <c r="B13" s="157" t="s">
        <v>1432</v>
      </c>
      <c r="C13" s="201">
        <v>0</v>
      </c>
      <c r="D13" s="184">
        <v>6387</v>
      </c>
      <c r="E13" s="184"/>
    </row>
    <row r="14" spans="1:8">
      <c r="A14" s="68"/>
      <c r="B14" s="212" t="s">
        <v>693</v>
      </c>
      <c r="C14" s="202">
        <f>SUM(C2:C13)</f>
        <v>103353</v>
      </c>
      <c r="D14" s="194">
        <f>SUM(D2:D13)</f>
        <v>447615</v>
      </c>
    </row>
    <row r="15" spans="1:8">
      <c r="A15" s="68"/>
      <c r="B15" s="65"/>
      <c r="C15" s="7"/>
      <c r="D15" s="7"/>
    </row>
    <row r="16" spans="1:8">
      <c r="B16" s="61"/>
      <c r="C16" s="61"/>
    </row>
    <row r="17" spans="2:3">
      <c r="B17" s="19"/>
      <c r="C17" s="16"/>
    </row>
    <row r="18" spans="2:3">
      <c r="B18" s="22"/>
      <c r="C18" s="16"/>
    </row>
  </sheetData>
  <phoneticPr fontId="12" type="noConversion"/>
  <printOptions headings="1" gridLines="1"/>
  <pageMargins left="0.78740157480314965" right="0.78740157480314965" top="1.7322834645669292" bottom="0.98425196850393704" header="0.51181102362204722" footer="0.51181102362204722"/>
  <pageSetup paperSize="9" orientation="portrait" horizontalDpi="300" verticalDpi="300" r:id="rId1"/>
  <headerFooter alignWithMargins="0">
    <oddHeader>&amp;C&amp;"Arial,Félkövér"
Vésztő Város Önkormányzat Európai Uniós forrásból megvalósuló projektek bevételei és kiadásai,valamint EU-s projektekhez történő hozzájárulások 2020&amp;R10. melléklet a 10/2021. (V. 28.) önkormányzati rendelethez Adatok E Ft-ban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</sheetPr>
  <dimension ref="A1:D12"/>
  <sheetViews>
    <sheetView view="pageLayout" workbookViewId="0">
      <selection activeCell="D6" sqref="D6"/>
    </sheetView>
  </sheetViews>
  <sheetFormatPr defaultRowHeight="14.25"/>
  <cols>
    <col min="1" max="1" width="5" style="15" customWidth="1"/>
    <col min="2" max="2" width="51.28515625" style="15" customWidth="1"/>
    <col min="3" max="3" width="12.85546875" style="15" customWidth="1"/>
    <col min="4" max="4" width="12.42578125" style="15" customWidth="1"/>
    <col min="5" max="5" width="16.7109375" style="15" customWidth="1"/>
    <col min="6" max="6" width="16.85546875" style="15" customWidth="1"/>
    <col min="7" max="16384" width="9.140625" style="15"/>
  </cols>
  <sheetData>
    <row r="1" spans="1:4" s="7" customFormat="1" ht="12.75">
      <c r="A1" s="9" t="s">
        <v>787</v>
      </c>
      <c r="B1" s="30" t="s">
        <v>564</v>
      </c>
      <c r="C1" s="30" t="s">
        <v>578</v>
      </c>
      <c r="D1" s="9" t="s">
        <v>579</v>
      </c>
    </row>
    <row r="2" spans="1:4" s="7" customFormat="1" ht="12.75">
      <c r="A2" s="29">
        <v>1</v>
      </c>
      <c r="B2" s="7" t="s">
        <v>598</v>
      </c>
      <c r="C2" s="81">
        <v>0</v>
      </c>
      <c r="D2" s="81">
        <v>0</v>
      </c>
    </row>
    <row r="3" spans="1:4" s="7" customFormat="1" ht="12.75">
      <c r="A3" s="29">
        <v>2</v>
      </c>
      <c r="B3" s="7" t="s">
        <v>586</v>
      </c>
      <c r="C3" s="81">
        <v>0</v>
      </c>
      <c r="D3" s="81">
        <v>0</v>
      </c>
    </row>
    <row r="4" spans="1:4" s="7" customFormat="1" ht="25.5">
      <c r="A4" s="29">
        <v>3</v>
      </c>
      <c r="B4" s="34" t="s">
        <v>583</v>
      </c>
      <c r="C4" s="81">
        <v>3195</v>
      </c>
      <c r="D4" s="81">
        <v>5706922</v>
      </c>
    </row>
    <row r="5" spans="1:4" s="7" customFormat="1" ht="25.5">
      <c r="A5" s="29">
        <v>4</v>
      </c>
      <c r="B5" s="34" t="s">
        <v>584</v>
      </c>
      <c r="C5" s="82">
        <v>18</v>
      </c>
      <c r="D5" s="81">
        <v>63750</v>
      </c>
    </row>
    <row r="6" spans="1:4" s="7" customFormat="1" ht="12.75">
      <c r="A6" s="29">
        <v>5</v>
      </c>
      <c r="B6" s="7" t="s">
        <v>696</v>
      </c>
      <c r="C6" s="81">
        <v>0</v>
      </c>
      <c r="D6" s="81">
        <v>0</v>
      </c>
    </row>
    <row r="7" spans="1:4" s="7" customFormat="1" ht="12.75">
      <c r="A7" s="29">
        <v>6</v>
      </c>
      <c r="B7" s="7" t="s">
        <v>697</v>
      </c>
      <c r="C7" s="81">
        <v>0</v>
      </c>
      <c r="D7" s="81">
        <v>0</v>
      </c>
    </row>
    <row r="8" spans="1:4" s="7" customFormat="1" ht="12.75">
      <c r="A8" s="29">
        <v>7</v>
      </c>
      <c r="B8" s="7" t="s">
        <v>597</v>
      </c>
      <c r="C8" s="81">
        <v>0</v>
      </c>
      <c r="D8" s="81">
        <v>0</v>
      </c>
    </row>
    <row r="9" spans="1:4" s="7" customFormat="1" ht="12.75">
      <c r="A9" s="29">
        <v>8</v>
      </c>
      <c r="B9" s="7" t="s">
        <v>1102</v>
      </c>
      <c r="C9" s="81">
        <v>0</v>
      </c>
      <c r="D9" s="81">
        <v>0</v>
      </c>
    </row>
    <row r="10" spans="1:4" s="7" customFormat="1" ht="12.75">
      <c r="A10" s="29">
        <v>9</v>
      </c>
      <c r="B10" s="7" t="s">
        <v>1238</v>
      </c>
      <c r="C10" s="81">
        <v>0</v>
      </c>
      <c r="D10" s="81">
        <v>0</v>
      </c>
    </row>
    <row r="11" spans="1:4" s="7" customFormat="1" ht="26.25" customHeight="1">
      <c r="A11" s="29"/>
      <c r="B11" s="8" t="s">
        <v>580</v>
      </c>
      <c r="C11" s="8"/>
      <c r="D11" s="8">
        <f>SUM(D2:D10)</f>
        <v>5770672</v>
      </c>
    </row>
    <row r="12" spans="1:4" s="7" customFormat="1" ht="12.75">
      <c r="A12" s="29"/>
    </row>
  </sheetData>
  <phoneticPr fontId="12" type="noConversion"/>
  <printOptions headings="1" gridLines="1"/>
  <pageMargins left="0.75" right="0.75" top="1.71" bottom="1" header="0.5" footer="0.5"/>
  <pageSetup paperSize="9" orientation="portrait" horizontalDpi="300" verticalDpi="300" r:id="rId1"/>
  <headerFooter alignWithMargins="0">
    <oddHeader>&amp;C&amp;"Arial,Félkövér"
Vésztő Város Önkormányzat által 2020. évben nyújtott közvetett támogatások, kedvezmények&amp;R11. melléklet a 10/2021. (V. 28.) önkormányzati rendelethez Adatok E Ft-ban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59999389629810485"/>
  </sheetPr>
  <dimension ref="A1:H31"/>
  <sheetViews>
    <sheetView view="pageLayout" workbookViewId="0">
      <selection activeCell="F35" sqref="F35"/>
    </sheetView>
  </sheetViews>
  <sheetFormatPr defaultRowHeight="12.75"/>
  <cols>
    <col min="1" max="1" width="4.7109375" style="68" customWidth="1"/>
    <col min="2" max="2" width="31.85546875" style="65" customWidth="1"/>
    <col min="3" max="3" width="10.42578125" style="7" customWidth="1"/>
    <col min="4" max="4" width="10" style="7" customWidth="1"/>
    <col min="5" max="5" width="12.28515625" style="7" customWidth="1"/>
    <col min="6" max="6" width="12.42578125" style="227" customWidth="1"/>
    <col min="7" max="7" width="34" style="68" customWidth="1"/>
    <col min="8" max="8" width="11.7109375" style="68" customWidth="1"/>
    <col min="9" max="16384" width="9.140625" style="68"/>
  </cols>
  <sheetData>
    <row r="1" spans="1:8" ht="25.5">
      <c r="C1" s="32" t="s">
        <v>1436</v>
      </c>
      <c r="D1" s="32" t="s">
        <v>1437</v>
      </c>
      <c r="E1" s="32" t="s">
        <v>1438</v>
      </c>
      <c r="F1" s="32" t="s">
        <v>1439</v>
      </c>
    </row>
    <row r="2" spans="1:8">
      <c r="A2" s="221" t="s">
        <v>679</v>
      </c>
      <c r="B2" s="222"/>
      <c r="C2" s="223"/>
      <c r="D2" s="223"/>
      <c r="E2" s="223"/>
      <c r="H2" s="223"/>
    </row>
    <row r="3" spans="1:8">
      <c r="A3" s="224">
        <v>1</v>
      </c>
      <c r="B3" s="65" t="s">
        <v>614</v>
      </c>
      <c r="C3" s="162">
        <f>'1 melléklet'!F2</f>
        <v>105465</v>
      </c>
      <c r="D3" s="7">
        <v>182682</v>
      </c>
      <c r="E3" s="7">
        <v>171665</v>
      </c>
      <c r="F3" s="7">
        <v>126931</v>
      </c>
      <c r="H3" s="81"/>
    </row>
    <row r="4" spans="1:8">
      <c r="A4" s="224">
        <v>2</v>
      </c>
      <c r="B4" s="65" t="s">
        <v>681</v>
      </c>
      <c r="C4" s="162">
        <f>'1 melléklet'!F3</f>
        <v>145169</v>
      </c>
      <c r="D4" s="7">
        <v>182799</v>
      </c>
      <c r="E4" s="7">
        <v>220177</v>
      </c>
      <c r="F4" s="7">
        <v>158324</v>
      </c>
      <c r="H4" s="81"/>
    </row>
    <row r="5" spans="1:8" ht="15.75" customHeight="1">
      <c r="A5" s="224">
        <v>3</v>
      </c>
      <c r="B5" s="65" t="s">
        <v>617</v>
      </c>
      <c r="C5" s="162">
        <f>'1 melléklet'!F4</f>
        <v>9152</v>
      </c>
      <c r="D5" s="7">
        <v>39844</v>
      </c>
      <c r="E5" s="7">
        <v>10434</v>
      </c>
      <c r="F5" s="7">
        <v>5851</v>
      </c>
      <c r="H5" s="81"/>
    </row>
    <row r="6" spans="1:8" ht="25.5">
      <c r="A6" s="224">
        <v>4</v>
      </c>
      <c r="B6" s="65" t="s">
        <v>620</v>
      </c>
      <c r="C6" s="162">
        <f>'1 melléklet'!F5</f>
        <v>1253601</v>
      </c>
      <c r="D6" s="7">
        <v>1228058</v>
      </c>
      <c r="E6" s="7">
        <v>1669982</v>
      </c>
      <c r="F6" s="7">
        <v>1284754</v>
      </c>
      <c r="H6" s="81"/>
    </row>
    <row r="7" spans="1:8">
      <c r="A7" s="224">
        <v>5</v>
      </c>
      <c r="B7" s="65" t="s">
        <v>596</v>
      </c>
      <c r="C7" s="162">
        <f>'1 melléklet'!F10</f>
        <v>6779</v>
      </c>
      <c r="D7" s="7">
        <v>4516</v>
      </c>
      <c r="E7" s="7">
        <v>5876</v>
      </c>
      <c r="F7" s="7">
        <v>652</v>
      </c>
      <c r="H7" s="81"/>
    </row>
    <row r="8" spans="1:8" ht="25.5">
      <c r="A8" s="224">
        <v>6</v>
      </c>
      <c r="B8" s="65" t="s">
        <v>623</v>
      </c>
      <c r="C8" s="162">
        <f>'1 melléklet'!F11</f>
        <v>1496</v>
      </c>
      <c r="D8" s="7">
        <v>8652</v>
      </c>
      <c r="E8" s="7">
        <v>18704</v>
      </c>
      <c r="F8" s="7">
        <v>17452</v>
      </c>
      <c r="H8" s="81"/>
    </row>
    <row r="9" spans="1:8" ht="25.5">
      <c r="A9" s="224">
        <v>7</v>
      </c>
      <c r="B9" s="65" t="s">
        <v>624</v>
      </c>
      <c r="C9" s="162">
        <f>'1 melléklet'!F12</f>
        <v>61942</v>
      </c>
      <c r="D9" s="7">
        <v>119425</v>
      </c>
      <c r="E9" s="7">
        <v>326255</v>
      </c>
      <c r="F9" s="7">
        <v>1330803</v>
      </c>
      <c r="H9" s="81"/>
    </row>
    <row r="10" spans="1:8">
      <c r="A10" s="224">
        <v>8</v>
      </c>
      <c r="B10" s="65" t="s">
        <v>629</v>
      </c>
      <c r="C10" s="81">
        <f>'1 melléklet'!F17+'1 melléklet'!F21</f>
        <v>1262903</v>
      </c>
      <c r="D10" s="7">
        <v>1719467</v>
      </c>
      <c r="E10" s="7">
        <v>1378333</v>
      </c>
      <c r="F10" s="7">
        <v>297835</v>
      </c>
      <c r="H10" s="81"/>
    </row>
    <row r="11" spans="1:8">
      <c r="A11" s="224">
        <v>9</v>
      </c>
      <c r="B11" s="65" t="s">
        <v>630</v>
      </c>
      <c r="C11" s="81">
        <f>'1 melléklet'!F18</f>
        <v>3210</v>
      </c>
      <c r="D11" s="7">
        <v>2353</v>
      </c>
      <c r="E11" s="7">
        <v>4384</v>
      </c>
      <c r="F11" s="7">
        <v>0</v>
      </c>
      <c r="H11" s="81"/>
    </row>
    <row r="12" spans="1:8" ht="25.5">
      <c r="A12" s="224">
        <v>10</v>
      </c>
      <c r="B12" s="65" t="s">
        <v>631</v>
      </c>
      <c r="C12" s="81">
        <f>'1 melléklet'!F19</f>
        <v>26596</v>
      </c>
      <c r="D12" s="7">
        <v>21917</v>
      </c>
      <c r="E12" s="7">
        <v>19428</v>
      </c>
      <c r="F12" s="7">
        <v>20694</v>
      </c>
      <c r="H12" s="81"/>
    </row>
    <row r="13" spans="1:8" ht="25.5">
      <c r="A13" s="224">
        <v>11</v>
      </c>
      <c r="B13" s="65" t="s">
        <v>1104</v>
      </c>
      <c r="C13" s="81">
        <f>'1 melléklet'!F24</f>
        <v>0</v>
      </c>
      <c r="D13" s="7">
        <v>0</v>
      </c>
      <c r="E13" s="7">
        <v>0</v>
      </c>
      <c r="F13" s="7">
        <v>200000</v>
      </c>
      <c r="H13" s="81"/>
    </row>
    <row r="14" spans="1:8">
      <c r="A14" s="224">
        <v>12</v>
      </c>
      <c r="B14" s="65" t="s">
        <v>635</v>
      </c>
      <c r="C14" s="81">
        <f>'1 melléklet'!F25</f>
        <v>0</v>
      </c>
      <c r="D14" s="7">
        <v>0</v>
      </c>
      <c r="E14" s="7">
        <v>0</v>
      </c>
      <c r="F14" s="7">
        <v>0</v>
      </c>
      <c r="H14" s="81"/>
    </row>
    <row r="15" spans="1:8">
      <c r="A15" s="224"/>
      <c r="B15" s="65" t="s">
        <v>675</v>
      </c>
      <c r="C15" s="81"/>
      <c r="D15" s="81"/>
      <c r="E15" s="81"/>
      <c r="F15" s="81"/>
      <c r="H15" s="81"/>
    </row>
    <row r="16" spans="1:8">
      <c r="A16" s="225"/>
      <c r="B16" s="214" t="s">
        <v>684</v>
      </c>
      <c r="C16" s="9">
        <f>SUM(C3:C15)</f>
        <v>2876313</v>
      </c>
      <c r="D16" s="9">
        <f t="shared" ref="D16:F16" si="0">SUM(D3:D15)</f>
        <v>3509713</v>
      </c>
      <c r="E16" s="9">
        <f t="shared" si="0"/>
        <v>3825238</v>
      </c>
      <c r="F16" s="9">
        <f t="shared" si="0"/>
        <v>3443296</v>
      </c>
      <c r="H16" s="9"/>
    </row>
    <row r="17" spans="1:6">
      <c r="F17" s="7"/>
    </row>
    <row r="18" spans="1:6">
      <c r="A18" s="221" t="s">
        <v>680</v>
      </c>
      <c r="B18" s="222"/>
      <c r="F18" s="7"/>
    </row>
    <row r="19" spans="1:6">
      <c r="A19" s="224">
        <v>1</v>
      </c>
      <c r="B19" s="65" t="s">
        <v>682</v>
      </c>
      <c r="C19" s="7">
        <f>'1 melléklet'!M2</f>
        <v>771594</v>
      </c>
      <c r="D19" s="7">
        <v>747988</v>
      </c>
      <c r="E19" s="7">
        <v>757609</v>
      </c>
      <c r="F19" s="7">
        <v>786405</v>
      </c>
    </row>
    <row r="20" spans="1:6" ht="25.5">
      <c r="A20" s="224">
        <v>2</v>
      </c>
      <c r="B20" s="65" t="s">
        <v>639</v>
      </c>
      <c r="C20" s="7">
        <f>'1 melléklet'!M3</f>
        <v>110002</v>
      </c>
      <c r="D20" s="7">
        <v>116853</v>
      </c>
      <c r="E20" s="7">
        <v>117500</v>
      </c>
      <c r="F20" s="7">
        <v>127324</v>
      </c>
    </row>
    <row r="21" spans="1:6">
      <c r="A21" s="224">
        <v>3</v>
      </c>
      <c r="B21" s="65" t="s">
        <v>683</v>
      </c>
      <c r="C21" s="7">
        <f>'1 melléklet'!M4</f>
        <v>505152</v>
      </c>
      <c r="D21" s="7">
        <v>663823</v>
      </c>
      <c r="E21" s="7">
        <v>661951</v>
      </c>
      <c r="F21" s="7">
        <v>493854</v>
      </c>
    </row>
    <row r="22" spans="1:6">
      <c r="A22" s="224">
        <v>4</v>
      </c>
      <c r="B22" s="65" t="s">
        <v>568</v>
      </c>
      <c r="C22" s="7">
        <f>'1 melléklet'!M5</f>
        <v>38528</v>
      </c>
      <c r="D22" s="7">
        <v>63279</v>
      </c>
      <c r="E22" s="7">
        <v>27070</v>
      </c>
      <c r="F22" s="7">
        <v>28190</v>
      </c>
    </row>
    <row r="23" spans="1:6">
      <c r="A23" s="224">
        <v>5</v>
      </c>
      <c r="B23" s="65" t="s">
        <v>640</v>
      </c>
      <c r="C23" s="7">
        <f>'1 melléklet'!M6</f>
        <v>8978</v>
      </c>
      <c r="D23" s="7">
        <v>34851</v>
      </c>
      <c r="E23" s="7">
        <v>62467</v>
      </c>
      <c r="F23" s="7">
        <v>66467</v>
      </c>
    </row>
    <row r="24" spans="1:6">
      <c r="A24" s="224">
        <v>6</v>
      </c>
      <c r="B24" s="65" t="s">
        <v>645</v>
      </c>
      <c r="C24" s="7">
        <f>'1 melléklet'!M10</f>
        <v>288494</v>
      </c>
      <c r="D24" s="7">
        <v>73192</v>
      </c>
      <c r="E24" s="7">
        <v>311307</v>
      </c>
      <c r="F24" s="7">
        <v>117708</v>
      </c>
    </row>
    <row r="25" spans="1:6">
      <c r="A25" s="224">
        <v>7</v>
      </c>
      <c r="B25" s="65" t="s">
        <v>646</v>
      </c>
      <c r="C25" s="7">
        <f>'1 melléklet'!M11</f>
        <v>133435</v>
      </c>
      <c r="D25" s="7">
        <v>519042</v>
      </c>
      <c r="E25" s="7">
        <v>136295</v>
      </c>
      <c r="F25" s="7">
        <v>86719</v>
      </c>
    </row>
    <row r="26" spans="1:6">
      <c r="A26" s="224">
        <v>8</v>
      </c>
      <c r="B26" s="65" t="s">
        <v>655</v>
      </c>
      <c r="C26" s="7">
        <f>'1 melléklet'!M12</f>
        <v>9335</v>
      </c>
      <c r="D26" s="7">
        <v>74</v>
      </c>
      <c r="E26" s="7">
        <v>8527</v>
      </c>
      <c r="F26" s="7">
        <v>3569</v>
      </c>
    </row>
    <row r="27" spans="1:6">
      <c r="A27" s="224">
        <v>9</v>
      </c>
      <c r="B27" s="65" t="s">
        <v>651</v>
      </c>
      <c r="C27" s="7">
        <f>'1 melléklet'!M16</f>
        <v>0</v>
      </c>
      <c r="D27" s="7">
        <v>0</v>
      </c>
      <c r="E27" s="7">
        <v>0</v>
      </c>
      <c r="F27" s="7">
        <v>330000</v>
      </c>
    </row>
    <row r="28" spans="1:6" ht="25.5">
      <c r="A28" s="224">
        <v>10</v>
      </c>
      <c r="B28" s="65" t="s">
        <v>1103</v>
      </c>
      <c r="C28" s="7">
        <f>'1 melléklet'!M17</f>
        <v>21917</v>
      </c>
      <c r="D28" s="7">
        <v>19428</v>
      </c>
      <c r="E28" s="7">
        <v>20694</v>
      </c>
      <c r="F28" s="7">
        <v>20342</v>
      </c>
    </row>
    <row r="29" spans="1:6">
      <c r="A29" s="224">
        <v>11</v>
      </c>
      <c r="B29" s="226" t="s">
        <v>676</v>
      </c>
      <c r="F29" s="7"/>
    </row>
    <row r="30" spans="1:6">
      <c r="A30" s="224"/>
      <c r="B30" s="226" t="s">
        <v>675</v>
      </c>
      <c r="F30" s="7"/>
    </row>
    <row r="31" spans="1:6">
      <c r="A31" s="211"/>
      <c r="B31" s="214" t="s">
        <v>685</v>
      </c>
      <c r="C31" s="8">
        <f>SUM(C19:C30)</f>
        <v>1887435</v>
      </c>
      <c r="D31" s="8">
        <f>SUM(D19:D30)</f>
        <v>2238530</v>
      </c>
      <c r="E31" s="8">
        <f t="shared" ref="E31:F31" si="1">SUM(E19:E30)</f>
        <v>2103420</v>
      </c>
      <c r="F31" s="8">
        <f t="shared" si="1"/>
        <v>2060578</v>
      </c>
    </row>
  </sheetData>
  <phoneticPr fontId="12" type="noConversion"/>
  <printOptions headings="1" gridLines="1"/>
  <pageMargins left="0.75" right="0.75" top="1.56" bottom="1" header="0.73" footer="0.5"/>
  <pageSetup paperSize="9" orientation="portrait" horizontalDpi="300" verticalDpi="300" r:id="rId1"/>
  <headerFooter alignWithMargins="0">
    <oddHeader>&amp;C&amp;"Arial,Félkövér"
Vésztő Város Önkormányzat  4 éves pénzforgalmi mérlege&amp;R12. melléklet a 10/2021. (V. 28.) önkormányzati rendelethez Adatok E Ft-ban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59999389629810485"/>
  </sheetPr>
  <dimension ref="A1:Q25"/>
  <sheetViews>
    <sheetView view="pageLayout" workbookViewId="0">
      <selection activeCell="H18" sqref="H18"/>
    </sheetView>
  </sheetViews>
  <sheetFormatPr defaultRowHeight="12.75"/>
  <cols>
    <col min="1" max="1" width="4.28515625" style="68" customWidth="1"/>
    <col min="2" max="2" width="30.140625" style="68" customWidth="1"/>
    <col min="3" max="3" width="13.42578125" style="68" customWidth="1"/>
    <col min="4" max="4" width="14.28515625" style="68" customWidth="1"/>
    <col min="5" max="5" width="9.140625" style="70"/>
    <col min="6" max="6" width="25.42578125" style="68" customWidth="1"/>
    <col min="7" max="7" width="14" style="68" customWidth="1"/>
    <col min="8" max="8" width="14.140625" style="68" customWidth="1"/>
    <col min="9" max="16384" width="9.140625" style="68"/>
  </cols>
  <sheetData>
    <row r="1" spans="1:17">
      <c r="A1" s="7"/>
      <c r="B1" s="8" t="s">
        <v>794</v>
      </c>
      <c r="C1" s="7"/>
      <c r="D1" s="7"/>
      <c r="E1" s="29"/>
      <c r="F1" s="8" t="s">
        <v>795</v>
      </c>
      <c r="G1" s="7"/>
      <c r="H1" s="7"/>
    </row>
    <row r="2" spans="1:17" ht="25.5" customHeight="1">
      <c r="A2" s="7"/>
      <c r="B2" s="7"/>
      <c r="C2" s="290" t="s">
        <v>796</v>
      </c>
      <c r="D2" s="290" t="s">
        <v>797</v>
      </c>
      <c r="E2" s="290"/>
      <c r="F2" s="290"/>
      <c r="G2" s="290" t="s">
        <v>796</v>
      </c>
      <c r="H2" s="290" t="s">
        <v>797</v>
      </c>
    </row>
    <row r="3" spans="1:17" ht="25.5">
      <c r="A3" s="30" t="s">
        <v>798</v>
      </c>
      <c r="B3" s="37" t="s">
        <v>619</v>
      </c>
      <c r="C3" s="194">
        <f>C4+C5+C6+C7</f>
        <v>6321599</v>
      </c>
      <c r="D3" s="194">
        <f>D4+D5+D6+D7</f>
        <v>6676348</v>
      </c>
      <c r="E3" s="205" t="s">
        <v>709</v>
      </c>
      <c r="F3" s="194" t="s">
        <v>800</v>
      </c>
      <c r="G3" s="194">
        <f>G4+G5+G6+G7+G8+G9</f>
        <v>6338046</v>
      </c>
      <c r="H3" s="194">
        <f>H4+H5+H6+H7+H8+H9</f>
        <v>5988915</v>
      </c>
      <c r="P3" s="7"/>
      <c r="Q3" s="7"/>
    </row>
    <row r="4" spans="1:17">
      <c r="A4" s="29" t="s">
        <v>687</v>
      </c>
      <c r="B4" s="7" t="s">
        <v>548</v>
      </c>
      <c r="C4" s="184">
        <v>1345</v>
      </c>
      <c r="D4" s="184">
        <v>2452</v>
      </c>
      <c r="E4" s="290" t="s">
        <v>687</v>
      </c>
      <c r="F4" s="184" t="s">
        <v>710</v>
      </c>
      <c r="G4" s="184">
        <v>6695628</v>
      </c>
      <c r="H4" s="184">
        <v>6692360</v>
      </c>
    </row>
    <row r="5" spans="1:17">
      <c r="A5" s="29" t="s">
        <v>688</v>
      </c>
      <c r="B5" s="7" t="s">
        <v>549</v>
      </c>
      <c r="C5" s="184">
        <v>6270085</v>
      </c>
      <c r="D5" s="184">
        <v>6306118</v>
      </c>
      <c r="E5" s="290" t="s">
        <v>550</v>
      </c>
      <c r="F5" s="184" t="s">
        <v>711</v>
      </c>
      <c r="G5" s="184">
        <v>97487</v>
      </c>
      <c r="H5" s="184">
        <v>103366</v>
      </c>
    </row>
    <row r="6" spans="1:17">
      <c r="A6" s="29" t="s">
        <v>689</v>
      </c>
      <c r="B6" s="7" t="s">
        <v>551</v>
      </c>
      <c r="C6" s="184">
        <v>50169</v>
      </c>
      <c r="D6" s="184">
        <v>367778</v>
      </c>
      <c r="E6" s="290" t="s">
        <v>689</v>
      </c>
      <c r="F6" s="184" t="s">
        <v>712</v>
      </c>
      <c r="G6" s="184">
        <v>90262</v>
      </c>
      <c r="H6" s="184">
        <v>90262</v>
      </c>
    </row>
    <row r="7" spans="1:17">
      <c r="A7" s="29" t="s">
        <v>788</v>
      </c>
      <c r="B7" s="7" t="s">
        <v>702</v>
      </c>
      <c r="C7" s="184"/>
      <c r="D7" s="184"/>
      <c r="E7" s="210" t="s">
        <v>788</v>
      </c>
      <c r="F7" s="191" t="s">
        <v>713</v>
      </c>
      <c r="G7" s="184">
        <v>-366534</v>
      </c>
      <c r="H7" s="184">
        <v>-534722</v>
      </c>
    </row>
    <row r="8" spans="1:17" ht="25.5">
      <c r="A8" s="30" t="s">
        <v>553</v>
      </c>
      <c r="B8" s="37" t="s">
        <v>703</v>
      </c>
      <c r="C8" s="194">
        <f>C9+C10</f>
        <v>346572</v>
      </c>
      <c r="D8" s="194">
        <f>D9+D10</f>
        <v>4515</v>
      </c>
      <c r="E8" s="210" t="s">
        <v>559</v>
      </c>
      <c r="F8" s="158" t="s">
        <v>714</v>
      </c>
      <c r="G8" s="184"/>
      <c r="H8" s="184"/>
    </row>
    <row r="9" spans="1:17">
      <c r="A9" s="29" t="s">
        <v>687</v>
      </c>
      <c r="B9" s="7" t="s">
        <v>554</v>
      </c>
      <c r="C9" s="184">
        <v>16572</v>
      </c>
      <c r="D9" s="184">
        <v>4515</v>
      </c>
      <c r="E9" s="210" t="s">
        <v>715</v>
      </c>
      <c r="F9" s="191" t="s">
        <v>716</v>
      </c>
      <c r="G9" s="184">
        <v>-178797</v>
      </c>
      <c r="H9" s="184">
        <v>-362351</v>
      </c>
    </row>
    <row r="10" spans="1:17">
      <c r="A10" s="29" t="s">
        <v>688</v>
      </c>
      <c r="B10" s="7" t="s">
        <v>557</v>
      </c>
      <c r="C10" s="184">
        <v>330000</v>
      </c>
      <c r="D10" s="184">
        <v>0</v>
      </c>
      <c r="E10" s="188" t="s">
        <v>717</v>
      </c>
      <c r="F10" s="291" t="s">
        <v>718</v>
      </c>
      <c r="G10" s="194">
        <f>G11+G12+G13+G14</f>
        <v>64022</v>
      </c>
      <c r="H10" s="194">
        <f>H11+H12+H13+H14</f>
        <v>88840</v>
      </c>
    </row>
    <row r="11" spans="1:17" ht="25.5">
      <c r="A11" s="30" t="s">
        <v>570</v>
      </c>
      <c r="B11" s="8" t="s">
        <v>558</v>
      </c>
      <c r="C11" s="194">
        <v>1256301</v>
      </c>
      <c r="D11" s="194">
        <v>1016587</v>
      </c>
      <c r="E11" s="210" t="s">
        <v>687</v>
      </c>
      <c r="F11" s="158" t="s">
        <v>719</v>
      </c>
      <c r="G11" s="184">
        <v>546</v>
      </c>
      <c r="H11" s="184">
        <v>765</v>
      </c>
    </row>
    <row r="12" spans="1:17" ht="25.5">
      <c r="A12" s="30" t="s">
        <v>799</v>
      </c>
      <c r="B12" s="8" t="s">
        <v>555</v>
      </c>
      <c r="C12" s="194">
        <f>C13+C14+C15</f>
        <v>254152</v>
      </c>
      <c r="D12" s="194">
        <f>D13+D14+D15</f>
        <v>225803</v>
      </c>
      <c r="E12" s="210" t="s">
        <v>688</v>
      </c>
      <c r="F12" s="158" t="s">
        <v>720</v>
      </c>
      <c r="G12" s="184">
        <v>29012</v>
      </c>
      <c r="H12" s="184">
        <v>49983</v>
      </c>
    </row>
    <row r="13" spans="1:17" ht="25.5">
      <c r="A13" s="70" t="s">
        <v>687</v>
      </c>
      <c r="B13" s="68" t="s">
        <v>705</v>
      </c>
      <c r="C13" s="184">
        <v>155723</v>
      </c>
      <c r="D13" s="184">
        <v>162127</v>
      </c>
      <c r="E13" s="210" t="s">
        <v>689</v>
      </c>
      <c r="F13" s="158" t="s">
        <v>721</v>
      </c>
      <c r="G13" s="184">
        <v>34464</v>
      </c>
      <c r="H13" s="184">
        <v>38092</v>
      </c>
    </row>
    <row r="14" spans="1:17" ht="38.25">
      <c r="A14" s="70" t="s">
        <v>688</v>
      </c>
      <c r="B14" s="68" t="s">
        <v>706</v>
      </c>
      <c r="C14" s="184">
        <v>54152</v>
      </c>
      <c r="D14" s="184">
        <v>53291</v>
      </c>
      <c r="E14" s="210" t="s">
        <v>788</v>
      </c>
      <c r="F14" s="158" t="s">
        <v>1201</v>
      </c>
      <c r="G14" s="191"/>
      <c r="H14" s="191"/>
    </row>
    <row r="15" spans="1:17">
      <c r="A15" s="70" t="s">
        <v>689</v>
      </c>
      <c r="B15" s="68" t="s">
        <v>707</v>
      </c>
      <c r="C15" s="184">
        <v>44277</v>
      </c>
      <c r="D15" s="184">
        <v>10385</v>
      </c>
      <c r="E15" s="205" t="s">
        <v>723</v>
      </c>
      <c r="F15" s="194" t="s">
        <v>722</v>
      </c>
      <c r="G15" s="194"/>
      <c r="H15" s="194"/>
    </row>
    <row r="16" spans="1:17" ht="25.5">
      <c r="A16" s="71" t="s">
        <v>552</v>
      </c>
      <c r="B16" s="72" t="s">
        <v>708</v>
      </c>
      <c r="C16" s="194">
        <v>5073</v>
      </c>
      <c r="D16" s="194">
        <v>0</v>
      </c>
      <c r="E16" s="205" t="s">
        <v>725</v>
      </c>
      <c r="F16" s="209" t="s">
        <v>724</v>
      </c>
      <c r="G16" s="194"/>
      <c r="H16" s="194"/>
    </row>
    <row r="17" spans="1:8">
      <c r="A17" s="30" t="s">
        <v>556</v>
      </c>
      <c r="B17" s="8" t="s">
        <v>704</v>
      </c>
      <c r="C17" s="194">
        <v>2869</v>
      </c>
      <c r="D17" s="194">
        <v>2799</v>
      </c>
      <c r="E17" s="290"/>
      <c r="F17" s="194" t="s">
        <v>726</v>
      </c>
      <c r="G17" s="194">
        <v>1784498</v>
      </c>
      <c r="H17" s="194">
        <v>1848297</v>
      </c>
    </row>
    <row r="18" spans="1:8" ht="24.75" customHeight="1">
      <c r="A18" s="7"/>
      <c r="B18" s="8" t="s">
        <v>560</v>
      </c>
      <c r="C18" s="194">
        <f>C3+C8+C11+C12+C16+C17</f>
        <v>8186566</v>
      </c>
      <c r="D18" s="194">
        <f>D3+D8+D11+D12+D16+D17</f>
        <v>7926052</v>
      </c>
      <c r="E18" s="290"/>
      <c r="F18" s="194" t="s">
        <v>561</v>
      </c>
      <c r="G18" s="194">
        <f>G3+G10+G15+G16+G17</f>
        <v>8186566</v>
      </c>
      <c r="H18" s="194">
        <f>H3+H10+H15+H16+H17</f>
        <v>7926052</v>
      </c>
    </row>
    <row r="19" spans="1:8">
      <c r="C19" s="7"/>
      <c r="E19" s="29"/>
      <c r="F19" s="7"/>
      <c r="G19" s="7"/>
      <c r="H19" s="7"/>
    </row>
    <row r="20" spans="1:8">
      <c r="E20" s="30"/>
      <c r="F20" s="8"/>
      <c r="G20" s="8"/>
      <c r="H20" s="8"/>
    </row>
    <row r="21" spans="1:8">
      <c r="E21" s="29"/>
      <c r="F21" s="7"/>
      <c r="G21" s="7"/>
      <c r="H21" s="7"/>
    </row>
    <row r="22" spans="1:8">
      <c r="C22" s="7"/>
      <c r="E22" s="29"/>
      <c r="F22" s="7"/>
      <c r="G22" s="7"/>
      <c r="H22" s="7"/>
    </row>
    <row r="23" spans="1:8">
      <c r="E23" s="29"/>
      <c r="F23" s="7"/>
      <c r="G23" s="7"/>
      <c r="H23" s="7"/>
    </row>
    <row r="24" spans="1:8">
      <c r="E24" s="29"/>
      <c r="F24" s="7"/>
      <c r="G24" s="7"/>
      <c r="H24" s="7"/>
    </row>
    <row r="25" spans="1:8">
      <c r="E25" s="30"/>
    </row>
  </sheetData>
  <phoneticPr fontId="12" type="noConversion"/>
  <printOptions headings="1" gridLines="1"/>
  <pageMargins left="0.75" right="0.75" top="1.68" bottom="1" header="0.5" footer="0.5"/>
  <pageSetup paperSize="9" orientation="landscape" horizontalDpi="300" verticalDpi="300" r:id="rId1"/>
  <headerFooter alignWithMargins="0">
    <oddHeader>&amp;C&amp;"Arial,Félkövér"
Vésztő Város Önkormányzat 2020. évi EGYSZERŰSÍTETT MÉRLEGE&amp;R13. melléklet a 10/2021. (V. 28.) önkormányzati rendelethez Adatok E Ft-ban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59999389629810485"/>
  </sheetPr>
  <dimension ref="A1:D13"/>
  <sheetViews>
    <sheetView view="pageLayout" workbookViewId="0">
      <selection activeCell="D14" sqref="D14"/>
    </sheetView>
  </sheetViews>
  <sheetFormatPr defaultRowHeight="15.75"/>
  <cols>
    <col min="1" max="1" width="4.85546875" style="4" customWidth="1"/>
    <col min="2" max="2" width="55" style="4" customWidth="1"/>
    <col min="3" max="3" width="18" style="4" customWidth="1"/>
    <col min="4" max="4" width="15.28515625" style="55" customWidth="1"/>
    <col min="5" max="16384" width="9.140625" style="4"/>
  </cols>
  <sheetData>
    <row r="1" spans="1:4">
      <c r="B1" s="5" t="s">
        <v>569</v>
      </c>
      <c r="C1" s="292" t="s">
        <v>796</v>
      </c>
      <c r="D1" s="293" t="s">
        <v>1202</v>
      </c>
    </row>
    <row r="2" spans="1:4">
      <c r="A2" s="4" t="s">
        <v>687</v>
      </c>
      <c r="B2" s="4" t="s">
        <v>599</v>
      </c>
      <c r="C2" s="55">
        <v>394435</v>
      </c>
      <c r="D2" s="294">
        <v>210610</v>
      </c>
    </row>
    <row r="3" spans="1:4">
      <c r="A3" s="4" t="s">
        <v>688</v>
      </c>
      <c r="B3" s="4" t="s">
        <v>600</v>
      </c>
      <c r="C3" s="55">
        <v>0</v>
      </c>
      <c r="D3" s="294">
        <v>-5900</v>
      </c>
    </row>
    <row r="4" spans="1:4">
      <c r="A4" s="4" t="s">
        <v>689</v>
      </c>
      <c r="B4" s="4" t="s">
        <v>601</v>
      </c>
      <c r="C4" s="55">
        <v>1425936</v>
      </c>
      <c r="D4" s="294">
        <v>1806302</v>
      </c>
    </row>
    <row r="5" spans="1:4">
      <c r="A5" s="4" t="s">
        <v>788</v>
      </c>
      <c r="B5" s="4" t="s">
        <v>602</v>
      </c>
      <c r="C5" s="55">
        <v>518294</v>
      </c>
      <c r="D5" s="294">
        <v>398660</v>
      </c>
    </row>
    <row r="6" spans="1:4">
      <c r="A6" s="4" t="s">
        <v>559</v>
      </c>
      <c r="B6" s="4" t="s">
        <v>603</v>
      </c>
      <c r="C6" s="55">
        <v>876357</v>
      </c>
      <c r="D6" s="294">
        <v>868210</v>
      </c>
    </row>
    <row r="7" spans="1:4">
      <c r="A7" s="4" t="s">
        <v>715</v>
      </c>
      <c r="B7" s="4" t="s">
        <v>604</v>
      </c>
      <c r="C7" s="55">
        <v>294850</v>
      </c>
      <c r="D7" s="294">
        <v>348959</v>
      </c>
    </row>
    <row r="8" spans="1:4">
      <c r="A8" s="4" t="s">
        <v>605</v>
      </c>
      <c r="B8" s="4" t="s">
        <v>1431</v>
      </c>
      <c r="C8" s="55">
        <v>324968</v>
      </c>
      <c r="D8" s="294">
        <v>750629</v>
      </c>
    </row>
    <row r="9" spans="1:4" s="11" customFormat="1">
      <c r="A9" s="11" t="s">
        <v>736</v>
      </c>
      <c r="B9" s="11" t="s">
        <v>611</v>
      </c>
      <c r="C9" s="60">
        <f>C2+C3+C4-C5-C6-C7-C8</f>
        <v>-194098</v>
      </c>
      <c r="D9" s="207">
        <f>D2+D3+D4-D5-D6-D7-D8</f>
        <v>-355446</v>
      </c>
    </row>
    <row r="10" spans="1:4">
      <c r="A10" s="4" t="s">
        <v>606</v>
      </c>
      <c r="B10" s="4" t="s">
        <v>608</v>
      </c>
      <c r="C10" s="55">
        <v>15346</v>
      </c>
      <c r="D10" s="294">
        <v>16665</v>
      </c>
    </row>
    <row r="11" spans="1:4">
      <c r="A11" s="4" t="s">
        <v>607</v>
      </c>
      <c r="B11" s="4" t="s">
        <v>609</v>
      </c>
      <c r="C11" s="55">
        <v>46</v>
      </c>
      <c r="D11" s="294">
        <v>23570</v>
      </c>
    </row>
    <row r="12" spans="1:4" s="11" customFormat="1">
      <c r="A12" s="11" t="s">
        <v>737</v>
      </c>
      <c r="B12" s="11" t="s">
        <v>610</v>
      </c>
      <c r="C12" s="60">
        <f>C10-C11</f>
        <v>15300</v>
      </c>
      <c r="D12" s="207">
        <f>D10-D11</f>
        <v>-6905</v>
      </c>
    </row>
    <row r="13" spans="1:4" s="11" customFormat="1">
      <c r="A13" s="11" t="s">
        <v>739</v>
      </c>
      <c r="B13" s="11" t="s">
        <v>1234</v>
      </c>
      <c r="C13" s="60">
        <f>C9+C12</f>
        <v>-178798</v>
      </c>
      <c r="D13" s="207">
        <f>D9+D12</f>
        <v>-362351</v>
      </c>
    </row>
  </sheetData>
  <phoneticPr fontId="12" type="noConversion"/>
  <printOptions headings="1" gridLines="1"/>
  <pageMargins left="0.10416666666666667" right="0.28125" top="1.96" bottom="1" header="0.73" footer="0.5"/>
  <pageSetup paperSize="9" orientation="portrait" horizontalDpi="300" verticalDpi="300" r:id="rId1"/>
  <headerFooter alignWithMargins="0">
    <oddHeader>&amp;C&amp;"Arial,Félkövér"&amp;12
Vésztő Város Önkormányzat 2020. évi Egyszerűsített eredménykimutatása&amp;R14. melléklet a 10/2021. (V. 28.) önkormányzati rendelethez Adatok E Ft-ban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0.59999389629810485"/>
  </sheetPr>
  <dimension ref="A1:C20"/>
  <sheetViews>
    <sheetView view="pageLayout" zoomScale="85" zoomScalePageLayoutView="85" workbookViewId="0">
      <selection activeCell="B8" sqref="B8"/>
    </sheetView>
  </sheetViews>
  <sheetFormatPr defaultRowHeight="12.75"/>
  <cols>
    <col min="1" max="1" width="4.5703125" style="73" customWidth="1"/>
    <col min="2" max="2" width="61" customWidth="1"/>
    <col min="3" max="3" width="16.85546875" style="38" customWidth="1"/>
  </cols>
  <sheetData>
    <row r="1" spans="1:3" ht="30" customHeight="1">
      <c r="A1" s="26"/>
      <c r="B1" s="42" t="s">
        <v>564</v>
      </c>
      <c r="C1" s="27" t="s">
        <v>1213</v>
      </c>
    </row>
    <row r="2" spans="1:3" ht="15.75">
      <c r="A2" s="26">
        <v>1</v>
      </c>
      <c r="B2" s="4" t="s">
        <v>727</v>
      </c>
      <c r="C2" s="55">
        <v>1583217</v>
      </c>
    </row>
    <row r="3" spans="1:3" ht="15.75">
      <c r="A3" s="26">
        <v>2</v>
      </c>
      <c r="B3" s="4" t="s">
        <v>728</v>
      </c>
      <c r="C3" s="55">
        <v>1864348</v>
      </c>
    </row>
    <row r="4" spans="1:3" ht="15.75">
      <c r="A4" s="26" t="s">
        <v>687</v>
      </c>
      <c r="B4" s="4" t="s">
        <v>729</v>
      </c>
      <c r="C4" s="55">
        <f>C2-C3</f>
        <v>-281131</v>
      </c>
    </row>
    <row r="5" spans="1:3" ht="15.75">
      <c r="A5" s="26">
        <v>3</v>
      </c>
      <c r="B5" s="4" t="s">
        <v>730</v>
      </c>
      <c r="C5" s="55">
        <v>1843250</v>
      </c>
    </row>
    <row r="6" spans="1:3" ht="15.75">
      <c r="A6" s="26">
        <v>4</v>
      </c>
      <c r="B6" s="4" t="s">
        <v>731</v>
      </c>
      <c r="C6" s="55">
        <v>575667</v>
      </c>
    </row>
    <row r="7" spans="1:3" ht="15.75">
      <c r="A7" s="26" t="s">
        <v>688</v>
      </c>
      <c r="B7" s="4" t="s">
        <v>732</v>
      </c>
      <c r="C7" s="55">
        <f>C5-C6</f>
        <v>1267583</v>
      </c>
    </row>
    <row r="8" spans="1:3" s="67" customFormat="1" ht="15.75">
      <c r="A8" s="21" t="s">
        <v>736</v>
      </c>
      <c r="B8" s="11" t="s">
        <v>749</v>
      </c>
      <c r="C8" s="60">
        <f>C4+C7</f>
        <v>986452</v>
      </c>
    </row>
    <row r="9" spans="1:3" ht="15.75">
      <c r="A9" s="26">
        <v>5</v>
      </c>
      <c r="B9" s="4" t="s">
        <v>733</v>
      </c>
      <c r="C9" s="55">
        <v>387</v>
      </c>
    </row>
    <row r="10" spans="1:3" ht="15.75">
      <c r="A10" s="73">
        <v>6</v>
      </c>
      <c r="B10" s="4" t="s">
        <v>1203</v>
      </c>
      <c r="C10" s="55">
        <v>1170</v>
      </c>
    </row>
    <row r="11" spans="1:3" ht="15.75">
      <c r="A11" s="73" t="s">
        <v>689</v>
      </c>
      <c r="B11" s="4" t="s">
        <v>734</v>
      </c>
      <c r="C11" s="55">
        <f>C9-C10</f>
        <v>-783</v>
      </c>
    </row>
    <row r="12" spans="1:3" ht="15.75">
      <c r="A12" s="73">
        <v>7</v>
      </c>
      <c r="B12" s="4" t="s">
        <v>742</v>
      </c>
      <c r="C12" s="55">
        <v>3210</v>
      </c>
    </row>
    <row r="13" spans="1:3" ht="15.75">
      <c r="A13" s="73">
        <v>8</v>
      </c>
      <c r="B13" s="4" t="s">
        <v>743</v>
      </c>
      <c r="C13" s="55">
        <v>0</v>
      </c>
    </row>
    <row r="14" spans="1:3" ht="15.75">
      <c r="A14" s="73" t="s">
        <v>735</v>
      </c>
      <c r="B14" s="4" t="s">
        <v>744</v>
      </c>
      <c r="C14" s="55">
        <f>C12-C13</f>
        <v>3210</v>
      </c>
    </row>
    <row r="15" spans="1:3" s="31" customFormat="1" ht="15.75">
      <c r="A15" s="74" t="s">
        <v>737</v>
      </c>
      <c r="B15" s="11" t="s">
        <v>750</v>
      </c>
      <c r="C15" s="60">
        <f>C11+C14</f>
        <v>2427</v>
      </c>
    </row>
    <row r="16" spans="1:3" s="31" customFormat="1" ht="15.75">
      <c r="A16" s="74" t="s">
        <v>738</v>
      </c>
      <c r="B16" s="11" t="s">
        <v>745</v>
      </c>
      <c r="C16" s="60">
        <f>C8+C15</f>
        <v>988879</v>
      </c>
    </row>
    <row r="17" spans="1:3" s="31" customFormat="1" ht="15.75">
      <c r="A17" s="74" t="s">
        <v>751</v>
      </c>
      <c r="B17" s="11" t="s">
        <v>1433</v>
      </c>
      <c r="C17" s="60">
        <v>977503</v>
      </c>
    </row>
    <row r="18" spans="1:3" s="31" customFormat="1" ht="15.75">
      <c r="A18" s="74" t="s">
        <v>739</v>
      </c>
      <c r="B18" s="11" t="s">
        <v>746</v>
      </c>
      <c r="C18" s="60">
        <f>C8-C17</f>
        <v>8949</v>
      </c>
    </row>
    <row r="19" spans="1:3" s="31" customFormat="1" ht="15.75">
      <c r="A19" s="74" t="s">
        <v>740</v>
      </c>
      <c r="B19" s="11" t="s">
        <v>747</v>
      </c>
      <c r="C19" s="60">
        <f>C15*0.09</f>
        <v>218.42999999999998</v>
      </c>
    </row>
    <row r="20" spans="1:3" s="31" customFormat="1" ht="15.75">
      <c r="A20" s="74" t="s">
        <v>741</v>
      </c>
      <c r="B20" s="11" t="s">
        <v>748</v>
      </c>
      <c r="C20" s="60">
        <f>C15-C19</f>
        <v>2208.5700000000002</v>
      </c>
    </row>
  </sheetData>
  <phoneticPr fontId="12" type="noConversion"/>
  <printOptions headings="1" gridLines="1"/>
  <pageMargins left="0.75" right="0.75" top="1.68" bottom="1" header="0.5" footer="0.5"/>
  <pageSetup paperSize="9" orientation="portrait" horizontalDpi="300" verticalDpi="300" r:id="rId1"/>
  <headerFooter alignWithMargins="0">
    <oddHeader>&amp;C&amp;"Arial,Félkövér"
Vésztő Város Önkormányzat 2020. éviMARADVÁNYKIMUTATÁSA&amp;R15. melléklet a 10/2021. (V. 28.) önkormányzati rendelethez Adatok E Ft-ban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59999389629810485"/>
  </sheetPr>
  <dimension ref="A1:I39"/>
  <sheetViews>
    <sheetView view="pageLayout" workbookViewId="0">
      <selection activeCell="B12" sqref="B12"/>
    </sheetView>
  </sheetViews>
  <sheetFormatPr defaultRowHeight="11.25"/>
  <cols>
    <col min="1" max="1" width="4.28515625" style="45" customWidth="1"/>
    <col min="2" max="2" width="39.5703125" style="77" customWidth="1"/>
    <col min="3" max="3" width="11.42578125" style="45" customWidth="1"/>
    <col min="4" max="4" width="11" style="45" customWidth="1"/>
    <col min="5" max="5" width="12" style="45" customWidth="1"/>
    <col min="6" max="6" width="12.28515625" style="45" customWidth="1"/>
    <col min="7" max="7" width="12.42578125" style="45" customWidth="1"/>
    <col min="8" max="8" width="13.85546875" style="45" customWidth="1"/>
    <col min="9" max="9" width="10.85546875" style="45" bestFit="1" customWidth="1"/>
    <col min="10" max="16384" width="9.140625" style="45"/>
  </cols>
  <sheetData>
    <row r="1" spans="1:9" ht="47.25" customHeight="1">
      <c r="A1" s="62" t="s">
        <v>563</v>
      </c>
      <c r="B1" s="66" t="s">
        <v>564</v>
      </c>
      <c r="C1" s="257" t="s">
        <v>565</v>
      </c>
      <c r="D1" s="257" t="s">
        <v>752</v>
      </c>
      <c r="E1" s="257" t="s">
        <v>753</v>
      </c>
      <c r="F1" s="257" t="s">
        <v>754</v>
      </c>
      <c r="G1" s="257" t="s">
        <v>755</v>
      </c>
      <c r="H1" s="66" t="s">
        <v>756</v>
      </c>
      <c r="I1" s="66" t="s">
        <v>701</v>
      </c>
    </row>
    <row r="2" spans="1:9" s="75" customFormat="1">
      <c r="A2" s="44">
        <v>1</v>
      </c>
      <c r="B2" s="64" t="s">
        <v>757</v>
      </c>
      <c r="C2" s="83">
        <v>185674783</v>
      </c>
      <c r="D2" s="83">
        <v>8159181765</v>
      </c>
      <c r="E2" s="83">
        <v>872513980</v>
      </c>
      <c r="F2" s="83">
        <v>4647081</v>
      </c>
      <c r="G2" s="83">
        <v>148156470</v>
      </c>
      <c r="H2" s="44"/>
      <c r="I2" s="44">
        <f>SUM(C2:H2)</f>
        <v>9370174079</v>
      </c>
    </row>
    <row r="3" spans="1:9">
      <c r="A3" s="43">
        <v>2</v>
      </c>
      <c r="B3" s="62" t="s">
        <v>758</v>
      </c>
      <c r="C3" s="63">
        <v>2697593</v>
      </c>
      <c r="D3" s="63"/>
      <c r="E3" s="63"/>
      <c r="F3" s="63"/>
      <c r="G3" s="63">
        <v>262666433</v>
      </c>
      <c r="H3" s="43">
        <v>0</v>
      </c>
      <c r="I3" s="43">
        <f t="shared" ref="I3:I9" si="0">SUM(C3:H3)</f>
        <v>265364026</v>
      </c>
    </row>
    <row r="4" spans="1:9">
      <c r="A4" s="43">
        <v>3</v>
      </c>
      <c r="B4" s="62" t="s">
        <v>759</v>
      </c>
      <c r="C4" s="63"/>
      <c r="D4" s="63"/>
      <c r="E4" s="63"/>
      <c r="F4" s="63"/>
      <c r="G4" s="63">
        <v>108739709</v>
      </c>
      <c r="H4" s="43">
        <v>0</v>
      </c>
      <c r="I4" s="43">
        <f t="shared" si="0"/>
        <v>108739709</v>
      </c>
    </row>
    <row r="5" spans="1:9">
      <c r="A5" s="43">
        <v>4</v>
      </c>
      <c r="B5" s="62" t="s">
        <v>760</v>
      </c>
      <c r="C5" s="63"/>
      <c r="D5" s="63">
        <v>297036616</v>
      </c>
      <c r="E5" s="63">
        <v>43822991</v>
      </c>
      <c r="F5" s="63">
        <v>0</v>
      </c>
      <c r="G5" s="63"/>
      <c r="H5" s="43">
        <v>0</v>
      </c>
      <c r="I5" s="43">
        <f>SUM(C5:H5)</f>
        <v>340859607</v>
      </c>
    </row>
    <row r="6" spans="1:9">
      <c r="A6" s="43">
        <v>5</v>
      </c>
      <c r="B6" s="62" t="s">
        <v>761</v>
      </c>
      <c r="C6" s="258"/>
      <c r="D6" s="258"/>
      <c r="E6" s="258">
        <v>3048030</v>
      </c>
      <c r="F6" s="258"/>
      <c r="G6" s="258"/>
      <c r="H6" s="45">
        <v>0</v>
      </c>
      <c r="I6" s="43">
        <f t="shared" si="0"/>
        <v>3048030</v>
      </c>
    </row>
    <row r="7" spans="1:9" ht="22.5">
      <c r="A7" s="43">
        <v>6</v>
      </c>
      <c r="B7" s="62" t="s">
        <v>762</v>
      </c>
      <c r="C7" s="63"/>
      <c r="D7" s="63"/>
      <c r="E7" s="63"/>
      <c r="F7" s="63"/>
      <c r="G7" s="63"/>
      <c r="H7" s="43">
        <v>0</v>
      </c>
      <c r="I7" s="43">
        <f t="shared" si="0"/>
        <v>0</v>
      </c>
    </row>
    <row r="8" spans="1:9">
      <c r="A8" s="43">
        <v>7</v>
      </c>
      <c r="B8" s="62" t="s">
        <v>763</v>
      </c>
      <c r="C8" s="63">
        <v>52958013</v>
      </c>
      <c r="D8" s="63">
        <v>186915397</v>
      </c>
      <c r="E8" s="63">
        <v>217534708</v>
      </c>
      <c r="F8" s="63">
        <v>0</v>
      </c>
      <c r="G8" s="63">
        <v>16197792</v>
      </c>
      <c r="H8" s="43">
        <v>0</v>
      </c>
      <c r="I8" s="43">
        <f t="shared" si="0"/>
        <v>473605910</v>
      </c>
    </row>
    <row r="9" spans="1:9" s="75" customFormat="1">
      <c r="A9" s="44">
        <v>8</v>
      </c>
      <c r="B9" s="64" t="s">
        <v>764</v>
      </c>
      <c r="C9" s="83">
        <f>SUM(C3:C8)</f>
        <v>55655606</v>
      </c>
      <c r="D9" s="83">
        <f t="shared" ref="D9:H9" si="1">SUM(D3:D8)</f>
        <v>483952013</v>
      </c>
      <c r="E9" s="83">
        <f t="shared" si="1"/>
        <v>264405729</v>
      </c>
      <c r="F9" s="83">
        <f t="shared" si="1"/>
        <v>0</v>
      </c>
      <c r="G9" s="83">
        <f t="shared" si="1"/>
        <v>387603934</v>
      </c>
      <c r="H9" s="44">
        <f t="shared" si="1"/>
        <v>0</v>
      </c>
      <c r="I9" s="44">
        <f t="shared" si="0"/>
        <v>1191617282</v>
      </c>
    </row>
    <row r="10" spans="1:9">
      <c r="A10" s="43">
        <v>9</v>
      </c>
      <c r="B10" s="62" t="s">
        <v>765</v>
      </c>
      <c r="C10" s="63">
        <v>0</v>
      </c>
      <c r="D10" s="63">
        <v>0</v>
      </c>
      <c r="E10" s="63">
        <v>0</v>
      </c>
      <c r="F10" s="63">
        <v>214472</v>
      </c>
      <c r="G10" s="63">
        <v>0</v>
      </c>
      <c r="H10" s="43">
        <v>0</v>
      </c>
      <c r="I10" s="43">
        <f>SUM(C10:H10)</f>
        <v>214472</v>
      </c>
    </row>
    <row r="11" spans="1:9">
      <c r="A11" s="43">
        <v>10</v>
      </c>
      <c r="B11" s="62" t="s">
        <v>766</v>
      </c>
      <c r="C11" s="63"/>
      <c r="D11" s="63"/>
      <c r="E11" s="63"/>
      <c r="F11" s="63">
        <v>2592609</v>
      </c>
      <c r="G11" s="63">
        <v>0</v>
      </c>
      <c r="H11" s="43">
        <v>0</v>
      </c>
      <c r="I11" s="43">
        <f t="shared" ref="I11:I14" si="2">SUM(C11:H11)</f>
        <v>2592609</v>
      </c>
    </row>
    <row r="12" spans="1:9">
      <c r="A12" s="43">
        <v>11</v>
      </c>
      <c r="B12" s="62" t="s">
        <v>767</v>
      </c>
      <c r="C12" s="63"/>
      <c r="D12" s="63"/>
      <c r="E12" s="63">
        <v>3048030</v>
      </c>
      <c r="F12" s="63">
        <v>0</v>
      </c>
      <c r="G12" s="63">
        <v>0</v>
      </c>
      <c r="H12" s="43">
        <v>0</v>
      </c>
      <c r="I12" s="43">
        <f t="shared" si="2"/>
        <v>3048030</v>
      </c>
    </row>
    <row r="13" spans="1:9" ht="23.25" customHeight="1">
      <c r="A13" s="43">
        <v>12</v>
      </c>
      <c r="B13" s="62" t="s">
        <v>768</v>
      </c>
      <c r="C13" s="63"/>
      <c r="D13" s="63"/>
      <c r="E13" s="63"/>
      <c r="F13" s="63">
        <v>0</v>
      </c>
      <c r="G13" s="63">
        <v>0</v>
      </c>
      <c r="H13" s="43">
        <v>0</v>
      </c>
      <c r="I13" s="43">
        <f t="shared" si="2"/>
        <v>0</v>
      </c>
    </row>
    <row r="14" spans="1:9">
      <c r="A14" s="43">
        <v>13</v>
      </c>
      <c r="B14" s="62" t="s">
        <v>769</v>
      </c>
      <c r="C14" s="63">
        <v>52958013</v>
      </c>
      <c r="D14" s="63">
        <v>187200253</v>
      </c>
      <c r="E14" s="63">
        <v>215205767</v>
      </c>
      <c r="F14" s="63">
        <v>0</v>
      </c>
      <c r="G14" s="63">
        <v>357110608</v>
      </c>
      <c r="H14" s="43">
        <v>0</v>
      </c>
      <c r="I14" s="43">
        <f t="shared" si="2"/>
        <v>812474641</v>
      </c>
    </row>
    <row r="15" spans="1:9" s="75" customFormat="1">
      <c r="A15" s="44">
        <v>14</v>
      </c>
      <c r="B15" s="64" t="s">
        <v>770</v>
      </c>
      <c r="C15" s="83">
        <f>SUM(C10:C14)</f>
        <v>52958013</v>
      </c>
      <c r="D15" s="83">
        <f t="shared" ref="D15:H15" si="3">SUM(D10:D14)</f>
        <v>187200253</v>
      </c>
      <c r="E15" s="83">
        <f t="shared" si="3"/>
        <v>218253797</v>
      </c>
      <c r="F15" s="83">
        <f t="shared" si="3"/>
        <v>2807081</v>
      </c>
      <c r="G15" s="83">
        <f t="shared" si="3"/>
        <v>357110608</v>
      </c>
      <c r="H15" s="44">
        <f t="shared" si="3"/>
        <v>0</v>
      </c>
      <c r="I15" s="44">
        <f>SUM(C15:H15)</f>
        <v>818329752</v>
      </c>
    </row>
    <row r="16" spans="1:9" s="75" customFormat="1">
      <c r="A16" s="44">
        <v>15</v>
      </c>
      <c r="B16" s="64" t="s">
        <v>771</v>
      </c>
      <c r="C16" s="83">
        <f>C2+C9-C15</f>
        <v>188372376</v>
      </c>
      <c r="D16" s="83">
        <f>D2+D9-D15</f>
        <v>8455933525</v>
      </c>
      <c r="E16" s="83">
        <f t="shared" ref="E16:H16" si="4">E2+E9-E15</f>
        <v>918665912</v>
      </c>
      <c r="F16" s="83">
        <f t="shared" si="4"/>
        <v>1840000</v>
      </c>
      <c r="G16" s="83">
        <f t="shared" si="4"/>
        <v>178649796</v>
      </c>
      <c r="H16" s="44">
        <f t="shared" si="4"/>
        <v>0</v>
      </c>
      <c r="I16" s="44">
        <f>SUM(C16:H16)</f>
        <v>9743461609</v>
      </c>
    </row>
    <row r="17" spans="1:9" s="75" customFormat="1">
      <c r="A17" s="44">
        <v>16</v>
      </c>
      <c r="B17" s="64" t="s">
        <v>776</v>
      </c>
      <c r="C17" s="83">
        <v>184329698</v>
      </c>
      <c r="D17" s="83">
        <v>2247247717</v>
      </c>
      <c r="E17" s="83">
        <v>665565996</v>
      </c>
      <c r="F17" s="83">
        <v>1600616</v>
      </c>
      <c r="G17" s="83">
        <v>0</v>
      </c>
      <c r="H17" s="44">
        <v>0</v>
      </c>
      <c r="I17" s="44">
        <f>SUM(C17:H17)</f>
        <v>3098744027</v>
      </c>
    </row>
    <row r="18" spans="1:9">
      <c r="A18" s="43">
        <v>17</v>
      </c>
      <c r="B18" s="62" t="s">
        <v>774</v>
      </c>
      <c r="C18" s="63">
        <v>43455806</v>
      </c>
      <c r="D18" s="63">
        <v>232850619</v>
      </c>
      <c r="E18" s="63">
        <v>137979815</v>
      </c>
      <c r="F18" s="63">
        <v>425525</v>
      </c>
      <c r="G18" s="63">
        <v>0</v>
      </c>
      <c r="H18" s="43">
        <v>0</v>
      </c>
      <c r="I18" s="44">
        <f t="shared" ref="I18:I19" si="5">SUM(C18:H18)</f>
        <v>414711765</v>
      </c>
    </row>
    <row r="19" spans="1:9">
      <c r="A19" s="43">
        <v>18</v>
      </c>
      <c r="B19" s="62" t="s">
        <v>775</v>
      </c>
      <c r="C19" s="63">
        <v>41864794</v>
      </c>
      <c r="D19" s="63">
        <v>11468390</v>
      </c>
      <c r="E19" s="63">
        <v>24176262</v>
      </c>
      <c r="F19" s="63">
        <v>1054206</v>
      </c>
      <c r="G19" s="63">
        <v>0</v>
      </c>
      <c r="H19" s="43">
        <v>0</v>
      </c>
      <c r="I19" s="44">
        <f t="shared" si="5"/>
        <v>78563652</v>
      </c>
    </row>
    <row r="20" spans="1:9" s="75" customFormat="1" ht="21.75">
      <c r="A20" s="44">
        <v>19</v>
      </c>
      <c r="B20" s="64" t="s">
        <v>777</v>
      </c>
      <c r="C20" s="83">
        <f>C17+C18-C19</f>
        <v>185920710</v>
      </c>
      <c r="D20" s="83">
        <f t="shared" ref="D20:I20" si="6">D17+D18-D19</f>
        <v>2468629946</v>
      </c>
      <c r="E20" s="83">
        <f>E17+E18-E19</f>
        <v>779369549</v>
      </c>
      <c r="F20" s="83">
        <f t="shared" si="6"/>
        <v>971935</v>
      </c>
      <c r="G20" s="83">
        <f t="shared" si="6"/>
        <v>0</v>
      </c>
      <c r="H20" s="44">
        <f t="shared" si="6"/>
        <v>0</v>
      </c>
      <c r="I20" s="44">
        <f t="shared" si="6"/>
        <v>3434892140</v>
      </c>
    </row>
    <row r="21" spans="1:9" s="75" customFormat="1">
      <c r="A21" s="44">
        <v>20</v>
      </c>
      <c r="B21" s="64" t="s">
        <v>566</v>
      </c>
      <c r="C21" s="83"/>
      <c r="D21" s="83"/>
      <c r="E21" s="83"/>
      <c r="F21" s="83">
        <v>0</v>
      </c>
      <c r="G21" s="83"/>
      <c r="H21" s="44"/>
      <c r="I21" s="44">
        <f>SUM(C21:H21)</f>
        <v>0</v>
      </c>
    </row>
    <row r="22" spans="1:9">
      <c r="A22" s="43">
        <v>21</v>
      </c>
      <c r="B22" s="62" t="s">
        <v>773</v>
      </c>
      <c r="C22" s="63"/>
      <c r="D22" s="63"/>
      <c r="E22" s="63"/>
      <c r="F22" s="63">
        <v>1752875</v>
      </c>
      <c r="G22" s="63"/>
      <c r="H22" s="43"/>
      <c r="I22" s="44">
        <f t="shared" ref="I22:I26" si="7">SUM(C22:H22)</f>
        <v>1752875</v>
      </c>
    </row>
    <row r="23" spans="1:9" s="75" customFormat="1">
      <c r="A23" s="44">
        <v>22</v>
      </c>
      <c r="B23" s="64" t="s">
        <v>772</v>
      </c>
      <c r="C23" s="83"/>
      <c r="D23" s="83"/>
      <c r="E23" s="83"/>
      <c r="F23" s="83">
        <v>1752875</v>
      </c>
      <c r="G23" s="83"/>
      <c r="H23" s="44"/>
      <c r="I23" s="44">
        <f t="shared" si="7"/>
        <v>1752875</v>
      </c>
    </row>
    <row r="24" spans="1:9" s="75" customFormat="1" ht="21.75">
      <c r="A24" s="44">
        <v>23</v>
      </c>
      <c r="B24" s="64" t="s">
        <v>778</v>
      </c>
      <c r="C24" s="83"/>
      <c r="D24" s="83"/>
      <c r="E24" s="83"/>
      <c r="F24" s="83">
        <v>0</v>
      </c>
      <c r="G24" s="83"/>
      <c r="H24" s="44"/>
      <c r="I24" s="44">
        <f t="shared" si="7"/>
        <v>0</v>
      </c>
    </row>
    <row r="25" spans="1:9" s="75" customFormat="1">
      <c r="A25" s="44">
        <v>24</v>
      </c>
      <c r="B25" s="64" t="s">
        <v>779</v>
      </c>
      <c r="C25" s="83">
        <f>C20+C24</f>
        <v>185920710</v>
      </c>
      <c r="D25" s="83">
        <f t="shared" ref="D25:H25" si="8">D20+D24</f>
        <v>2468629946</v>
      </c>
      <c r="E25" s="83">
        <f t="shared" si="8"/>
        <v>779369549</v>
      </c>
      <c r="F25" s="83">
        <f t="shared" si="8"/>
        <v>971935</v>
      </c>
      <c r="G25" s="83">
        <f t="shared" si="8"/>
        <v>0</v>
      </c>
      <c r="H25" s="44">
        <f t="shared" si="8"/>
        <v>0</v>
      </c>
      <c r="I25" s="44">
        <f t="shared" si="7"/>
        <v>3434892140</v>
      </c>
    </row>
    <row r="26" spans="1:9" s="75" customFormat="1">
      <c r="A26" s="44">
        <v>25</v>
      </c>
      <c r="B26" s="64" t="s">
        <v>780</v>
      </c>
      <c r="C26" s="83">
        <f>C16-C25</f>
        <v>2451666</v>
      </c>
      <c r="D26" s="83">
        <f>D16-D25</f>
        <v>5987303579</v>
      </c>
      <c r="E26" s="83">
        <f t="shared" ref="E26:H26" si="9">E16-E25</f>
        <v>139296363</v>
      </c>
      <c r="F26" s="83">
        <f t="shared" si="9"/>
        <v>868065</v>
      </c>
      <c r="G26" s="83">
        <f>G16-G25</f>
        <v>178649796</v>
      </c>
      <c r="H26" s="44">
        <f t="shared" si="9"/>
        <v>0</v>
      </c>
      <c r="I26" s="44">
        <f t="shared" si="7"/>
        <v>6308569469</v>
      </c>
    </row>
    <row r="27" spans="1:9">
      <c r="A27" s="43">
        <v>26</v>
      </c>
      <c r="B27" s="62" t="s">
        <v>567</v>
      </c>
      <c r="C27" s="63">
        <v>162715365</v>
      </c>
      <c r="D27" s="63">
        <v>86304543</v>
      </c>
      <c r="E27" s="63">
        <v>555262906</v>
      </c>
      <c r="F27" s="63">
        <v>0</v>
      </c>
      <c r="G27" s="63">
        <v>0</v>
      </c>
      <c r="H27" s="43">
        <v>0</v>
      </c>
      <c r="I27" s="43">
        <f>SUM(C27:H27)</f>
        <v>804282814</v>
      </c>
    </row>
    <row r="28" spans="1:9">
      <c r="A28" s="43"/>
      <c r="B28" s="62"/>
      <c r="C28" s="43"/>
      <c r="D28" s="43"/>
      <c r="E28" s="43"/>
      <c r="F28" s="43"/>
      <c r="G28" s="43"/>
      <c r="H28" s="43"/>
      <c r="I28" s="43"/>
    </row>
    <row r="29" spans="1:9">
      <c r="A29" s="43"/>
      <c r="B29" s="62"/>
      <c r="C29" s="43"/>
      <c r="D29" s="43"/>
      <c r="E29" s="43"/>
      <c r="F29" s="43"/>
      <c r="G29" s="43"/>
      <c r="H29" s="43"/>
      <c r="I29" s="43"/>
    </row>
    <row r="30" spans="1:9">
      <c r="A30" s="43"/>
      <c r="B30" s="62"/>
      <c r="C30" s="43"/>
      <c r="D30" s="43"/>
      <c r="E30" s="43"/>
      <c r="F30" s="43"/>
      <c r="G30" s="43"/>
      <c r="H30" s="43"/>
      <c r="I30" s="43"/>
    </row>
    <row r="31" spans="1:9">
      <c r="A31" s="43"/>
      <c r="B31" s="62"/>
      <c r="C31" s="43"/>
      <c r="D31" s="43"/>
      <c r="E31" s="43"/>
      <c r="F31" s="43"/>
      <c r="G31" s="43"/>
      <c r="H31" s="43"/>
      <c r="I31" s="43"/>
    </row>
    <row r="32" spans="1:9">
      <c r="A32" s="43"/>
      <c r="B32" s="62"/>
      <c r="C32" s="43"/>
      <c r="D32" s="43"/>
      <c r="E32" s="43"/>
      <c r="F32" s="43"/>
      <c r="G32" s="43"/>
      <c r="H32" s="43"/>
      <c r="I32" s="43"/>
    </row>
    <row r="33" spans="1:9">
      <c r="A33" s="43"/>
      <c r="B33" s="62"/>
      <c r="C33" s="43"/>
      <c r="D33" s="43"/>
      <c r="E33" s="43"/>
      <c r="F33" s="43"/>
      <c r="G33" s="43"/>
      <c r="H33" s="43"/>
      <c r="I33" s="43"/>
    </row>
    <row r="34" spans="1:9">
      <c r="A34" s="43"/>
      <c r="B34" s="62"/>
      <c r="C34" s="43"/>
      <c r="D34" s="43"/>
      <c r="E34" s="43"/>
      <c r="F34" s="43"/>
      <c r="G34" s="43"/>
      <c r="H34" s="43"/>
      <c r="I34" s="43"/>
    </row>
    <row r="35" spans="1:9">
      <c r="A35" s="43"/>
      <c r="B35" s="64"/>
      <c r="C35" s="44"/>
      <c r="D35" s="44"/>
      <c r="E35" s="44"/>
      <c r="F35" s="44"/>
      <c r="G35" s="44"/>
      <c r="H35" s="44"/>
      <c r="I35" s="43"/>
    </row>
    <row r="36" spans="1:9">
      <c r="A36" s="43"/>
      <c r="B36" s="64"/>
      <c r="C36" s="44"/>
      <c r="D36" s="44"/>
      <c r="E36" s="44"/>
      <c r="F36" s="44"/>
      <c r="G36" s="44"/>
      <c r="H36" s="44"/>
      <c r="I36" s="43"/>
    </row>
    <row r="37" spans="1:9">
      <c r="A37" s="43"/>
      <c r="B37" s="62"/>
      <c r="C37" s="43"/>
      <c r="D37" s="43"/>
      <c r="E37" s="43"/>
      <c r="F37" s="43"/>
      <c r="G37" s="43"/>
      <c r="H37" s="43"/>
      <c r="I37" s="43"/>
    </row>
    <row r="39" spans="1:9" ht="23.25">
      <c r="C39" s="76"/>
    </row>
  </sheetData>
  <phoneticPr fontId="12" type="noConversion"/>
  <printOptions headings="1" gridLines="1"/>
  <pageMargins left="0.75" right="0.75" top="1.38" bottom="1" header="0.5" footer="0.5"/>
  <pageSetup paperSize="9" orientation="landscape" horizontalDpi="300" verticalDpi="300" r:id="rId1"/>
  <headerFooter alignWithMargins="0">
    <oddHeader>&amp;C&amp;"Arial,Félkövér"
Kimutatás az immateriális javak, tárgyi eszközök, koncesszióba vagyonkezelésbe adott eszközök állományának alakulása2020. év&amp;R16. melléklet a 10/2021. (V. 28.) önkormányzati rendelethez Adatok E Ft-ban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0.59999389629810485"/>
  </sheetPr>
  <dimension ref="A1:D21"/>
  <sheetViews>
    <sheetView view="pageLayout" zoomScale="85" zoomScalePageLayoutView="85" workbookViewId="0">
      <selection activeCell="C7" sqref="B7:C7"/>
    </sheetView>
  </sheetViews>
  <sheetFormatPr defaultRowHeight="12.75"/>
  <cols>
    <col min="1" max="1" width="6.42578125" style="73" customWidth="1"/>
    <col min="2" max="2" width="40.5703125" customWidth="1"/>
    <col min="3" max="3" width="16.85546875" style="38" customWidth="1"/>
    <col min="4" max="4" width="14" customWidth="1"/>
  </cols>
  <sheetData>
    <row r="1" spans="1:4" ht="39.75" customHeight="1">
      <c r="A1" s="172" t="s">
        <v>574</v>
      </c>
      <c r="B1" s="172" t="s">
        <v>571</v>
      </c>
      <c r="C1" s="173" t="s">
        <v>1129</v>
      </c>
      <c r="D1" s="173" t="s">
        <v>1130</v>
      </c>
    </row>
    <row r="2" spans="1:4" ht="15.75">
      <c r="A2" s="174" t="s">
        <v>1131</v>
      </c>
      <c r="B2" s="175" t="s">
        <v>1132</v>
      </c>
      <c r="C2" s="176"/>
      <c r="D2" s="177"/>
    </row>
    <row r="3" spans="1:4" ht="15.75">
      <c r="A3" s="174">
        <v>1</v>
      </c>
      <c r="B3" s="178" t="s">
        <v>525</v>
      </c>
      <c r="C3" s="179">
        <v>42588</v>
      </c>
      <c r="D3" s="179">
        <v>19122</v>
      </c>
    </row>
    <row r="4" spans="1:4" ht="15.75">
      <c r="A4" s="1">
        <v>2</v>
      </c>
      <c r="B4" s="180" t="s">
        <v>1136</v>
      </c>
      <c r="C4" s="14">
        <v>0</v>
      </c>
      <c r="D4" s="14">
        <v>0</v>
      </c>
    </row>
    <row r="5" spans="1:4" ht="15.75">
      <c r="A5" s="1">
        <v>3</v>
      </c>
      <c r="B5" s="180" t="s">
        <v>524</v>
      </c>
      <c r="C5" s="181">
        <v>3000</v>
      </c>
      <c r="D5" s="181">
        <v>3000</v>
      </c>
    </row>
    <row r="6" spans="1:4" ht="15.75">
      <c r="A6" s="1">
        <v>4</v>
      </c>
      <c r="B6" s="2" t="s">
        <v>1137</v>
      </c>
      <c r="C6" s="181">
        <v>251</v>
      </c>
      <c r="D6" s="181">
        <v>251</v>
      </c>
    </row>
    <row r="7" spans="1:4" ht="15.75">
      <c r="A7" s="1">
        <v>5</v>
      </c>
      <c r="B7" s="180" t="s">
        <v>1138</v>
      </c>
      <c r="C7" s="181">
        <v>930</v>
      </c>
      <c r="D7" s="181">
        <v>930</v>
      </c>
    </row>
    <row r="8" spans="1:4" s="67" customFormat="1" ht="15.75">
      <c r="A8" s="1">
        <v>6</v>
      </c>
      <c r="B8" s="180" t="s">
        <v>1139</v>
      </c>
      <c r="C8" s="14">
        <v>400</v>
      </c>
      <c r="D8" s="14">
        <v>400</v>
      </c>
    </row>
    <row r="9" spans="1:4" ht="15.75">
      <c r="A9" s="1">
        <v>7</v>
      </c>
      <c r="B9" s="180" t="s">
        <v>1204</v>
      </c>
      <c r="C9" s="14">
        <v>0</v>
      </c>
      <c r="D9" s="14">
        <v>0</v>
      </c>
    </row>
    <row r="10" spans="1:4" ht="15.75">
      <c r="A10" s="1">
        <v>8</v>
      </c>
      <c r="B10" s="180" t="s">
        <v>1225</v>
      </c>
      <c r="C10" s="14">
        <v>3000</v>
      </c>
      <c r="D10" s="14">
        <v>14075</v>
      </c>
    </row>
    <row r="11" spans="1:4" ht="15.75">
      <c r="A11" s="1"/>
      <c r="B11" s="59" t="s">
        <v>693</v>
      </c>
      <c r="C11" s="182">
        <f>SUM(C3:C10)</f>
        <v>50169</v>
      </c>
      <c r="D11" s="182">
        <f>SUM(D3:D10)</f>
        <v>37778</v>
      </c>
    </row>
    <row r="12" spans="1:4" ht="15.75">
      <c r="B12" s="4"/>
      <c r="C12" s="55"/>
    </row>
    <row r="13" spans="1:4" ht="15.75">
      <c r="B13" s="4"/>
      <c r="C13" s="55"/>
    </row>
    <row r="14" spans="1:4" ht="15.75">
      <c r="B14" s="4"/>
      <c r="C14" s="55"/>
    </row>
    <row r="15" spans="1:4" ht="15.75">
      <c r="B15" s="4"/>
      <c r="C15" s="55"/>
    </row>
    <row r="16" spans="1:4" s="31" customFormat="1" ht="15.75">
      <c r="A16" s="74"/>
      <c r="B16" s="11"/>
      <c r="C16" s="60"/>
    </row>
    <row r="17" spans="1:3" s="31" customFormat="1" ht="15.75">
      <c r="A17" s="74"/>
      <c r="B17" s="11"/>
      <c r="C17" s="60"/>
    </row>
    <row r="18" spans="1:3" s="31" customFormat="1" ht="15.75">
      <c r="A18" s="74"/>
      <c r="B18" s="11"/>
      <c r="C18" s="60"/>
    </row>
    <row r="19" spans="1:3" s="31" customFormat="1" ht="15.75">
      <c r="A19" s="74"/>
      <c r="B19" s="11"/>
      <c r="C19" s="60"/>
    </row>
    <row r="20" spans="1:3" s="31" customFormat="1" ht="15.75">
      <c r="A20" s="74"/>
      <c r="B20" s="11"/>
      <c r="C20" s="60"/>
    </row>
    <row r="21" spans="1:3" s="31" customFormat="1" ht="15.75">
      <c r="A21" s="74"/>
      <c r="B21" s="11"/>
      <c r="C21" s="60"/>
    </row>
  </sheetData>
  <printOptions horizontalCentered="1" headings="1" gridLines="1"/>
  <pageMargins left="0.74803149606299213" right="0.74803149606299213" top="1.6929133858267718" bottom="0.98425196850393704" header="0.51181102362204722" footer="0.51181102362204722"/>
  <pageSetup paperSize="9" orientation="portrait" horizontalDpi="300" verticalDpi="300" r:id="rId1"/>
  <headerFooter alignWithMargins="0">
    <oddHeader>&amp;C&amp;"Arial,Félkövér"
Vésztő Város Önkormányzat részesedésinek alalkulása 2020. évben&amp;R17. melléklet a 10/2021. (V. 28.) önkormányzati rendelethez Adatok E Ft-ban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0.59999389629810485"/>
  </sheetPr>
  <dimension ref="A1:K4867"/>
  <sheetViews>
    <sheetView view="pageLayout" workbookViewId="0">
      <selection activeCell="F4710" sqref="F4710"/>
    </sheetView>
  </sheetViews>
  <sheetFormatPr defaultRowHeight="11.25"/>
  <cols>
    <col min="1" max="1" width="13.140625" style="164" customWidth="1"/>
    <col min="2" max="2" width="29.7109375" style="164" customWidth="1"/>
    <col min="3" max="3" width="13" style="167" customWidth="1"/>
    <col min="4" max="5" width="14" style="164" customWidth="1"/>
    <col min="6" max="6" width="15" style="164" customWidth="1"/>
    <col min="7" max="16384" width="9.140625" style="164"/>
  </cols>
  <sheetData>
    <row r="1" spans="1:6" s="492" customFormat="1" ht="12.75">
      <c r="A1" s="489" t="s">
        <v>801</v>
      </c>
      <c r="B1" s="490"/>
      <c r="C1" s="491"/>
      <c r="D1" s="490"/>
      <c r="E1" s="490"/>
      <c r="F1" s="490"/>
    </row>
    <row r="2" spans="1:6" ht="12.75">
      <c r="A2" s="228"/>
      <c r="B2" s="229"/>
      <c r="C2" s="230"/>
      <c r="D2" s="229"/>
      <c r="E2" s="229"/>
      <c r="F2" s="229"/>
    </row>
    <row r="3" spans="1:6" ht="12.75">
      <c r="A3" s="228" t="s">
        <v>548</v>
      </c>
      <c r="B3" s="229"/>
      <c r="C3" s="230"/>
      <c r="D3" s="229"/>
      <c r="E3" s="229"/>
      <c r="F3" s="229"/>
    </row>
    <row r="4" spans="1:6" ht="12.75">
      <c r="A4" s="229"/>
      <c r="B4" s="231" t="s">
        <v>564</v>
      </c>
      <c r="C4" s="232" t="s">
        <v>802</v>
      </c>
      <c r="D4" s="231" t="s">
        <v>803</v>
      </c>
      <c r="E4" s="233" t="s">
        <v>804</v>
      </c>
      <c r="F4" s="231" t="s">
        <v>805</v>
      </c>
    </row>
    <row r="5" spans="1:6" ht="12.75">
      <c r="A5" s="418" t="s">
        <v>585</v>
      </c>
      <c r="B5" s="419"/>
      <c r="C5" s="423"/>
      <c r="D5" s="419"/>
      <c r="E5" s="419"/>
      <c r="F5" s="419"/>
    </row>
    <row r="6" spans="1:6" ht="15.75" customHeight="1">
      <c r="A6" s="419"/>
      <c r="B6" s="424" t="s">
        <v>1727</v>
      </c>
      <c r="C6" s="420"/>
      <c r="D6" s="425">
        <v>72000</v>
      </c>
      <c r="E6" s="426">
        <v>10936</v>
      </c>
      <c r="F6" s="425">
        <f>D6-E6</f>
        <v>61064</v>
      </c>
    </row>
    <row r="7" spans="1:6" ht="15.75" customHeight="1">
      <c r="A7" s="419"/>
      <c r="B7" s="424" t="s">
        <v>1728</v>
      </c>
      <c r="C7" s="420"/>
      <c r="D7" s="427">
        <v>156063</v>
      </c>
      <c r="E7" s="428">
        <v>111045</v>
      </c>
      <c r="F7" s="425">
        <f t="shared" ref="F7:F35" si="0">D7-E7</f>
        <v>45018</v>
      </c>
    </row>
    <row r="8" spans="1:6" ht="15.75" customHeight="1">
      <c r="A8" s="419"/>
      <c r="B8" s="424" t="s">
        <v>1729</v>
      </c>
      <c r="C8" s="420"/>
      <c r="D8" s="427">
        <v>64000</v>
      </c>
      <c r="E8" s="428">
        <v>45885</v>
      </c>
      <c r="F8" s="425">
        <f t="shared" si="0"/>
        <v>18115</v>
      </c>
    </row>
    <row r="9" spans="1:6" ht="15.75" customHeight="1">
      <c r="A9" s="419"/>
      <c r="B9" s="424" t="s">
        <v>1729</v>
      </c>
      <c r="C9" s="420"/>
      <c r="D9" s="429">
        <v>64000</v>
      </c>
      <c r="E9" s="429">
        <v>45885</v>
      </c>
      <c r="F9" s="425">
        <f t="shared" si="0"/>
        <v>18115</v>
      </c>
    </row>
    <row r="10" spans="1:6" ht="15.75" customHeight="1">
      <c r="A10" s="419"/>
      <c r="B10" s="424" t="s">
        <v>1730</v>
      </c>
      <c r="C10" s="420"/>
      <c r="D10" s="429">
        <v>45600</v>
      </c>
      <c r="E10" s="429">
        <v>32693</v>
      </c>
      <c r="F10" s="425">
        <f t="shared" si="0"/>
        <v>12907</v>
      </c>
    </row>
    <row r="11" spans="1:6" ht="12.75">
      <c r="A11" s="419"/>
      <c r="B11" s="424" t="s">
        <v>1731</v>
      </c>
      <c r="C11" s="420"/>
      <c r="D11" s="430">
        <v>28575</v>
      </c>
      <c r="E11" s="430">
        <v>20488</v>
      </c>
      <c r="F11" s="425">
        <f t="shared" si="0"/>
        <v>8087</v>
      </c>
    </row>
    <row r="12" spans="1:6" ht="12.75">
      <c r="A12" s="419"/>
      <c r="B12" s="424" t="s">
        <v>1731</v>
      </c>
      <c r="C12" s="420"/>
      <c r="D12" s="429">
        <v>28575</v>
      </c>
      <c r="E12" s="429">
        <v>20488</v>
      </c>
      <c r="F12" s="425">
        <f t="shared" si="0"/>
        <v>8087</v>
      </c>
    </row>
    <row r="13" spans="1:6" ht="12.75">
      <c r="A13" s="419"/>
      <c r="B13" s="424" t="s">
        <v>1731</v>
      </c>
      <c r="C13" s="420"/>
      <c r="D13" s="429">
        <v>28575</v>
      </c>
      <c r="E13" s="429">
        <v>20488</v>
      </c>
      <c r="F13" s="425">
        <f t="shared" si="0"/>
        <v>8087</v>
      </c>
    </row>
    <row r="14" spans="1:6" ht="12.75">
      <c r="A14" s="419"/>
      <c r="B14" s="424" t="s">
        <v>1731</v>
      </c>
      <c r="C14" s="420"/>
      <c r="D14" s="429">
        <v>28575</v>
      </c>
      <c r="E14" s="429">
        <v>20488</v>
      </c>
      <c r="F14" s="425">
        <f t="shared" si="0"/>
        <v>8087</v>
      </c>
    </row>
    <row r="15" spans="1:6" ht="12.75">
      <c r="A15" s="419"/>
      <c r="B15" s="424" t="s">
        <v>1731</v>
      </c>
      <c r="C15" s="420"/>
      <c r="D15" s="429">
        <v>28575</v>
      </c>
      <c r="E15" s="429">
        <v>20488</v>
      </c>
      <c r="F15" s="425">
        <f t="shared" si="0"/>
        <v>8087</v>
      </c>
    </row>
    <row r="16" spans="1:6" ht="12.75">
      <c r="A16" s="419"/>
      <c r="B16" s="424" t="s">
        <v>1731</v>
      </c>
      <c r="C16" s="420"/>
      <c r="D16" s="429">
        <v>28575</v>
      </c>
      <c r="E16" s="429">
        <v>20488</v>
      </c>
      <c r="F16" s="425">
        <f t="shared" si="0"/>
        <v>8087</v>
      </c>
    </row>
    <row r="17" spans="1:6" ht="12.75">
      <c r="A17" s="419"/>
      <c r="B17" s="424" t="s">
        <v>1732</v>
      </c>
      <c r="C17" s="420"/>
      <c r="D17" s="429">
        <v>28574</v>
      </c>
      <c r="E17" s="429">
        <v>20488</v>
      </c>
      <c r="F17" s="425">
        <f t="shared" si="0"/>
        <v>8086</v>
      </c>
    </row>
    <row r="18" spans="1:6" ht="12.75">
      <c r="A18" s="419"/>
      <c r="B18" s="424" t="s">
        <v>1733</v>
      </c>
      <c r="C18" s="420"/>
      <c r="D18" s="429">
        <v>14152</v>
      </c>
      <c r="E18" s="429">
        <v>10146</v>
      </c>
      <c r="F18" s="425">
        <f t="shared" si="0"/>
        <v>4006</v>
      </c>
    </row>
    <row r="19" spans="1:6" ht="12.75">
      <c r="A19" s="419"/>
      <c r="B19" s="424" t="s">
        <v>1733</v>
      </c>
      <c r="C19" s="420"/>
      <c r="D19" s="429">
        <v>14152</v>
      </c>
      <c r="E19" s="429">
        <v>10146</v>
      </c>
      <c r="F19" s="425">
        <f t="shared" si="0"/>
        <v>4006</v>
      </c>
    </row>
    <row r="20" spans="1:6" ht="12.75">
      <c r="A20" s="419"/>
      <c r="B20" s="424" t="s">
        <v>1733</v>
      </c>
      <c r="C20" s="420"/>
      <c r="D20" s="429">
        <v>14152</v>
      </c>
      <c r="E20" s="429">
        <v>10146</v>
      </c>
      <c r="F20" s="425">
        <f t="shared" si="0"/>
        <v>4006</v>
      </c>
    </row>
    <row r="21" spans="1:6" ht="12.75">
      <c r="A21" s="419"/>
      <c r="B21" s="424" t="s">
        <v>1733</v>
      </c>
      <c r="C21" s="420"/>
      <c r="D21" s="429">
        <v>14152</v>
      </c>
      <c r="E21" s="429">
        <v>10146</v>
      </c>
      <c r="F21" s="425">
        <f t="shared" si="0"/>
        <v>4006</v>
      </c>
    </row>
    <row r="22" spans="1:6" ht="12.75">
      <c r="A22" s="419"/>
      <c r="B22" s="424" t="s">
        <v>1733</v>
      </c>
      <c r="C22" s="420"/>
      <c r="D22" s="429">
        <v>14152</v>
      </c>
      <c r="E22" s="429">
        <v>10146</v>
      </c>
      <c r="F22" s="425">
        <f t="shared" si="0"/>
        <v>4006</v>
      </c>
    </row>
    <row r="23" spans="1:6" ht="12.75">
      <c r="A23" s="419"/>
      <c r="B23" s="424" t="s">
        <v>1733</v>
      </c>
      <c r="C23" s="420"/>
      <c r="D23" s="429">
        <v>14152</v>
      </c>
      <c r="E23" s="429">
        <v>10146</v>
      </c>
      <c r="F23" s="425">
        <f t="shared" si="0"/>
        <v>4006</v>
      </c>
    </row>
    <row r="24" spans="1:6" ht="12.75">
      <c r="A24" s="419"/>
      <c r="B24" s="424" t="s">
        <v>1733</v>
      </c>
      <c r="C24" s="420"/>
      <c r="D24" s="429">
        <v>14151</v>
      </c>
      <c r="E24" s="429">
        <v>10144</v>
      </c>
      <c r="F24" s="425">
        <f t="shared" si="0"/>
        <v>4007</v>
      </c>
    </row>
    <row r="25" spans="1:6" ht="12.75">
      <c r="A25" s="419"/>
      <c r="B25" s="424" t="s">
        <v>1378</v>
      </c>
      <c r="C25" s="420"/>
      <c r="D25" s="429">
        <v>473966</v>
      </c>
      <c r="E25" s="429">
        <v>234401</v>
      </c>
      <c r="F25" s="425">
        <f t="shared" si="0"/>
        <v>239565</v>
      </c>
    </row>
    <row r="26" spans="1:6" ht="12.75">
      <c r="A26" s="419"/>
      <c r="B26" s="424" t="s">
        <v>1726</v>
      </c>
      <c r="C26" s="420"/>
      <c r="D26" s="429">
        <v>115500</v>
      </c>
      <c r="E26" s="429">
        <v>31850</v>
      </c>
      <c r="F26" s="425">
        <f t="shared" si="0"/>
        <v>83650</v>
      </c>
    </row>
    <row r="27" spans="1:6" ht="12.75">
      <c r="A27" s="419"/>
      <c r="B27" s="424" t="s">
        <v>1726</v>
      </c>
      <c r="C27" s="420"/>
      <c r="D27" s="429">
        <v>115500</v>
      </c>
      <c r="E27" s="429">
        <v>31850</v>
      </c>
      <c r="F27" s="425">
        <f t="shared" si="0"/>
        <v>83650</v>
      </c>
    </row>
    <row r="28" spans="1:6" ht="12.75">
      <c r="A28" s="419"/>
      <c r="B28" s="424" t="s">
        <v>1726</v>
      </c>
      <c r="C28" s="420"/>
      <c r="D28" s="429">
        <v>115500</v>
      </c>
      <c r="E28" s="429">
        <v>31850</v>
      </c>
      <c r="F28" s="425">
        <f t="shared" si="0"/>
        <v>83650</v>
      </c>
    </row>
    <row r="29" spans="1:6" ht="12.75">
      <c r="A29" s="419"/>
      <c r="B29" s="424" t="s">
        <v>1726</v>
      </c>
      <c r="C29" s="420"/>
      <c r="D29" s="429">
        <v>115500</v>
      </c>
      <c r="E29" s="429">
        <v>31850</v>
      </c>
      <c r="F29" s="425">
        <f t="shared" si="0"/>
        <v>83650</v>
      </c>
    </row>
    <row r="30" spans="1:6" ht="12.75">
      <c r="A30" s="419"/>
      <c r="B30" s="424" t="s">
        <v>1726</v>
      </c>
      <c r="C30" s="420"/>
      <c r="D30" s="429">
        <v>115500</v>
      </c>
      <c r="E30" s="429">
        <v>31850</v>
      </c>
      <c r="F30" s="425">
        <f t="shared" si="0"/>
        <v>83650</v>
      </c>
    </row>
    <row r="31" spans="1:6" ht="12.75">
      <c r="A31" s="419"/>
      <c r="B31" s="424" t="s">
        <v>1726</v>
      </c>
      <c r="C31" s="420"/>
      <c r="D31" s="429">
        <v>115500</v>
      </c>
      <c r="E31" s="429">
        <v>31850</v>
      </c>
      <c r="F31" s="425">
        <f t="shared" si="0"/>
        <v>83650</v>
      </c>
    </row>
    <row r="32" spans="1:6" ht="12.75">
      <c r="A32" s="419"/>
      <c r="B32" s="424" t="s">
        <v>1726</v>
      </c>
      <c r="C32" s="420"/>
      <c r="D32" s="429">
        <v>115500</v>
      </c>
      <c r="E32" s="429">
        <v>31850</v>
      </c>
      <c r="F32" s="425">
        <f t="shared" si="0"/>
        <v>83650</v>
      </c>
    </row>
    <row r="33" spans="1:6" ht="12.75">
      <c r="A33" s="419"/>
      <c r="B33" s="424" t="s">
        <v>1726</v>
      </c>
      <c r="C33" s="420"/>
      <c r="D33" s="429">
        <v>115500</v>
      </c>
      <c r="E33" s="429">
        <v>31850</v>
      </c>
      <c r="F33" s="425">
        <f t="shared" si="0"/>
        <v>83650</v>
      </c>
    </row>
    <row r="34" spans="1:6" ht="12.75">
      <c r="A34" s="419"/>
      <c r="B34" s="424" t="s">
        <v>1726</v>
      </c>
      <c r="C34" s="420"/>
      <c r="D34" s="429">
        <v>115500</v>
      </c>
      <c r="E34" s="429">
        <v>31850</v>
      </c>
      <c r="F34" s="425">
        <f t="shared" si="0"/>
        <v>83650</v>
      </c>
    </row>
    <row r="35" spans="1:6" ht="12.75">
      <c r="A35" s="419"/>
      <c r="B35" s="424" t="s">
        <v>1726</v>
      </c>
      <c r="C35" s="420"/>
      <c r="D35" s="429">
        <v>115500</v>
      </c>
      <c r="E35" s="429">
        <v>31850</v>
      </c>
      <c r="F35" s="425">
        <f t="shared" si="0"/>
        <v>83650</v>
      </c>
    </row>
    <row r="36" spans="1:6" ht="12.75">
      <c r="A36" s="419"/>
      <c r="B36" s="419"/>
      <c r="C36" s="420"/>
      <c r="D36" s="431">
        <f>SUM(D6:D35)</f>
        <v>2329716</v>
      </c>
      <c r="E36" s="431">
        <f>SUM(E6:E35)</f>
        <v>1013781</v>
      </c>
      <c r="F36" s="431">
        <f>SUM(F6:F35)</f>
        <v>1315935</v>
      </c>
    </row>
    <row r="37" spans="1:6" ht="12.75">
      <c r="A37" s="310"/>
      <c r="B37" s="310"/>
      <c r="C37" s="165"/>
      <c r="D37" s="169"/>
      <c r="E37" s="169"/>
      <c r="F37" s="169"/>
    </row>
    <row r="38" spans="1:6">
      <c r="A38" s="418" t="s">
        <v>585</v>
      </c>
      <c r="B38" s="421"/>
      <c r="C38" s="420"/>
      <c r="D38" s="430"/>
      <c r="E38" s="430"/>
      <c r="F38" s="430"/>
    </row>
    <row r="39" spans="1:6" ht="12.75">
      <c r="A39" s="419"/>
      <c r="B39" s="421" t="s">
        <v>1734</v>
      </c>
      <c r="C39" s="420"/>
      <c r="D39" s="430">
        <v>950000</v>
      </c>
      <c r="E39" s="430">
        <v>943933</v>
      </c>
      <c r="F39" s="430">
        <f>D39-E39</f>
        <v>6067</v>
      </c>
    </row>
    <row r="40" spans="1:6" ht="12.75">
      <c r="A40" s="419"/>
      <c r="B40" s="421" t="s">
        <v>1729</v>
      </c>
      <c r="C40" s="420"/>
      <c r="D40" s="430">
        <v>56685</v>
      </c>
      <c r="E40" s="430">
        <v>40641</v>
      </c>
      <c r="F40" s="430">
        <f t="shared" ref="F40:F47" si="1">D40-E40</f>
        <v>16044</v>
      </c>
    </row>
    <row r="41" spans="1:6" ht="12.75">
      <c r="A41" s="419"/>
      <c r="B41" s="421" t="s">
        <v>1729</v>
      </c>
      <c r="C41" s="420"/>
      <c r="D41" s="430">
        <v>56685</v>
      </c>
      <c r="E41" s="430">
        <v>40641</v>
      </c>
      <c r="F41" s="430">
        <f t="shared" si="1"/>
        <v>16044</v>
      </c>
    </row>
    <row r="42" spans="1:6" ht="12.75">
      <c r="A42" s="419"/>
      <c r="B42" s="421" t="s">
        <v>1729</v>
      </c>
      <c r="C42" s="420"/>
      <c r="D42" s="430">
        <v>56685</v>
      </c>
      <c r="E42" s="430">
        <v>40641</v>
      </c>
      <c r="F42" s="430">
        <f t="shared" si="1"/>
        <v>16044</v>
      </c>
    </row>
    <row r="43" spans="1:6" ht="12.75">
      <c r="A43" s="419"/>
      <c r="B43" s="421" t="s">
        <v>1729</v>
      </c>
      <c r="C43" s="420"/>
      <c r="D43" s="430">
        <v>56685</v>
      </c>
      <c r="E43" s="430">
        <v>40641</v>
      </c>
      <c r="F43" s="430">
        <f t="shared" si="1"/>
        <v>16044</v>
      </c>
    </row>
    <row r="44" spans="1:6" ht="12.75">
      <c r="A44" s="419"/>
      <c r="B44" s="421" t="s">
        <v>1729</v>
      </c>
      <c r="C44" s="420"/>
      <c r="D44" s="430">
        <v>56685</v>
      </c>
      <c r="E44" s="430">
        <v>40641</v>
      </c>
      <c r="F44" s="430">
        <f t="shared" si="1"/>
        <v>16044</v>
      </c>
    </row>
    <row r="45" spans="1:6" ht="12.75">
      <c r="A45" s="419"/>
      <c r="B45" s="421" t="s">
        <v>1729</v>
      </c>
      <c r="C45" s="420"/>
      <c r="D45" s="430">
        <v>56685</v>
      </c>
      <c r="E45" s="430">
        <v>40641</v>
      </c>
      <c r="F45" s="430">
        <f t="shared" si="1"/>
        <v>16044</v>
      </c>
    </row>
    <row r="46" spans="1:6" ht="12.75">
      <c r="A46" s="419"/>
      <c r="B46" s="421" t="s">
        <v>1729</v>
      </c>
      <c r="C46" s="420"/>
      <c r="D46" s="430">
        <v>56685</v>
      </c>
      <c r="E46" s="430">
        <v>40641</v>
      </c>
      <c r="F46" s="430">
        <f t="shared" si="1"/>
        <v>16044</v>
      </c>
    </row>
    <row r="47" spans="1:6" ht="12.75">
      <c r="A47" s="419"/>
      <c r="B47" s="421" t="s">
        <v>1735</v>
      </c>
      <c r="C47" s="420"/>
      <c r="D47" s="430">
        <v>21865000</v>
      </c>
      <c r="E47" s="430">
        <v>20931294</v>
      </c>
      <c r="F47" s="430">
        <f t="shared" si="1"/>
        <v>933706</v>
      </c>
    </row>
    <row r="48" spans="1:6" ht="12.75">
      <c r="A48" s="419"/>
      <c r="B48" s="419"/>
      <c r="C48" s="420"/>
      <c r="D48" s="431">
        <f>SUM(D38:D47)</f>
        <v>23211795</v>
      </c>
      <c r="E48" s="431">
        <f t="shared" ref="E48:F48" si="2">SUM(E38:E47)</f>
        <v>22159714</v>
      </c>
      <c r="F48" s="431">
        <f t="shared" si="2"/>
        <v>1052081</v>
      </c>
    </row>
    <row r="49" spans="1:6" ht="12.75">
      <c r="A49" s="310"/>
      <c r="B49" s="310"/>
      <c r="C49" s="165"/>
      <c r="D49" s="169"/>
      <c r="E49" s="169"/>
      <c r="F49" s="169"/>
    </row>
    <row r="50" spans="1:6" ht="12.75">
      <c r="A50" s="228" t="s">
        <v>810</v>
      </c>
      <c r="B50" s="229"/>
      <c r="C50" s="230"/>
      <c r="D50" s="229"/>
      <c r="E50" s="229"/>
      <c r="F50" s="235"/>
    </row>
    <row r="51" spans="1:6" ht="12.75">
      <c r="A51" s="228"/>
      <c r="B51" s="229"/>
      <c r="C51" s="230"/>
      <c r="D51" s="229"/>
      <c r="E51" s="229"/>
      <c r="F51" s="229"/>
    </row>
    <row r="52" spans="1:6" ht="12.75">
      <c r="A52" s="418" t="s">
        <v>585</v>
      </c>
      <c r="B52" s="419"/>
      <c r="C52" s="420"/>
      <c r="D52" s="419"/>
      <c r="E52" s="419"/>
      <c r="F52" s="419"/>
    </row>
    <row r="53" spans="1:6" ht="12.75">
      <c r="A53" s="419"/>
      <c r="B53" s="424" t="s">
        <v>1736</v>
      </c>
      <c r="C53" s="420"/>
      <c r="D53" s="430">
        <v>520000</v>
      </c>
      <c r="E53" s="430">
        <v>520000</v>
      </c>
      <c r="F53" s="430">
        <f>D53-E53</f>
        <v>0</v>
      </c>
    </row>
    <row r="54" spans="1:6" ht="12.75">
      <c r="A54" s="419"/>
      <c r="B54" s="424" t="s">
        <v>813</v>
      </c>
      <c r="C54" s="420"/>
      <c r="D54" s="430">
        <v>38880</v>
      </c>
      <c r="E54" s="430">
        <v>38880</v>
      </c>
      <c r="F54" s="430">
        <f t="shared" ref="F54:F63" si="3">D54-E54</f>
        <v>0</v>
      </c>
    </row>
    <row r="55" spans="1:6" ht="12.75">
      <c r="A55" s="419"/>
      <c r="B55" s="424" t="s">
        <v>811</v>
      </c>
      <c r="C55" s="420"/>
      <c r="D55" s="430">
        <v>142500</v>
      </c>
      <c r="E55" s="430">
        <v>142500</v>
      </c>
      <c r="F55" s="430">
        <f t="shared" si="3"/>
        <v>0</v>
      </c>
    </row>
    <row r="56" spans="1:6" ht="12.75">
      <c r="A56" s="419"/>
      <c r="B56" s="424" t="s">
        <v>812</v>
      </c>
      <c r="C56" s="420"/>
      <c r="D56" s="430">
        <v>1115910</v>
      </c>
      <c r="E56" s="430">
        <v>1115910</v>
      </c>
      <c r="F56" s="430">
        <f t="shared" si="3"/>
        <v>0</v>
      </c>
    </row>
    <row r="57" spans="1:6" ht="12.75">
      <c r="A57" s="419"/>
      <c r="B57" s="424" t="s">
        <v>817</v>
      </c>
      <c r="C57" s="420"/>
      <c r="D57" s="430">
        <v>403225</v>
      </c>
      <c r="E57" s="430">
        <v>403225</v>
      </c>
      <c r="F57" s="430">
        <f t="shared" si="3"/>
        <v>0</v>
      </c>
    </row>
    <row r="58" spans="1:6" ht="12.75">
      <c r="A58" s="419"/>
      <c r="B58" s="424" t="s">
        <v>1737</v>
      </c>
      <c r="C58" s="420"/>
      <c r="D58" s="430">
        <v>202184</v>
      </c>
      <c r="E58" s="430">
        <v>202184</v>
      </c>
      <c r="F58" s="430">
        <f t="shared" si="3"/>
        <v>0</v>
      </c>
    </row>
    <row r="59" spans="1:6" ht="12.75">
      <c r="A59" s="419"/>
      <c r="B59" s="424" t="s">
        <v>808</v>
      </c>
      <c r="C59" s="420"/>
      <c r="D59" s="430">
        <v>410000</v>
      </c>
      <c r="E59" s="430">
        <v>410000</v>
      </c>
      <c r="F59" s="430">
        <f t="shared" si="3"/>
        <v>0</v>
      </c>
    </row>
    <row r="60" spans="1:6" ht="12.75">
      <c r="A60" s="419"/>
      <c r="B60" s="424" t="s">
        <v>807</v>
      </c>
      <c r="C60" s="420"/>
      <c r="D60" s="430">
        <v>410000</v>
      </c>
      <c r="E60" s="430">
        <v>410000</v>
      </c>
      <c r="F60" s="430">
        <f t="shared" si="3"/>
        <v>0</v>
      </c>
    </row>
    <row r="61" spans="1:6" ht="12.75">
      <c r="A61" s="419"/>
      <c r="B61" s="424" t="s">
        <v>1141</v>
      </c>
      <c r="C61" s="420"/>
      <c r="D61" s="430">
        <v>180000</v>
      </c>
      <c r="E61" s="430">
        <v>180000</v>
      </c>
      <c r="F61" s="430">
        <f t="shared" si="3"/>
        <v>0</v>
      </c>
    </row>
    <row r="62" spans="1:6" ht="12.75">
      <c r="A62" s="419"/>
      <c r="B62" s="424" t="s">
        <v>1738</v>
      </c>
      <c r="C62" s="420"/>
      <c r="D62" s="430">
        <v>70000</v>
      </c>
      <c r="E62" s="430">
        <v>70000</v>
      </c>
      <c r="F62" s="430">
        <f t="shared" si="3"/>
        <v>0</v>
      </c>
    </row>
    <row r="63" spans="1:6" ht="12.75">
      <c r="A63" s="419"/>
      <c r="B63" s="424" t="s">
        <v>1739</v>
      </c>
      <c r="C63" s="420"/>
      <c r="D63" s="430">
        <v>4196000</v>
      </c>
      <c r="E63" s="430">
        <v>4196000</v>
      </c>
      <c r="F63" s="430">
        <f t="shared" si="3"/>
        <v>0</v>
      </c>
    </row>
    <row r="64" spans="1:6" ht="12.75">
      <c r="A64" s="419"/>
      <c r="B64" s="424"/>
      <c r="C64" s="420"/>
      <c r="D64" s="431">
        <f>SUM(D53:D63)</f>
        <v>7688699</v>
      </c>
      <c r="E64" s="431">
        <f t="shared" ref="E64:F64" si="4">SUM(E53:E63)</f>
        <v>7688699</v>
      </c>
      <c r="F64" s="431">
        <f t="shared" si="4"/>
        <v>0</v>
      </c>
    </row>
    <row r="65" spans="1:6" ht="12.75">
      <c r="A65" s="310"/>
      <c r="C65" s="165"/>
      <c r="D65" s="168"/>
      <c r="E65" s="168"/>
      <c r="F65" s="168"/>
    </row>
    <row r="66" spans="1:6">
      <c r="A66" s="418" t="s">
        <v>585</v>
      </c>
      <c r="B66" s="424"/>
      <c r="C66" s="420"/>
      <c r="D66" s="430"/>
      <c r="E66" s="430"/>
      <c r="F66" s="430"/>
    </row>
    <row r="67" spans="1:6" ht="12.75">
      <c r="A67" s="419"/>
      <c r="B67" s="424" t="s">
        <v>818</v>
      </c>
      <c r="C67" s="420"/>
      <c r="D67" s="430">
        <v>375000</v>
      </c>
      <c r="E67" s="430">
        <v>375000</v>
      </c>
      <c r="F67" s="430">
        <f>D67-E67</f>
        <v>0</v>
      </c>
    </row>
    <row r="68" spans="1:6" ht="12.75">
      <c r="A68" s="419"/>
      <c r="B68" s="424" t="s">
        <v>815</v>
      </c>
      <c r="C68" s="420"/>
      <c r="D68" s="430">
        <v>600000</v>
      </c>
      <c r="E68" s="430">
        <v>600000</v>
      </c>
      <c r="F68" s="430">
        <f t="shared" ref="F68:F81" si="5">D68-E68</f>
        <v>0</v>
      </c>
    </row>
    <row r="69" spans="1:6" ht="12.75">
      <c r="A69" s="419"/>
      <c r="B69" s="424" t="s">
        <v>816</v>
      </c>
      <c r="C69" s="420"/>
      <c r="D69" s="430">
        <v>1187500</v>
      </c>
      <c r="E69" s="430">
        <v>1187500</v>
      </c>
      <c r="F69" s="430">
        <f t="shared" si="5"/>
        <v>0</v>
      </c>
    </row>
    <row r="70" spans="1:6" ht="12.75">
      <c r="A70" s="419"/>
      <c r="B70" s="424" t="s">
        <v>1740</v>
      </c>
      <c r="C70" s="420"/>
      <c r="D70" s="430">
        <v>437500</v>
      </c>
      <c r="E70" s="430">
        <v>437500</v>
      </c>
      <c r="F70" s="430">
        <f t="shared" si="5"/>
        <v>0</v>
      </c>
    </row>
    <row r="71" spans="1:6" ht="12.75">
      <c r="A71" s="419"/>
      <c r="B71" s="424" t="s">
        <v>1741</v>
      </c>
      <c r="C71" s="420"/>
      <c r="D71" s="430">
        <v>2112000</v>
      </c>
      <c r="E71" s="430">
        <v>2112000</v>
      </c>
      <c r="F71" s="430">
        <f t="shared" si="5"/>
        <v>0</v>
      </c>
    </row>
    <row r="72" spans="1:6" ht="12.75">
      <c r="A72" s="419"/>
      <c r="B72" s="424" t="s">
        <v>1742</v>
      </c>
      <c r="C72" s="420"/>
      <c r="D72" s="430">
        <v>400000</v>
      </c>
      <c r="E72" s="430">
        <v>400000</v>
      </c>
      <c r="F72" s="430">
        <f t="shared" si="5"/>
        <v>0</v>
      </c>
    </row>
    <row r="73" spans="1:6" ht="12.75">
      <c r="A73" s="419"/>
      <c r="B73" s="424" t="s">
        <v>1743</v>
      </c>
      <c r="C73" s="420"/>
      <c r="D73" s="430">
        <v>2499600</v>
      </c>
      <c r="E73" s="430">
        <v>2499600</v>
      </c>
      <c r="F73" s="430">
        <f t="shared" si="5"/>
        <v>0</v>
      </c>
    </row>
    <row r="74" spans="1:6" ht="12.75">
      <c r="A74" s="419"/>
      <c r="B74" s="424" t="s">
        <v>1744</v>
      </c>
      <c r="C74" s="420"/>
      <c r="D74" s="430">
        <v>6000000</v>
      </c>
      <c r="E74" s="430">
        <v>6000000</v>
      </c>
      <c r="F74" s="430">
        <f t="shared" si="5"/>
        <v>0</v>
      </c>
    </row>
    <row r="75" spans="1:6" ht="12.75">
      <c r="A75" s="419"/>
      <c r="B75" s="424" t="s">
        <v>1745</v>
      </c>
      <c r="C75" s="420"/>
      <c r="D75" s="430">
        <v>2160000</v>
      </c>
      <c r="E75" s="430">
        <v>2160000</v>
      </c>
      <c r="F75" s="430">
        <f t="shared" si="5"/>
        <v>0</v>
      </c>
    </row>
    <row r="76" spans="1:6" ht="12.75">
      <c r="A76" s="419"/>
      <c r="B76" s="424" t="s">
        <v>1746</v>
      </c>
      <c r="C76" s="420"/>
      <c r="D76" s="430">
        <v>2880000</v>
      </c>
      <c r="E76" s="430">
        <v>2880000</v>
      </c>
      <c r="F76" s="430">
        <f t="shared" si="5"/>
        <v>0</v>
      </c>
    </row>
    <row r="77" spans="1:6" ht="12.75">
      <c r="A77" s="419"/>
      <c r="B77" s="424" t="s">
        <v>814</v>
      </c>
      <c r="C77" s="420"/>
      <c r="D77" s="430">
        <v>720000</v>
      </c>
      <c r="E77" s="430">
        <v>720000</v>
      </c>
      <c r="F77" s="430">
        <f t="shared" si="5"/>
        <v>0</v>
      </c>
    </row>
    <row r="78" spans="1:6" ht="12.75">
      <c r="A78" s="419"/>
      <c r="B78" s="424" t="s">
        <v>1747</v>
      </c>
      <c r="C78" s="420"/>
      <c r="D78" s="430">
        <v>800000</v>
      </c>
      <c r="E78" s="430">
        <v>800000</v>
      </c>
      <c r="F78" s="430">
        <f t="shared" si="5"/>
        <v>0</v>
      </c>
    </row>
    <row r="79" spans="1:6" ht="12.75">
      <c r="A79" s="419"/>
      <c r="B79" s="424" t="s">
        <v>1748</v>
      </c>
      <c r="C79" s="420"/>
      <c r="D79" s="430">
        <v>129045000</v>
      </c>
      <c r="E79" s="430">
        <v>129045000</v>
      </c>
      <c r="F79" s="430">
        <f t="shared" si="5"/>
        <v>0</v>
      </c>
    </row>
    <row r="80" spans="1:6" ht="12.75">
      <c r="A80" s="419"/>
      <c r="B80" s="424" t="s">
        <v>1749</v>
      </c>
      <c r="C80" s="420"/>
      <c r="D80" s="430">
        <v>1187500</v>
      </c>
      <c r="E80" s="430">
        <v>1187500</v>
      </c>
      <c r="F80" s="430">
        <f t="shared" si="5"/>
        <v>0</v>
      </c>
    </row>
    <row r="81" spans="1:6" ht="12.75">
      <c r="A81" s="419"/>
      <c r="B81" s="424" t="s">
        <v>806</v>
      </c>
      <c r="C81" s="420"/>
      <c r="D81" s="430">
        <v>1016000</v>
      </c>
      <c r="E81" s="430">
        <v>1016000</v>
      </c>
      <c r="F81" s="430">
        <f t="shared" si="5"/>
        <v>0</v>
      </c>
    </row>
    <row r="82" spans="1:6" ht="12.75">
      <c r="A82" s="419"/>
      <c r="B82" s="424"/>
      <c r="C82" s="420"/>
      <c r="D82" s="431">
        <f>SUM(D67:D81)</f>
        <v>151420100</v>
      </c>
      <c r="E82" s="431">
        <f t="shared" ref="E82:F82" si="6">SUM(E67:E81)</f>
        <v>151420100</v>
      </c>
      <c r="F82" s="431">
        <f t="shared" si="6"/>
        <v>0</v>
      </c>
    </row>
    <row r="83" spans="1:6" ht="12.75">
      <c r="A83" s="310"/>
      <c r="C83" s="165"/>
      <c r="D83" s="168"/>
      <c r="E83" s="168"/>
      <c r="F83" s="168"/>
    </row>
    <row r="84" spans="1:6" ht="12.75">
      <c r="A84" s="310"/>
      <c r="C84" s="165"/>
      <c r="D84" s="168"/>
      <c r="E84" s="168"/>
      <c r="F84" s="168"/>
    </row>
    <row r="85" spans="1:6" ht="12.75">
      <c r="A85" s="378" t="s">
        <v>809</v>
      </c>
      <c r="B85" s="379"/>
      <c r="C85" s="380"/>
      <c r="D85" s="381"/>
      <c r="E85" s="379"/>
      <c r="F85" s="381"/>
    </row>
    <row r="86" spans="1:6" ht="12.75">
      <c r="A86" s="379"/>
      <c r="B86" s="382" t="s">
        <v>1705</v>
      </c>
      <c r="C86" s="380"/>
      <c r="D86" s="383">
        <v>300000</v>
      </c>
      <c r="E86" s="383">
        <v>300000</v>
      </c>
      <c r="F86" s="381">
        <f>D86-E86</f>
        <v>0</v>
      </c>
    </row>
    <row r="87" spans="1:6" ht="12.75">
      <c r="A87" s="379"/>
      <c r="B87" s="382" t="s">
        <v>1706</v>
      </c>
      <c r="C87" s="380"/>
      <c r="D87" s="383">
        <v>228600</v>
      </c>
      <c r="E87" s="383">
        <v>228600</v>
      </c>
      <c r="F87" s="381">
        <f t="shared" ref="F87:F95" si="7">D87-E87</f>
        <v>0</v>
      </c>
    </row>
    <row r="88" spans="1:6" ht="12.75">
      <c r="A88" s="379"/>
      <c r="B88" s="382" t="s">
        <v>1707</v>
      </c>
      <c r="C88" s="380"/>
      <c r="D88" s="383">
        <v>400000</v>
      </c>
      <c r="E88" s="383">
        <v>400000</v>
      </c>
      <c r="F88" s="381">
        <f t="shared" si="7"/>
        <v>0</v>
      </c>
    </row>
    <row r="89" spans="1:6" ht="12.75">
      <c r="A89" s="379"/>
      <c r="B89" s="382" t="s">
        <v>1708</v>
      </c>
      <c r="C89" s="380"/>
      <c r="D89" s="384">
        <v>6141</v>
      </c>
      <c r="E89" s="384">
        <v>6141</v>
      </c>
      <c r="F89" s="381">
        <f t="shared" si="7"/>
        <v>0</v>
      </c>
    </row>
    <row r="90" spans="1:6">
      <c r="A90" s="382"/>
      <c r="B90" s="382" t="s">
        <v>1709</v>
      </c>
      <c r="C90" s="385"/>
      <c r="D90" s="383">
        <v>29291</v>
      </c>
      <c r="E90" s="383">
        <v>29291</v>
      </c>
      <c r="F90" s="381">
        <f t="shared" si="7"/>
        <v>0</v>
      </c>
    </row>
    <row r="91" spans="1:6">
      <c r="A91" s="382"/>
      <c r="B91" s="382" t="s">
        <v>1710</v>
      </c>
      <c r="C91" s="385"/>
      <c r="D91" s="386">
        <v>69661</v>
      </c>
      <c r="E91" s="386">
        <v>69661</v>
      </c>
      <c r="F91" s="381">
        <f t="shared" si="7"/>
        <v>0</v>
      </c>
    </row>
    <row r="92" spans="1:6">
      <c r="A92" s="382"/>
      <c r="B92" s="382" t="s">
        <v>1711</v>
      </c>
      <c r="C92" s="385"/>
      <c r="D92" s="386">
        <v>146050</v>
      </c>
      <c r="E92" s="386">
        <v>146050</v>
      </c>
      <c r="F92" s="381">
        <f t="shared" si="7"/>
        <v>0</v>
      </c>
    </row>
    <row r="93" spans="1:6">
      <c r="A93" s="378"/>
      <c r="B93" s="382" t="s">
        <v>1711</v>
      </c>
      <c r="C93" s="385"/>
      <c r="D93" s="386">
        <v>146050</v>
      </c>
      <c r="E93" s="386">
        <v>146050</v>
      </c>
      <c r="F93" s="381">
        <f t="shared" si="7"/>
        <v>0</v>
      </c>
    </row>
    <row r="94" spans="1:6" ht="22.5">
      <c r="A94" s="379"/>
      <c r="B94" s="387" t="s">
        <v>1711</v>
      </c>
      <c r="C94" s="380"/>
      <c r="D94" s="388">
        <v>146050</v>
      </c>
      <c r="E94" s="388">
        <v>146050</v>
      </c>
      <c r="F94" s="381">
        <f t="shared" si="7"/>
        <v>0</v>
      </c>
    </row>
    <row r="95" spans="1:6" ht="22.5">
      <c r="A95" s="379"/>
      <c r="B95" s="387" t="s">
        <v>1711</v>
      </c>
      <c r="C95" s="380"/>
      <c r="D95" s="388">
        <v>146050</v>
      </c>
      <c r="E95" s="388">
        <v>146050</v>
      </c>
      <c r="F95" s="381">
        <f t="shared" si="7"/>
        <v>0</v>
      </c>
    </row>
    <row r="96" spans="1:6">
      <c r="A96" s="382"/>
      <c r="B96" s="382"/>
      <c r="C96" s="385"/>
      <c r="D96" s="389">
        <f>SUM(D86:D95)</f>
        <v>1617893</v>
      </c>
      <c r="E96" s="389">
        <f>SUM(E86:E95)</f>
        <v>1617893</v>
      </c>
      <c r="F96" s="389">
        <f>SUM(F94:F95)</f>
        <v>0</v>
      </c>
    </row>
    <row r="99" spans="1:6" ht="12.75">
      <c r="A99" s="396" t="s">
        <v>819</v>
      </c>
      <c r="B99" s="397"/>
      <c r="C99" s="398"/>
      <c r="D99" s="399"/>
      <c r="E99" s="397"/>
      <c r="F99" s="400"/>
    </row>
    <row r="100" spans="1:6" ht="12.75">
      <c r="A100" s="397"/>
      <c r="B100" s="400" t="s">
        <v>820</v>
      </c>
      <c r="C100" s="397"/>
      <c r="D100" s="399">
        <v>112500</v>
      </c>
      <c r="E100" s="399">
        <v>112500</v>
      </c>
      <c r="F100" s="399">
        <v>0</v>
      </c>
    </row>
    <row r="101" spans="1:6" ht="12.75">
      <c r="A101" s="397"/>
      <c r="B101" s="400"/>
      <c r="C101" s="397"/>
      <c r="D101" s="401">
        <f>SUM(D100)</f>
        <v>112500</v>
      </c>
      <c r="E101" s="401">
        <f t="shared" ref="E101:F101" si="8">SUM(E100)</f>
        <v>112500</v>
      </c>
      <c r="F101" s="401">
        <f t="shared" si="8"/>
        <v>0</v>
      </c>
    </row>
    <row r="102" spans="1:6" ht="12.75">
      <c r="A102" s="310"/>
      <c r="C102" s="310"/>
      <c r="D102" s="168"/>
      <c r="E102" s="168"/>
      <c r="F102" s="168"/>
    </row>
    <row r="103" spans="1:6" ht="12.75">
      <c r="A103" s="402"/>
      <c r="B103" s="400" t="s">
        <v>821</v>
      </c>
      <c r="C103" s="397"/>
      <c r="D103" s="399">
        <v>72000</v>
      </c>
      <c r="E103" s="399">
        <v>72000</v>
      </c>
      <c r="F103" s="399">
        <v>0</v>
      </c>
    </row>
    <row r="104" spans="1:6" ht="12.75">
      <c r="A104" s="402"/>
      <c r="B104" s="400" t="s">
        <v>824</v>
      </c>
      <c r="C104" s="397"/>
      <c r="D104" s="399">
        <v>198625</v>
      </c>
      <c r="E104" s="399">
        <v>198625</v>
      </c>
      <c r="F104" s="399">
        <v>0</v>
      </c>
    </row>
    <row r="105" spans="1:6" ht="12.75">
      <c r="A105" s="397"/>
      <c r="B105" s="397"/>
      <c r="C105" s="398"/>
      <c r="D105" s="401">
        <f>SUM(D103:D104)</f>
        <v>270625</v>
      </c>
      <c r="E105" s="401">
        <f>SUM(E103:E104)</f>
        <v>270625</v>
      </c>
      <c r="F105" s="401">
        <f>SUM(F103:F104)</f>
        <v>0</v>
      </c>
    </row>
    <row r="106" spans="1:6" ht="12.75">
      <c r="A106" s="229"/>
      <c r="B106" s="229"/>
      <c r="C106" s="230"/>
      <c r="D106" s="236"/>
      <c r="E106" s="236"/>
      <c r="F106" s="236"/>
    </row>
    <row r="107" spans="1:6" ht="12.75">
      <c r="A107" s="402"/>
      <c r="B107" s="400" t="s">
        <v>822</v>
      </c>
      <c r="C107" s="397"/>
      <c r="D107" s="399">
        <v>339150</v>
      </c>
      <c r="E107" s="399">
        <v>339150</v>
      </c>
      <c r="F107" s="399">
        <v>0</v>
      </c>
    </row>
    <row r="108" spans="1:6" ht="12.75">
      <c r="A108" s="402"/>
      <c r="B108" s="400" t="s">
        <v>823</v>
      </c>
      <c r="C108" s="397"/>
      <c r="D108" s="399">
        <v>266398</v>
      </c>
      <c r="E108" s="399">
        <v>266398</v>
      </c>
      <c r="F108" s="399">
        <v>0</v>
      </c>
    </row>
    <row r="109" spans="1:6" ht="12.75">
      <c r="A109" s="402"/>
      <c r="B109" s="400" t="s">
        <v>825</v>
      </c>
      <c r="C109" s="397"/>
      <c r="D109" s="399">
        <v>1000000</v>
      </c>
      <c r="E109" s="399">
        <v>1000000</v>
      </c>
      <c r="F109" s="399">
        <v>0</v>
      </c>
    </row>
    <row r="110" spans="1:6" ht="12.75">
      <c r="A110" s="397"/>
      <c r="B110" s="397"/>
      <c r="C110" s="398"/>
      <c r="D110" s="401">
        <f>SUM(D107:D109)</f>
        <v>1605548</v>
      </c>
      <c r="E110" s="401">
        <f t="shared" ref="E110:F110" si="9">SUM(E107:E109)</f>
        <v>1605548</v>
      </c>
      <c r="F110" s="401">
        <f t="shared" si="9"/>
        <v>0</v>
      </c>
    </row>
    <row r="111" spans="1:6" ht="12.75">
      <c r="A111" s="229"/>
      <c r="B111" s="229"/>
      <c r="C111" s="230"/>
      <c r="D111" s="236"/>
      <c r="E111" s="236"/>
      <c r="F111" s="236"/>
    </row>
    <row r="112" spans="1:6" ht="12.75">
      <c r="A112" s="229"/>
      <c r="B112" s="229"/>
      <c r="C112" s="230"/>
      <c r="D112" s="236"/>
      <c r="E112" s="236"/>
      <c r="F112" s="236"/>
    </row>
    <row r="113" spans="1:6" ht="12.75">
      <c r="A113" s="228" t="s">
        <v>827</v>
      </c>
      <c r="B113" s="229"/>
      <c r="C113" s="230"/>
      <c r="D113" s="229"/>
      <c r="E113" s="229"/>
      <c r="F113" s="229"/>
    </row>
    <row r="114" spans="1:6">
      <c r="A114" s="237"/>
      <c r="B114" s="237"/>
      <c r="C114" s="238"/>
      <c r="D114" s="237"/>
      <c r="E114" s="239"/>
      <c r="F114" s="237"/>
    </row>
    <row r="115" spans="1:6" ht="12.75">
      <c r="A115" s="240" t="s">
        <v>828</v>
      </c>
      <c r="B115" s="229"/>
      <c r="C115" s="230"/>
      <c r="D115" s="229"/>
      <c r="E115" s="229"/>
      <c r="F115" s="229"/>
    </row>
    <row r="116" spans="1:6" ht="12.75">
      <c r="A116" s="237"/>
      <c r="B116" s="237"/>
      <c r="C116" s="238"/>
      <c r="D116" s="237"/>
      <c r="E116" s="239"/>
      <c r="F116" s="229"/>
    </row>
    <row r="117" spans="1:6" ht="12.75">
      <c r="A117" s="228" t="s">
        <v>829</v>
      </c>
      <c r="B117" s="229"/>
      <c r="C117" s="230"/>
      <c r="D117" s="229"/>
      <c r="E117" s="229"/>
      <c r="F117" s="229"/>
    </row>
    <row r="118" spans="1:6" ht="12.75">
      <c r="A118" s="418" t="s">
        <v>585</v>
      </c>
      <c r="B118" s="419"/>
      <c r="C118" s="420"/>
      <c r="D118" s="419"/>
      <c r="E118" s="419"/>
      <c r="F118" s="424"/>
    </row>
    <row r="119" spans="1:6" ht="12.75">
      <c r="A119" s="419"/>
      <c r="B119" s="424" t="s">
        <v>830</v>
      </c>
      <c r="C119" s="419"/>
      <c r="D119" s="430">
        <v>837000</v>
      </c>
      <c r="E119" s="430">
        <v>0</v>
      </c>
      <c r="F119" s="430">
        <v>837000</v>
      </c>
    </row>
    <row r="120" spans="1:6" ht="12.75">
      <c r="A120" s="419"/>
      <c r="B120" s="424" t="s">
        <v>831</v>
      </c>
      <c r="C120" s="419"/>
      <c r="D120" s="430">
        <v>142000</v>
      </c>
      <c r="E120" s="430">
        <v>0</v>
      </c>
      <c r="F120" s="430">
        <v>142000</v>
      </c>
    </row>
    <row r="121" spans="1:6" ht="12.75">
      <c r="A121" s="419"/>
      <c r="B121" s="424" t="s">
        <v>1377</v>
      </c>
      <c r="C121" s="419"/>
      <c r="D121" s="430">
        <v>37520</v>
      </c>
      <c r="E121" s="430">
        <v>0</v>
      </c>
      <c r="F121" s="430">
        <v>37520</v>
      </c>
    </row>
    <row r="122" spans="1:6" ht="12.75">
      <c r="A122" s="419"/>
      <c r="B122" s="424" t="s">
        <v>1376</v>
      </c>
      <c r="C122" s="419"/>
      <c r="D122" s="430">
        <v>744800</v>
      </c>
      <c r="E122" s="430">
        <v>0</v>
      </c>
      <c r="F122" s="430">
        <v>744800</v>
      </c>
    </row>
    <row r="123" spans="1:6" ht="12.75">
      <c r="A123" s="419"/>
      <c r="B123" s="424" t="s">
        <v>1375</v>
      </c>
      <c r="C123" s="419"/>
      <c r="D123" s="430">
        <v>9240</v>
      </c>
      <c r="E123" s="430">
        <v>0</v>
      </c>
      <c r="F123" s="430">
        <v>9240</v>
      </c>
    </row>
    <row r="124" spans="1:6" ht="12.75">
      <c r="A124" s="419"/>
      <c r="B124" s="424" t="s">
        <v>1374</v>
      </c>
      <c r="C124" s="419"/>
      <c r="D124" s="430">
        <v>67480</v>
      </c>
      <c r="E124" s="430">
        <v>0</v>
      </c>
      <c r="F124" s="430">
        <v>67480</v>
      </c>
    </row>
    <row r="125" spans="1:6" ht="12.75">
      <c r="A125" s="419"/>
      <c r="B125" s="424" t="s">
        <v>1373</v>
      </c>
      <c r="C125" s="419"/>
      <c r="D125" s="430">
        <v>75000</v>
      </c>
      <c r="E125" s="430">
        <v>0</v>
      </c>
      <c r="F125" s="430">
        <v>75000</v>
      </c>
    </row>
    <row r="126" spans="1:6" ht="12.75">
      <c r="A126" s="432"/>
      <c r="B126" s="424" t="s">
        <v>1372</v>
      </c>
      <c r="C126" s="419"/>
      <c r="D126" s="430">
        <v>15000</v>
      </c>
      <c r="E126" s="430">
        <v>0</v>
      </c>
      <c r="F126" s="430">
        <v>15000</v>
      </c>
    </row>
    <row r="127" spans="1:6" ht="12.75">
      <c r="A127" s="432"/>
      <c r="B127" s="424" t="s">
        <v>1371</v>
      </c>
      <c r="C127" s="419"/>
      <c r="D127" s="430">
        <v>60000</v>
      </c>
      <c r="E127" s="430">
        <v>0</v>
      </c>
      <c r="F127" s="430">
        <v>60000</v>
      </c>
    </row>
    <row r="128" spans="1:6" ht="12.75">
      <c r="A128" s="432"/>
      <c r="B128" s="424" t="s">
        <v>1370</v>
      </c>
      <c r="C128" s="419"/>
      <c r="D128" s="430">
        <v>30000</v>
      </c>
      <c r="E128" s="430">
        <v>0</v>
      </c>
      <c r="F128" s="430">
        <v>30000</v>
      </c>
    </row>
    <row r="129" spans="1:6" ht="12.75">
      <c r="A129" s="432"/>
      <c r="B129" s="424" t="s">
        <v>1369</v>
      </c>
      <c r="C129" s="419"/>
      <c r="D129" s="430">
        <v>240000</v>
      </c>
      <c r="E129" s="430">
        <v>0</v>
      </c>
      <c r="F129" s="430">
        <v>240000</v>
      </c>
    </row>
    <row r="130" spans="1:6" ht="12.75">
      <c r="A130" s="432"/>
      <c r="B130" s="424" t="s">
        <v>1368</v>
      </c>
      <c r="C130" s="419"/>
      <c r="D130" s="430">
        <v>240000</v>
      </c>
      <c r="E130" s="430">
        <v>0</v>
      </c>
      <c r="F130" s="430">
        <v>240000</v>
      </c>
    </row>
    <row r="131" spans="1:6" ht="12.75">
      <c r="A131" s="432"/>
      <c r="B131" s="424" t="s">
        <v>1367</v>
      </c>
      <c r="C131" s="419"/>
      <c r="D131" s="430">
        <v>240000</v>
      </c>
      <c r="E131" s="430">
        <v>0</v>
      </c>
      <c r="F131" s="430">
        <v>240000</v>
      </c>
    </row>
    <row r="132" spans="1:6" ht="12.75">
      <c r="A132" s="432"/>
      <c r="B132" s="424" t="s">
        <v>1366</v>
      </c>
      <c r="C132" s="419"/>
      <c r="D132" s="430">
        <v>240000</v>
      </c>
      <c r="E132" s="430">
        <v>0</v>
      </c>
      <c r="F132" s="430">
        <v>240000</v>
      </c>
    </row>
    <row r="133" spans="1:6" ht="12.75">
      <c r="A133" s="432"/>
      <c r="B133" s="424" t="s">
        <v>1366</v>
      </c>
      <c r="C133" s="419"/>
      <c r="D133" s="430">
        <v>240000</v>
      </c>
      <c r="E133" s="430">
        <v>0</v>
      </c>
      <c r="F133" s="430">
        <v>240000</v>
      </c>
    </row>
    <row r="134" spans="1:6" ht="12.75">
      <c r="A134" s="432"/>
      <c r="B134" s="424" t="s">
        <v>1365</v>
      </c>
      <c r="C134" s="419"/>
      <c r="D134" s="430">
        <v>240000</v>
      </c>
      <c r="E134" s="430">
        <v>0</v>
      </c>
      <c r="F134" s="430">
        <v>240000</v>
      </c>
    </row>
    <row r="135" spans="1:6" ht="12.75">
      <c r="A135" s="432"/>
      <c r="B135" s="424" t="s">
        <v>1364</v>
      </c>
      <c r="C135" s="419"/>
      <c r="D135" s="430">
        <v>240000</v>
      </c>
      <c r="E135" s="430">
        <v>0</v>
      </c>
      <c r="F135" s="430">
        <v>240000</v>
      </c>
    </row>
    <row r="136" spans="1:6" ht="12.75">
      <c r="A136" s="432"/>
      <c r="B136" s="424" t="s">
        <v>1363</v>
      </c>
      <c r="C136" s="419"/>
      <c r="D136" s="430">
        <v>294600</v>
      </c>
      <c r="E136" s="430">
        <v>0</v>
      </c>
      <c r="F136" s="430">
        <v>294600</v>
      </c>
    </row>
    <row r="137" spans="1:6" ht="12.75">
      <c r="A137" s="432"/>
      <c r="B137" s="424" t="s">
        <v>1362</v>
      </c>
      <c r="C137" s="419"/>
      <c r="D137" s="430">
        <v>240000</v>
      </c>
      <c r="E137" s="430">
        <v>0</v>
      </c>
      <c r="F137" s="430">
        <v>240000</v>
      </c>
    </row>
    <row r="138" spans="1:6" ht="12.75">
      <c r="A138" s="432"/>
      <c r="B138" s="424" t="s">
        <v>1361</v>
      </c>
      <c r="C138" s="419"/>
      <c r="D138" s="430">
        <v>224400</v>
      </c>
      <c r="E138" s="430">
        <v>0</v>
      </c>
      <c r="F138" s="430">
        <v>224400</v>
      </c>
    </row>
    <row r="139" spans="1:6" ht="12.75">
      <c r="A139" s="432"/>
      <c r="B139" s="424" t="s">
        <v>1360</v>
      </c>
      <c r="C139" s="419"/>
      <c r="D139" s="430">
        <v>20000</v>
      </c>
      <c r="E139" s="430">
        <v>0</v>
      </c>
      <c r="F139" s="430">
        <v>20000</v>
      </c>
    </row>
    <row r="140" spans="1:6" ht="12.75">
      <c r="A140" s="432"/>
      <c r="B140" s="424" t="s">
        <v>1359</v>
      </c>
      <c r="C140" s="419"/>
      <c r="D140" s="430">
        <v>290260</v>
      </c>
      <c r="E140" s="430">
        <v>0</v>
      </c>
      <c r="F140" s="430">
        <v>290260</v>
      </c>
    </row>
    <row r="141" spans="1:6" ht="12.75">
      <c r="A141" s="432"/>
      <c r="B141" s="424" t="s">
        <v>1358</v>
      </c>
      <c r="C141" s="419"/>
      <c r="D141" s="430">
        <v>52360</v>
      </c>
      <c r="E141" s="430">
        <v>0</v>
      </c>
      <c r="F141" s="430">
        <v>52360</v>
      </c>
    </row>
    <row r="142" spans="1:6" ht="12.75">
      <c r="A142" s="432"/>
      <c r="B142" s="424" t="s">
        <v>1357</v>
      </c>
      <c r="C142" s="419"/>
      <c r="D142" s="430">
        <v>37240</v>
      </c>
      <c r="E142" s="430">
        <v>0</v>
      </c>
      <c r="F142" s="430">
        <v>37240</v>
      </c>
    </row>
    <row r="143" spans="1:6" ht="12.75">
      <c r="A143" s="419"/>
      <c r="B143" s="424" t="s">
        <v>1356</v>
      </c>
      <c r="C143" s="419"/>
      <c r="D143" s="430">
        <v>17920</v>
      </c>
      <c r="E143" s="430">
        <v>0</v>
      </c>
      <c r="F143" s="430">
        <v>17920</v>
      </c>
    </row>
    <row r="144" spans="1:6" ht="12.75">
      <c r="A144" s="419"/>
      <c r="B144" s="424" t="s">
        <v>1355</v>
      </c>
      <c r="C144" s="419"/>
      <c r="D144" s="430">
        <v>92120</v>
      </c>
      <c r="E144" s="430">
        <v>0</v>
      </c>
      <c r="F144" s="430">
        <v>92120</v>
      </c>
    </row>
    <row r="145" spans="1:6" ht="12.75">
      <c r="A145" s="419"/>
      <c r="B145" s="424" t="s">
        <v>1354</v>
      </c>
      <c r="C145" s="419"/>
      <c r="D145" s="430">
        <v>68880</v>
      </c>
      <c r="E145" s="430">
        <v>0</v>
      </c>
      <c r="F145" s="430">
        <v>68880</v>
      </c>
    </row>
    <row r="146" spans="1:6" ht="12.75">
      <c r="A146" s="419"/>
      <c r="B146" s="424" t="s">
        <v>832</v>
      </c>
      <c r="C146" s="419"/>
      <c r="D146" s="430">
        <v>302000</v>
      </c>
      <c r="E146" s="430">
        <v>0</v>
      </c>
      <c r="F146" s="430">
        <v>302000</v>
      </c>
    </row>
    <row r="147" spans="1:6" ht="12.75">
      <c r="A147" s="419"/>
      <c r="B147" s="424" t="s">
        <v>832</v>
      </c>
      <c r="C147" s="419"/>
      <c r="D147" s="430">
        <v>197000</v>
      </c>
      <c r="E147" s="430">
        <v>0</v>
      </c>
      <c r="F147" s="430">
        <v>197000</v>
      </c>
    </row>
    <row r="148" spans="1:6" ht="12.75">
      <c r="A148" s="419"/>
      <c r="B148" s="424" t="s">
        <v>832</v>
      </c>
      <c r="C148" s="419"/>
      <c r="D148" s="430">
        <v>5000</v>
      </c>
      <c r="E148" s="430">
        <v>0</v>
      </c>
      <c r="F148" s="430">
        <v>5000</v>
      </c>
    </row>
    <row r="149" spans="1:6" ht="12.75">
      <c r="A149" s="419"/>
      <c r="B149" s="424" t="s">
        <v>1353</v>
      </c>
      <c r="C149" s="419"/>
      <c r="D149" s="430">
        <v>456500</v>
      </c>
      <c r="E149" s="430">
        <v>0</v>
      </c>
      <c r="F149" s="430">
        <v>456500</v>
      </c>
    </row>
    <row r="150" spans="1:6" ht="12.75">
      <c r="A150" s="419"/>
      <c r="B150" s="424" t="s">
        <v>833</v>
      </c>
      <c r="C150" s="419"/>
      <c r="D150" s="430">
        <v>100000</v>
      </c>
      <c r="E150" s="430">
        <v>0</v>
      </c>
      <c r="F150" s="430">
        <v>100000</v>
      </c>
    </row>
    <row r="151" spans="1:6" ht="12.75">
      <c r="A151" s="419"/>
      <c r="B151" s="424" t="s">
        <v>833</v>
      </c>
      <c r="C151" s="419"/>
      <c r="D151" s="430">
        <v>83190</v>
      </c>
      <c r="E151" s="430">
        <v>0</v>
      </c>
      <c r="F151" s="430">
        <v>83190</v>
      </c>
    </row>
    <row r="152" spans="1:6" ht="12.75">
      <c r="A152" s="419"/>
      <c r="B152" s="424" t="s">
        <v>829</v>
      </c>
      <c r="C152" s="419"/>
      <c r="D152" s="430">
        <v>30000</v>
      </c>
      <c r="E152" s="430">
        <v>0</v>
      </c>
      <c r="F152" s="430">
        <v>30000</v>
      </c>
    </row>
    <row r="153" spans="1:6" ht="12.75">
      <c r="A153" s="419"/>
      <c r="B153" s="424" t="s">
        <v>1352</v>
      </c>
      <c r="C153" s="419"/>
      <c r="D153" s="430">
        <v>160000</v>
      </c>
      <c r="E153" s="430">
        <v>0</v>
      </c>
      <c r="F153" s="430">
        <v>160000</v>
      </c>
    </row>
    <row r="154" spans="1:6" ht="12.75">
      <c r="A154" s="419"/>
      <c r="B154" s="424" t="s">
        <v>834</v>
      </c>
      <c r="C154" s="419"/>
      <c r="D154" s="430">
        <v>60000</v>
      </c>
      <c r="E154" s="430">
        <v>0</v>
      </c>
      <c r="F154" s="430">
        <v>60000</v>
      </c>
    </row>
    <row r="155" spans="1:6" ht="12.75">
      <c r="A155" s="419"/>
      <c r="B155" s="424" t="s">
        <v>834</v>
      </c>
      <c r="C155" s="419"/>
      <c r="D155" s="430">
        <v>2300000</v>
      </c>
      <c r="E155" s="430">
        <v>0</v>
      </c>
      <c r="F155" s="430">
        <v>2300000</v>
      </c>
    </row>
    <row r="156" spans="1:6" ht="12.75">
      <c r="A156" s="419"/>
      <c r="B156" s="424" t="s">
        <v>1351</v>
      </c>
      <c r="C156" s="419"/>
      <c r="D156" s="430">
        <v>4000000</v>
      </c>
      <c r="E156" s="430">
        <v>0</v>
      </c>
      <c r="F156" s="430">
        <v>4000000</v>
      </c>
    </row>
    <row r="157" spans="1:6" ht="12.75">
      <c r="A157" s="419"/>
      <c r="B157" s="424" t="s">
        <v>1350</v>
      </c>
      <c r="C157" s="419"/>
      <c r="D157" s="430">
        <v>300000</v>
      </c>
      <c r="E157" s="430">
        <v>0</v>
      </c>
      <c r="F157" s="430">
        <v>300000</v>
      </c>
    </row>
    <row r="158" spans="1:6" ht="12.75">
      <c r="A158" s="419"/>
      <c r="B158" s="424" t="s">
        <v>1349</v>
      </c>
      <c r="C158" s="419"/>
      <c r="D158" s="430">
        <v>39618843</v>
      </c>
      <c r="E158" s="430">
        <v>0</v>
      </c>
      <c r="F158" s="430">
        <v>39618843</v>
      </c>
    </row>
    <row r="159" spans="1:6" ht="12.75">
      <c r="A159" s="419"/>
      <c r="B159" s="424" t="s">
        <v>1348</v>
      </c>
      <c r="C159" s="419"/>
      <c r="D159" s="430">
        <v>3200000</v>
      </c>
      <c r="E159" s="430">
        <v>0</v>
      </c>
      <c r="F159" s="430">
        <v>3200000</v>
      </c>
    </row>
    <row r="160" spans="1:6" ht="12.75">
      <c r="A160" s="419"/>
      <c r="B160" s="424" t="s">
        <v>1142</v>
      </c>
      <c r="C160" s="419"/>
      <c r="D160" s="430">
        <v>200000</v>
      </c>
      <c r="E160" s="430">
        <v>0</v>
      </c>
      <c r="F160" s="430">
        <v>200000</v>
      </c>
    </row>
    <row r="161" spans="1:6" ht="12.75">
      <c r="A161" s="419"/>
      <c r="B161" s="424" t="s">
        <v>1143</v>
      </c>
      <c r="C161" s="419"/>
      <c r="D161" s="430">
        <v>200000</v>
      </c>
      <c r="E161" s="430">
        <v>0</v>
      </c>
      <c r="F161" s="430">
        <v>200000</v>
      </c>
    </row>
    <row r="162" spans="1:6" ht="12.75">
      <c r="A162" s="419"/>
      <c r="B162" s="424" t="s">
        <v>247</v>
      </c>
      <c r="C162" s="419"/>
      <c r="D162" s="430">
        <v>10000</v>
      </c>
      <c r="E162" s="430">
        <v>0</v>
      </c>
      <c r="F162" s="430">
        <v>10000</v>
      </c>
    </row>
    <row r="163" spans="1:6" ht="12.75">
      <c r="A163" s="419"/>
      <c r="B163" s="424" t="s">
        <v>1347</v>
      </c>
      <c r="C163" s="419"/>
      <c r="D163" s="430">
        <v>310000</v>
      </c>
      <c r="E163" s="430">
        <v>0</v>
      </c>
      <c r="F163" s="430">
        <v>310000</v>
      </c>
    </row>
    <row r="164" spans="1:6" ht="15">
      <c r="A164" s="433"/>
      <c r="B164" s="424" t="s">
        <v>1346</v>
      </c>
      <c r="C164" s="419"/>
      <c r="D164" s="430">
        <v>200000</v>
      </c>
      <c r="E164" s="430">
        <v>0</v>
      </c>
      <c r="F164" s="430">
        <v>200000</v>
      </c>
    </row>
    <row r="165" spans="1:6" ht="15">
      <c r="A165" s="433"/>
      <c r="B165" s="424" t="s">
        <v>1345</v>
      </c>
      <c r="C165" s="419"/>
      <c r="D165" s="430">
        <v>200000</v>
      </c>
      <c r="E165" s="430">
        <v>0</v>
      </c>
      <c r="F165" s="430">
        <v>200000</v>
      </c>
    </row>
    <row r="166" spans="1:6" ht="15">
      <c r="A166" s="433"/>
      <c r="B166" s="424" t="s">
        <v>1344</v>
      </c>
      <c r="C166" s="419"/>
      <c r="D166" s="430">
        <v>200000</v>
      </c>
      <c r="E166" s="430">
        <v>0</v>
      </c>
      <c r="F166" s="430">
        <v>200000</v>
      </c>
    </row>
    <row r="167" spans="1:6" ht="15">
      <c r="A167" s="433"/>
      <c r="B167" s="424" t="s">
        <v>1343</v>
      </c>
      <c r="C167" s="419"/>
      <c r="D167" s="430">
        <v>200000</v>
      </c>
      <c r="E167" s="430">
        <v>0</v>
      </c>
      <c r="F167" s="430">
        <v>200000</v>
      </c>
    </row>
    <row r="168" spans="1:6" ht="15">
      <c r="A168" s="433"/>
      <c r="B168" s="424" t="s">
        <v>1342</v>
      </c>
      <c r="C168" s="419"/>
      <c r="D168" s="430">
        <v>100000</v>
      </c>
      <c r="E168" s="430">
        <v>0</v>
      </c>
      <c r="F168" s="430">
        <v>100000</v>
      </c>
    </row>
    <row r="169" spans="1:6" ht="15">
      <c r="A169" s="433"/>
      <c r="B169" s="424" t="s">
        <v>1341</v>
      </c>
      <c r="C169" s="419"/>
      <c r="D169" s="430">
        <v>385064</v>
      </c>
      <c r="E169" s="430">
        <v>0</v>
      </c>
      <c r="F169" s="430">
        <v>385064</v>
      </c>
    </row>
    <row r="170" spans="1:6" ht="15">
      <c r="A170" s="433"/>
      <c r="B170" s="424" t="s">
        <v>1340</v>
      </c>
      <c r="C170" s="419"/>
      <c r="D170" s="430">
        <v>200000</v>
      </c>
      <c r="E170" s="430">
        <v>0</v>
      </c>
      <c r="F170" s="430">
        <v>200000</v>
      </c>
    </row>
    <row r="171" spans="1:6" ht="15">
      <c r="A171" s="433"/>
      <c r="B171" s="424" t="s">
        <v>1339</v>
      </c>
      <c r="C171" s="419"/>
      <c r="D171" s="430">
        <v>32000</v>
      </c>
      <c r="E171" s="430">
        <v>0</v>
      </c>
      <c r="F171" s="430">
        <v>32000</v>
      </c>
    </row>
    <row r="172" spans="1:6" ht="15">
      <c r="A172" s="433"/>
      <c r="B172" s="424" t="s">
        <v>1338</v>
      </c>
      <c r="C172" s="419"/>
      <c r="D172" s="430">
        <v>1792505</v>
      </c>
      <c r="E172" s="430">
        <v>0</v>
      </c>
      <c r="F172" s="430">
        <v>1792505</v>
      </c>
    </row>
    <row r="173" spans="1:6" ht="15">
      <c r="A173" s="433"/>
      <c r="B173" s="424" t="s">
        <v>1337</v>
      </c>
      <c r="C173" s="419"/>
      <c r="D173" s="430">
        <v>437250</v>
      </c>
      <c r="E173" s="430">
        <v>0</v>
      </c>
      <c r="F173" s="430">
        <v>437250</v>
      </c>
    </row>
    <row r="174" spans="1:6" ht="15">
      <c r="A174" s="433"/>
      <c r="B174" s="424" t="s">
        <v>835</v>
      </c>
      <c r="C174" s="419"/>
      <c r="D174" s="430">
        <v>124000</v>
      </c>
      <c r="E174" s="430">
        <v>0</v>
      </c>
      <c r="F174" s="430">
        <v>124000</v>
      </c>
    </row>
    <row r="175" spans="1:6" ht="15">
      <c r="A175" s="433"/>
      <c r="B175" s="424" t="s">
        <v>835</v>
      </c>
      <c r="C175" s="419"/>
      <c r="D175" s="430">
        <v>1600000</v>
      </c>
      <c r="E175" s="430">
        <v>0</v>
      </c>
      <c r="F175" s="430">
        <v>1600000</v>
      </c>
    </row>
    <row r="176" spans="1:6" ht="15">
      <c r="A176" s="433"/>
      <c r="B176" s="424" t="s">
        <v>1336</v>
      </c>
      <c r="C176" s="419"/>
      <c r="D176" s="430">
        <v>965000</v>
      </c>
      <c r="E176" s="430">
        <v>0</v>
      </c>
      <c r="F176" s="430">
        <v>965000</v>
      </c>
    </row>
    <row r="177" spans="1:6" ht="15">
      <c r="A177" s="433"/>
      <c r="B177" s="424" t="s">
        <v>1335</v>
      </c>
      <c r="C177" s="419"/>
      <c r="D177" s="430">
        <v>10000</v>
      </c>
      <c r="E177" s="430">
        <v>0</v>
      </c>
      <c r="F177" s="430">
        <v>10000</v>
      </c>
    </row>
    <row r="178" spans="1:6" ht="15">
      <c r="A178" s="433"/>
      <c r="B178" s="424" t="s">
        <v>1334</v>
      </c>
      <c r="C178" s="419"/>
      <c r="D178" s="430">
        <v>30000</v>
      </c>
      <c r="E178" s="430">
        <v>0</v>
      </c>
      <c r="F178" s="430">
        <v>30000</v>
      </c>
    </row>
    <row r="179" spans="1:6" ht="15">
      <c r="A179" s="433"/>
      <c r="B179" s="424" t="s">
        <v>1333</v>
      </c>
      <c r="C179" s="419"/>
      <c r="D179" s="430">
        <v>109200</v>
      </c>
      <c r="E179" s="430">
        <v>0</v>
      </c>
      <c r="F179" s="430">
        <v>109200</v>
      </c>
    </row>
    <row r="180" spans="1:6" ht="15">
      <c r="A180" s="433"/>
      <c r="B180" s="424" t="s">
        <v>836</v>
      </c>
      <c r="C180" s="419"/>
      <c r="D180" s="430">
        <v>1362000</v>
      </c>
      <c r="E180" s="430">
        <v>0</v>
      </c>
      <c r="F180" s="430">
        <v>1362000</v>
      </c>
    </row>
    <row r="181" spans="1:6" ht="15">
      <c r="A181" s="433"/>
      <c r="B181" s="424" t="s">
        <v>836</v>
      </c>
      <c r="C181" s="419"/>
      <c r="D181" s="430">
        <v>1263000</v>
      </c>
      <c r="E181" s="430">
        <v>0</v>
      </c>
      <c r="F181" s="430">
        <v>1263000</v>
      </c>
    </row>
    <row r="182" spans="1:6" ht="15">
      <c r="A182" s="433"/>
      <c r="B182" s="424" t="s">
        <v>836</v>
      </c>
      <c r="C182" s="419"/>
      <c r="D182" s="430">
        <v>184000</v>
      </c>
      <c r="E182" s="430">
        <v>0</v>
      </c>
      <c r="F182" s="430">
        <v>184000</v>
      </c>
    </row>
    <row r="183" spans="1:6" ht="15">
      <c r="A183" s="433"/>
      <c r="B183" s="424" t="s">
        <v>836</v>
      </c>
      <c r="C183" s="419"/>
      <c r="D183" s="430">
        <v>416000</v>
      </c>
      <c r="E183" s="430">
        <v>0</v>
      </c>
      <c r="F183" s="430">
        <v>416000</v>
      </c>
    </row>
    <row r="184" spans="1:6" ht="15">
      <c r="A184" s="433"/>
      <c r="B184" s="424" t="s">
        <v>836</v>
      </c>
      <c r="C184" s="419"/>
      <c r="D184" s="430">
        <v>272000</v>
      </c>
      <c r="E184" s="430">
        <v>0</v>
      </c>
      <c r="F184" s="430">
        <v>272000</v>
      </c>
    </row>
    <row r="185" spans="1:6" ht="15">
      <c r="A185" s="433"/>
      <c r="B185" s="424" t="s">
        <v>836</v>
      </c>
      <c r="C185" s="419"/>
      <c r="D185" s="430">
        <v>197000</v>
      </c>
      <c r="E185" s="430">
        <v>0</v>
      </c>
      <c r="F185" s="430">
        <v>197000</v>
      </c>
    </row>
    <row r="186" spans="1:6" ht="15">
      <c r="A186" s="433"/>
      <c r="B186" s="424" t="s">
        <v>836</v>
      </c>
      <c r="C186" s="419"/>
      <c r="D186" s="430">
        <v>89000</v>
      </c>
      <c r="E186" s="430">
        <v>0</v>
      </c>
      <c r="F186" s="430">
        <v>89000</v>
      </c>
    </row>
    <row r="187" spans="1:6" ht="15">
      <c r="A187" s="433"/>
      <c r="B187" s="424" t="s">
        <v>836</v>
      </c>
      <c r="C187" s="419"/>
      <c r="D187" s="430">
        <v>35000</v>
      </c>
      <c r="E187" s="430">
        <v>0</v>
      </c>
      <c r="F187" s="430">
        <v>35000</v>
      </c>
    </row>
    <row r="188" spans="1:6" ht="15">
      <c r="A188" s="433"/>
      <c r="B188" s="424" t="s">
        <v>836</v>
      </c>
      <c r="C188" s="419"/>
      <c r="D188" s="430">
        <v>3000</v>
      </c>
      <c r="E188" s="430">
        <v>0</v>
      </c>
      <c r="F188" s="430">
        <v>3000</v>
      </c>
    </row>
    <row r="189" spans="1:6" ht="15">
      <c r="A189" s="433"/>
      <c r="B189" s="424" t="s">
        <v>836</v>
      </c>
      <c r="C189" s="419"/>
      <c r="D189" s="430">
        <v>10000</v>
      </c>
      <c r="E189" s="430">
        <v>0</v>
      </c>
      <c r="F189" s="430">
        <v>10000</v>
      </c>
    </row>
    <row r="190" spans="1:6" ht="15">
      <c r="A190" s="433"/>
      <c r="B190" s="424" t="s">
        <v>836</v>
      </c>
      <c r="C190" s="419"/>
      <c r="D190" s="430">
        <v>45000</v>
      </c>
      <c r="E190" s="430">
        <v>0</v>
      </c>
      <c r="F190" s="430">
        <v>45000</v>
      </c>
    </row>
    <row r="191" spans="1:6" ht="15">
      <c r="A191" s="433"/>
      <c r="B191" s="424" t="s">
        <v>836</v>
      </c>
      <c r="C191" s="419"/>
      <c r="D191" s="430">
        <v>4830000</v>
      </c>
      <c r="E191" s="430">
        <v>0</v>
      </c>
      <c r="F191" s="430">
        <v>4830000</v>
      </c>
    </row>
    <row r="192" spans="1:6" ht="15">
      <c r="A192" s="433"/>
      <c r="B192" s="424" t="s">
        <v>836</v>
      </c>
      <c r="C192" s="419"/>
      <c r="D192" s="430">
        <v>357600</v>
      </c>
      <c r="E192" s="430">
        <v>0</v>
      </c>
      <c r="F192" s="430">
        <v>357600</v>
      </c>
    </row>
    <row r="193" spans="1:6" ht="15">
      <c r="A193" s="433"/>
      <c r="B193" s="424" t="s">
        <v>836</v>
      </c>
      <c r="C193" s="419"/>
      <c r="D193" s="430">
        <v>481200</v>
      </c>
      <c r="E193" s="430">
        <v>0</v>
      </c>
      <c r="F193" s="430">
        <v>481200</v>
      </c>
    </row>
    <row r="194" spans="1:6" ht="15">
      <c r="A194" s="433"/>
      <c r="B194" s="424" t="s">
        <v>1332</v>
      </c>
      <c r="C194" s="419"/>
      <c r="D194" s="430">
        <v>900000</v>
      </c>
      <c r="E194" s="430">
        <v>0</v>
      </c>
      <c r="F194" s="430">
        <v>900000</v>
      </c>
    </row>
    <row r="195" spans="1:6" ht="15">
      <c r="A195" s="433"/>
      <c r="B195" s="424" t="s">
        <v>1331</v>
      </c>
      <c r="C195" s="419"/>
      <c r="D195" s="430">
        <v>40000</v>
      </c>
      <c r="E195" s="430">
        <v>0</v>
      </c>
      <c r="F195" s="430">
        <v>40000</v>
      </c>
    </row>
    <row r="196" spans="1:6" ht="15">
      <c r="A196" s="433"/>
      <c r="B196" s="424" t="s">
        <v>1330</v>
      </c>
      <c r="C196" s="419"/>
      <c r="D196" s="430">
        <v>256480</v>
      </c>
      <c r="E196" s="430">
        <v>0</v>
      </c>
      <c r="F196" s="430">
        <v>256480</v>
      </c>
    </row>
    <row r="197" spans="1:6" ht="15">
      <c r="A197" s="433"/>
      <c r="B197" s="424" t="s">
        <v>1329</v>
      </c>
      <c r="C197" s="419"/>
      <c r="D197" s="430">
        <v>231000</v>
      </c>
      <c r="E197" s="430">
        <v>0</v>
      </c>
      <c r="F197" s="430">
        <v>231000</v>
      </c>
    </row>
    <row r="198" spans="1:6" ht="15">
      <c r="A198" s="433"/>
      <c r="B198" s="424" t="s">
        <v>1328</v>
      </c>
      <c r="C198" s="419"/>
      <c r="D198" s="430">
        <v>69160</v>
      </c>
      <c r="E198" s="430">
        <v>0</v>
      </c>
      <c r="F198" s="430">
        <v>69160</v>
      </c>
    </row>
    <row r="199" spans="1:6" ht="15">
      <c r="A199" s="433"/>
      <c r="B199" s="424" t="s">
        <v>1327</v>
      </c>
      <c r="C199" s="419"/>
      <c r="D199" s="430">
        <v>255080</v>
      </c>
      <c r="E199" s="430">
        <v>0</v>
      </c>
      <c r="F199" s="430">
        <v>255080</v>
      </c>
    </row>
    <row r="200" spans="1:6" ht="15">
      <c r="A200" s="433"/>
      <c r="B200" s="424" t="s">
        <v>1326</v>
      </c>
      <c r="C200" s="419"/>
      <c r="D200" s="430">
        <v>156520</v>
      </c>
      <c r="E200" s="430">
        <v>0</v>
      </c>
      <c r="F200" s="430">
        <v>156520</v>
      </c>
    </row>
    <row r="201" spans="1:6" ht="15">
      <c r="A201" s="433"/>
      <c r="B201" s="424" t="s">
        <v>1325</v>
      </c>
      <c r="C201" s="419"/>
      <c r="D201" s="430">
        <v>84000</v>
      </c>
      <c r="E201" s="430">
        <v>0</v>
      </c>
      <c r="F201" s="430">
        <v>84000</v>
      </c>
    </row>
    <row r="202" spans="1:6" ht="15">
      <c r="A202" s="433"/>
      <c r="B202" s="424" t="s">
        <v>1324</v>
      </c>
      <c r="C202" s="419"/>
      <c r="D202" s="430">
        <v>91840</v>
      </c>
      <c r="E202" s="430">
        <v>0</v>
      </c>
      <c r="F202" s="430">
        <v>91840</v>
      </c>
    </row>
    <row r="203" spans="1:6" ht="15">
      <c r="A203" s="433"/>
      <c r="B203" s="424" t="s">
        <v>1323</v>
      </c>
      <c r="C203" s="419"/>
      <c r="D203" s="430">
        <v>18480</v>
      </c>
      <c r="E203" s="430">
        <v>0</v>
      </c>
      <c r="F203" s="430">
        <v>18480</v>
      </c>
    </row>
    <row r="204" spans="1:6" ht="15">
      <c r="A204" s="433"/>
      <c r="B204" s="424" t="s">
        <v>1322</v>
      </c>
      <c r="C204" s="419"/>
      <c r="D204" s="430">
        <v>8400</v>
      </c>
      <c r="E204" s="430">
        <v>0</v>
      </c>
      <c r="F204" s="430">
        <v>8400</v>
      </c>
    </row>
    <row r="205" spans="1:6" ht="15">
      <c r="A205" s="433"/>
      <c r="B205" s="424" t="s">
        <v>1321</v>
      </c>
      <c r="C205" s="419"/>
      <c r="D205" s="430">
        <v>20720</v>
      </c>
      <c r="E205" s="430">
        <v>0</v>
      </c>
      <c r="F205" s="430">
        <v>20720</v>
      </c>
    </row>
    <row r="206" spans="1:6" ht="15">
      <c r="A206" s="433"/>
      <c r="B206" s="424" t="s">
        <v>1320</v>
      </c>
      <c r="C206" s="419"/>
      <c r="D206" s="430">
        <v>15680</v>
      </c>
      <c r="E206" s="430">
        <v>0</v>
      </c>
      <c r="F206" s="430">
        <v>15680</v>
      </c>
    </row>
    <row r="207" spans="1:6" ht="15">
      <c r="A207" s="433"/>
      <c r="B207" s="424" t="s">
        <v>1319</v>
      </c>
      <c r="C207" s="419"/>
      <c r="D207" s="430">
        <v>56530</v>
      </c>
      <c r="E207" s="430">
        <v>0</v>
      </c>
      <c r="F207" s="430">
        <v>56530</v>
      </c>
    </row>
    <row r="208" spans="1:6" ht="15">
      <c r="A208" s="433"/>
      <c r="B208" s="424" t="s">
        <v>1318</v>
      </c>
      <c r="C208" s="419"/>
      <c r="D208" s="430">
        <v>500080</v>
      </c>
      <c r="E208" s="430">
        <v>0</v>
      </c>
      <c r="F208" s="430">
        <v>500080</v>
      </c>
    </row>
    <row r="209" spans="1:6" ht="15">
      <c r="A209" s="433"/>
      <c r="B209" s="424" t="s">
        <v>1317</v>
      </c>
      <c r="C209" s="419"/>
      <c r="D209" s="430">
        <v>509880</v>
      </c>
      <c r="E209" s="430">
        <v>0</v>
      </c>
      <c r="F209" s="430">
        <v>509880</v>
      </c>
    </row>
    <row r="210" spans="1:6" ht="15">
      <c r="A210" s="433"/>
      <c r="B210" s="424" t="s">
        <v>1316</v>
      </c>
      <c r="C210" s="419"/>
      <c r="D210" s="430">
        <v>34720</v>
      </c>
      <c r="E210" s="430">
        <v>0</v>
      </c>
      <c r="F210" s="430">
        <v>34720</v>
      </c>
    </row>
    <row r="211" spans="1:6" ht="15">
      <c r="A211" s="433"/>
      <c r="B211" s="424" t="s">
        <v>1315</v>
      </c>
      <c r="C211" s="419"/>
      <c r="D211" s="430">
        <v>52080</v>
      </c>
      <c r="E211" s="430">
        <v>0</v>
      </c>
      <c r="F211" s="430">
        <v>52080</v>
      </c>
    </row>
    <row r="212" spans="1:6" ht="15">
      <c r="A212" s="433"/>
      <c r="B212" s="424" t="s">
        <v>1314</v>
      </c>
      <c r="C212" s="419"/>
      <c r="D212" s="430">
        <v>15960</v>
      </c>
      <c r="E212" s="430">
        <v>0</v>
      </c>
      <c r="F212" s="430">
        <v>15960</v>
      </c>
    </row>
    <row r="213" spans="1:6" ht="15">
      <c r="A213" s="433"/>
      <c r="B213" s="424" t="s">
        <v>1313</v>
      </c>
      <c r="C213" s="419"/>
      <c r="D213" s="430">
        <v>14000</v>
      </c>
      <c r="E213" s="430">
        <v>0</v>
      </c>
      <c r="F213" s="430">
        <v>14000</v>
      </c>
    </row>
    <row r="214" spans="1:6" ht="15">
      <c r="A214" s="433"/>
      <c r="B214" s="424" t="s">
        <v>1312</v>
      </c>
      <c r="C214" s="419"/>
      <c r="D214" s="430">
        <v>56280</v>
      </c>
      <c r="E214" s="430">
        <v>0</v>
      </c>
      <c r="F214" s="430">
        <v>56280</v>
      </c>
    </row>
    <row r="215" spans="1:6" ht="15">
      <c r="A215" s="433"/>
      <c r="B215" s="424" t="s">
        <v>1311</v>
      </c>
      <c r="C215" s="419"/>
      <c r="D215" s="430">
        <v>106960</v>
      </c>
      <c r="E215" s="430">
        <v>0</v>
      </c>
      <c r="F215" s="430">
        <v>106960</v>
      </c>
    </row>
    <row r="216" spans="1:6" ht="15">
      <c r="A216" s="433"/>
      <c r="B216" s="424" t="s">
        <v>1310</v>
      </c>
      <c r="C216" s="419"/>
      <c r="D216" s="430">
        <v>93520</v>
      </c>
      <c r="E216" s="430">
        <v>0</v>
      </c>
      <c r="F216" s="430">
        <v>93520</v>
      </c>
    </row>
    <row r="217" spans="1:6" ht="15">
      <c r="A217" s="433"/>
      <c r="B217" s="424" t="s">
        <v>1309</v>
      </c>
      <c r="C217" s="419"/>
      <c r="D217" s="430">
        <v>84440</v>
      </c>
      <c r="E217" s="430">
        <v>0</v>
      </c>
      <c r="F217" s="430">
        <v>84440</v>
      </c>
    </row>
    <row r="218" spans="1:6" ht="15">
      <c r="A218" s="433"/>
      <c r="B218" s="424" t="s">
        <v>1308</v>
      </c>
      <c r="C218" s="419"/>
      <c r="D218" s="430">
        <v>119560</v>
      </c>
      <c r="E218" s="430">
        <v>0</v>
      </c>
      <c r="F218" s="430">
        <v>119560</v>
      </c>
    </row>
    <row r="219" spans="1:6" ht="15">
      <c r="A219" s="433"/>
      <c r="B219" s="424" t="s">
        <v>1307</v>
      </c>
      <c r="C219" s="419"/>
      <c r="D219" s="430">
        <v>35700</v>
      </c>
      <c r="E219" s="430">
        <v>0</v>
      </c>
      <c r="F219" s="430">
        <v>35700</v>
      </c>
    </row>
    <row r="220" spans="1:6" ht="15">
      <c r="A220" s="433"/>
      <c r="B220" s="424" t="s">
        <v>1306</v>
      </c>
      <c r="C220" s="419"/>
      <c r="D220" s="430">
        <v>320600</v>
      </c>
      <c r="E220" s="430">
        <v>0</v>
      </c>
      <c r="F220" s="430">
        <v>320600</v>
      </c>
    </row>
    <row r="221" spans="1:6" ht="15">
      <c r="A221" s="433"/>
      <c r="B221" s="424" t="s">
        <v>1305</v>
      </c>
      <c r="C221" s="419"/>
      <c r="D221" s="430">
        <v>8680</v>
      </c>
      <c r="E221" s="430">
        <v>0</v>
      </c>
      <c r="F221" s="430">
        <v>8680</v>
      </c>
    </row>
    <row r="222" spans="1:6" ht="15">
      <c r="A222" s="433"/>
      <c r="B222" s="424" t="s">
        <v>1304</v>
      </c>
      <c r="C222" s="419"/>
      <c r="D222" s="430">
        <v>175280</v>
      </c>
      <c r="E222" s="430">
        <v>0</v>
      </c>
      <c r="F222" s="430">
        <v>175280</v>
      </c>
    </row>
    <row r="223" spans="1:6" ht="15">
      <c r="A223" s="433"/>
      <c r="B223" s="424" t="s">
        <v>1303</v>
      </c>
      <c r="C223" s="419"/>
      <c r="D223" s="430">
        <v>7560</v>
      </c>
      <c r="E223" s="430">
        <v>0</v>
      </c>
      <c r="F223" s="430">
        <v>7560</v>
      </c>
    </row>
    <row r="224" spans="1:6" ht="15">
      <c r="A224" s="433"/>
      <c r="B224" s="424" t="s">
        <v>1302</v>
      </c>
      <c r="C224" s="419"/>
      <c r="D224" s="430">
        <v>112560</v>
      </c>
      <c r="E224" s="430">
        <v>0</v>
      </c>
      <c r="F224" s="430">
        <v>112560</v>
      </c>
    </row>
    <row r="225" spans="1:6" ht="15">
      <c r="A225" s="433"/>
      <c r="B225" s="424" t="s">
        <v>1301</v>
      </c>
      <c r="C225" s="419"/>
      <c r="D225" s="430">
        <v>173040</v>
      </c>
      <c r="E225" s="430">
        <v>0</v>
      </c>
      <c r="F225" s="430">
        <v>173040</v>
      </c>
    </row>
    <row r="226" spans="1:6" ht="15">
      <c r="A226" s="433"/>
      <c r="B226" s="424" t="s">
        <v>1300</v>
      </c>
      <c r="C226" s="419"/>
      <c r="D226" s="430">
        <v>184520</v>
      </c>
      <c r="E226" s="430">
        <v>0</v>
      </c>
      <c r="F226" s="430">
        <v>184520</v>
      </c>
    </row>
    <row r="227" spans="1:6" ht="15">
      <c r="A227" s="433"/>
      <c r="B227" s="424" t="s">
        <v>1299</v>
      </c>
      <c r="C227" s="419"/>
      <c r="D227" s="430">
        <v>28000</v>
      </c>
      <c r="E227" s="430">
        <v>0</v>
      </c>
      <c r="F227" s="430">
        <v>28000</v>
      </c>
    </row>
    <row r="228" spans="1:6" ht="15">
      <c r="A228" s="433"/>
      <c r="B228" s="424" t="s">
        <v>1105</v>
      </c>
      <c r="C228" s="419"/>
      <c r="D228" s="430">
        <v>30000</v>
      </c>
      <c r="E228" s="430">
        <v>0</v>
      </c>
      <c r="F228" s="430">
        <v>30000</v>
      </c>
    </row>
    <row r="229" spans="1:6" ht="15">
      <c r="A229" s="433"/>
      <c r="B229" s="424" t="s">
        <v>1298</v>
      </c>
      <c r="C229" s="419"/>
      <c r="D229" s="430">
        <v>416667</v>
      </c>
      <c r="E229" s="430">
        <v>0</v>
      </c>
      <c r="F229" s="430">
        <v>416667</v>
      </c>
    </row>
    <row r="230" spans="1:6" ht="15">
      <c r="A230" s="433"/>
      <c r="B230" s="424" t="s">
        <v>1297</v>
      </c>
      <c r="C230" s="419"/>
      <c r="D230" s="430">
        <v>416667</v>
      </c>
      <c r="E230" s="430">
        <v>0</v>
      </c>
      <c r="F230" s="430">
        <v>416667</v>
      </c>
    </row>
    <row r="231" spans="1:6" ht="15">
      <c r="A231" s="433"/>
      <c r="B231" s="424" t="s">
        <v>1296</v>
      </c>
      <c r="C231" s="419"/>
      <c r="D231" s="430">
        <v>416667</v>
      </c>
      <c r="E231" s="430">
        <v>0</v>
      </c>
      <c r="F231" s="430">
        <v>416667</v>
      </c>
    </row>
    <row r="232" spans="1:6" ht="15">
      <c r="A232" s="433"/>
      <c r="B232" s="424" t="s">
        <v>1295</v>
      </c>
      <c r="C232" s="419"/>
      <c r="D232" s="430">
        <v>416667</v>
      </c>
      <c r="E232" s="430">
        <v>0</v>
      </c>
      <c r="F232" s="430">
        <v>416667</v>
      </c>
    </row>
    <row r="233" spans="1:6" ht="15">
      <c r="A233" s="433"/>
      <c r="B233" s="424" t="s">
        <v>1294</v>
      </c>
      <c r="C233" s="419"/>
      <c r="D233" s="430">
        <v>416666</v>
      </c>
      <c r="E233" s="430">
        <v>0</v>
      </c>
      <c r="F233" s="430">
        <v>416666</v>
      </c>
    </row>
    <row r="234" spans="1:6" ht="15">
      <c r="A234" s="433"/>
      <c r="B234" s="424" t="s">
        <v>1293</v>
      </c>
      <c r="C234" s="419"/>
      <c r="D234" s="430">
        <v>416666</v>
      </c>
      <c r="E234" s="430">
        <v>0</v>
      </c>
      <c r="F234" s="430">
        <v>416666</v>
      </c>
    </row>
    <row r="235" spans="1:6" ht="15">
      <c r="A235" s="433"/>
      <c r="B235" s="424" t="s">
        <v>829</v>
      </c>
      <c r="C235" s="419"/>
      <c r="D235" s="430">
        <v>30000</v>
      </c>
      <c r="E235" s="430">
        <v>0</v>
      </c>
      <c r="F235" s="430">
        <v>30000</v>
      </c>
    </row>
    <row r="236" spans="1:6" ht="15">
      <c r="A236" s="433"/>
      <c r="B236" s="424" t="s">
        <v>1292</v>
      </c>
      <c r="C236" s="419"/>
      <c r="D236" s="430">
        <v>192480</v>
      </c>
      <c r="E236" s="430">
        <v>0</v>
      </c>
      <c r="F236" s="430">
        <v>192480</v>
      </c>
    </row>
    <row r="237" spans="1:6" ht="15">
      <c r="A237" s="433"/>
      <c r="B237" s="424" t="s">
        <v>1291</v>
      </c>
      <c r="C237" s="419"/>
      <c r="D237" s="430">
        <v>346000</v>
      </c>
      <c r="E237" s="430">
        <v>0</v>
      </c>
      <c r="F237" s="430">
        <v>346000</v>
      </c>
    </row>
    <row r="238" spans="1:6" ht="15">
      <c r="A238" s="433"/>
      <c r="B238" s="419"/>
      <c r="C238" s="434"/>
      <c r="D238" s="431">
        <v>80633962</v>
      </c>
      <c r="E238" s="431">
        <v>0</v>
      </c>
      <c r="F238" s="431">
        <v>80633962</v>
      </c>
    </row>
    <row r="239" spans="1:6" ht="15">
      <c r="A239" s="311"/>
      <c r="B239" s="229"/>
      <c r="C239" s="232"/>
      <c r="D239" s="236"/>
      <c r="E239" s="236"/>
      <c r="F239" s="169"/>
    </row>
    <row r="240" spans="1:6" ht="12.75">
      <c r="A240" s="229"/>
      <c r="B240" s="229"/>
      <c r="C240" s="230"/>
      <c r="D240" s="235"/>
      <c r="E240" s="229"/>
      <c r="F240" s="235"/>
    </row>
    <row r="241" spans="1:6" ht="12.75">
      <c r="A241" s="228" t="s">
        <v>838</v>
      </c>
      <c r="B241" s="229"/>
      <c r="C241" s="230"/>
      <c r="D241" s="229"/>
      <c r="E241" s="229"/>
      <c r="F241" s="229"/>
    </row>
    <row r="242" spans="1:6" ht="12.75">
      <c r="A242" s="418" t="s">
        <v>585</v>
      </c>
      <c r="B242" s="419"/>
      <c r="C242" s="420"/>
      <c r="D242" s="419"/>
      <c r="E242" s="419"/>
      <c r="F242" s="419"/>
    </row>
    <row r="243" spans="1:6" ht="12.75">
      <c r="A243" s="419"/>
      <c r="B243" s="424" t="s">
        <v>1290</v>
      </c>
      <c r="C243" s="420"/>
      <c r="D243" s="430">
        <v>400000</v>
      </c>
      <c r="E243" s="430">
        <v>0</v>
      </c>
      <c r="F243" s="430">
        <v>400000</v>
      </c>
    </row>
    <row r="244" spans="1:6" ht="12.75">
      <c r="A244" s="419"/>
      <c r="B244" s="424" t="s">
        <v>839</v>
      </c>
      <c r="C244" s="435" t="s">
        <v>840</v>
      </c>
      <c r="D244" s="430">
        <v>90579</v>
      </c>
      <c r="E244" s="430">
        <v>0</v>
      </c>
      <c r="F244" s="430">
        <v>90579</v>
      </c>
    </row>
    <row r="245" spans="1:6" ht="12.75">
      <c r="A245" s="419"/>
      <c r="B245" s="424" t="s">
        <v>841</v>
      </c>
      <c r="C245" s="435" t="s">
        <v>842</v>
      </c>
      <c r="D245" s="430">
        <v>127000</v>
      </c>
      <c r="E245" s="430">
        <v>0</v>
      </c>
      <c r="F245" s="430">
        <v>127000</v>
      </c>
    </row>
    <row r="246" spans="1:6">
      <c r="A246" s="432"/>
      <c r="B246" s="424" t="s">
        <v>843</v>
      </c>
      <c r="C246" s="435" t="s">
        <v>844</v>
      </c>
      <c r="D246" s="430">
        <v>52000</v>
      </c>
      <c r="E246" s="430">
        <v>0</v>
      </c>
      <c r="F246" s="430">
        <v>52000</v>
      </c>
    </row>
    <row r="247" spans="1:6">
      <c r="A247" s="432"/>
      <c r="B247" s="424" t="s">
        <v>845</v>
      </c>
      <c r="C247" s="435" t="s">
        <v>846</v>
      </c>
      <c r="D247" s="430">
        <v>613000</v>
      </c>
      <c r="E247" s="430">
        <v>0</v>
      </c>
      <c r="F247" s="430">
        <v>613000</v>
      </c>
    </row>
    <row r="248" spans="1:6">
      <c r="A248" s="432"/>
      <c r="B248" s="424" t="s">
        <v>847</v>
      </c>
      <c r="C248" s="435" t="s">
        <v>848</v>
      </c>
      <c r="D248" s="430">
        <v>933000</v>
      </c>
      <c r="E248" s="430">
        <v>0</v>
      </c>
      <c r="F248" s="430">
        <v>933000</v>
      </c>
    </row>
    <row r="249" spans="1:6">
      <c r="A249" s="432"/>
      <c r="B249" s="424" t="s">
        <v>849</v>
      </c>
      <c r="C249" s="435" t="s">
        <v>850</v>
      </c>
      <c r="D249" s="430">
        <v>30000</v>
      </c>
      <c r="E249" s="430">
        <v>0</v>
      </c>
      <c r="F249" s="430">
        <v>30000</v>
      </c>
    </row>
    <row r="250" spans="1:6">
      <c r="A250" s="432"/>
      <c r="B250" s="424" t="s">
        <v>851</v>
      </c>
      <c r="C250" s="435" t="s">
        <v>852</v>
      </c>
      <c r="D250" s="430">
        <v>30000</v>
      </c>
      <c r="E250" s="430">
        <v>0</v>
      </c>
      <c r="F250" s="430">
        <v>30000</v>
      </c>
    </row>
    <row r="251" spans="1:6">
      <c r="A251" s="432"/>
      <c r="B251" s="424" t="s">
        <v>853</v>
      </c>
      <c r="C251" s="435" t="s">
        <v>854</v>
      </c>
      <c r="D251" s="430">
        <v>30000</v>
      </c>
      <c r="E251" s="430">
        <v>0</v>
      </c>
      <c r="F251" s="430">
        <v>30000</v>
      </c>
    </row>
    <row r="252" spans="1:6">
      <c r="A252" s="432"/>
      <c r="B252" s="424" t="s">
        <v>855</v>
      </c>
      <c r="C252" s="435" t="s">
        <v>1144</v>
      </c>
      <c r="D252" s="430">
        <v>77000</v>
      </c>
      <c r="E252" s="430">
        <v>0</v>
      </c>
      <c r="F252" s="430">
        <v>77000</v>
      </c>
    </row>
    <row r="253" spans="1:6">
      <c r="A253" s="432"/>
      <c r="B253" s="424" t="s">
        <v>857</v>
      </c>
      <c r="C253" s="435" t="s">
        <v>858</v>
      </c>
      <c r="D253" s="430">
        <v>58000</v>
      </c>
      <c r="E253" s="430">
        <v>0</v>
      </c>
      <c r="F253" s="430">
        <v>58000</v>
      </c>
    </row>
    <row r="254" spans="1:6">
      <c r="A254" s="432"/>
      <c r="B254" s="424" t="s">
        <v>857</v>
      </c>
      <c r="C254" s="435" t="s">
        <v>1145</v>
      </c>
      <c r="D254" s="430">
        <v>88000</v>
      </c>
      <c r="E254" s="430">
        <v>0</v>
      </c>
      <c r="F254" s="430">
        <v>88000</v>
      </c>
    </row>
    <row r="255" spans="1:6">
      <c r="A255" s="432"/>
      <c r="B255" s="424" t="s">
        <v>859</v>
      </c>
      <c r="C255" s="435" t="s">
        <v>1146</v>
      </c>
      <c r="D255" s="430">
        <v>53000</v>
      </c>
      <c r="E255" s="430">
        <v>0</v>
      </c>
      <c r="F255" s="430">
        <v>53000</v>
      </c>
    </row>
    <row r="256" spans="1:6">
      <c r="A256" s="432"/>
      <c r="B256" s="424" t="s">
        <v>859</v>
      </c>
      <c r="C256" s="435" t="s">
        <v>861</v>
      </c>
      <c r="D256" s="430">
        <v>215000</v>
      </c>
      <c r="E256" s="430">
        <v>0</v>
      </c>
      <c r="F256" s="430">
        <v>215000</v>
      </c>
    </row>
    <row r="257" spans="1:6">
      <c r="A257" s="432"/>
      <c r="B257" s="424" t="s">
        <v>859</v>
      </c>
      <c r="C257" s="435" t="s">
        <v>862</v>
      </c>
      <c r="D257" s="430">
        <v>199000</v>
      </c>
      <c r="E257" s="430">
        <v>0</v>
      </c>
      <c r="F257" s="430">
        <v>199000</v>
      </c>
    </row>
    <row r="258" spans="1:6">
      <c r="A258" s="432"/>
      <c r="B258" s="424" t="s">
        <v>859</v>
      </c>
      <c r="C258" s="435" t="s">
        <v>863</v>
      </c>
      <c r="D258" s="430">
        <v>460000</v>
      </c>
      <c r="E258" s="430">
        <v>0</v>
      </c>
      <c r="F258" s="430">
        <v>460000</v>
      </c>
    </row>
    <row r="259" spans="1:6">
      <c r="A259" s="432"/>
      <c r="B259" s="424" t="s">
        <v>859</v>
      </c>
      <c r="C259" s="435" t="s">
        <v>864</v>
      </c>
      <c r="D259" s="430">
        <v>17000</v>
      </c>
      <c r="E259" s="430">
        <v>0</v>
      </c>
      <c r="F259" s="430">
        <v>17000</v>
      </c>
    </row>
    <row r="260" spans="1:6">
      <c r="A260" s="432"/>
      <c r="B260" s="424" t="s">
        <v>859</v>
      </c>
      <c r="C260" s="435" t="s">
        <v>1147</v>
      </c>
      <c r="D260" s="430">
        <v>32000</v>
      </c>
      <c r="E260" s="430">
        <v>0</v>
      </c>
      <c r="F260" s="430">
        <v>32000</v>
      </c>
    </row>
    <row r="261" spans="1:6">
      <c r="A261" s="432"/>
      <c r="B261" s="424" t="s">
        <v>859</v>
      </c>
      <c r="C261" s="435" t="s">
        <v>866</v>
      </c>
      <c r="D261" s="430">
        <v>14000</v>
      </c>
      <c r="E261" s="430">
        <v>0</v>
      </c>
      <c r="F261" s="430">
        <v>14000</v>
      </c>
    </row>
    <row r="262" spans="1:6">
      <c r="A262" s="432"/>
      <c r="B262" s="424" t="s">
        <v>857</v>
      </c>
      <c r="C262" s="435" t="s">
        <v>867</v>
      </c>
      <c r="D262" s="430">
        <v>417000</v>
      </c>
      <c r="E262" s="430">
        <v>0</v>
      </c>
      <c r="F262" s="430">
        <v>417000</v>
      </c>
    </row>
    <row r="263" spans="1:6">
      <c r="A263" s="432"/>
      <c r="B263" s="424" t="s">
        <v>857</v>
      </c>
      <c r="C263" s="435" t="s">
        <v>868</v>
      </c>
      <c r="D263" s="430">
        <v>271000</v>
      </c>
      <c r="E263" s="430">
        <v>0</v>
      </c>
      <c r="F263" s="430">
        <v>271000</v>
      </c>
    </row>
    <row r="264" spans="1:6">
      <c r="A264" s="432"/>
      <c r="B264" s="424" t="s">
        <v>857</v>
      </c>
      <c r="C264" s="435" t="s">
        <v>869</v>
      </c>
      <c r="D264" s="430">
        <v>12814000</v>
      </c>
      <c r="E264" s="430">
        <v>0</v>
      </c>
      <c r="F264" s="430">
        <v>12814000</v>
      </c>
    </row>
    <row r="265" spans="1:6">
      <c r="A265" s="432"/>
      <c r="B265" s="424" t="s">
        <v>857</v>
      </c>
      <c r="C265" s="435" t="s">
        <v>870</v>
      </c>
      <c r="D265" s="430">
        <v>798000</v>
      </c>
      <c r="E265" s="430">
        <v>0</v>
      </c>
      <c r="F265" s="430">
        <v>798000</v>
      </c>
    </row>
    <row r="266" spans="1:6">
      <c r="A266" s="432"/>
      <c r="B266" s="424" t="s">
        <v>857</v>
      </c>
      <c r="C266" s="435" t="s">
        <v>871</v>
      </c>
      <c r="D266" s="430">
        <v>48000</v>
      </c>
      <c r="E266" s="430">
        <v>0</v>
      </c>
      <c r="F266" s="430">
        <v>48000</v>
      </c>
    </row>
    <row r="267" spans="1:6">
      <c r="A267" s="432"/>
      <c r="B267" s="424" t="s">
        <v>857</v>
      </c>
      <c r="C267" s="435" t="s">
        <v>872</v>
      </c>
      <c r="D267" s="430">
        <v>49000</v>
      </c>
      <c r="E267" s="430">
        <v>0</v>
      </c>
      <c r="F267" s="430">
        <v>49000</v>
      </c>
    </row>
    <row r="268" spans="1:6">
      <c r="A268" s="432"/>
      <c r="B268" s="424" t="s">
        <v>857</v>
      </c>
      <c r="C268" s="435" t="s">
        <v>873</v>
      </c>
      <c r="D268" s="430">
        <v>48000</v>
      </c>
      <c r="E268" s="430">
        <v>0</v>
      </c>
      <c r="F268" s="430">
        <v>48000</v>
      </c>
    </row>
    <row r="269" spans="1:6">
      <c r="A269" s="432"/>
      <c r="B269" s="424" t="s">
        <v>857</v>
      </c>
      <c r="C269" s="435" t="s">
        <v>874</v>
      </c>
      <c r="D269" s="430">
        <v>91000</v>
      </c>
      <c r="E269" s="430">
        <v>0</v>
      </c>
      <c r="F269" s="430">
        <v>91000</v>
      </c>
    </row>
    <row r="270" spans="1:6">
      <c r="A270" s="432"/>
      <c r="B270" s="424" t="s">
        <v>857</v>
      </c>
      <c r="C270" s="435" t="s">
        <v>875</v>
      </c>
      <c r="D270" s="430">
        <v>13000</v>
      </c>
      <c r="E270" s="430">
        <v>0</v>
      </c>
      <c r="F270" s="430">
        <v>13000</v>
      </c>
    </row>
    <row r="271" spans="1:6">
      <c r="A271" s="432"/>
      <c r="B271" s="424" t="s">
        <v>857</v>
      </c>
      <c r="C271" s="435" t="s">
        <v>876</v>
      </c>
      <c r="D271" s="430">
        <v>16000</v>
      </c>
      <c r="E271" s="430">
        <v>0</v>
      </c>
      <c r="F271" s="430">
        <v>16000</v>
      </c>
    </row>
    <row r="272" spans="1:6">
      <c r="A272" s="432"/>
      <c r="B272" s="424" t="s">
        <v>857</v>
      </c>
      <c r="C272" s="435" t="s">
        <v>877</v>
      </c>
      <c r="D272" s="430">
        <v>60000</v>
      </c>
      <c r="E272" s="430">
        <v>0</v>
      </c>
      <c r="F272" s="430">
        <v>60000</v>
      </c>
    </row>
    <row r="273" spans="1:6">
      <c r="A273" s="432"/>
      <c r="B273" s="424" t="s">
        <v>857</v>
      </c>
      <c r="C273" s="435" t="s">
        <v>878</v>
      </c>
      <c r="D273" s="430">
        <v>39000</v>
      </c>
      <c r="E273" s="430">
        <v>0</v>
      </c>
      <c r="F273" s="430">
        <v>39000</v>
      </c>
    </row>
    <row r="274" spans="1:6">
      <c r="A274" s="432"/>
      <c r="B274" s="424" t="s">
        <v>857</v>
      </c>
      <c r="C274" s="435" t="s">
        <v>879</v>
      </c>
      <c r="D274" s="430">
        <v>42000</v>
      </c>
      <c r="E274" s="430">
        <v>0</v>
      </c>
      <c r="F274" s="430">
        <v>42000</v>
      </c>
    </row>
    <row r="275" spans="1:6">
      <c r="A275" s="432"/>
      <c r="B275" s="424" t="s">
        <v>857</v>
      </c>
      <c r="C275" s="435" t="s">
        <v>880</v>
      </c>
      <c r="D275" s="430">
        <v>122000</v>
      </c>
      <c r="E275" s="430">
        <v>0</v>
      </c>
      <c r="F275" s="430">
        <v>122000</v>
      </c>
    </row>
    <row r="276" spans="1:6">
      <c r="A276" s="432"/>
      <c r="B276" s="424" t="s">
        <v>857</v>
      </c>
      <c r="C276" s="435" t="s">
        <v>1148</v>
      </c>
      <c r="D276" s="430">
        <v>122000</v>
      </c>
      <c r="E276" s="430">
        <v>0</v>
      </c>
      <c r="F276" s="430">
        <v>122000</v>
      </c>
    </row>
    <row r="277" spans="1:6">
      <c r="A277" s="432"/>
      <c r="B277" s="424" t="s">
        <v>857</v>
      </c>
      <c r="C277" s="435" t="s">
        <v>881</v>
      </c>
      <c r="D277" s="430">
        <v>97000</v>
      </c>
      <c r="E277" s="430">
        <v>0</v>
      </c>
      <c r="F277" s="430">
        <v>97000</v>
      </c>
    </row>
    <row r="278" spans="1:6">
      <c r="A278" s="432"/>
      <c r="B278" s="424" t="s">
        <v>857</v>
      </c>
      <c r="C278" s="435" t="s">
        <v>1149</v>
      </c>
      <c r="D278" s="430">
        <v>119000</v>
      </c>
      <c r="E278" s="430">
        <v>0</v>
      </c>
      <c r="F278" s="430">
        <v>119000</v>
      </c>
    </row>
    <row r="279" spans="1:6">
      <c r="A279" s="432"/>
      <c r="B279" s="424" t="s">
        <v>857</v>
      </c>
      <c r="C279" s="435" t="s">
        <v>882</v>
      </c>
      <c r="D279" s="430">
        <v>98000</v>
      </c>
      <c r="E279" s="430">
        <v>0</v>
      </c>
      <c r="F279" s="430">
        <v>98000</v>
      </c>
    </row>
    <row r="280" spans="1:6">
      <c r="A280" s="432"/>
      <c r="B280" s="424" t="s">
        <v>857</v>
      </c>
      <c r="C280" s="435" t="s">
        <v>865</v>
      </c>
      <c r="D280" s="430">
        <v>31000</v>
      </c>
      <c r="E280" s="430">
        <v>0</v>
      </c>
      <c r="F280" s="430">
        <v>31000</v>
      </c>
    </row>
    <row r="281" spans="1:6">
      <c r="A281" s="432"/>
      <c r="B281" s="424" t="s">
        <v>857</v>
      </c>
      <c r="C281" s="435" t="s">
        <v>883</v>
      </c>
      <c r="D281" s="430">
        <v>19000</v>
      </c>
      <c r="E281" s="430">
        <v>0</v>
      </c>
      <c r="F281" s="430">
        <v>19000</v>
      </c>
    </row>
    <row r="282" spans="1:6">
      <c r="A282" s="432"/>
      <c r="B282" s="424" t="s">
        <v>857</v>
      </c>
      <c r="C282" s="435" t="s">
        <v>884</v>
      </c>
      <c r="D282" s="430">
        <v>1760000</v>
      </c>
      <c r="E282" s="430">
        <v>0</v>
      </c>
      <c r="F282" s="430">
        <v>1760000</v>
      </c>
    </row>
    <row r="283" spans="1:6">
      <c r="A283" s="432"/>
      <c r="B283" s="424" t="s">
        <v>857</v>
      </c>
      <c r="C283" s="435" t="s">
        <v>1150</v>
      </c>
      <c r="D283" s="430">
        <v>1422000</v>
      </c>
      <c r="E283" s="430">
        <v>0</v>
      </c>
      <c r="F283" s="430">
        <v>1422000</v>
      </c>
    </row>
    <row r="284" spans="1:6">
      <c r="A284" s="432"/>
      <c r="B284" s="424" t="s">
        <v>857</v>
      </c>
      <c r="C284" s="435" t="s">
        <v>885</v>
      </c>
      <c r="D284" s="430">
        <v>1000</v>
      </c>
      <c r="E284" s="430">
        <v>0</v>
      </c>
      <c r="F284" s="430">
        <v>1000</v>
      </c>
    </row>
    <row r="285" spans="1:6">
      <c r="A285" s="432"/>
      <c r="B285" s="424" t="s">
        <v>857</v>
      </c>
      <c r="C285" s="435" t="s">
        <v>886</v>
      </c>
      <c r="D285" s="430">
        <v>108000</v>
      </c>
      <c r="E285" s="430">
        <v>0</v>
      </c>
      <c r="F285" s="430">
        <v>108000</v>
      </c>
    </row>
    <row r="286" spans="1:6">
      <c r="A286" s="432"/>
      <c r="B286" s="424" t="s">
        <v>857</v>
      </c>
      <c r="C286" s="435" t="s">
        <v>860</v>
      </c>
      <c r="D286" s="430">
        <v>43000</v>
      </c>
      <c r="E286" s="430">
        <v>0</v>
      </c>
      <c r="F286" s="430">
        <v>43000</v>
      </c>
    </row>
    <row r="287" spans="1:6">
      <c r="A287" s="432"/>
      <c r="B287" s="424" t="s">
        <v>857</v>
      </c>
      <c r="C287" s="435" t="s">
        <v>887</v>
      </c>
      <c r="D287" s="430">
        <v>53000</v>
      </c>
      <c r="E287" s="430">
        <v>0</v>
      </c>
      <c r="F287" s="430">
        <v>53000</v>
      </c>
    </row>
    <row r="288" spans="1:6">
      <c r="A288" s="432"/>
      <c r="B288" s="424" t="s">
        <v>857</v>
      </c>
      <c r="C288" s="435" t="s">
        <v>888</v>
      </c>
      <c r="D288" s="430">
        <v>51000</v>
      </c>
      <c r="E288" s="430">
        <v>0</v>
      </c>
      <c r="F288" s="430">
        <v>51000</v>
      </c>
    </row>
    <row r="289" spans="1:6">
      <c r="A289" s="432"/>
      <c r="B289" s="424" t="s">
        <v>857</v>
      </c>
      <c r="C289" s="435" t="s">
        <v>889</v>
      </c>
      <c r="D289" s="430">
        <v>51000</v>
      </c>
      <c r="E289" s="430">
        <v>0</v>
      </c>
      <c r="F289" s="430">
        <v>51000</v>
      </c>
    </row>
    <row r="290" spans="1:6">
      <c r="A290" s="432"/>
      <c r="B290" s="424" t="s">
        <v>857</v>
      </c>
      <c r="C290" s="435" t="s">
        <v>890</v>
      </c>
      <c r="D290" s="430">
        <v>49000</v>
      </c>
      <c r="E290" s="430">
        <v>0</v>
      </c>
      <c r="F290" s="430">
        <v>49000</v>
      </c>
    </row>
    <row r="291" spans="1:6">
      <c r="A291" s="432"/>
      <c r="B291" s="424" t="s">
        <v>857</v>
      </c>
      <c r="C291" s="435" t="s">
        <v>891</v>
      </c>
      <c r="D291" s="430">
        <v>327000</v>
      </c>
      <c r="E291" s="430">
        <v>0</v>
      </c>
      <c r="F291" s="430">
        <v>327000</v>
      </c>
    </row>
    <row r="292" spans="1:6">
      <c r="A292" s="432"/>
      <c r="B292" s="424" t="s">
        <v>857</v>
      </c>
      <c r="C292" s="435" t="s">
        <v>892</v>
      </c>
      <c r="D292" s="430">
        <v>55000</v>
      </c>
      <c r="E292" s="430">
        <v>0</v>
      </c>
      <c r="F292" s="430">
        <v>55000</v>
      </c>
    </row>
    <row r="293" spans="1:6">
      <c r="A293" s="432"/>
      <c r="B293" s="424" t="s">
        <v>857</v>
      </c>
      <c r="C293" s="435" t="s">
        <v>893</v>
      </c>
      <c r="D293" s="430">
        <v>56000</v>
      </c>
      <c r="E293" s="430">
        <v>0</v>
      </c>
      <c r="F293" s="430">
        <v>56000</v>
      </c>
    </row>
    <row r="294" spans="1:6">
      <c r="A294" s="432"/>
      <c r="B294" s="424" t="s">
        <v>857</v>
      </c>
      <c r="C294" s="435" t="s">
        <v>894</v>
      </c>
      <c r="D294" s="430">
        <v>55000</v>
      </c>
      <c r="E294" s="430">
        <v>0</v>
      </c>
      <c r="F294" s="430">
        <v>55000</v>
      </c>
    </row>
    <row r="295" spans="1:6">
      <c r="A295" s="432"/>
      <c r="B295" s="424" t="s">
        <v>857</v>
      </c>
      <c r="C295" s="435" t="s">
        <v>895</v>
      </c>
      <c r="D295" s="430">
        <v>55000</v>
      </c>
      <c r="E295" s="430">
        <v>0</v>
      </c>
      <c r="F295" s="430">
        <v>55000</v>
      </c>
    </row>
    <row r="296" spans="1:6">
      <c r="A296" s="432"/>
      <c r="B296" s="424" t="s">
        <v>857</v>
      </c>
      <c r="C296" s="435" t="s">
        <v>896</v>
      </c>
      <c r="D296" s="430">
        <v>53000</v>
      </c>
      <c r="E296" s="430">
        <v>0</v>
      </c>
      <c r="F296" s="430">
        <v>53000</v>
      </c>
    </row>
    <row r="297" spans="1:6">
      <c r="A297" s="432"/>
      <c r="B297" s="424" t="s">
        <v>857</v>
      </c>
      <c r="C297" s="435" t="s">
        <v>897</v>
      </c>
      <c r="D297" s="430">
        <v>52000</v>
      </c>
      <c r="E297" s="430">
        <v>0</v>
      </c>
      <c r="F297" s="430">
        <v>52000</v>
      </c>
    </row>
    <row r="298" spans="1:6">
      <c r="A298" s="432"/>
      <c r="B298" s="424" t="s">
        <v>857</v>
      </c>
      <c r="C298" s="435" t="s">
        <v>898</v>
      </c>
      <c r="D298" s="430">
        <v>44000</v>
      </c>
      <c r="E298" s="430">
        <v>0</v>
      </c>
      <c r="F298" s="430">
        <v>44000</v>
      </c>
    </row>
    <row r="299" spans="1:6">
      <c r="A299" s="432"/>
      <c r="B299" s="424" t="s">
        <v>857</v>
      </c>
      <c r="C299" s="435" t="s">
        <v>899</v>
      </c>
      <c r="D299" s="430">
        <v>286000</v>
      </c>
      <c r="E299" s="430">
        <v>0</v>
      </c>
      <c r="F299" s="430">
        <v>286000</v>
      </c>
    </row>
    <row r="300" spans="1:6">
      <c r="A300" s="432"/>
      <c r="B300" s="424" t="s">
        <v>857</v>
      </c>
      <c r="C300" s="435" t="s">
        <v>900</v>
      </c>
      <c r="D300" s="430">
        <v>799000</v>
      </c>
      <c r="E300" s="430">
        <v>0</v>
      </c>
      <c r="F300" s="430">
        <v>799000</v>
      </c>
    </row>
    <row r="301" spans="1:6">
      <c r="A301" s="432"/>
      <c r="B301" s="424" t="s">
        <v>857</v>
      </c>
      <c r="C301" s="435" t="s">
        <v>901</v>
      </c>
      <c r="D301" s="430">
        <v>340000</v>
      </c>
      <c r="E301" s="430">
        <v>0</v>
      </c>
      <c r="F301" s="430">
        <v>340000</v>
      </c>
    </row>
    <row r="302" spans="1:6">
      <c r="A302" s="432"/>
      <c r="B302" s="424" t="s">
        <v>857</v>
      </c>
      <c r="C302" s="435" t="s">
        <v>902</v>
      </c>
      <c r="D302" s="430">
        <v>340000</v>
      </c>
      <c r="E302" s="430">
        <v>0</v>
      </c>
      <c r="F302" s="430">
        <v>340000</v>
      </c>
    </row>
    <row r="303" spans="1:6">
      <c r="A303" s="432"/>
      <c r="B303" s="424" t="s">
        <v>857</v>
      </c>
      <c r="C303" s="435" t="s">
        <v>903</v>
      </c>
      <c r="D303" s="430">
        <v>340000</v>
      </c>
      <c r="E303" s="430">
        <v>0</v>
      </c>
      <c r="F303" s="430">
        <v>340000</v>
      </c>
    </row>
    <row r="304" spans="1:6">
      <c r="A304" s="432"/>
      <c r="B304" s="424" t="s">
        <v>857</v>
      </c>
      <c r="C304" s="435" t="s">
        <v>904</v>
      </c>
      <c r="D304" s="430">
        <v>340000</v>
      </c>
      <c r="E304" s="430">
        <v>0</v>
      </c>
      <c r="F304" s="430">
        <v>340000</v>
      </c>
    </row>
    <row r="305" spans="1:6">
      <c r="A305" s="432"/>
      <c r="B305" s="424" t="s">
        <v>857</v>
      </c>
      <c r="C305" s="435" t="s">
        <v>905</v>
      </c>
      <c r="D305" s="430">
        <v>340000</v>
      </c>
      <c r="E305" s="430">
        <v>0</v>
      </c>
      <c r="F305" s="430">
        <v>340000</v>
      </c>
    </row>
    <row r="306" spans="1:6">
      <c r="A306" s="432"/>
      <c r="B306" s="424" t="s">
        <v>857</v>
      </c>
      <c r="C306" s="435" t="s">
        <v>906</v>
      </c>
      <c r="D306" s="430">
        <v>340000</v>
      </c>
      <c r="E306" s="430">
        <v>0</v>
      </c>
      <c r="F306" s="430">
        <v>340000</v>
      </c>
    </row>
    <row r="307" spans="1:6">
      <c r="A307" s="432"/>
      <c r="B307" s="424" t="s">
        <v>857</v>
      </c>
      <c r="C307" s="435" t="s">
        <v>907</v>
      </c>
      <c r="D307" s="430">
        <v>340000</v>
      </c>
      <c r="E307" s="430">
        <v>0</v>
      </c>
      <c r="F307" s="430">
        <v>340000</v>
      </c>
    </row>
    <row r="308" spans="1:6">
      <c r="A308" s="432"/>
      <c r="B308" s="424" t="s">
        <v>857</v>
      </c>
      <c r="C308" s="435" t="s">
        <v>908</v>
      </c>
      <c r="D308" s="430">
        <v>340000</v>
      </c>
      <c r="E308" s="430">
        <v>0</v>
      </c>
      <c r="F308" s="430">
        <v>340000</v>
      </c>
    </row>
    <row r="309" spans="1:6">
      <c r="A309" s="432"/>
      <c r="B309" s="424" t="s">
        <v>857</v>
      </c>
      <c r="C309" s="435" t="s">
        <v>909</v>
      </c>
      <c r="D309" s="430">
        <v>339000</v>
      </c>
      <c r="E309" s="430">
        <v>0</v>
      </c>
      <c r="F309" s="430">
        <v>339000</v>
      </c>
    </row>
    <row r="310" spans="1:6">
      <c r="A310" s="432"/>
      <c r="B310" s="424" t="s">
        <v>857</v>
      </c>
      <c r="C310" s="435" t="s">
        <v>910</v>
      </c>
      <c r="D310" s="430">
        <v>339000</v>
      </c>
      <c r="E310" s="430">
        <v>0</v>
      </c>
      <c r="F310" s="430">
        <v>339000</v>
      </c>
    </row>
    <row r="311" spans="1:6">
      <c r="A311" s="432"/>
      <c r="B311" s="424" t="s">
        <v>857</v>
      </c>
      <c r="C311" s="435" t="s">
        <v>911</v>
      </c>
      <c r="D311" s="430">
        <v>339000</v>
      </c>
      <c r="E311" s="430">
        <v>0</v>
      </c>
      <c r="F311" s="430">
        <v>339000</v>
      </c>
    </row>
    <row r="312" spans="1:6">
      <c r="A312" s="432"/>
      <c r="B312" s="424" t="s">
        <v>857</v>
      </c>
      <c r="C312" s="435" t="s">
        <v>912</v>
      </c>
      <c r="D312" s="430">
        <v>330000</v>
      </c>
      <c r="E312" s="430">
        <v>0</v>
      </c>
      <c r="F312" s="430">
        <v>330000</v>
      </c>
    </row>
    <row r="313" spans="1:6">
      <c r="A313" s="432"/>
      <c r="B313" s="424" t="s">
        <v>857</v>
      </c>
      <c r="C313" s="435" t="s">
        <v>913</v>
      </c>
      <c r="D313" s="430">
        <v>331000</v>
      </c>
      <c r="E313" s="430">
        <v>0</v>
      </c>
      <c r="F313" s="430">
        <v>331000</v>
      </c>
    </row>
    <row r="314" spans="1:6">
      <c r="A314" s="432"/>
      <c r="B314" s="424" t="s">
        <v>857</v>
      </c>
      <c r="C314" s="435" t="s">
        <v>914</v>
      </c>
      <c r="D314" s="430">
        <v>430000</v>
      </c>
      <c r="E314" s="430">
        <v>0</v>
      </c>
      <c r="F314" s="430">
        <v>430000</v>
      </c>
    </row>
    <row r="315" spans="1:6">
      <c r="A315" s="432"/>
      <c r="B315" s="424" t="s">
        <v>857</v>
      </c>
      <c r="C315" s="435" t="s">
        <v>915</v>
      </c>
      <c r="D315" s="430">
        <v>427000</v>
      </c>
      <c r="E315" s="430">
        <v>0</v>
      </c>
      <c r="F315" s="430">
        <v>427000</v>
      </c>
    </row>
    <row r="316" spans="1:6">
      <c r="A316" s="432"/>
      <c r="B316" s="424" t="s">
        <v>857</v>
      </c>
      <c r="C316" s="435" t="s">
        <v>916</v>
      </c>
      <c r="D316" s="430">
        <v>425000</v>
      </c>
      <c r="E316" s="430">
        <v>0</v>
      </c>
      <c r="F316" s="430">
        <v>425000</v>
      </c>
    </row>
    <row r="317" spans="1:6">
      <c r="A317" s="432"/>
      <c r="B317" s="424" t="s">
        <v>857</v>
      </c>
      <c r="C317" s="435" t="s">
        <v>917</v>
      </c>
      <c r="D317" s="430">
        <v>422000</v>
      </c>
      <c r="E317" s="430">
        <v>0</v>
      </c>
      <c r="F317" s="430">
        <v>422000</v>
      </c>
    </row>
    <row r="318" spans="1:6">
      <c r="A318" s="432"/>
      <c r="B318" s="424" t="s">
        <v>857</v>
      </c>
      <c r="C318" s="435" t="s">
        <v>918</v>
      </c>
      <c r="D318" s="430">
        <v>419000</v>
      </c>
      <c r="E318" s="430">
        <v>0</v>
      </c>
      <c r="F318" s="430">
        <v>419000</v>
      </c>
    </row>
    <row r="319" spans="1:6">
      <c r="A319" s="432"/>
      <c r="B319" s="424" t="s">
        <v>857</v>
      </c>
      <c r="C319" s="435" t="s">
        <v>919</v>
      </c>
      <c r="D319" s="430">
        <v>2014000</v>
      </c>
      <c r="E319" s="430">
        <v>0</v>
      </c>
      <c r="F319" s="430">
        <v>2014000</v>
      </c>
    </row>
    <row r="320" spans="1:6">
      <c r="A320" s="432"/>
      <c r="B320" s="424" t="s">
        <v>857</v>
      </c>
      <c r="C320" s="435" t="s">
        <v>920</v>
      </c>
      <c r="D320" s="430">
        <v>4300000</v>
      </c>
      <c r="E320" s="430">
        <v>0</v>
      </c>
      <c r="F320" s="430">
        <v>4300000</v>
      </c>
    </row>
    <row r="321" spans="1:6">
      <c r="A321" s="432"/>
      <c r="B321" s="424" t="s">
        <v>857</v>
      </c>
      <c r="C321" s="435" t="s">
        <v>921</v>
      </c>
      <c r="D321" s="430">
        <v>336000</v>
      </c>
      <c r="E321" s="430">
        <v>0</v>
      </c>
      <c r="F321" s="430">
        <v>336000</v>
      </c>
    </row>
    <row r="322" spans="1:6">
      <c r="A322" s="432"/>
      <c r="B322" s="424" t="s">
        <v>857</v>
      </c>
      <c r="C322" s="435" t="s">
        <v>922</v>
      </c>
      <c r="D322" s="430">
        <v>211000</v>
      </c>
      <c r="E322" s="430">
        <v>0</v>
      </c>
      <c r="F322" s="430">
        <v>211000</v>
      </c>
    </row>
    <row r="323" spans="1:6">
      <c r="A323" s="432"/>
      <c r="B323" s="424" t="s">
        <v>857</v>
      </c>
      <c r="C323" s="435" t="s">
        <v>923</v>
      </c>
      <c r="D323" s="430">
        <v>228000</v>
      </c>
      <c r="E323" s="430">
        <v>0</v>
      </c>
      <c r="F323" s="430">
        <v>228000</v>
      </c>
    </row>
    <row r="324" spans="1:6">
      <c r="A324" s="432"/>
      <c r="B324" s="424" t="s">
        <v>857</v>
      </c>
      <c r="C324" s="435" t="s">
        <v>1151</v>
      </c>
      <c r="D324" s="430">
        <v>151000</v>
      </c>
      <c r="E324" s="430">
        <v>0</v>
      </c>
      <c r="F324" s="430">
        <v>151000</v>
      </c>
    </row>
    <row r="325" spans="1:6">
      <c r="A325" s="432"/>
      <c r="B325" s="424" t="s">
        <v>857</v>
      </c>
      <c r="C325" s="435" t="s">
        <v>1152</v>
      </c>
      <c r="D325" s="430">
        <v>122000</v>
      </c>
      <c r="E325" s="430">
        <v>0</v>
      </c>
      <c r="F325" s="430">
        <v>122000</v>
      </c>
    </row>
    <row r="326" spans="1:6">
      <c r="A326" s="432"/>
      <c r="B326" s="424" t="s">
        <v>857</v>
      </c>
      <c r="C326" s="435" t="s">
        <v>924</v>
      </c>
      <c r="D326" s="430">
        <v>303000</v>
      </c>
      <c r="E326" s="430">
        <v>0</v>
      </c>
      <c r="F326" s="430">
        <v>303000</v>
      </c>
    </row>
    <row r="327" spans="1:6">
      <c r="A327" s="432"/>
      <c r="B327" s="424" t="s">
        <v>857</v>
      </c>
      <c r="C327" s="435" t="s">
        <v>925</v>
      </c>
      <c r="D327" s="430">
        <v>422000</v>
      </c>
      <c r="E327" s="430">
        <v>0</v>
      </c>
      <c r="F327" s="430">
        <v>422000</v>
      </c>
    </row>
    <row r="328" spans="1:6">
      <c r="A328" s="432"/>
      <c r="B328" s="424" t="s">
        <v>857</v>
      </c>
      <c r="C328" s="435" t="s">
        <v>926</v>
      </c>
      <c r="D328" s="430">
        <v>10000</v>
      </c>
      <c r="E328" s="430">
        <v>0</v>
      </c>
      <c r="F328" s="430">
        <v>10000</v>
      </c>
    </row>
    <row r="329" spans="1:6">
      <c r="A329" s="432"/>
      <c r="B329" s="424" t="s">
        <v>857</v>
      </c>
      <c r="C329" s="435" t="s">
        <v>927</v>
      </c>
      <c r="D329" s="430">
        <v>339000</v>
      </c>
      <c r="E329" s="430">
        <v>0</v>
      </c>
      <c r="F329" s="430">
        <v>339000</v>
      </c>
    </row>
    <row r="330" spans="1:6">
      <c r="A330" s="432"/>
      <c r="B330" s="424" t="s">
        <v>928</v>
      </c>
      <c r="C330" s="435" t="s">
        <v>929</v>
      </c>
      <c r="D330" s="430">
        <v>60000</v>
      </c>
      <c r="E330" s="430">
        <v>0</v>
      </c>
      <c r="F330" s="430">
        <v>60000</v>
      </c>
    </row>
    <row r="331" spans="1:6">
      <c r="A331" s="432"/>
      <c r="B331" s="424" t="s">
        <v>930</v>
      </c>
      <c r="C331" s="435" t="s">
        <v>931</v>
      </c>
      <c r="D331" s="430">
        <v>30000</v>
      </c>
      <c r="E331" s="430">
        <v>0</v>
      </c>
      <c r="F331" s="430">
        <v>30000</v>
      </c>
    </row>
    <row r="332" spans="1:6">
      <c r="A332" s="432"/>
      <c r="B332" s="424" t="s">
        <v>932</v>
      </c>
      <c r="C332" s="435" t="s">
        <v>933</v>
      </c>
      <c r="D332" s="430">
        <v>87163</v>
      </c>
      <c r="E332" s="430">
        <v>0</v>
      </c>
      <c r="F332" s="430">
        <v>87163</v>
      </c>
    </row>
    <row r="333" spans="1:6">
      <c r="A333" s="432"/>
      <c r="B333" s="424" t="s">
        <v>934</v>
      </c>
      <c r="C333" s="435" t="s">
        <v>935</v>
      </c>
      <c r="D333" s="430">
        <v>3000</v>
      </c>
      <c r="E333" s="430">
        <v>0</v>
      </c>
      <c r="F333" s="430">
        <v>3000</v>
      </c>
    </row>
    <row r="334" spans="1:6">
      <c r="A334" s="432"/>
      <c r="B334" s="424" t="s">
        <v>936</v>
      </c>
      <c r="C334" s="435" t="s">
        <v>937</v>
      </c>
      <c r="D334" s="430">
        <v>1400</v>
      </c>
      <c r="E334" s="430">
        <v>0</v>
      </c>
      <c r="F334" s="430">
        <v>1400</v>
      </c>
    </row>
    <row r="335" spans="1:6">
      <c r="A335" s="432"/>
      <c r="B335" s="424" t="s">
        <v>938</v>
      </c>
      <c r="C335" s="435" t="s">
        <v>939</v>
      </c>
      <c r="D335" s="430">
        <v>1510</v>
      </c>
      <c r="E335" s="430">
        <v>0</v>
      </c>
      <c r="F335" s="430">
        <v>1510</v>
      </c>
    </row>
    <row r="336" spans="1:6">
      <c r="A336" s="432"/>
      <c r="B336" s="424" t="s">
        <v>940</v>
      </c>
      <c r="C336" s="435" t="s">
        <v>941</v>
      </c>
      <c r="D336" s="430">
        <v>200000</v>
      </c>
      <c r="E336" s="430">
        <v>0</v>
      </c>
      <c r="F336" s="430">
        <v>200000</v>
      </c>
    </row>
    <row r="337" spans="1:6">
      <c r="A337" s="432"/>
      <c r="B337" s="424" t="s">
        <v>942</v>
      </c>
      <c r="C337" s="435" t="s">
        <v>943</v>
      </c>
      <c r="D337" s="430">
        <v>40000</v>
      </c>
      <c r="E337" s="430">
        <v>0</v>
      </c>
      <c r="F337" s="430">
        <v>40000</v>
      </c>
    </row>
    <row r="338" spans="1:6">
      <c r="A338" s="432"/>
      <c r="B338" s="424" t="s">
        <v>944</v>
      </c>
      <c r="C338" s="435" t="s">
        <v>945</v>
      </c>
      <c r="D338" s="430">
        <v>40000</v>
      </c>
      <c r="E338" s="430">
        <v>0</v>
      </c>
      <c r="F338" s="430">
        <v>40000</v>
      </c>
    </row>
    <row r="339" spans="1:6">
      <c r="A339" s="432"/>
      <c r="B339" s="424" t="s">
        <v>946</v>
      </c>
      <c r="C339" s="435" t="s">
        <v>947</v>
      </c>
      <c r="D339" s="430">
        <v>59000</v>
      </c>
      <c r="E339" s="430">
        <v>0</v>
      </c>
      <c r="F339" s="430">
        <v>59000</v>
      </c>
    </row>
    <row r="340" spans="1:6">
      <c r="A340" s="432"/>
      <c r="B340" s="424" t="s">
        <v>948</v>
      </c>
      <c r="C340" s="435" t="s">
        <v>949</v>
      </c>
      <c r="D340" s="430">
        <v>30000</v>
      </c>
      <c r="E340" s="430">
        <v>0</v>
      </c>
      <c r="F340" s="430">
        <v>30000</v>
      </c>
    </row>
    <row r="341" spans="1:6">
      <c r="A341" s="432"/>
      <c r="B341" s="424" t="s">
        <v>950</v>
      </c>
      <c r="C341" s="435" t="s">
        <v>951</v>
      </c>
      <c r="D341" s="430">
        <v>20000</v>
      </c>
      <c r="E341" s="430">
        <v>0</v>
      </c>
      <c r="F341" s="430">
        <v>20000</v>
      </c>
    </row>
    <row r="342" spans="1:6">
      <c r="A342" s="432"/>
      <c r="B342" s="424" t="s">
        <v>952</v>
      </c>
      <c r="C342" s="435" t="s">
        <v>953</v>
      </c>
      <c r="D342" s="430">
        <v>30000</v>
      </c>
      <c r="E342" s="430">
        <v>0</v>
      </c>
      <c r="F342" s="430">
        <v>30000</v>
      </c>
    </row>
    <row r="343" spans="1:6">
      <c r="A343" s="432"/>
      <c r="B343" s="424" t="s">
        <v>954</v>
      </c>
      <c r="C343" s="435" t="s">
        <v>955</v>
      </c>
      <c r="D343" s="430">
        <v>30000</v>
      </c>
      <c r="E343" s="430">
        <v>0</v>
      </c>
      <c r="F343" s="430">
        <v>30000</v>
      </c>
    </row>
    <row r="344" spans="1:6">
      <c r="A344" s="432"/>
      <c r="B344" s="424" t="s">
        <v>956</v>
      </c>
      <c r="C344" s="435" t="s">
        <v>957</v>
      </c>
      <c r="D344" s="430">
        <v>6500</v>
      </c>
      <c r="E344" s="430">
        <v>0</v>
      </c>
      <c r="F344" s="430">
        <v>6500</v>
      </c>
    </row>
    <row r="345" spans="1:6">
      <c r="A345" s="432"/>
      <c r="B345" s="424" t="s">
        <v>958</v>
      </c>
      <c r="C345" s="435" t="s">
        <v>959</v>
      </c>
      <c r="D345" s="430">
        <v>4980</v>
      </c>
      <c r="E345" s="430">
        <v>0</v>
      </c>
      <c r="F345" s="430">
        <v>4980</v>
      </c>
    </row>
    <row r="346" spans="1:6">
      <c r="A346" s="432"/>
      <c r="B346" s="424" t="s">
        <v>960</v>
      </c>
      <c r="C346" s="435" t="s">
        <v>961</v>
      </c>
      <c r="D346" s="430">
        <v>21557</v>
      </c>
      <c r="E346" s="430">
        <v>0</v>
      </c>
      <c r="F346" s="430">
        <v>21557</v>
      </c>
    </row>
    <row r="347" spans="1:6">
      <c r="A347" s="432"/>
      <c r="B347" s="424" t="s">
        <v>962</v>
      </c>
      <c r="C347" s="435" t="s">
        <v>963</v>
      </c>
      <c r="D347" s="430">
        <v>30000</v>
      </c>
      <c r="E347" s="430">
        <v>0</v>
      </c>
      <c r="F347" s="430">
        <v>30000</v>
      </c>
    </row>
    <row r="348" spans="1:6">
      <c r="A348" s="432"/>
      <c r="B348" s="424" t="s">
        <v>964</v>
      </c>
      <c r="C348" s="435" t="s">
        <v>965</v>
      </c>
      <c r="D348" s="430">
        <v>30000</v>
      </c>
      <c r="E348" s="430">
        <v>0</v>
      </c>
      <c r="F348" s="430">
        <v>30000</v>
      </c>
    </row>
    <row r="349" spans="1:6">
      <c r="A349" s="432"/>
      <c r="B349" s="424" t="s">
        <v>966</v>
      </c>
      <c r="C349" s="435" t="s">
        <v>967</v>
      </c>
      <c r="D349" s="430">
        <v>30000</v>
      </c>
      <c r="E349" s="430">
        <v>0</v>
      </c>
      <c r="F349" s="430">
        <v>30000</v>
      </c>
    </row>
    <row r="350" spans="1:6">
      <c r="A350" s="432"/>
      <c r="B350" s="424" t="s">
        <v>968</v>
      </c>
      <c r="C350" s="435" t="s">
        <v>969</v>
      </c>
      <c r="D350" s="430">
        <v>60000</v>
      </c>
      <c r="E350" s="430">
        <v>0</v>
      </c>
      <c r="F350" s="430">
        <v>60000</v>
      </c>
    </row>
    <row r="351" spans="1:6">
      <c r="A351" s="432"/>
      <c r="B351" s="424" t="s">
        <v>970</v>
      </c>
      <c r="C351" s="435" t="s">
        <v>971</v>
      </c>
      <c r="D351" s="430">
        <v>30000</v>
      </c>
      <c r="E351" s="430">
        <v>0</v>
      </c>
      <c r="F351" s="430">
        <v>30000</v>
      </c>
    </row>
    <row r="352" spans="1:6">
      <c r="A352" s="432"/>
      <c r="B352" s="424" t="s">
        <v>972</v>
      </c>
      <c r="C352" s="435" t="s">
        <v>973</v>
      </c>
      <c r="D352" s="430">
        <v>40000</v>
      </c>
      <c r="E352" s="430">
        <v>0</v>
      </c>
      <c r="F352" s="430">
        <v>40000</v>
      </c>
    </row>
    <row r="353" spans="1:6">
      <c r="A353" s="432"/>
      <c r="B353" s="424" t="s">
        <v>974</v>
      </c>
      <c r="C353" s="435" t="s">
        <v>975</v>
      </c>
      <c r="D353" s="430">
        <v>30000</v>
      </c>
      <c r="E353" s="430">
        <v>0</v>
      </c>
      <c r="F353" s="430">
        <v>30000</v>
      </c>
    </row>
    <row r="354" spans="1:6">
      <c r="A354" s="432"/>
      <c r="B354" s="424" t="s">
        <v>976</v>
      </c>
      <c r="C354" s="435" t="s">
        <v>977</v>
      </c>
      <c r="D354" s="430">
        <v>30000</v>
      </c>
      <c r="E354" s="430">
        <v>0</v>
      </c>
      <c r="F354" s="430">
        <v>30000</v>
      </c>
    </row>
    <row r="355" spans="1:6" ht="12.75">
      <c r="A355" s="419"/>
      <c r="B355" s="424" t="s">
        <v>978</v>
      </c>
      <c r="C355" s="435" t="s">
        <v>979</v>
      </c>
      <c r="D355" s="430">
        <v>50000</v>
      </c>
      <c r="E355" s="430">
        <v>0</v>
      </c>
      <c r="F355" s="430">
        <v>50000</v>
      </c>
    </row>
    <row r="356" spans="1:6" ht="12.75">
      <c r="A356" s="419"/>
      <c r="B356" s="424" t="s">
        <v>980</v>
      </c>
      <c r="C356" s="435" t="s">
        <v>981</v>
      </c>
      <c r="D356" s="430">
        <v>3000</v>
      </c>
      <c r="E356" s="430">
        <v>0</v>
      </c>
      <c r="F356" s="430">
        <v>3000</v>
      </c>
    </row>
    <row r="357" spans="1:6" ht="12.75">
      <c r="A357" s="419"/>
      <c r="B357" s="424" t="s">
        <v>982</v>
      </c>
      <c r="C357" s="435" t="s">
        <v>1153</v>
      </c>
      <c r="D357" s="430">
        <v>30000</v>
      </c>
      <c r="E357" s="430">
        <v>0</v>
      </c>
      <c r="F357" s="430">
        <v>30000</v>
      </c>
    </row>
    <row r="358" spans="1:6" ht="12.75">
      <c r="A358" s="419"/>
      <c r="B358" s="424" t="s">
        <v>983</v>
      </c>
      <c r="C358" s="435" t="s">
        <v>984</v>
      </c>
      <c r="D358" s="430">
        <v>235000</v>
      </c>
      <c r="E358" s="430">
        <v>0</v>
      </c>
      <c r="F358" s="430">
        <v>235000</v>
      </c>
    </row>
    <row r="359" spans="1:6" ht="12.75">
      <c r="A359" s="419"/>
      <c r="B359" s="424" t="s">
        <v>985</v>
      </c>
      <c r="C359" s="435" t="s">
        <v>986</v>
      </c>
      <c r="D359" s="430">
        <v>2000</v>
      </c>
      <c r="E359" s="430">
        <v>0</v>
      </c>
      <c r="F359" s="430">
        <v>2000</v>
      </c>
    </row>
    <row r="360" spans="1:6" ht="12.75">
      <c r="A360" s="419"/>
      <c r="B360" s="424" t="s">
        <v>987</v>
      </c>
      <c r="C360" s="435" t="s">
        <v>988</v>
      </c>
      <c r="D360" s="430">
        <v>3000</v>
      </c>
      <c r="E360" s="430">
        <v>0</v>
      </c>
      <c r="F360" s="430">
        <v>3000</v>
      </c>
    </row>
    <row r="361" spans="1:6" ht="12.75">
      <c r="A361" s="419"/>
      <c r="B361" s="424" t="s">
        <v>1154</v>
      </c>
      <c r="C361" s="435" t="s">
        <v>1155</v>
      </c>
      <c r="D361" s="430">
        <v>40000</v>
      </c>
      <c r="E361" s="430">
        <v>0</v>
      </c>
      <c r="F361" s="430">
        <v>40000</v>
      </c>
    </row>
    <row r="362" spans="1:6" ht="12.75">
      <c r="A362" s="419"/>
      <c r="B362" s="424" t="s">
        <v>1154</v>
      </c>
      <c r="C362" s="435" t="s">
        <v>1156</v>
      </c>
      <c r="D362" s="430">
        <v>40000</v>
      </c>
      <c r="E362" s="430">
        <v>0</v>
      </c>
      <c r="F362" s="430">
        <v>40000</v>
      </c>
    </row>
    <row r="363" spans="1:6" ht="12.75">
      <c r="A363" s="419"/>
      <c r="B363" s="424" t="s">
        <v>1379</v>
      </c>
      <c r="C363" s="419"/>
      <c r="D363" s="430">
        <v>250000</v>
      </c>
      <c r="E363" s="430">
        <v>0</v>
      </c>
      <c r="F363" s="430">
        <v>250000</v>
      </c>
    </row>
    <row r="364" spans="1:6" ht="12.75">
      <c r="A364" s="419"/>
      <c r="B364" s="424" t="s">
        <v>1154</v>
      </c>
      <c r="C364" s="435" t="s">
        <v>1157</v>
      </c>
      <c r="D364" s="430">
        <v>40000</v>
      </c>
      <c r="E364" s="430">
        <v>0</v>
      </c>
      <c r="F364" s="430">
        <v>40000</v>
      </c>
    </row>
    <row r="365" spans="1:6" ht="12.75">
      <c r="A365" s="419"/>
      <c r="B365" s="419"/>
      <c r="C365" s="419"/>
      <c r="D365" s="431">
        <v>40747689</v>
      </c>
      <c r="E365" s="431">
        <v>0</v>
      </c>
      <c r="F365" s="431">
        <v>40747689</v>
      </c>
    </row>
    <row r="366" spans="1:6" ht="12.75">
      <c r="A366" s="229"/>
      <c r="B366" s="229"/>
      <c r="C366" s="229"/>
      <c r="D366" s="236"/>
      <c r="E366" s="236"/>
      <c r="F366" s="236"/>
    </row>
    <row r="367" spans="1:6" ht="12.75">
      <c r="A367" s="378" t="s">
        <v>809</v>
      </c>
      <c r="B367" s="379"/>
      <c r="C367" s="380"/>
      <c r="D367" s="379"/>
      <c r="E367" s="379"/>
      <c r="F367" s="379"/>
    </row>
    <row r="368" spans="1:6">
      <c r="A368" s="390"/>
      <c r="B368" s="382" t="s">
        <v>116</v>
      </c>
      <c r="C368" s="385" t="s">
        <v>98</v>
      </c>
      <c r="D368" s="391">
        <v>129681391</v>
      </c>
      <c r="E368" s="391">
        <v>45334766</v>
      </c>
      <c r="F368" s="392">
        <f>D368-E368</f>
        <v>84346625</v>
      </c>
    </row>
    <row r="369" spans="1:6">
      <c r="A369" s="390"/>
      <c r="B369" s="382" t="s">
        <v>117</v>
      </c>
      <c r="C369" s="385" t="s">
        <v>99</v>
      </c>
      <c r="D369" s="391">
        <v>1269689</v>
      </c>
      <c r="E369" s="391">
        <v>1034828</v>
      </c>
      <c r="F369" s="392">
        <f>D369-E369</f>
        <v>234861</v>
      </c>
    </row>
    <row r="370" spans="1:6" ht="12.75">
      <c r="A370" s="379"/>
      <c r="B370" s="379"/>
      <c r="C370" s="379"/>
      <c r="D370" s="393">
        <f>SUM(D368:D369)</f>
        <v>130951080</v>
      </c>
      <c r="E370" s="393">
        <f t="shared" ref="E370:F370" si="10">SUM(E368:E369)</f>
        <v>46369594</v>
      </c>
      <c r="F370" s="393">
        <f t="shared" si="10"/>
        <v>84581486</v>
      </c>
    </row>
    <row r="371" spans="1:6" ht="12.75">
      <c r="A371" s="229"/>
      <c r="B371" s="229"/>
      <c r="C371" s="229"/>
      <c r="D371" s="236"/>
      <c r="E371" s="236"/>
      <c r="F371" s="229"/>
    </row>
    <row r="372" spans="1:6" ht="12.75">
      <c r="A372" s="228" t="s">
        <v>989</v>
      </c>
      <c r="B372" s="229"/>
      <c r="C372" s="230"/>
      <c r="D372" s="229"/>
      <c r="E372" s="229"/>
      <c r="F372" s="229"/>
    </row>
    <row r="373" spans="1:6" ht="12.75">
      <c r="A373" s="418" t="s">
        <v>585</v>
      </c>
      <c r="B373" s="419"/>
      <c r="C373" s="420"/>
      <c r="D373" s="419"/>
      <c r="E373" s="419"/>
      <c r="F373" s="424"/>
    </row>
    <row r="374" spans="1:6" ht="12.75">
      <c r="A374" s="419"/>
      <c r="B374" s="424" t="s">
        <v>991</v>
      </c>
      <c r="C374" s="420">
        <v>1711</v>
      </c>
      <c r="D374" s="430">
        <v>12500000</v>
      </c>
      <c r="E374" s="430">
        <v>683433</v>
      </c>
      <c r="F374" s="430">
        <f>D374-E374</f>
        <v>11816567</v>
      </c>
    </row>
    <row r="375" spans="1:6" ht="12.75">
      <c r="A375" s="419"/>
      <c r="B375" s="424" t="s">
        <v>990</v>
      </c>
      <c r="C375" s="420">
        <v>1035</v>
      </c>
      <c r="D375" s="430">
        <v>30000</v>
      </c>
      <c r="E375" s="430">
        <v>4267</v>
      </c>
      <c r="F375" s="430">
        <f t="shared" ref="F375:F406" si="11">D375-E375</f>
        <v>25733</v>
      </c>
    </row>
    <row r="376" spans="1:6" ht="12.75">
      <c r="A376" s="419"/>
      <c r="B376" s="424" t="s">
        <v>1750</v>
      </c>
      <c r="C376" s="420">
        <v>2871</v>
      </c>
      <c r="D376" s="430">
        <v>30000</v>
      </c>
      <c r="E376" s="430">
        <v>4267</v>
      </c>
      <c r="F376" s="430">
        <f t="shared" si="11"/>
        <v>25733</v>
      </c>
    </row>
    <row r="377" spans="1:6" ht="12.75">
      <c r="A377" s="419"/>
      <c r="B377" s="424" t="s">
        <v>1751</v>
      </c>
      <c r="C377" s="420"/>
      <c r="D377" s="430">
        <v>4949399</v>
      </c>
      <c r="E377" s="430">
        <v>387521</v>
      </c>
      <c r="F377" s="430">
        <f t="shared" si="11"/>
        <v>4561878</v>
      </c>
    </row>
    <row r="378" spans="1:6" ht="12.75">
      <c r="A378" s="419"/>
      <c r="B378" s="424" t="s">
        <v>1752</v>
      </c>
      <c r="C378" s="435" t="s">
        <v>856</v>
      </c>
      <c r="D378" s="430">
        <v>7275941</v>
      </c>
      <c r="E378" s="430">
        <v>369594</v>
      </c>
      <c r="F378" s="430">
        <f t="shared" si="11"/>
        <v>6906347</v>
      </c>
    </row>
    <row r="379" spans="1:6" ht="12.75">
      <c r="A379" s="419"/>
      <c r="B379" s="424" t="s">
        <v>1289</v>
      </c>
      <c r="C379" s="435" t="s">
        <v>947</v>
      </c>
      <c r="D379" s="430">
        <v>150000</v>
      </c>
      <c r="E379" s="430">
        <v>6863</v>
      </c>
      <c r="F379" s="430">
        <f t="shared" si="11"/>
        <v>143137</v>
      </c>
    </row>
    <row r="380" spans="1:6" ht="12.75">
      <c r="A380" s="419"/>
      <c r="B380" s="424" t="s">
        <v>1753</v>
      </c>
      <c r="C380" s="419"/>
      <c r="D380" s="430">
        <v>180000</v>
      </c>
      <c r="E380" s="430">
        <v>5444</v>
      </c>
      <c r="F380" s="430">
        <f t="shared" si="11"/>
        <v>174556</v>
      </c>
    </row>
    <row r="381" spans="1:6" ht="12.75">
      <c r="A381" s="419"/>
      <c r="B381" s="424" t="s">
        <v>1754</v>
      </c>
      <c r="C381" s="435" t="s">
        <v>951</v>
      </c>
      <c r="D381" s="430">
        <v>31500667</v>
      </c>
      <c r="E381" s="430">
        <v>6116872</v>
      </c>
      <c r="F381" s="430">
        <f t="shared" si="11"/>
        <v>25383795</v>
      </c>
    </row>
    <row r="382" spans="1:6">
      <c r="A382" s="432"/>
      <c r="B382" s="424" t="s">
        <v>992</v>
      </c>
      <c r="C382" s="435" t="s">
        <v>957</v>
      </c>
      <c r="D382" s="430">
        <v>906930</v>
      </c>
      <c r="E382" s="430">
        <v>246363</v>
      </c>
      <c r="F382" s="430">
        <f t="shared" si="11"/>
        <v>660567</v>
      </c>
    </row>
    <row r="383" spans="1:6">
      <c r="A383" s="432"/>
      <c r="B383" s="424" t="s">
        <v>1755</v>
      </c>
      <c r="C383" s="435" t="s">
        <v>959</v>
      </c>
      <c r="D383" s="430">
        <v>2910086</v>
      </c>
      <c r="E383" s="430">
        <v>648194</v>
      </c>
      <c r="F383" s="430">
        <f t="shared" si="11"/>
        <v>2261892</v>
      </c>
    </row>
    <row r="384" spans="1:6">
      <c r="A384" s="432"/>
      <c r="B384" s="424" t="s">
        <v>1756</v>
      </c>
      <c r="C384" s="435" t="s">
        <v>994</v>
      </c>
      <c r="D384" s="430">
        <v>40560068</v>
      </c>
      <c r="E384" s="430">
        <v>10151839</v>
      </c>
      <c r="F384" s="430">
        <f t="shared" si="11"/>
        <v>30408229</v>
      </c>
    </row>
    <row r="385" spans="1:6">
      <c r="A385" s="432"/>
      <c r="B385" s="424" t="s">
        <v>1757</v>
      </c>
      <c r="C385" s="435" t="s">
        <v>995</v>
      </c>
      <c r="D385" s="430">
        <v>4963957</v>
      </c>
      <c r="E385" s="430">
        <v>1560349</v>
      </c>
      <c r="F385" s="430">
        <f t="shared" si="11"/>
        <v>3403608</v>
      </c>
    </row>
    <row r="386" spans="1:6">
      <c r="A386" s="432"/>
      <c r="B386" s="424" t="s">
        <v>1758</v>
      </c>
      <c r="C386" s="435" t="s">
        <v>997</v>
      </c>
      <c r="D386" s="430">
        <v>620268</v>
      </c>
      <c r="E386" s="430">
        <v>378354</v>
      </c>
      <c r="F386" s="430">
        <f t="shared" si="11"/>
        <v>241914</v>
      </c>
    </row>
    <row r="387" spans="1:6">
      <c r="A387" s="432"/>
      <c r="B387" s="424" t="s">
        <v>1759</v>
      </c>
      <c r="C387" s="435" t="s">
        <v>998</v>
      </c>
      <c r="D387" s="430">
        <v>3054490</v>
      </c>
      <c r="E387" s="430">
        <v>1761467</v>
      </c>
      <c r="F387" s="430">
        <f t="shared" si="11"/>
        <v>1293023</v>
      </c>
    </row>
    <row r="388" spans="1:6">
      <c r="A388" s="432"/>
      <c r="B388" s="424" t="s">
        <v>993</v>
      </c>
      <c r="C388" s="435" t="s">
        <v>1000</v>
      </c>
      <c r="D388" s="430">
        <v>250000</v>
      </c>
      <c r="E388" s="430">
        <v>89912</v>
      </c>
      <c r="F388" s="430">
        <f t="shared" si="11"/>
        <v>160088</v>
      </c>
    </row>
    <row r="389" spans="1:6">
      <c r="A389" s="432"/>
      <c r="B389" s="424" t="s">
        <v>1760</v>
      </c>
      <c r="C389" s="435" t="s">
        <v>1002</v>
      </c>
      <c r="D389" s="430">
        <v>3700834</v>
      </c>
      <c r="E389" s="430">
        <v>1174481</v>
      </c>
      <c r="F389" s="430">
        <f t="shared" si="11"/>
        <v>2526353</v>
      </c>
    </row>
    <row r="390" spans="1:6">
      <c r="A390" s="432"/>
      <c r="B390" s="424" t="s">
        <v>1761</v>
      </c>
      <c r="C390" s="435" t="s">
        <v>1004</v>
      </c>
      <c r="D390" s="430">
        <v>2260000</v>
      </c>
      <c r="E390" s="430">
        <v>812769</v>
      </c>
      <c r="F390" s="430">
        <f t="shared" si="11"/>
        <v>1447231</v>
      </c>
    </row>
    <row r="391" spans="1:6">
      <c r="A391" s="432"/>
      <c r="B391" s="424" t="s">
        <v>1762</v>
      </c>
      <c r="C391" s="435" t="s">
        <v>1005</v>
      </c>
      <c r="D391" s="430">
        <v>30000</v>
      </c>
      <c r="E391" s="430">
        <v>10249</v>
      </c>
      <c r="F391" s="430">
        <f t="shared" si="11"/>
        <v>19751</v>
      </c>
    </row>
    <row r="392" spans="1:6">
      <c r="A392" s="432"/>
      <c r="B392" s="424" t="s">
        <v>1763</v>
      </c>
      <c r="C392" s="435" t="s">
        <v>961</v>
      </c>
      <c r="D392" s="430">
        <v>10000000</v>
      </c>
      <c r="E392" s="430">
        <v>2768332</v>
      </c>
      <c r="F392" s="430">
        <f t="shared" si="11"/>
        <v>7231668</v>
      </c>
    </row>
    <row r="393" spans="1:6">
      <c r="A393" s="432"/>
      <c r="B393" s="424" t="s">
        <v>1006</v>
      </c>
      <c r="C393" s="435" t="s">
        <v>986</v>
      </c>
      <c r="D393" s="430">
        <v>20528295</v>
      </c>
      <c r="E393" s="430">
        <v>8534299</v>
      </c>
      <c r="F393" s="430">
        <f t="shared" si="11"/>
        <v>11993996</v>
      </c>
    </row>
    <row r="394" spans="1:6">
      <c r="A394" s="432"/>
      <c r="B394" s="424" t="s">
        <v>1764</v>
      </c>
      <c r="C394" s="435" t="s">
        <v>988</v>
      </c>
      <c r="D394" s="430">
        <v>1118000</v>
      </c>
      <c r="E394" s="430">
        <v>515457</v>
      </c>
      <c r="F394" s="430">
        <f t="shared" si="11"/>
        <v>602543</v>
      </c>
    </row>
    <row r="395" spans="1:6">
      <c r="A395" s="432"/>
      <c r="B395" s="424" t="s">
        <v>1765</v>
      </c>
      <c r="C395" s="435" t="s">
        <v>939</v>
      </c>
      <c r="D395" s="430">
        <v>550000</v>
      </c>
      <c r="E395" s="430">
        <v>88234</v>
      </c>
      <c r="F395" s="430">
        <f t="shared" si="11"/>
        <v>461766</v>
      </c>
    </row>
    <row r="396" spans="1:6">
      <c r="A396" s="432"/>
      <c r="B396" s="424" t="s">
        <v>1003</v>
      </c>
      <c r="C396" s="435" t="s">
        <v>935</v>
      </c>
      <c r="D396" s="430">
        <v>30000</v>
      </c>
      <c r="E396" s="430">
        <v>4802</v>
      </c>
      <c r="F396" s="430">
        <f t="shared" si="11"/>
        <v>25198</v>
      </c>
    </row>
    <row r="397" spans="1:6" ht="12.75">
      <c r="A397" s="419"/>
      <c r="B397" s="424" t="s">
        <v>996</v>
      </c>
      <c r="C397" s="435" t="s">
        <v>981</v>
      </c>
      <c r="D397" s="430">
        <v>30000</v>
      </c>
      <c r="E397" s="430">
        <v>4802</v>
      </c>
      <c r="F397" s="430">
        <f t="shared" si="11"/>
        <v>25198</v>
      </c>
    </row>
    <row r="398" spans="1:6" ht="12.75">
      <c r="A398" s="419"/>
      <c r="B398" s="424" t="s">
        <v>999</v>
      </c>
      <c r="C398" s="435" t="s">
        <v>1106</v>
      </c>
      <c r="D398" s="430">
        <v>30000</v>
      </c>
      <c r="E398" s="430">
        <v>4802</v>
      </c>
      <c r="F398" s="430">
        <f t="shared" si="11"/>
        <v>25198</v>
      </c>
    </row>
    <row r="399" spans="1:6" ht="12.75">
      <c r="A399" s="419"/>
      <c r="B399" s="424" t="s">
        <v>1001</v>
      </c>
      <c r="C399" s="435" t="s">
        <v>1158</v>
      </c>
      <c r="D399" s="430">
        <v>30000</v>
      </c>
      <c r="E399" s="430">
        <v>4802</v>
      </c>
      <c r="F399" s="430">
        <f t="shared" si="11"/>
        <v>25198</v>
      </c>
    </row>
    <row r="400" spans="1:6" ht="12.75">
      <c r="A400" s="419"/>
      <c r="B400" s="424" t="s">
        <v>1766</v>
      </c>
      <c r="C400" s="435" t="s">
        <v>1107</v>
      </c>
      <c r="D400" s="430">
        <v>500000</v>
      </c>
      <c r="E400" s="430">
        <v>83976</v>
      </c>
      <c r="F400" s="430">
        <f t="shared" si="11"/>
        <v>416024</v>
      </c>
    </row>
    <row r="401" spans="1:6" ht="12.75">
      <c r="A401" s="419"/>
      <c r="B401" s="424" t="s">
        <v>1767</v>
      </c>
      <c r="C401" s="435" t="s">
        <v>1108</v>
      </c>
      <c r="D401" s="430">
        <v>3200000</v>
      </c>
      <c r="E401" s="430">
        <v>368576</v>
      </c>
      <c r="F401" s="430">
        <f t="shared" si="11"/>
        <v>2831424</v>
      </c>
    </row>
    <row r="402" spans="1:6" ht="12.75">
      <c r="A402" s="419"/>
      <c r="B402" s="424" t="s">
        <v>1767</v>
      </c>
      <c r="C402" s="435" t="s">
        <v>1109</v>
      </c>
      <c r="D402" s="430">
        <v>2000000</v>
      </c>
      <c r="E402" s="430">
        <v>230356</v>
      </c>
      <c r="F402" s="430">
        <f t="shared" si="11"/>
        <v>1769644</v>
      </c>
    </row>
    <row r="403" spans="1:6" ht="12.75">
      <c r="A403" s="419"/>
      <c r="B403" s="424" t="s">
        <v>1767</v>
      </c>
      <c r="C403" s="435" t="s">
        <v>1110</v>
      </c>
      <c r="D403" s="430">
        <v>3305556</v>
      </c>
      <c r="E403" s="430">
        <v>380727</v>
      </c>
      <c r="F403" s="430">
        <f t="shared" si="11"/>
        <v>2924829</v>
      </c>
    </row>
    <row r="404" spans="1:6" ht="12.75">
      <c r="A404" s="419"/>
      <c r="B404" s="424" t="s">
        <v>1768</v>
      </c>
      <c r="C404" s="435" t="s">
        <v>1111</v>
      </c>
      <c r="D404" s="430">
        <v>1500000</v>
      </c>
      <c r="E404" s="430">
        <v>162083</v>
      </c>
      <c r="F404" s="430">
        <f t="shared" si="11"/>
        <v>1337917</v>
      </c>
    </row>
    <row r="405" spans="1:6" ht="12.75">
      <c r="A405" s="419"/>
      <c r="B405" s="424" t="s">
        <v>1769</v>
      </c>
      <c r="C405" s="419"/>
      <c r="D405" s="430">
        <v>15000</v>
      </c>
      <c r="E405" s="430">
        <v>1560</v>
      </c>
      <c r="F405" s="430">
        <f t="shared" si="11"/>
        <v>13440</v>
      </c>
    </row>
    <row r="406" spans="1:6" ht="12.75">
      <c r="A406" s="419"/>
      <c r="B406" s="424" t="s">
        <v>1770</v>
      </c>
      <c r="C406" s="419"/>
      <c r="D406" s="430">
        <v>200000</v>
      </c>
      <c r="E406" s="430">
        <v>20729</v>
      </c>
      <c r="F406" s="430">
        <f t="shared" si="11"/>
        <v>179271</v>
      </c>
    </row>
    <row r="407" spans="1:6" ht="12.75">
      <c r="A407" s="419"/>
      <c r="B407" s="419"/>
      <c r="C407" s="424"/>
      <c r="D407" s="436">
        <f>SUM(D374:D406)</f>
        <v>158909491</v>
      </c>
      <c r="E407" s="431">
        <f>SUM(E374:E406)</f>
        <v>37585775</v>
      </c>
      <c r="F407" s="431">
        <f>SUM(F374:F406)</f>
        <v>121323716</v>
      </c>
    </row>
    <row r="408" spans="1:6" ht="12.75">
      <c r="A408" s="229"/>
      <c r="B408" s="229"/>
      <c r="C408" s="234"/>
      <c r="D408" s="241"/>
      <c r="E408" s="236"/>
      <c r="F408" s="241"/>
    </row>
    <row r="409" spans="1:6" ht="12.75">
      <c r="A409" s="365" t="s">
        <v>695</v>
      </c>
      <c r="B409" s="366"/>
      <c r="C409" s="367"/>
      <c r="D409" s="368"/>
      <c r="E409" s="366"/>
      <c r="F409" s="368"/>
    </row>
    <row r="410" spans="1:6" ht="12.75">
      <c r="A410" s="366"/>
      <c r="B410" s="369" t="s">
        <v>118</v>
      </c>
      <c r="C410" s="370" t="s">
        <v>119</v>
      </c>
      <c r="D410" s="368">
        <v>28482679</v>
      </c>
      <c r="E410" s="368">
        <v>7334360</v>
      </c>
      <c r="F410" s="368">
        <f>D410-E410</f>
        <v>21148319</v>
      </c>
    </row>
    <row r="411" spans="1:6" ht="12.75">
      <c r="A411" s="366"/>
      <c r="B411" s="366"/>
      <c r="C411" s="366"/>
      <c r="D411" s="371">
        <v>28482679</v>
      </c>
      <c r="E411" s="371">
        <v>6764706</v>
      </c>
      <c r="F411" s="371">
        <f>D411-E411</f>
        <v>21717973</v>
      </c>
    </row>
    <row r="412" spans="1:6" ht="12.75">
      <c r="A412" s="229"/>
      <c r="B412" s="229"/>
      <c r="C412" s="234"/>
      <c r="D412" s="241"/>
      <c r="E412" s="236"/>
      <c r="F412" s="241"/>
    </row>
    <row r="413" spans="1:6" ht="12.75">
      <c r="A413" s="378" t="s">
        <v>809</v>
      </c>
      <c r="B413" s="379"/>
      <c r="C413" s="380"/>
      <c r="D413" s="379"/>
      <c r="E413" s="379"/>
      <c r="F413" s="379"/>
    </row>
    <row r="414" spans="1:6">
      <c r="A414" s="390"/>
      <c r="B414" s="382" t="s">
        <v>116</v>
      </c>
      <c r="C414" s="385" t="s">
        <v>98</v>
      </c>
      <c r="D414" s="391">
        <v>129681391</v>
      </c>
      <c r="E414" s="391">
        <v>45334766</v>
      </c>
      <c r="F414" s="392">
        <f>D414-E414</f>
        <v>84346625</v>
      </c>
    </row>
    <row r="415" spans="1:6">
      <c r="A415" s="390"/>
      <c r="B415" s="382" t="s">
        <v>117</v>
      </c>
      <c r="C415" s="385" t="s">
        <v>99</v>
      </c>
      <c r="D415" s="391">
        <v>1269689</v>
      </c>
      <c r="E415" s="391">
        <v>1034828</v>
      </c>
      <c r="F415" s="392">
        <f>D415-E415</f>
        <v>234861</v>
      </c>
    </row>
    <row r="416" spans="1:6" ht="12.75">
      <c r="A416" s="379"/>
      <c r="B416" s="379"/>
      <c r="C416" s="379"/>
      <c r="D416" s="393">
        <f>SUM(D414:D415)</f>
        <v>130951080</v>
      </c>
      <c r="E416" s="393">
        <f t="shared" ref="E416:F416" si="12">SUM(E414:E415)</f>
        <v>46369594</v>
      </c>
      <c r="F416" s="393">
        <f t="shared" si="12"/>
        <v>84581486</v>
      </c>
    </row>
    <row r="417" spans="1:6" ht="12.75">
      <c r="A417" s="229"/>
      <c r="B417" s="229"/>
      <c r="C417" s="234"/>
      <c r="D417" s="241"/>
      <c r="E417" s="236"/>
      <c r="F417" s="241"/>
    </row>
    <row r="418" spans="1:6" ht="12.75">
      <c r="A418" s="228" t="s">
        <v>1007</v>
      </c>
      <c r="B418" s="229"/>
      <c r="C418" s="230"/>
      <c r="D418" s="229"/>
      <c r="E418" s="229"/>
      <c r="F418" s="229"/>
    </row>
    <row r="419" spans="1:6" ht="12.75">
      <c r="A419" s="418" t="s">
        <v>585</v>
      </c>
      <c r="B419" s="419"/>
      <c r="C419" s="420"/>
      <c r="D419" s="419"/>
      <c r="E419" s="419"/>
      <c r="F419" s="419"/>
    </row>
    <row r="420" spans="1:6" ht="12.75">
      <c r="A420" s="419"/>
      <c r="B420" s="424" t="s">
        <v>1776</v>
      </c>
      <c r="C420" s="435" t="s">
        <v>937</v>
      </c>
      <c r="D420" s="430">
        <v>195000</v>
      </c>
      <c r="E420" s="430">
        <v>195000</v>
      </c>
      <c r="F420" s="430">
        <f>D420-E420</f>
        <v>0</v>
      </c>
    </row>
    <row r="421" spans="1:6" ht="12.75">
      <c r="A421" s="419"/>
      <c r="B421" s="424" t="s">
        <v>1013</v>
      </c>
      <c r="C421" s="435"/>
      <c r="D421" s="430">
        <v>3500</v>
      </c>
      <c r="E421" s="430">
        <v>3500</v>
      </c>
      <c r="F421" s="430">
        <f t="shared" ref="F421:F422" si="13">D421-E421</f>
        <v>0</v>
      </c>
    </row>
    <row r="422" spans="1:6" ht="12.75">
      <c r="A422" s="419"/>
      <c r="B422" s="424" t="s">
        <v>1014</v>
      </c>
      <c r="C422" s="435"/>
      <c r="D422" s="430">
        <v>45472</v>
      </c>
      <c r="E422" s="430">
        <v>45472</v>
      </c>
      <c r="F422" s="430">
        <f t="shared" si="13"/>
        <v>0</v>
      </c>
    </row>
    <row r="423" spans="1:6" ht="12.75">
      <c r="A423" s="419"/>
      <c r="B423" s="424"/>
      <c r="C423" s="435"/>
      <c r="D423" s="431">
        <f>SUM(D420:D422)</f>
        <v>243972</v>
      </c>
      <c r="E423" s="431">
        <f t="shared" ref="E423:F423" si="14">SUM(E420:E422)</f>
        <v>243972</v>
      </c>
      <c r="F423" s="431">
        <f t="shared" si="14"/>
        <v>0</v>
      </c>
    </row>
    <row r="424" spans="1:6">
      <c r="A424" s="237"/>
      <c r="B424" s="237"/>
      <c r="C424" s="238"/>
      <c r="D424" s="242"/>
      <c r="E424" s="242"/>
      <c r="F424" s="242"/>
    </row>
    <row r="425" spans="1:6" ht="12.75">
      <c r="A425" s="228" t="s">
        <v>1008</v>
      </c>
      <c r="B425" s="229"/>
      <c r="C425" s="230"/>
      <c r="D425" s="229"/>
      <c r="E425" s="229"/>
      <c r="F425" s="229"/>
    </row>
    <row r="426" spans="1:6" ht="12.75">
      <c r="A426" s="418" t="s">
        <v>585</v>
      </c>
      <c r="B426" s="419"/>
      <c r="C426" s="420"/>
      <c r="D426" s="419"/>
      <c r="E426" s="419"/>
      <c r="F426" s="419"/>
    </row>
    <row r="427" spans="1:6" ht="12.75">
      <c r="A427" s="419"/>
      <c r="B427" s="424" t="s">
        <v>1772</v>
      </c>
      <c r="C427" s="435" t="s">
        <v>856</v>
      </c>
      <c r="D427" s="430">
        <v>6444644</v>
      </c>
      <c r="E427" s="430">
        <v>328765</v>
      </c>
      <c r="F427" s="430">
        <f>D427-E427</f>
        <v>6115879</v>
      </c>
    </row>
    <row r="428" spans="1:6" ht="12.75">
      <c r="A428" s="419"/>
      <c r="B428" s="424" t="s">
        <v>1773</v>
      </c>
      <c r="C428" s="435" t="s">
        <v>1010</v>
      </c>
      <c r="D428" s="430">
        <v>48534361</v>
      </c>
      <c r="E428" s="430">
        <v>2475916</v>
      </c>
      <c r="F428" s="430">
        <f t="shared" ref="F428:F432" si="15">D428-E428</f>
        <v>46058445</v>
      </c>
    </row>
    <row r="429" spans="1:6" ht="12.75">
      <c r="A429" s="419"/>
      <c r="B429" s="424" t="s">
        <v>1774</v>
      </c>
      <c r="C429" s="435" t="s">
        <v>1011</v>
      </c>
      <c r="D429" s="430">
        <v>4626818</v>
      </c>
      <c r="E429" s="430">
        <v>1734578</v>
      </c>
      <c r="F429" s="430">
        <f t="shared" si="15"/>
        <v>2892240</v>
      </c>
    </row>
    <row r="430" spans="1:6" ht="12.75">
      <c r="A430" s="419"/>
      <c r="B430" s="424" t="s">
        <v>1009</v>
      </c>
      <c r="C430" s="419"/>
      <c r="D430" s="430">
        <v>285443</v>
      </c>
      <c r="E430" s="430">
        <v>188232</v>
      </c>
      <c r="F430" s="430">
        <f t="shared" si="15"/>
        <v>97211</v>
      </c>
    </row>
    <row r="431" spans="1:6" ht="12.75">
      <c r="A431" s="419"/>
      <c r="B431" s="424" t="s">
        <v>1775</v>
      </c>
      <c r="C431" s="419"/>
      <c r="D431" s="430">
        <v>2999054</v>
      </c>
      <c r="E431" s="430">
        <v>1056803</v>
      </c>
      <c r="F431" s="430">
        <f t="shared" si="15"/>
        <v>1942251</v>
      </c>
    </row>
    <row r="432" spans="1:6" ht="12.75">
      <c r="A432" s="419"/>
      <c r="B432" s="421" t="s">
        <v>1771</v>
      </c>
      <c r="C432" s="420"/>
      <c r="D432" s="430">
        <v>815000</v>
      </c>
      <c r="E432" s="430">
        <v>385384</v>
      </c>
      <c r="F432" s="430">
        <f t="shared" si="15"/>
        <v>429616</v>
      </c>
    </row>
    <row r="433" spans="1:6">
      <c r="A433" s="432"/>
      <c r="B433" s="432"/>
      <c r="C433" s="437"/>
      <c r="D433" s="438">
        <f>SUM(D427:D432)</f>
        <v>63705320</v>
      </c>
      <c r="E433" s="438">
        <f t="shared" ref="E433:F433" si="16">SUM(E427:E432)</f>
        <v>6169678</v>
      </c>
      <c r="F433" s="438">
        <f t="shared" si="16"/>
        <v>57535642</v>
      </c>
    </row>
    <row r="434" spans="1:6" ht="12.75">
      <c r="A434" s="237"/>
      <c r="B434" s="237"/>
      <c r="C434" s="238"/>
      <c r="D434" s="237"/>
      <c r="E434" s="239"/>
      <c r="F434" s="229"/>
    </row>
    <row r="435" spans="1:6" ht="12.75">
      <c r="A435" s="228" t="s">
        <v>1012</v>
      </c>
      <c r="B435" s="229"/>
      <c r="C435" s="230"/>
      <c r="D435" s="229"/>
      <c r="E435" s="229"/>
      <c r="F435" s="229"/>
    </row>
    <row r="436" spans="1:6">
      <c r="A436" s="237"/>
      <c r="B436" s="237"/>
      <c r="C436" s="238"/>
      <c r="D436" s="237"/>
      <c r="E436" s="239"/>
      <c r="F436" s="237"/>
    </row>
    <row r="437" spans="1:6" ht="12.75">
      <c r="A437" s="228" t="s">
        <v>1015</v>
      </c>
      <c r="B437" s="229"/>
      <c r="C437" s="230"/>
      <c r="D437" s="229"/>
      <c r="E437" s="229"/>
      <c r="F437" s="229"/>
    </row>
    <row r="438" spans="1:6" ht="12.75">
      <c r="A438" s="304"/>
      <c r="B438" s="305" t="s">
        <v>1016</v>
      </c>
      <c r="C438" s="312" t="s">
        <v>994</v>
      </c>
      <c r="D438" s="306">
        <v>250000</v>
      </c>
      <c r="E438" s="306">
        <v>0</v>
      </c>
      <c r="F438" s="306">
        <v>250000</v>
      </c>
    </row>
    <row r="439" spans="1:6" ht="12.75">
      <c r="A439" s="304"/>
      <c r="B439" s="305" t="s">
        <v>1017</v>
      </c>
      <c r="C439" s="312" t="s">
        <v>994</v>
      </c>
      <c r="D439" s="306">
        <v>6950000</v>
      </c>
      <c r="E439" s="306">
        <v>0</v>
      </c>
      <c r="F439" s="306">
        <v>6950000</v>
      </c>
    </row>
    <row r="440" spans="1:6" ht="12.75">
      <c r="A440" s="229"/>
      <c r="B440" s="229"/>
      <c r="C440" s="230"/>
      <c r="D440" s="236">
        <v>7200000</v>
      </c>
      <c r="E440" s="236">
        <v>0</v>
      </c>
      <c r="F440" s="169">
        <v>7200000</v>
      </c>
    </row>
    <row r="441" spans="1:6">
      <c r="A441" s="237"/>
      <c r="B441" s="237"/>
      <c r="C441" s="238"/>
      <c r="D441" s="237"/>
      <c r="E441" s="239"/>
      <c r="F441" s="237"/>
    </row>
    <row r="442" spans="1:6" ht="12.75">
      <c r="A442" s="228" t="s">
        <v>1021</v>
      </c>
      <c r="B442" s="229"/>
      <c r="C442" s="230"/>
      <c r="D442" s="229"/>
      <c r="E442" s="229"/>
      <c r="F442" s="229"/>
    </row>
    <row r="443" spans="1:6" ht="12.75">
      <c r="A443" s="228" t="s">
        <v>585</v>
      </c>
      <c r="B443" s="229"/>
      <c r="C443" s="230"/>
      <c r="D443" s="229"/>
      <c r="E443" s="314"/>
      <c r="F443" s="229"/>
    </row>
    <row r="444" spans="1:6" s="424" customFormat="1">
      <c r="A444" s="418"/>
      <c r="B444" s="424" t="s">
        <v>1288</v>
      </c>
      <c r="C444" s="420"/>
      <c r="D444" s="430">
        <v>231417</v>
      </c>
      <c r="E444" s="450">
        <v>72561</v>
      </c>
      <c r="F444" s="430">
        <f>D444-E444</f>
        <v>158856</v>
      </c>
    </row>
    <row r="445" spans="1:6" s="424" customFormat="1">
      <c r="A445" s="418"/>
      <c r="B445" s="424" t="s">
        <v>1870</v>
      </c>
      <c r="C445" s="420"/>
      <c r="D445" s="430">
        <v>77172</v>
      </c>
      <c r="E445" s="450">
        <v>28609</v>
      </c>
      <c r="F445" s="430">
        <f>D445-E445</f>
        <v>48563</v>
      </c>
    </row>
    <row r="446" spans="1:6" s="424" customFormat="1">
      <c r="A446" s="418"/>
      <c r="B446" s="424" t="s">
        <v>1871</v>
      </c>
      <c r="C446" s="420"/>
      <c r="D446" s="430">
        <v>1464561</v>
      </c>
      <c r="E446" s="428">
        <v>506926</v>
      </c>
      <c r="F446" s="430">
        <f>D446-E446</f>
        <v>957635</v>
      </c>
    </row>
    <row r="447" spans="1:6" s="424" customFormat="1">
      <c r="A447" s="418"/>
      <c r="B447" s="424" t="s">
        <v>1872</v>
      </c>
      <c r="C447" s="420"/>
      <c r="D447" s="430">
        <v>700000</v>
      </c>
      <c r="E447" s="450">
        <v>242285</v>
      </c>
      <c r="F447" s="430">
        <f t="shared" ref="F447:F458" si="17">D447-E447</f>
        <v>457715</v>
      </c>
    </row>
    <row r="448" spans="1:6" s="424" customFormat="1">
      <c r="A448" s="418"/>
      <c r="B448" s="424" t="s">
        <v>1873</v>
      </c>
      <c r="C448" s="420"/>
      <c r="D448" s="430">
        <v>1209100</v>
      </c>
      <c r="E448" s="450">
        <v>404564</v>
      </c>
      <c r="F448" s="430">
        <f t="shared" si="17"/>
        <v>804536</v>
      </c>
    </row>
    <row r="449" spans="1:6" s="424" customFormat="1">
      <c r="A449" s="418"/>
      <c r="B449" s="424" t="s">
        <v>1874</v>
      </c>
      <c r="C449" s="420"/>
      <c r="D449" s="430">
        <v>302008</v>
      </c>
      <c r="E449" s="428">
        <v>95414</v>
      </c>
      <c r="F449" s="430">
        <f t="shared" si="17"/>
        <v>206594</v>
      </c>
    </row>
    <row r="450" spans="1:6" s="424" customFormat="1">
      <c r="A450" s="418"/>
      <c r="B450" s="424" t="s">
        <v>1875</v>
      </c>
      <c r="C450" s="420"/>
      <c r="D450" s="430">
        <v>798657</v>
      </c>
      <c r="E450" s="428">
        <v>252322</v>
      </c>
      <c r="F450" s="430">
        <f t="shared" si="17"/>
        <v>546335</v>
      </c>
    </row>
    <row r="451" spans="1:6" s="424" customFormat="1">
      <c r="A451" s="418"/>
      <c r="B451" s="424" t="s">
        <v>1288</v>
      </c>
      <c r="C451" s="420"/>
      <c r="D451" s="430">
        <v>231417</v>
      </c>
      <c r="E451" s="428">
        <v>72561</v>
      </c>
      <c r="F451" s="430">
        <f t="shared" si="17"/>
        <v>158856</v>
      </c>
    </row>
    <row r="452" spans="1:6" s="424" customFormat="1">
      <c r="A452" s="418"/>
      <c r="B452" s="424" t="s">
        <v>1287</v>
      </c>
      <c r="C452" s="420"/>
      <c r="D452" s="430">
        <v>149598</v>
      </c>
      <c r="E452" s="450">
        <v>46904</v>
      </c>
      <c r="F452" s="430">
        <f t="shared" si="17"/>
        <v>102694</v>
      </c>
    </row>
    <row r="453" spans="1:6" s="424" customFormat="1">
      <c r="A453" s="418"/>
      <c r="B453" s="424" t="s">
        <v>1877</v>
      </c>
      <c r="C453" s="420"/>
      <c r="D453" s="430">
        <v>116000</v>
      </c>
      <c r="E453" s="450">
        <v>18564</v>
      </c>
      <c r="F453" s="430">
        <f t="shared" si="17"/>
        <v>97436</v>
      </c>
    </row>
    <row r="454" spans="1:6" s="424" customFormat="1">
      <c r="A454" s="418"/>
      <c r="B454" s="424" t="s">
        <v>1878</v>
      </c>
      <c r="C454" s="420"/>
      <c r="D454" s="430">
        <v>236220</v>
      </c>
      <c r="E454" s="451">
        <v>640</v>
      </c>
      <c r="F454" s="430">
        <f t="shared" si="17"/>
        <v>235580</v>
      </c>
    </row>
    <row r="455" spans="1:6" s="424" customFormat="1">
      <c r="A455" s="418"/>
      <c r="B455" s="424" t="s">
        <v>1879</v>
      </c>
      <c r="C455" s="420"/>
      <c r="D455" s="430">
        <v>144882</v>
      </c>
      <c r="E455" s="451">
        <v>393</v>
      </c>
      <c r="F455" s="430">
        <f t="shared" si="17"/>
        <v>144489</v>
      </c>
    </row>
    <row r="456" spans="1:6" s="424" customFormat="1">
      <c r="A456" s="418"/>
      <c r="B456" s="424" t="s">
        <v>1880</v>
      </c>
      <c r="C456" s="420"/>
      <c r="D456" s="424">
        <v>551181</v>
      </c>
      <c r="E456" s="450">
        <v>1494</v>
      </c>
      <c r="F456" s="430">
        <f t="shared" si="17"/>
        <v>549687</v>
      </c>
    </row>
    <row r="457" spans="1:6" s="424" customFormat="1">
      <c r="A457" s="418"/>
      <c r="B457" s="424" t="s">
        <v>1881</v>
      </c>
      <c r="C457" s="420"/>
      <c r="D457" s="430">
        <v>79650</v>
      </c>
      <c r="E457" s="450">
        <v>5977</v>
      </c>
      <c r="F457" s="430">
        <f t="shared" si="17"/>
        <v>73673</v>
      </c>
    </row>
    <row r="458" spans="1:6" s="424" customFormat="1">
      <c r="A458" s="418"/>
      <c r="B458" s="424" t="s">
        <v>1876</v>
      </c>
      <c r="C458" s="420"/>
      <c r="D458" s="430">
        <v>173220</v>
      </c>
      <c r="E458" s="450">
        <v>54312</v>
      </c>
      <c r="F458" s="430">
        <f t="shared" si="17"/>
        <v>118908</v>
      </c>
    </row>
    <row r="459" spans="1:6">
      <c r="A459" s="228"/>
      <c r="B459" s="234"/>
      <c r="C459" s="230"/>
      <c r="D459" s="236">
        <f>SUM(D444:D458)</f>
        <v>6465083</v>
      </c>
      <c r="E459" s="236">
        <f t="shared" ref="E459:F459" si="18">SUM(E444:E458)</f>
        <v>1803526</v>
      </c>
      <c r="F459" s="236">
        <f t="shared" si="18"/>
        <v>4661557</v>
      </c>
    </row>
    <row r="460" spans="1:6" ht="12.75">
      <c r="A460" s="228"/>
      <c r="B460" s="229"/>
      <c r="C460" s="230"/>
      <c r="D460" s="228"/>
      <c r="E460" s="236"/>
      <c r="F460" s="228"/>
    </row>
    <row r="461" spans="1:6" ht="12.75">
      <c r="A461" s="396" t="s">
        <v>1412</v>
      </c>
      <c r="B461" s="397"/>
      <c r="C461" s="398"/>
      <c r="D461" s="396"/>
      <c r="E461" s="401"/>
      <c r="F461" s="396"/>
    </row>
    <row r="462" spans="1:6">
      <c r="A462" s="396"/>
      <c r="B462" s="412" t="s">
        <v>1477</v>
      </c>
      <c r="C462" s="398"/>
      <c r="D462" s="400">
        <v>890000</v>
      </c>
      <c r="E462" s="399">
        <v>255880</v>
      </c>
      <c r="F462" s="399">
        <f>D462-E462</f>
        <v>634120</v>
      </c>
    </row>
    <row r="463" spans="1:6" ht="12.75">
      <c r="A463" s="396"/>
      <c r="B463" s="400"/>
      <c r="C463" s="397"/>
      <c r="D463" s="401">
        <f>SUM(D462)</f>
        <v>890000</v>
      </c>
      <c r="E463" s="401">
        <f t="shared" ref="E463:F463" si="19">SUM(E462)</f>
        <v>255880</v>
      </c>
      <c r="F463" s="401">
        <f t="shared" si="19"/>
        <v>634120</v>
      </c>
    </row>
    <row r="464" spans="1:6" ht="12.75">
      <c r="A464" s="237"/>
      <c r="B464" s="229"/>
      <c r="C464" s="229"/>
      <c r="D464" s="236"/>
      <c r="E464" s="236"/>
      <c r="F464" s="236"/>
    </row>
    <row r="465" spans="1:7" ht="12.75">
      <c r="A465" s="378" t="s">
        <v>809</v>
      </c>
      <c r="B465" s="379"/>
      <c r="C465" s="379"/>
      <c r="D465" s="381"/>
      <c r="E465" s="381"/>
      <c r="F465" s="381"/>
    </row>
    <row r="466" spans="1:7" ht="12.75">
      <c r="A466" s="394"/>
      <c r="B466" s="390" t="s">
        <v>1712</v>
      </c>
      <c r="C466" s="379"/>
      <c r="D466" s="381">
        <v>250000</v>
      </c>
      <c r="E466" s="381">
        <v>3164</v>
      </c>
      <c r="F466" s="381">
        <f>D466-E466</f>
        <v>246836</v>
      </c>
    </row>
    <row r="467" spans="1:7" ht="12.75">
      <c r="A467" s="394"/>
      <c r="B467" s="379"/>
      <c r="C467" s="379"/>
      <c r="D467" s="393">
        <f>SUM(D466)</f>
        <v>250000</v>
      </c>
      <c r="E467" s="393">
        <f>SUM(E466)</f>
        <v>3164</v>
      </c>
      <c r="F467" s="393">
        <f>SUM(F466)</f>
        <v>246836</v>
      </c>
    </row>
    <row r="468" spans="1:7" ht="12.75">
      <c r="A468" s="237"/>
      <c r="B468" s="229"/>
      <c r="C468" s="229"/>
      <c r="D468" s="235"/>
      <c r="E468" s="235"/>
      <c r="F468" s="235"/>
    </row>
    <row r="469" spans="1:7" ht="12.75">
      <c r="A469" s="228" t="s">
        <v>1023</v>
      </c>
      <c r="B469" s="229"/>
      <c r="C469" s="230"/>
      <c r="D469" s="229"/>
      <c r="E469" s="229"/>
      <c r="F469" s="229"/>
    </row>
    <row r="470" spans="1:7" ht="12.75">
      <c r="A470" s="228" t="s">
        <v>585</v>
      </c>
      <c r="B470" s="229"/>
      <c r="C470" s="230"/>
      <c r="D470" s="229"/>
      <c r="E470" s="229"/>
      <c r="F470" s="229"/>
    </row>
    <row r="471" spans="1:7" s="424" customFormat="1">
      <c r="A471" s="421"/>
      <c r="B471" s="452" t="s">
        <v>1883</v>
      </c>
      <c r="C471" s="453"/>
      <c r="D471" s="454">
        <v>1667600</v>
      </c>
      <c r="E471" s="454">
        <v>1594560</v>
      </c>
      <c r="F471" s="446">
        <f>D471-E471</f>
        <v>73040</v>
      </c>
      <c r="G471" s="455"/>
    </row>
    <row r="472" spans="1:7" s="424" customFormat="1">
      <c r="A472" s="421"/>
      <c r="B472" s="452" t="s">
        <v>1884</v>
      </c>
      <c r="C472" s="453"/>
      <c r="D472" s="454">
        <v>910500</v>
      </c>
      <c r="E472" s="454">
        <v>870622</v>
      </c>
      <c r="F472" s="446">
        <f>D472-E472</f>
        <v>39878</v>
      </c>
      <c r="G472" s="455"/>
    </row>
    <row r="473" spans="1:7" s="424" customFormat="1">
      <c r="A473" s="421"/>
      <c r="B473" s="452" t="s">
        <v>1885</v>
      </c>
      <c r="C473" s="453"/>
      <c r="D473" s="454">
        <v>1255700</v>
      </c>
      <c r="E473" s="454">
        <v>1200702</v>
      </c>
      <c r="F473" s="446">
        <f>D473-E473</f>
        <v>54998</v>
      </c>
      <c r="G473" s="455"/>
    </row>
    <row r="474" spans="1:7" s="424" customFormat="1">
      <c r="A474" s="421"/>
      <c r="B474" s="452" t="s">
        <v>1885</v>
      </c>
      <c r="C474" s="453"/>
      <c r="D474" s="454">
        <v>1255700</v>
      </c>
      <c r="E474" s="454">
        <v>1200702</v>
      </c>
      <c r="F474" s="446">
        <f t="shared" ref="F474:F537" si="20">D474-E474</f>
        <v>54998</v>
      </c>
      <c r="G474" s="455"/>
    </row>
    <row r="475" spans="1:7" s="424" customFormat="1">
      <c r="A475" s="421"/>
      <c r="B475" s="452" t="s">
        <v>1886</v>
      </c>
      <c r="C475" s="453"/>
      <c r="D475" s="454">
        <v>501700</v>
      </c>
      <c r="E475" s="454">
        <v>479725</v>
      </c>
      <c r="F475" s="446">
        <f t="shared" si="20"/>
        <v>21975</v>
      </c>
      <c r="G475" s="455"/>
    </row>
    <row r="476" spans="1:7" s="424" customFormat="1">
      <c r="B476" s="452" t="s">
        <v>183</v>
      </c>
      <c r="C476" s="453"/>
      <c r="D476" s="454">
        <v>297180</v>
      </c>
      <c r="E476" s="454">
        <v>284158</v>
      </c>
      <c r="F476" s="446">
        <f t="shared" si="20"/>
        <v>13022</v>
      </c>
      <c r="G476" s="455"/>
    </row>
    <row r="477" spans="1:7" s="424" customFormat="1">
      <c r="B477" s="452" t="s">
        <v>1887</v>
      </c>
      <c r="C477" s="453"/>
      <c r="D477" s="454">
        <v>500000</v>
      </c>
      <c r="E477" s="454">
        <v>475321</v>
      </c>
      <c r="F477" s="446">
        <f t="shared" si="20"/>
        <v>24679</v>
      </c>
      <c r="G477" s="455"/>
    </row>
    <row r="478" spans="1:7" s="424" customFormat="1">
      <c r="B478" s="452" t="s">
        <v>191</v>
      </c>
      <c r="C478" s="453"/>
      <c r="D478" s="454">
        <v>762000</v>
      </c>
      <c r="E478" s="454">
        <v>725002</v>
      </c>
      <c r="F478" s="446">
        <f t="shared" si="20"/>
        <v>36998</v>
      </c>
      <c r="G478" s="455"/>
    </row>
    <row r="479" spans="1:7" s="424" customFormat="1">
      <c r="A479" s="421"/>
      <c r="B479" s="452" t="s">
        <v>190</v>
      </c>
      <c r="C479" s="453"/>
      <c r="D479" s="454">
        <v>600000</v>
      </c>
      <c r="E479" s="454">
        <v>584211</v>
      </c>
      <c r="F479" s="446">
        <f t="shared" si="20"/>
        <v>15789</v>
      </c>
      <c r="G479" s="455"/>
    </row>
    <row r="480" spans="1:7" s="424" customFormat="1">
      <c r="A480" s="421"/>
      <c r="B480" s="452" t="s">
        <v>184</v>
      </c>
      <c r="C480" s="453"/>
      <c r="D480" s="454">
        <v>2980600</v>
      </c>
      <c r="E480" s="454">
        <v>2781906</v>
      </c>
      <c r="F480" s="446">
        <f t="shared" si="20"/>
        <v>198694</v>
      </c>
      <c r="G480" s="455"/>
    </row>
    <row r="481" spans="1:7" s="424" customFormat="1">
      <c r="A481" s="418"/>
      <c r="B481" s="452" t="s">
        <v>180</v>
      </c>
      <c r="C481" s="453"/>
      <c r="D481" s="454">
        <v>655000</v>
      </c>
      <c r="E481" s="454">
        <v>605237</v>
      </c>
      <c r="F481" s="446">
        <f t="shared" si="20"/>
        <v>49763</v>
      </c>
      <c r="G481" s="455"/>
    </row>
    <row r="482" spans="1:7" s="424" customFormat="1">
      <c r="A482" s="421"/>
      <c r="B482" s="452" t="s">
        <v>181</v>
      </c>
      <c r="C482" s="453"/>
      <c r="D482" s="454">
        <v>700000</v>
      </c>
      <c r="E482" s="454">
        <v>642925</v>
      </c>
      <c r="F482" s="446">
        <f t="shared" si="20"/>
        <v>57075</v>
      </c>
      <c r="G482" s="455"/>
    </row>
    <row r="483" spans="1:7" s="424" customFormat="1">
      <c r="A483" s="421"/>
      <c r="B483" s="452" t="s">
        <v>1395</v>
      </c>
      <c r="C483" s="453"/>
      <c r="D483" s="454">
        <v>250000</v>
      </c>
      <c r="E483" s="454">
        <v>219883</v>
      </c>
      <c r="F483" s="446">
        <f t="shared" si="20"/>
        <v>30117</v>
      </c>
      <c r="G483" s="455"/>
    </row>
    <row r="484" spans="1:7" s="424" customFormat="1">
      <c r="A484" s="421"/>
      <c r="B484" s="452" t="s">
        <v>1888</v>
      </c>
      <c r="C484" s="453"/>
      <c r="D484" s="454">
        <v>910000</v>
      </c>
      <c r="E484" s="454">
        <v>800382</v>
      </c>
      <c r="F484" s="446">
        <f t="shared" si="20"/>
        <v>109618</v>
      </c>
      <c r="G484" s="455"/>
    </row>
    <row r="485" spans="1:7" s="424" customFormat="1">
      <c r="A485" s="421"/>
      <c r="B485" s="452" t="s">
        <v>182</v>
      </c>
      <c r="C485" s="453"/>
      <c r="D485" s="454">
        <v>695000</v>
      </c>
      <c r="E485" s="454">
        <v>611281</v>
      </c>
      <c r="F485" s="446">
        <f t="shared" si="20"/>
        <v>83719</v>
      </c>
      <c r="G485" s="455"/>
    </row>
    <row r="486" spans="1:7" s="424" customFormat="1">
      <c r="A486" s="421"/>
      <c r="B486" s="452" t="s">
        <v>1889</v>
      </c>
      <c r="C486" s="453"/>
      <c r="D486" s="454">
        <v>1820000</v>
      </c>
      <c r="E486" s="454">
        <v>1600744</v>
      </c>
      <c r="F486" s="446">
        <f t="shared" si="20"/>
        <v>219256</v>
      </c>
      <c r="G486" s="455"/>
    </row>
    <row r="487" spans="1:7" s="424" customFormat="1">
      <c r="A487" s="421"/>
      <c r="B487" s="452" t="s">
        <v>1890</v>
      </c>
      <c r="C487" s="453"/>
      <c r="D487" s="454">
        <v>1360000</v>
      </c>
      <c r="E487" s="454">
        <v>1196165</v>
      </c>
      <c r="F487" s="446">
        <f t="shared" si="20"/>
        <v>163835</v>
      </c>
      <c r="G487" s="455"/>
    </row>
    <row r="488" spans="1:7" s="424" customFormat="1">
      <c r="A488" s="421"/>
      <c r="B488" s="452" t="s">
        <v>1890</v>
      </c>
      <c r="C488" s="453"/>
      <c r="D488" s="454">
        <v>1360000</v>
      </c>
      <c r="E488" s="454">
        <v>1196165</v>
      </c>
      <c r="F488" s="446">
        <f t="shared" si="20"/>
        <v>163835</v>
      </c>
      <c r="G488" s="455"/>
    </row>
    <row r="489" spans="1:7" s="424" customFormat="1">
      <c r="A489" s="421"/>
      <c r="B489" s="452" t="s">
        <v>1891</v>
      </c>
      <c r="C489" s="453"/>
      <c r="D489" s="454">
        <v>209990</v>
      </c>
      <c r="E489" s="454">
        <v>184696</v>
      </c>
      <c r="F489" s="446">
        <f t="shared" si="20"/>
        <v>25294</v>
      </c>
      <c r="G489" s="455"/>
    </row>
    <row r="490" spans="1:7" s="424" customFormat="1">
      <c r="A490" s="421"/>
      <c r="B490" s="452" t="s">
        <v>1891</v>
      </c>
      <c r="C490" s="453"/>
      <c r="D490" s="454">
        <v>209990</v>
      </c>
      <c r="E490" s="454">
        <v>184696</v>
      </c>
      <c r="F490" s="446">
        <f t="shared" si="20"/>
        <v>25294</v>
      </c>
      <c r="G490" s="455"/>
    </row>
    <row r="491" spans="1:7" s="424" customFormat="1">
      <c r="A491" s="421"/>
      <c r="B491" s="452" t="s">
        <v>187</v>
      </c>
      <c r="C491" s="453"/>
      <c r="D491" s="454">
        <v>399999</v>
      </c>
      <c r="E491" s="454">
        <v>351807</v>
      </c>
      <c r="F491" s="446">
        <f t="shared" si="20"/>
        <v>48192</v>
      </c>
      <c r="G491" s="455"/>
    </row>
    <row r="492" spans="1:7" s="424" customFormat="1">
      <c r="A492" s="421"/>
      <c r="B492" s="452" t="s">
        <v>188</v>
      </c>
      <c r="C492" s="453"/>
      <c r="D492" s="454">
        <v>1300000</v>
      </c>
      <c r="E492" s="454">
        <v>1143387</v>
      </c>
      <c r="F492" s="446">
        <f t="shared" si="20"/>
        <v>156613</v>
      </c>
      <c r="G492" s="455"/>
    </row>
    <row r="493" spans="1:7" s="424" customFormat="1">
      <c r="A493" s="421"/>
      <c r="B493" s="452" t="s">
        <v>1397</v>
      </c>
      <c r="C493" s="453"/>
      <c r="D493" s="454">
        <v>980000</v>
      </c>
      <c r="E493" s="454">
        <v>861942</v>
      </c>
      <c r="F493" s="446">
        <f t="shared" si="20"/>
        <v>118058</v>
      </c>
      <c r="G493" s="455"/>
    </row>
    <row r="494" spans="1:7" s="424" customFormat="1">
      <c r="A494" s="421"/>
      <c r="B494" s="452" t="s">
        <v>186</v>
      </c>
      <c r="C494" s="453"/>
      <c r="D494" s="454">
        <v>960000</v>
      </c>
      <c r="E494" s="454">
        <v>844352</v>
      </c>
      <c r="F494" s="446">
        <f t="shared" si="20"/>
        <v>115648</v>
      </c>
      <c r="G494" s="455"/>
    </row>
    <row r="495" spans="1:7" s="424" customFormat="1">
      <c r="A495" s="421"/>
      <c r="B495" s="452" t="s">
        <v>192</v>
      </c>
      <c r="C495" s="453"/>
      <c r="D495" s="454">
        <v>310000</v>
      </c>
      <c r="E495" s="454">
        <v>272661</v>
      </c>
      <c r="F495" s="446">
        <f t="shared" si="20"/>
        <v>37339</v>
      </c>
      <c r="G495" s="455"/>
    </row>
    <row r="496" spans="1:7" s="424" customFormat="1">
      <c r="A496" s="421"/>
      <c r="B496" s="452" t="s">
        <v>185</v>
      </c>
      <c r="C496" s="453"/>
      <c r="D496" s="454">
        <v>650000</v>
      </c>
      <c r="E496" s="454">
        <v>571181</v>
      </c>
      <c r="F496" s="446">
        <f t="shared" si="20"/>
        <v>78819</v>
      </c>
      <c r="G496" s="455"/>
    </row>
    <row r="497" spans="1:7" s="424" customFormat="1">
      <c r="A497" s="421"/>
      <c r="B497" s="452" t="s">
        <v>189</v>
      </c>
      <c r="C497" s="453"/>
      <c r="D497" s="454">
        <v>571500</v>
      </c>
      <c r="E497" s="454">
        <v>543743</v>
      </c>
      <c r="F497" s="446">
        <f t="shared" si="20"/>
        <v>27757</v>
      </c>
      <c r="G497" s="455"/>
    </row>
    <row r="498" spans="1:7" s="424" customFormat="1">
      <c r="A498" s="421"/>
      <c r="B498" s="452" t="s">
        <v>1892</v>
      </c>
      <c r="C498" s="453"/>
      <c r="D498" s="454">
        <v>419000</v>
      </c>
      <c r="E498" s="454">
        <v>340067</v>
      </c>
      <c r="F498" s="446">
        <f t="shared" si="20"/>
        <v>78933</v>
      </c>
      <c r="G498" s="455"/>
    </row>
    <row r="499" spans="1:7" s="424" customFormat="1">
      <c r="A499" s="421"/>
      <c r="B499" s="452" t="s">
        <v>1893</v>
      </c>
      <c r="C499" s="453"/>
      <c r="D499" s="454">
        <v>1100000</v>
      </c>
      <c r="E499" s="454">
        <v>892768</v>
      </c>
      <c r="F499" s="446">
        <f t="shared" si="20"/>
        <v>207232</v>
      </c>
      <c r="G499" s="455"/>
    </row>
    <row r="500" spans="1:7" s="424" customFormat="1">
      <c r="A500" s="421"/>
      <c r="B500" s="452" t="s">
        <v>1894</v>
      </c>
      <c r="C500" s="453"/>
      <c r="D500" s="454">
        <v>600000</v>
      </c>
      <c r="E500" s="454">
        <v>465271</v>
      </c>
      <c r="F500" s="446">
        <f t="shared" si="20"/>
        <v>134729</v>
      </c>
      <c r="G500" s="455"/>
    </row>
    <row r="501" spans="1:7" s="424" customFormat="1">
      <c r="A501" s="421"/>
      <c r="B501" s="452" t="s">
        <v>1895</v>
      </c>
      <c r="C501" s="453"/>
      <c r="D501" s="454">
        <v>450000</v>
      </c>
      <c r="E501" s="454">
        <v>348958</v>
      </c>
      <c r="F501" s="446">
        <f t="shared" si="20"/>
        <v>101042</v>
      </c>
      <c r="G501" s="455"/>
    </row>
    <row r="502" spans="1:7" s="424" customFormat="1">
      <c r="A502" s="421"/>
      <c r="B502" s="452" t="s">
        <v>1896</v>
      </c>
      <c r="C502" s="453"/>
      <c r="D502" s="454">
        <v>350000</v>
      </c>
      <c r="E502" s="454">
        <v>271413</v>
      </c>
      <c r="F502" s="446">
        <f t="shared" si="20"/>
        <v>78587</v>
      </c>
      <c r="G502" s="455"/>
    </row>
    <row r="503" spans="1:7" s="424" customFormat="1">
      <c r="A503" s="421"/>
      <c r="B503" s="452" t="s">
        <v>1120</v>
      </c>
      <c r="C503" s="453"/>
      <c r="D503" s="454">
        <v>2503983</v>
      </c>
      <c r="E503" s="454">
        <v>1931766</v>
      </c>
      <c r="F503" s="446">
        <f t="shared" si="20"/>
        <v>572217</v>
      </c>
      <c r="G503" s="455"/>
    </row>
    <row r="504" spans="1:7" s="424" customFormat="1">
      <c r="A504" s="421"/>
      <c r="B504" s="452" t="s">
        <v>1897</v>
      </c>
      <c r="C504" s="453"/>
      <c r="D504" s="454">
        <v>2035380</v>
      </c>
      <c r="E504" s="454">
        <v>1570251</v>
      </c>
      <c r="F504" s="446">
        <f t="shared" si="20"/>
        <v>465129</v>
      </c>
      <c r="G504" s="455"/>
    </row>
    <row r="505" spans="1:7" s="424" customFormat="1">
      <c r="A505" s="421"/>
      <c r="B505" s="452" t="s">
        <v>1898</v>
      </c>
      <c r="C505" s="453"/>
      <c r="D505" s="454">
        <v>1274612</v>
      </c>
      <c r="E505" s="454">
        <v>983331</v>
      </c>
      <c r="F505" s="446">
        <f t="shared" si="20"/>
        <v>291281</v>
      </c>
      <c r="G505" s="455"/>
    </row>
    <row r="506" spans="1:7" s="424" customFormat="1">
      <c r="A506" s="421"/>
      <c r="B506" s="452" t="s">
        <v>1121</v>
      </c>
      <c r="C506" s="453"/>
      <c r="D506" s="454">
        <v>1859190</v>
      </c>
      <c r="E506" s="454">
        <v>1434328</v>
      </c>
      <c r="F506" s="446">
        <f t="shared" si="20"/>
        <v>424862</v>
      </c>
      <c r="G506" s="455"/>
    </row>
    <row r="507" spans="1:7" s="424" customFormat="1">
      <c r="A507" s="421"/>
      <c r="B507" s="452" t="s">
        <v>1122</v>
      </c>
      <c r="C507" s="453"/>
      <c r="D507" s="454">
        <v>4000000</v>
      </c>
      <c r="E507" s="454">
        <v>3085919</v>
      </c>
      <c r="F507" s="446">
        <f t="shared" si="20"/>
        <v>914081</v>
      </c>
      <c r="G507" s="455"/>
    </row>
    <row r="508" spans="1:7" s="424" customFormat="1">
      <c r="A508" s="421"/>
      <c r="B508" s="452" t="s">
        <v>1899</v>
      </c>
      <c r="C508" s="453"/>
      <c r="D508" s="454">
        <v>500000</v>
      </c>
      <c r="E508" s="454">
        <v>387130</v>
      </c>
      <c r="F508" s="446">
        <f t="shared" si="20"/>
        <v>112870</v>
      </c>
      <c r="G508" s="455"/>
    </row>
    <row r="509" spans="1:7" s="424" customFormat="1">
      <c r="A509" s="421"/>
      <c r="B509" s="452" t="s">
        <v>1123</v>
      </c>
      <c r="C509" s="453"/>
      <c r="D509" s="454">
        <v>370000</v>
      </c>
      <c r="E509" s="454">
        <v>292361</v>
      </c>
      <c r="F509" s="446">
        <f t="shared" si="20"/>
        <v>77639</v>
      </c>
      <c r="G509" s="455"/>
    </row>
    <row r="510" spans="1:7" s="424" customFormat="1">
      <c r="A510" s="421"/>
      <c r="B510" s="452" t="s">
        <v>1124</v>
      </c>
      <c r="C510" s="453"/>
      <c r="D510" s="454">
        <v>3670000</v>
      </c>
      <c r="E510" s="454">
        <v>2705942</v>
      </c>
      <c r="F510" s="446">
        <f t="shared" si="20"/>
        <v>964058</v>
      </c>
      <c r="G510" s="455"/>
    </row>
    <row r="511" spans="1:7" s="424" customFormat="1">
      <c r="A511" s="421"/>
      <c r="B511" s="452" t="s">
        <v>1900</v>
      </c>
      <c r="C511" s="453"/>
      <c r="D511" s="454">
        <v>1000000</v>
      </c>
      <c r="E511" s="454">
        <v>629259</v>
      </c>
      <c r="F511" s="446">
        <f t="shared" si="20"/>
        <v>370741</v>
      </c>
      <c r="G511" s="455"/>
    </row>
    <row r="512" spans="1:7" s="424" customFormat="1">
      <c r="A512" s="421"/>
      <c r="B512" s="452" t="s">
        <v>1901</v>
      </c>
      <c r="C512" s="453"/>
      <c r="D512" s="454">
        <v>3900000</v>
      </c>
      <c r="E512" s="454">
        <v>2454111</v>
      </c>
      <c r="F512" s="446">
        <f t="shared" si="20"/>
        <v>1445889</v>
      </c>
      <c r="G512" s="455"/>
    </row>
    <row r="513" spans="1:7" s="424" customFormat="1">
      <c r="A513" s="421"/>
      <c r="B513" s="452" t="s">
        <v>1902</v>
      </c>
      <c r="C513" s="453"/>
      <c r="D513" s="454">
        <v>500000</v>
      </c>
      <c r="E513" s="454">
        <v>314630</v>
      </c>
      <c r="F513" s="446">
        <f t="shared" si="20"/>
        <v>185370</v>
      </c>
      <c r="G513" s="455"/>
    </row>
    <row r="514" spans="1:7" s="424" customFormat="1">
      <c r="A514" s="421"/>
      <c r="B514" s="452" t="s">
        <v>1903</v>
      </c>
      <c r="C514" s="453"/>
      <c r="D514" s="454">
        <v>700000</v>
      </c>
      <c r="E514" s="454">
        <v>440482</v>
      </c>
      <c r="F514" s="446">
        <f t="shared" si="20"/>
        <v>259518</v>
      </c>
      <c r="G514" s="455"/>
    </row>
    <row r="515" spans="1:7" s="424" customFormat="1">
      <c r="A515" s="421"/>
      <c r="B515" s="452" t="s">
        <v>1166</v>
      </c>
      <c r="C515" s="453"/>
      <c r="D515" s="454">
        <v>1400000</v>
      </c>
      <c r="E515" s="454">
        <v>880963</v>
      </c>
      <c r="F515" s="446">
        <f t="shared" si="20"/>
        <v>519037</v>
      </c>
      <c r="G515" s="455"/>
    </row>
    <row r="516" spans="1:7" s="424" customFormat="1">
      <c r="A516" s="421"/>
      <c r="B516" s="452" t="s">
        <v>1904</v>
      </c>
      <c r="C516" s="453"/>
      <c r="D516" s="454">
        <v>1500000</v>
      </c>
      <c r="E516" s="454">
        <v>943889</v>
      </c>
      <c r="F516" s="446">
        <f t="shared" si="20"/>
        <v>556111</v>
      </c>
      <c r="G516" s="455"/>
    </row>
    <row r="517" spans="1:7" s="424" customFormat="1">
      <c r="A517" s="421"/>
      <c r="B517" s="452" t="s">
        <v>1905</v>
      </c>
      <c r="C517" s="453"/>
      <c r="D517" s="454">
        <v>1900000</v>
      </c>
      <c r="E517" s="454">
        <v>1195593</v>
      </c>
      <c r="F517" s="446">
        <f t="shared" si="20"/>
        <v>704407</v>
      </c>
      <c r="G517" s="455"/>
    </row>
    <row r="518" spans="1:7" s="424" customFormat="1">
      <c r="A518" s="421"/>
      <c r="B518" s="452" t="s">
        <v>1167</v>
      </c>
      <c r="C518" s="453"/>
      <c r="D518" s="454">
        <v>247722</v>
      </c>
      <c r="E518" s="454">
        <v>155883</v>
      </c>
      <c r="F518" s="446">
        <f t="shared" si="20"/>
        <v>91839</v>
      </c>
      <c r="G518" s="455"/>
    </row>
    <row r="519" spans="1:7" s="424" customFormat="1">
      <c r="A519" s="421"/>
      <c r="B519" s="452" t="s">
        <v>1906</v>
      </c>
      <c r="C519" s="453"/>
      <c r="D519" s="454">
        <v>200000</v>
      </c>
      <c r="E519" s="454">
        <v>125856</v>
      </c>
      <c r="F519" s="446">
        <f t="shared" si="20"/>
        <v>74144</v>
      </c>
      <c r="G519" s="455"/>
    </row>
    <row r="520" spans="1:7" s="424" customFormat="1">
      <c r="A520" s="421"/>
      <c r="B520" s="452" t="s">
        <v>1906</v>
      </c>
      <c r="C520" s="453"/>
      <c r="D520" s="454">
        <v>200000</v>
      </c>
      <c r="E520" s="454">
        <v>125856</v>
      </c>
      <c r="F520" s="446">
        <f t="shared" si="20"/>
        <v>74144</v>
      </c>
      <c r="G520" s="455"/>
    </row>
    <row r="521" spans="1:7" s="424" customFormat="1">
      <c r="A521" s="421"/>
      <c r="B521" s="452" t="s">
        <v>1396</v>
      </c>
      <c r="C521" s="453"/>
      <c r="D521" s="454">
        <v>1000000</v>
      </c>
      <c r="E521" s="454">
        <v>867793</v>
      </c>
      <c r="F521" s="446">
        <f t="shared" si="20"/>
        <v>132207</v>
      </c>
      <c r="G521" s="455"/>
    </row>
    <row r="522" spans="1:7" s="424" customFormat="1">
      <c r="A522" s="421"/>
      <c r="B522" s="452" t="s">
        <v>1907</v>
      </c>
      <c r="C522" s="453"/>
      <c r="D522" s="454">
        <v>500000</v>
      </c>
      <c r="E522" s="454">
        <v>314630</v>
      </c>
      <c r="F522" s="446">
        <f t="shared" si="20"/>
        <v>185370</v>
      </c>
      <c r="G522" s="455"/>
    </row>
    <row r="523" spans="1:7" s="424" customFormat="1">
      <c r="A523" s="421"/>
      <c r="B523" s="452" t="s">
        <v>1907</v>
      </c>
      <c r="C523" s="453"/>
      <c r="D523" s="454">
        <v>500000</v>
      </c>
      <c r="E523" s="454">
        <v>314630</v>
      </c>
      <c r="F523" s="446">
        <f t="shared" si="20"/>
        <v>185370</v>
      </c>
      <c r="G523" s="455"/>
    </row>
    <row r="524" spans="1:7" s="424" customFormat="1">
      <c r="A524" s="421"/>
      <c r="B524" s="452" t="s">
        <v>1908</v>
      </c>
      <c r="C524" s="453"/>
      <c r="D524" s="454">
        <v>440890</v>
      </c>
      <c r="E524" s="454">
        <v>277435</v>
      </c>
      <c r="F524" s="446">
        <f t="shared" si="20"/>
        <v>163455</v>
      </c>
      <c r="G524" s="455"/>
    </row>
    <row r="525" spans="1:7" s="424" customFormat="1">
      <c r="A525" s="421"/>
      <c r="B525" s="452" t="s">
        <v>1908</v>
      </c>
      <c r="C525" s="453"/>
      <c r="D525" s="454">
        <v>440890</v>
      </c>
      <c r="E525" s="454">
        <v>277435</v>
      </c>
      <c r="F525" s="446">
        <f t="shared" si="20"/>
        <v>163455</v>
      </c>
      <c r="G525" s="455"/>
    </row>
    <row r="526" spans="1:7" s="424" customFormat="1">
      <c r="A526" s="421"/>
      <c r="B526" s="452" t="s">
        <v>1909</v>
      </c>
      <c r="C526" s="453"/>
      <c r="D526" s="454">
        <v>280000</v>
      </c>
      <c r="E526" s="454">
        <v>176299</v>
      </c>
      <c r="F526" s="446">
        <f t="shared" si="20"/>
        <v>103701</v>
      </c>
      <c r="G526" s="455"/>
    </row>
    <row r="527" spans="1:7" s="424" customFormat="1">
      <c r="A527" s="421"/>
      <c r="B527" s="452" t="s">
        <v>1910</v>
      </c>
      <c r="C527" s="453"/>
      <c r="D527" s="454">
        <v>500000</v>
      </c>
      <c r="E527" s="454">
        <v>314630</v>
      </c>
      <c r="F527" s="446">
        <f t="shared" si="20"/>
        <v>185370</v>
      </c>
      <c r="G527" s="455"/>
    </row>
    <row r="528" spans="1:7" s="424" customFormat="1">
      <c r="A528" s="421"/>
      <c r="B528" s="452" t="s">
        <v>1911</v>
      </c>
      <c r="C528" s="453"/>
      <c r="D528" s="454">
        <v>400000</v>
      </c>
      <c r="E528" s="454">
        <v>242642</v>
      </c>
      <c r="F528" s="446">
        <f t="shared" si="20"/>
        <v>157358</v>
      </c>
      <c r="G528" s="455"/>
    </row>
    <row r="529" spans="1:7" s="424" customFormat="1">
      <c r="A529" s="421"/>
      <c r="B529" s="452" t="s">
        <v>1165</v>
      </c>
      <c r="C529" s="453"/>
      <c r="D529" s="454">
        <v>271654</v>
      </c>
      <c r="E529" s="454">
        <v>157772</v>
      </c>
      <c r="F529" s="446">
        <f t="shared" si="20"/>
        <v>113882</v>
      </c>
      <c r="G529" s="455"/>
    </row>
    <row r="530" spans="1:7" s="424" customFormat="1">
      <c r="A530" s="421"/>
      <c r="B530" s="452" t="s">
        <v>1912</v>
      </c>
      <c r="C530" s="453"/>
      <c r="D530" s="454">
        <v>200000</v>
      </c>
      <c r="E530" s="454">
        <v>102497</v>
      </c>
      <c r="F530" s="446">
        <f t="shared" si="20"/>
        <v>97503</v>
      </c>
      <c r="G530" s="455"/>
    </row>
    <row r="531" spans="1:7" s="424" customFormat="1">
      <c r="A531" s="421"/>
      <c r="B531" s="452" t="s">
        <v>1912</v>
      </c>
      <c r="C531" s="453"/>
      <c r="D531" s="454">
        <v>200000</v>
      </c>
      <c r="E531" s="454">
        <v>102497</v>
      </c>
      <c r="F531" s="446">
        <f t="shared" si="20"/>
        <v>97503</v>
      </c>
      <c r="G531" s="455"/>
    </row>
    <row r="532" spans="1:7" s="424" customFormat="1">
      <c r="A532" s="421"/>
      <c r="B532" s="452" t="s">
        <v>1912</v>
      </c>
      <c r="C532" s="453"/>
      <c r="D532" s="454">
        <v>200000</v>
      </c>
      <c r="E532" s="454">
        <v>102497</v>
      </c>
      <c r="F532" s="446">
        <f t="shared" si="20"/>
        <v>97503</v>
      </c>
      <c r="G532" s="455"/>
    </row>
    <row r="533" spans="1:7" s="424" customFormat="1">
      <c r="A533" s="421"/>
      <c r="B533" s="452" t="s">
        <v>1912</v>
      </c>
      <c r="C533" s="453"/>
      <c r="D533" s="454">
        <v>200000</v>
      </c>
      <c r="E533" s="454">
        <v>102497</v>
      </c>
      <c r="F533" s="446">
        <f t="shared" si="20"/>
        <v>97503</v>
      </c>
      <c r="G533" s="455"/>
    </row>
    <row r="534" spans="1:7" s="424" customFormat="1">
      <c r="A534" s="421"/>
      <c r="B534" s="452" t="s">
        <v>1912</v>
      </c>
      <c r="C534" s="453"/>
      <c r="D534" s="454">
        <v>200000</v>
      </c>
      <c r="E534" s="454">
        <v>102497</v>
      </c>
      <c r="F534" s="446">
        <f t="shared" si="20"/>
        <v>97503</v>
      </c>
      <c r="G534" s="455"/>
    </row>
    <row r="535" spans="1:7" s="424" customFormat="1">
      <c r="A535" s="421"/>
      <c r="B535" s="452" t="s">
        <v>1912</v>
      </c>
      <c r="C535" s="453"/>
      <c r="D535" s="454">
        <v>200000</v>
      </c>
      <c r="E535" s="454">
        <v>102497</v>
      </c>
      <c r="F535" s="446">
        <f t="shared" si="20"/>
        <v>97503</v>
      </c>
      <c r="G535" s="455"/>
    </row>
    <row r="536" spans="1:7" s="424" customFormat="1">
      <c r="A536" s="421"/>
      <c r="B536" s="452" t="s">
        <v>1912</v>
      </c>
      <c r="C536" s="453"/>
      <c r="D536" s="454">
        <v>200000</v>
      </c>
      <c r="E536" s="454">
        <v>102497</v>
      </c>
      <c r="F536" s="446">
        <f t="shared" si="20"/>
        <v>97503</v>
      </c>
      <c r="G536" s="455"/>
    </row>
    <row r="537" spans="1:7" s="424" customFormat="1">
      <c r="A537" s="421"/>
      <c r="B537" s="452" t="s">
        <v>1912</v>
      </c>
      <c r="C537" s="453"/>
      <c r="D537" s="454">
        <v>200000</v>
      </c>
      <c r="E537" s="454">
        <v>102497</v>
      </c>
      <c r="F537" s="446">
        <f t="shared" si="20"/>
        <v>97503</v>
      </c>
      <c r="G537" s="455"/>
    </row>
    <row r="538" spans="1:7" s="424" customFormat="1">
      <c r="A538" s="421"/>
      <c r="B538" s="452" t="s">
        <v>1912</v>
      </c>
      <c r="C538" s="453"/>
      <c r="D538" s="454">
        <v>200000</v>
      </c>
      <c r="E538" s="454">
        <v>102497</v>
      </c>
      <c r="F538" s="446">
        <f t="shared" ref="F538:F565" si="21">D538-E538</f>
        <v>97503</v>
      </c>
      <c r="G538" s="455"/>
    </row>
    <row r="539" spans="1:7" s="424" customFormat="1">
      <c r="A539" s="421"/>
      <c r="B539" s="452" t="s">
        <v>1912</v>
      </c>
      <c r="C539" s="453"/>
      <c r="D539" s="454">
        <v>200000</v>
      </c>
      <c r="E539" s="454">
        <v>102497</v>
      </c>
      <c r="F539" s="446">
        <f t="shared" si="21"/>
        <v>97503</v>
      </c>
      <c r="G539" s="455"/>
    </row>
    <row r="540" spans="1:7" s="424" customFormat="1">
      <c r="A540" s="421"/>
      <c r="B540" s="452" t="s">
        <v>1913</v>
      </c>
      <c r="C540" s="453"/>
      <c r="D540" s="454">
        <v>2000000</v>
      </c>
      <c r="E540" s="454">
        <v>969313</v>
      </c>
      <c r="F540" s="446">
        <f t="shared" si="21"/>
        <v>1030687</v>
      </c>
      <c r="G540" s="455"/>
    </row>
    <row r="541" spans="1:7" s="424" customFormat="1">
      <c r="A541" s="421"/>
      <c r="B541" s="452" t="s">
        <v>1914</v>
      </c>
      <c r="C541" s="453"/>
      <c r="D541" s="454">
        <v>200000</v>
      </c>
      <c r="E541" s="454">
        <v>100113</v>
      </c>
      <c r="F541" s="446">
        <f t="shared" si="21"/>
        <v>99887</v>
      </c>
      <c r="G541" s="455"/>
    </row>
    <row r="542" spans="1:7" s="424" customFormat="1">
      <c r="A542" s="421"/>
      <c r="B542" s="452" t="s">
        <v>1915</v>
      </c>
      <c r="C542" s="453"/>
      <c r="D542" s="454">
        <v>455870</v>
      </c>
      <c r="E542" s="454">
        <v>227098</v>
      </c>
      <c r="F542" s="446">
        <f t="shared" si="21"/>
        <v>228772</v>
      </c>
      <c r="G542" s="455"/>
    </row>
    <row r="543" spans="1:7" s="424" customFormat="1">
      <c r="A543" s="421"/>
      <c r="B543" s="452" t="s">
        <v>1214</v>
      </c>
      <c r="C543" s="453"/>
      <c r="D543" s="454">
        <v>900000</v>
      </c>
      <c r="E543" s="454">
        <v>446560</v>
      </c>
      <c r="F543" s="446">
        <f t="shared" si="21"/>
        <v>453440</v>
      </c>
      <c r="G543" s="455"/>
    </row>
    <row r="544" spans="1:7" s="424" customFormat="1">
      <c r="A544" s="421"/>
      <c r="B544" s="452" t="s">
        <v>1916</v>
      </c>
      <c r="C544" s="453"/>
      <c r="D544" s="454">
        <v>1500000</v>
      </c>
      <c r="E544" s="454">
        <v>744265</v>
      </c>
      <c r="F544" s="446">
        <f t="shared" si="21"/>
        <v>755735</v>
      </c>
      <c r="G544" s="455"/>
    </row>
    <row r="545" spans="1:7" s="424" customFormat="1">
      <c r="A545" s="421"/>
      <c r="B545" s="452" t="s">
        <v>1917</v>
      </c>
      <c r="C545" s="453"/>
      <c r="D545" s="454">
        <v>2500000</v>
      </c>
      <c r="E545" s="454">
        <v>1240445</v>
      </c>
      <c r="F545" s="446">
        <f t="shared" si="21"/>
        <v>1259555</v>
      </c>
      <c r="G545" s="455"/>
    </row>
    <row r="546" spans="1:7" s="424" customFormat="1">
      <c r="A546" s="421"/>
      <c r="B546" s="452" t="s">
        <v>1918</v>
      </c>
      <c r="C546" s="453"/>
      <c r="D546" s="454">
        <v>870000</v>
      </c>
      <c r="E546" s="454">
        <v>431675</v>
      </c>
      <c r="F546" s="446">
        <f t="shared" si="21"/>
        <v>438325</v>
      </c>
      <c r="G546" s="455"/>
    </row>
    <row r="547" spans="1:7" s="424" customFormat="1">
      <c r="A547" s="421"/>
      <c r="B547" s="452" t="s">
        <v>1919</v>
      </c>
      <c r="C547" s="453"/>
      <c r="D547" s="454">
        <v>950000</v>
      </c>
      <c r="E547" s="454">
        <v>471371</v>
      </c>
      <c r="F547" s="446">
        <f t="shared" si="21"/>
        <v>478629</v>
      </c>
      <c r="G547" s="455"/>
    </row>
    <row r="548" spans="1:7" s="424" customFormat="1">
      <c r="A548" s="421"/>
      <c r="B548" s="452" t="s">
        <v>1920</v>
      </c>
      <c r="C548" s="453"/>
      <c r="D548" s="454">
        <v>245000</v>
      </c>
      <c r="E548" s="454">
        <v>121563</v>
      </c>
      <c r="F548" s="446">
        <f t="shared" si="21"/>
        <v>123437</v>
      </c>
      <c r="G548" s="455"/>
    </row>
    <row r="549" spans="1:7" s="424" customFormat="1">
      <c r="A549" s="421"/>
      <c r="B549" s="452" t="s">
        <v>1920</v>
      </c>
      <c r="C549" s="453"/>
      <c r="D549" s="454">
        <v>245000</v>
      </c>
      <c r="E549" s="454">
        <v>121563</v>
      </c>
      <c r="F549" s="446">
        <f t="shared" si="21"/>
        <v>123437</v>
      </c>
      <c r="G549" s="455"/>
    </row>
    <row r="550" spans="1:7" s="424" customFormat="1">
      <c r="A550" s="421"/>
      <c r="B550" s="452" t="s">
        <v>1921</v>
      </c>
      <c r="C550" s="453"/>
      <c r="D550" s="454">
        <v>200000</v>
      </c>
      <c r="E550" s="454">
        <v>99239</v>
      </c>
      <c r="F550" s="446">
        <f t="shared" si="21"/>
        <v>100761</v>
      </c>
      <c r="G550" s="455"/>
    </row>
    <row r="551" spans="1:7" s="424" customFormat="1">
      <c r="A551" s="421"/>
      <c r="B551" s="452" t="s">
        <v>1922</v>
      </c>
      <c r="C551" s="453"/>
      <c r="D551" s="454">
        <v>870000</v>
      </c>
      <c r="E551" s="454">
        <v>431675</v>
      </c>
      <c r="F551" s="446">
        <f t="shared" si="21"/>
        <v>438325</v>
      </c>
      <c r="G551" s="455"/>
    </row>
    <row r="552" spans="1:7" s="424" customFormat="1">
      <c r="A552" s="421"/>
      <c r="B552" s="452" t="s">
        <v>1923</v>
      </c>
      <c r="C552" s="453"/>
      <c r="D552" s="454">
        <v>1408000</v>
      </c>
      <c r="E552" s="454">
        <v>682400</v>
      </c>
      <c r="F552" s="446">
        <f t="shared" si="21"/>
        <v>725600</v>
      </c>
      <c r="G552" s="455"/>
    </row>
    <row r="553" spans="1:7" s="424" customFormat="1">
      <c r="A553" s="421"/>
      <c r="B553" s="452" t="s">
        <v>1219</v>
      </c>
      <c r="C553" s="453"/>
      <c r="D553" s="454">
        <v>600000</v>
      </c>
      <c r="E553" s="454">
        <v>290794</v>
      </c>
      <c r="F553" s="446">
        <f t="shared" si="21"/>
        <v>309206</v>
      </c>
      <c r="G553" s="455"/>
    </row>
    <row r="554" spans="1:7" s="424" customFormat="1">
      <c r="A554" s="421"/>
      <c r="B554" s="452" t="s">
        <v>1924</v>
      </c>
      <c r="C554" s="453"/>
      <c r="D554" s="454">
        <v>210000</v>
      </c>
      <c r="E554" s="454">
        <v>101778</v>
      </c>
      <c r="F554" s="446">
        <f t="shared" si="21"/>
        <v>108222</v>
      </c>
      <c r="G554" s="455"/>
    </row>
    <row r="555" spans="1:7" s="424" customFormat="1">
      <c r="A555" s="421"/>
      <c r="B555" s="452" t="s">
        <v>1925</v>
      </c>
      <c r="C555" s="453"/>
      <c r="D555" s="454">
        <v>1500000</v>
      </c>
      <c r="E555" s="454">
        <v>726984</v>
      </c>
      <c r="F555" s="446">
        <f t="shared" si="21"/>
        <v>773016</v>
      </c>
      <c r="G555" s="455"/>
    </row>
    <row r="556" spans="1:7" s="424" customFormat="1">
      <c r="A556" s="421"/>
      <c r="B556" s="452" t="s">
        <v>1926</v>
      </c>
      <c r="C556" s="453"/>
      <c r="D556" s="454">
        <v>1200000</v>
      </c>
      <c r="E556" s="454">
        <v>581591</v>
      </c>
      <c r="F556" s="446">
        <f t="shared" si="21"/>
        <v>618409</v>
      </c>
      <c r="G556" s="455"/>
    </row>
    <row r="557" spans="1:7" s="424" customFormat="1">
      <c r="A557" s="421"/>
      <c r="B557" s="452" t="s">
        <v>1927</v>
      </c>
      <c r="C557" s="453"/>
      <c r="D557" s="454">
        <v>3100000</v>
      </c>
      <c r="E557" s="454">
        <v>1502438</v>
      </c>
      <c r="F557" s="446">
        <f t="shared" si="21"/>
        <v>1597562</v>
      </c>
      <c r="G557" s="455"/>
    </row>
    <row r="558" spans="1:7" s="424" customFormat="1">
      <c r="A558" s="421"/>
      <c r="B558" s="452" t="s">
        <v>1928</v>
      </c>
      <c r="C558" s="453"/>
      <c r="D558" s="454">
        <v>278184</v>
      </c>
      <c r="E558" s="454">
        <v>134714</v>
      </c>
      <c r="F558" s="446">
        <f t="shared" si="21"/>
        <v>143470</v>
      </c>
      <c r="G558" s="455"/>
    </row>
    <row r="559" spans="1:7" s="424" customFormat="1">
      <c r="A559" s="421"/>
      <c r="B559" s="452" t="s">
        <v>1218</v>
      </c>
      <c r="C559" s="453"/>
      <c r="D559" s="454">
        <v>250000</v>
      </c>
      <c r="E559" s="454">
        <v>121065</v>
      </c>
      <c r="F559" s="446">
        <f t="shared" si="21"/>
        <v>128935</v>
      </c>
      <c r="G559" s="455"/>
    </row>
    <row r="560" spans="1:7" s="424" customFormat="1">
      <c r="A560" s="421"/>
      <c r="B560" s="452" t="s">
        <v>1929</v>
      </c>
      <c r="C560" s="453"/>
      <c r="D560" s="454">
        <v>4350000</v>
      </c>
      <c r="E560" s="454">
        <v>2097887</v>
      </c>
      <c r="F560" s="446">
        <f t="shared" si="21"/>
        <v>2252113</v>
      </c>
      <c r="G560" s="455"/>
    </row>
    <row r="561" spans="1:7" s="424" customFormat="1">
      <c r="A561" s="421"/>
      <c r="B561" s="452" t="s">
        <v>1930</v>
      </c>
      <c r="C561" s="453"/>
      <c r="D561" s="454">
        <v>3219685</v>
      </c>
      <c r="E561" s="454">
        <v>1432538</v>
      </c>
      <c r="F561" s="446">
        <f t="shared" si="21"/>
        <v>1787147</v>
      </c>
      <c r="G561" s="455"/>
    </row>
    <row r="562" spans="1:7" s="424" customFormat="1">
      <c r="A562" s="421"/>
      <c r="B562" s="452" t="s">
        <v>1931</v>
      </c>
      <c r="C562" s="453"/>
      <c r="D562" s="454">
        <v>4250000</v>
      </c>
      <c r="E562" s="454">
        <v>1855499</v>
      </c>
      <c r="F562" s="446">
        <f t="shared" si="21"/>
        <v>2394501</v>
      </c>
      <c r="G562" s="455"/>
    </row>
    <row r="563" spans="1:7" s="424" customFormat="1">
      <c r="A563" s="421"/>
      <c r="B563" s="452" t="s">
        <v>1932</v>
      </c>
      <c r="C563" s="453"/>
      <c r="D563" s="454">
        <v>910500</v>
      </c>
      <c r="E563" s="454">
        <v>870622</v>
      </c>
      <c r="F563" s="446">
        <f t="shared" si="21"/>
        <v>39878</v>
      </c>
      <c r="G563" s="455"/>
    </row>
    <row r="564" spans="1:7" s="424" customFormat="1">
      <c r="A564" s="421"/>
      <c r="B564" s="452" t="s">
        <v>1275</v>
      </c>
      <c r="C564" s="453"/>
      <c r="D564" s="454">
        <v>401496</v>
      </c>
      <c r="E564" s="454">
        <v>125684</v>
      </c>
      <c r="F564" s="446">
        <f t="shared" si="21"/>
        <v>275812</v>
      </c>
      <c r="G564" s="455"/>
    </row>
    <row r="565" spans="1:7" s="424" customFormat="1">
      <c r="A565" s="421"/>
      <c r="B565" s="452" t="s">
        <v>1933</v>
      </c>
      <c r="C565" s="453"/>
      <c r="D565" s="454">
        <v>429843</v>
      </c>
      <c r="E565" s="454">
        <v>1298</v>
      </c>
      <c r="F565" s="446">
        <f t="shared" si="21"/>
        <v>428545</v>
      </c>
      <c r="G565" s="455"/>
    </row>
    <row r="566" spans="1:7" ht="12.75">
      <c r="A566" s="229"/>
      <c r="B566" s="313"/>
      <c r="C566" s="314"/>
      <c r="D566" s="329">
        <f>SUM(D471:D565)</f>
        <v>94129358</v>
      </c>
      <c r="E566" s="329">
        <f t="shared" ref="E566:F566" si="22">SUM(E471:E565)</f>
        <v>63902591</v>
      </c>
      <c r="F566" s="329">
        <f t="shared" si="22"/>
        <v>30226767</v>
      </c>
      <c r="G566" s="322"/>
    </row>
    <row r="567" spans="1:7" ht="12.75">
      <c r="A567" s="229"/>
      <c r="B567" s="313"/>
      <c r="C567" s="314"/>
      <c r="D567" s="456"/>
      <c r="E567" s="456"/>
      <c r="F567" s="318"/>
      <c r="G567" s="322"/>
    </row>
    <row r="568" spans="1:7" ht="12.75">
      <c r="A568" s="229"/>
      <c r="B568" s="314"/>
      <c r="C568" s="319"/>
      <c r="D568" s="315"/>
      <c r="E568" s="315"/>
      <c r="F568" s="315"/>
      <c r="G568" s="322"/>
    </row>
    <row r="569" spans="1:7" ht="12.75">
      <c r="A569" s="372" t="s">
        <v>695</v>
      </c>
      <c r="B569" s="457"/>
      <c r="C569" s="458"/>
      <c r="D569" s="457"/>
      <c r="E569" s="457"/>
      <c r="F569" s="457"/>
      <c r="G569" s="322"/>
    </row>
    <row r="570" spans="1:7" ht="12.75">
      <c r="A570" s="373"/>
      <c r="B570" s="459" t="s">
        <v>1027</v>
      </c>
      <c r="C570" s="458"/>
      <c r="D570" s="460">
        <v>256975</v>
      </c>
      <c r="E570" s="460">
        <v>256975</v>
      </c>
      <c r="F570" s="460">
        <f>D570-E570</f>
        <v>0</v>
      </c>
      <c r="G570" s="322"/>
    </row>
    <row r="571" spans="1:7" ht="12.75">
      <c r="A571" s="373"/>
      <c r="B571" s="459" t="s">
        <v>1027</v>
      </c>
      <c r="C571" s="458"/>
      <c r="D571" s="460">
        <v>298850</v>
      </c>
      <c r="E571" s="460">
        <v>298850</v>
      </c>
      <c r="F571" s="460">
        <f t="shared" ref="F571:F599" si="23">D571-E571</f>
        <v>0</v>
      </c>
      <c r="G571" s="322"/>
    </row>
    <row r="572" spans="1:7" ht="12.75">
      <c r="A572" s="373"/>
      <c r="B572" s="459" t="s">
        <v>1685</v>
      </c>
      <c r="C572" s="458"/>
      <c r="D572" s="460">
        <v>186237</v>
      </c>
      <c r="E572" s="460">
        <v>186237</v>
      </c>
      <c r="F572" s="460">
        <f t="shared" si="23"/>
        <v>0</v>
      </c>
      <c r="G572" s="322"/>
    </row>
    <row r="573" spans="1:7" ht="12.75">
      <c r="A573" s="373"/>
      <c r="B573" s="459" t="s">
        <v>1027</v>
      </c>
      <c r="C573" s="458"/>
      <c r="D573" s="460">
        <v>186363</v>
      </c>
      <c r="E573" s="460">
        <v>186363</v>
      </c>
      <c r="F573" s="460">
        <f t="shared" si="23"/>
        <v>0</v>
      </c>
      <c r="G573" s="322"/>
    </row>
    <row r="574" spans="1:7" ht="12.75">
      <c r="A574" s="373"/>
      <c r="B574" s="459" t="s">
        <v>1686</v>
      </c>
      <c r="C574" s="458"/>
      <c r="D574" s="460">
        <v>120000</v>
      </c>
      <c r="E574" s="460">
        <v>120000</v>
      </c>
      <c r="F574" s="460">
        <f t="shared" si="23"/>
        <v>0</v>
      </c>
      <c r="G574" s="322"/>
    </row>
    <row r="575" spans="1:7" ht="12.75">
      <c r="A575" s="373"/>
      <c r="B575" s="459" t="s">
        <v>1027</v>
      </c>
      <c r="C575" s="458"/>
      <c r="D575" s="460">
        <v>172000</v>
      </c>
      <c r="E575" s="460">
        <v>172000</v>
      </c>
      <c r="F575" s="460">
        <f t="shared" si="23"/>
        <v>0</v>
      </c>
      <c r="G575" s="322"/>
    </row>
    <row r="576" spans="1:7" ht="12.75">
      <c r="A576" s="373"/>
      <c r="B576" s="459" t="s">
        <v>1687</v>
      </c>
      <c r="C576" s="458"/>
      <c r="D576" s="460">
        <v>62976</v>
      </c>
      <c r="E576" s="460">
        <v>62976</v>
      </c>
      <c r="F576" s="460">
        <f t="shared" si="23"/>
        <v>0</v>
      </c>
      <c r="G576" s="322"/>
    </row>
    <row r="577" spans="1:7" ht="12.75">
      <c r="A577" s="373"/>
      <c r="B577" s="459" t="s">
        <v>1687</v>
      </c>
      <c r="C577" s="458"/>
      <c r="D577" s="460">
        <v>31488</v>
      </c>
      <c r="E577" s="460">
        <v>31488</v>
      </c>
      <c r="F577" s="460">
        <f t="shared" si="23"/>
        <v>0</v>
      </c>
      <c r="G577" s="322"/>
    </row>
    <row r="578" spans="1:7" ht="12.75">
      <c r="A578" s="373"/>
      <c r="B578" s="459" t="s">
        <v>1688</v>
      </c>
      <c r="C578" s="458"/>
      <c r="D578" s="460">
        <v>38085</v>
      </c>
      <c r="E578" s="460">
        <v>38085</v>
      </c>
      <c r="F578" s="460">
        <f t="shared" si="23"/>
        <v>0</v>
      </c>
      <c r="G578" s="322"/>
    </row>
    <row r="579" spans="1:7" ht="12.75">
      <c r="A579" s="373"/>
      <c r="B579" s="459" t="s">
        <v>1689</v>
      </c>
      <c r="C579" s="458"/>
      <c r="D579" s="460">
        <v>19827</v>
      </c>
      <c r="E579" s="460">
        <v>19827</v>
      </c>
      <c r="F579" s="460">
        <f t="shared" si="23"/>
        <v>0</v>
      </c>
      <c r="G579" s="322"/>
    </row>
    <row r="580" spans="1:7" ht="12.75">
      <c r="A580" s="373"/>
      <c r="B580" s="459" t="s">
        <v>1690</v>
      </c>
      <c r="C580" s="458"/>
      <c r="D580" s="460">
        <v>43299</v>
      </c>
      <c r="E580" s="460">
        <v>43299</v>
      </c>
      <c r="F580" s="460">
        <f t="shared" si="23"/>
        <v>0</v>
      </c>
      <c r="G580" s="322"/>
    </row>
    <row r="581" spans="1:7" ht="12.75">
      <c r="A581" s="373"/>
      <c r="B581" s="459" t="s">
        <v>1691</v>
      </c>
      <c r="C581" s="458"/>
      <c r="D581" s="460">
        <v>2354</v>
      </c>
      <c r="E581" s="460">
        <v>2354</v>
      </c>
      <c r="F581" s="460">
        <f t="shared" si="23"/>
        <v>0</v>
      </c>
      <c r="G581" s="322"/>
    </row>
    <row r="582" spans="1:7" ht="12.75">
      <c r="A582" s="373"/>
      <c r="B582" s="459" t="s">
        <v>1691</v>
      </c>
      <c r="C582" s="458"/>
      <c r="D582" s="460">
        <v>2354</v>
      </c>
      <c r="E582" s="460">
        <v>2354</v>
      </c>
      <c r="F582" s="460">
        <f t="shared" si="23"/>
        <v>0</v>
      </c>
      <c r="G582" s="322"/>
    </row>
    <row r="583" spans="1:7" ht="12.75">
      <c r="A583" s="373"/>
      <c r="B583" s="459" t="s">
        <v>1691</v>
      </c>
      <c r="C583" s="458"/>
      <c r="D583" s="460">
        <v>2354</v>
      </c>
      <c r="E583" s="460">
        <v>2354</v>
      </c>
      <c r="F583" s="460">
        <f t="shared" si="23"/>
        <v>0</v>
      </c>
      <c r="G583" s="322"/>
    </row>
    <row r="584" spans="1:7" ht="12.75">
      <c r="A584" s="373"/>
      <c r="B584" s="459" t="s">
        <v>1691</v>
      </c>
      <c r="C584" s="458"/>
      <c r="D584" s="460">
        <v>2354</v>
      </c>
      <c r="E584" s="460">
        <v>2354</v>
      </c>
      <c r="F584" s="460">
        <f t="shared" si="23"/>
        <v>0</v>
      </c>
      <c r="G584" s="322"/>
    </row>
    <row r="585" spans="1:7" ht="12.75">
      <c r="A585" s="373"/>
      <c r="B585" s="459" t="s">
        <v>1691</v>
      </c>
      <c r="C585" s="458"/>
      <c r="D585" s="460">
        <v>2354</v>
      </c>
      <c r="E585" s="460">
        <v>2354</v>
      </c>
      <c r="F585" s="460">
        <f t="shared" si="23"/>
        <v>0</v>
      </c>
      <c r="G585" s="322"/>
    </row>
    <row r="586" spans="1:7" ht="12.75">
      <c r="A586" s="373"/>
      <c r="B586" s="459" t="s">
        <v>1692</v>
      </c>
      <c r="C586" s="458"/>
      <c r="D586" s="460">
        <v>109370</v>
      </c>
      <c r="E586" s="460">
        <v>109370</v>
      </c>
      <c r="F586" s="460">
        <f t="shared" si="23"/>
        <v>0</v>
      </c>
      <c r="G586" s="322"/>
    </row>
    <row r="587" spans="1:7" ht="12.75">
      <c r="A587" s="373"/>
      <c r="B587" s="459" t="s">
        <v>1693</v>
      </c>
      <c r="C587" s="458"/>
      <c r="D587" s="460">
        <v>31495</v>
      </c>
      <c r="E587" s="460">
        <v>31495</v>
      </c>
      <c r="F587" s="460">
        <f t="shared" si="23"/>
        <v>0</v>
      </c>
      <c r="G587" s="322"/>
    </row>
    <row r="588" spans="1:7" ht="12.75">
      <c r="A588" s="373"/>
      <c r="B588" s="459" t="s">
        <v>1694</v>
      </c>
      <c r="C588" s="458"/>
      <c r="D588" s="460">
        <v>36142</v>
      </c>
      <c r="E588" s="460">
        <v>36142</v>
      </c>
      <c r="F588" s="460">
        <f t="shared" si="23"/>
        <v>0</v>
      </c>
      <c r="G588" s="322"/>
    </row>
    <row r="589" spans="1:7" ht="12.75">
      <c r="A589" s="373"/>
      <c r="B589" s="459" t="s">
        <v>1695</v>
      </c>
      <c r="C589" s="458"/>
      <c r="D589" s="460">
        <v>107020</v>
      </c>
      <c r="E589" s="460">
        <v>107020</v>
      </c>
      <c r="F589" s="460">
        <f t="shared" si="23"/>
        <v>0</v>
      </c>
      <c r="G589" s="322"/>
    </row>
    <row r="590" spans="1:7" ht="12.75">
      <c r="A590" s="373"/>
      <c r="B590" s="459" t="s">
        <v>1696</v>
      </c>
      <c r="C590" s="458"/>
      <c r="D590" s="460">
        <v>96600</v>
      </c>
      <c r="E590" s="460">
        <v>96600</v>
      </c>
      <c r="F590" s="460">
        <f t="shared" si="23"/>
        <v>0</v>
      </c>
      <c r="G590" s="322"/>
    </row>
    <row r="591" spans="1:7" ht="12.75">
      <c r="A591" s="373"/>
      <c r="B591" s="459" t="s">
        <v>1697</v>
      </c>
      <c r="C591" s="458"/>
      <c r="D591" s="460">
        <v>61894</v>
      </c>
      <c r="E591" s="460">
        <v>61894</v>
      </c>
      <c r="F591" s="460">
        <f t="shared" si="23"/>
        <v>0</v>
      </c>
      <c r="G591" s="322"/>
    </row>
    <row r="592" spans="1:7" ht="12.75">
      <c r="A592" s="373"/>
      <c r="B592" s="459" t="s">
        <v>1698</v>
      </c>
      <c r="C592" s="458"/>
      <c r="D592" s="460">
        <v>59165</v>
      </c>
      <c r="E592" s="460">
        <v>59165</v>
      </c>
      <c r="F592" s="460">
        <f t="shared" si="23"/>
        <v>0</v>
      </c>
      <c r="G592" s="322"/>
    </row>
    <row r="593" spans="1:7" ht="12.75">
      <c r="A593" s="373"/>
      <c r="B593" s="459" t="s">
        <v>1027</v>
      </c>
      <c r="C593" s="458"/>
      <c r="D593" s="460">
        <v>186363</v>
      </c>
      <c r="E593" s="460">
        <v>186363</v>
      </c>
      <c r="F593" s="460">
        <f t="shared" si="23"/>
        <v>0</v>
      </c>
      <c r="G593" s="322"/>
    </row>
    <row r="594" spans="1:7" ht="12.75">
      <c r="A594" s="373"/>
      <c r="B594" s="459" t="s">
        <v>1699</v>
      </c>
      <c r="C594" s="458"/>
      <c r="D594" s="460">
        <v>26764</v>
      </c>
      <c r="E594" s="460">
        <v>26764</v>
      </c>
      <c r="F594" s="460">
        <f t="shared" si="23"/>
        <v>0</v>
      </c>
      <c r="G594" s="322"/>
    </row>
    <row r="595" spans="1:7" ht="12.75">
      <c r="A595" s="373"/>
      <c r="B595" s="459" t="s">
        <v>1700</v>
      </c>
      <c r="C595" s="458"/>
      <c r="D595" s="460">
        <v>137795</v>
      </c>
      <c r="E595" s="460">
        <v>137795</v>
      </c>
      <c r="F595" s="460">
        <f t="shared" si="23"/>
        <v>0</v>
      </c>
      <c r="G595" s="322"/>
    </row>
    <row r="596" spans="1:7" ht="12.75">
      <c r="A596" s="373"/>
      <c r="B596" s="459" t="s">
        <v>1701</v>
      </c>
      <c r="C596" s="458"/>
      <c r="D596" s="460">
        <v>137795</v>
      </c>
      <c r="E596" s="460">
        <v>137795</v>
      </c>
      <c r="F596" s="460">
        <f t="shared" si="23"/>
        <v>0</v>
      </c>
      <c r="G596" s="322"/>
    </row>
    <row r="597" spans="1:7" ht="12.75">
      <c r="A597" s="373"/>
      <c r="B597" s="459" t="s">
        <v>1702</v>
      </c>
      <c r="C597" s="458"/>
      <c r="D597" s="460">
        <v>44063</v>
      </c>
      <c r="E597" s="460">
        <v>44063</v>
      </c>
      <c r="F597" s="460">
        <f t="shared" si="23"/>
        <v>0</v>
      </c>
      <c r="G597" s="322"/>
    </row>
    <row r="598" spans="1:7" ht="12.75">
      <c r="A598" s="373"/>
      <c r="B598" s="459" t="s">
        <v>1703</v>
      </c>
      <c r="C598" s="458"/>
      <c r="D598" s="460">
        <v>31496</v>
      </c>
      <c r="E598" s="460">
        <v>31496</v>
      </c>
      <c r="F598" s="460">
        <f t="shared" si="23"/>
        <v>0</v>
      </c>
      <c r="G598" s="322"/>
    </row>
    <row r="599" spans="1:7" ht="12.75">
      <c r="A599" s="373"/>
      <c r="B599" s="459" t="s">
        <v>1704</v>
      </c>
      <c r="C599" s="458"/>
      <c r="D599" s="460">
        <v>110000</v>
      </c>
      <c r="E599" s="460">
        <v>110000</v>
      </c>
      <c r="F599" s="460">
        <f t="shared" si="23"/>
        <v>0</v>
      </c>
      <c r="G599" s="322"/>
    </row>
    <row r="600" spans="1:7" ht="12.75">
      <c r="A600" s="373"/>
      <c r="B600" s="459"/>
      <c r="C600" s="458"/>
      <c r="D600" s="461">
        <f>SUM(D570:D599)</f>
        <v>2603832</v>
      </c>
      <c r="E600" s="461">
        <f>SUM(E570:E599)</f>
        <v>2603832</v>
      </c>
      <c r="F600" s="461">
        <f>SUM(F570:F598)</f>
        <v>0</v>
      </c>
      <c r="G600" s="322"/>
    </row>
    <row r="601" spans="1:7" ht="12.75">
      <c r="A601" s="229"/>
      <c r="B601" s="313"/>
      <c r="C601" s="319"/>
      <c r="D601" s="318"/>
      <c r="E601" s="318"/>
      <c r="F601" s="318"/>
      <c r="G601" s="322"/>
    </row>
    <row r="602" spans="1:7" ht="12.75">
      <c r="A602" s="229"/>
      <c r="B602" s="313"/>
      <c r="C602" s="319"/>
      <c r="D602" s="318"/>
      <c r="E602" s="318"/>
      <c r="F602" s="318"/>
      <c r="G602" s="322"/>
    </row>
    <row r="603" spans="1:7">
      <c r="A603" s="378" t="s">
        <v>809</v>
      </c>
      <c r="B603" s="462"/>
      <c r="C603" s="463"/>
      <c r="D603" s="392"/>
      <c r="E603" s="392"/>
      <c r="F603" s="392"/>
      <c r="G603" s="322"/>
    </row>
    <row r="604" spans="1:7" ht="12.75">
      <c r="A604" s="379"/>
      <c r="B604" s="462" t="s">
        <v>1548</v>
      </c>
      <c r="C604" s="463"/>
      <c r="D604" s="392">
        <v>900000</v>
      </c>
      <c r="E604" s="392">
        <v>900000</v>
      </c>
      <c r="F604" s="392">
        <f>D604-E604</f>
        <v>0</v>
      </c>
      <c r="G604" s="322"/>
    </row>
    <row r="605" spans="1:7" ht="12.75">
      <c r="A605" s="379"/>
      <c r="B605" s="462" t="s">
        <v>1549</v>
      </c>
      <c r="C605" s="463"/>
      <c r="D605" s="392">
        <v>450000</v>
      </c>
      <c r="E605" s="392">
        <v>450000</v>
      </c>
      <c r="F605" s="392">
        <f t="shared" ref="F605:F662" si="24">D605-E605</f>
        <v>0</v>
      </c>
      <c r="G605" s="322"/>
    </row>
    <row r="606" spans="1:7" ht="12.75">
      <c r="A606" s="379"/>
      <c r="B606" s="462" t="s">
        <v>1550</v>
      </c>
      <c r="C606" s="463"/>
      <c r="D606" s="392">
        <v>231648</v>
      </c>
      <c r="E606" s="392">
        <v>231648</v>
      </c>
      <c r="F606" s="392">
        <f t="shared" si="24"/>
        <v>0</v>
      </c>
      <c r="G606" s="322"/>
    </row>
    <row r="607" spans="1:7" ht="12.75">
      <c r="A607" s="379"/>
      <c r="B607" s="462" t="s">
        <v>1550</v>
      </c>
      <c r="C607" s="463"/>
      <c r="D607" s="392">
        <v>231648</v>
      </c>
      <c r="E607" s="392">
        <v>231648</v>
      </c>
      <c r="F607" s="392">
        <f t="shared" si="24"/>
        <v>0</v>
      </c>
      <c r="G607" s="322"/>
    </row>
    <row r="608" spans="1:7" ht="12.75">
      <c r="A608" s="379"/>
      <c r="B608" s="462" t="s">
        <v>1550</v>
      </c>
      <c r="C608" s="463"/>
      <c r="D608" s="392">
        <v>231648</v>
      </c>
      <c r="E608" s="392">
        <v>231648</v>
      </c>
      <c r="F608" s="392">
        <f t="shared" si="24"/>
        <v>0</v>
      </c>
      <c r="G608" s="322"/>
    </row>
    <row r="609" spans="1:7" ht="12.75">
      <c r="A609" s="379"/>
      <c r="B609" s="462" t="s">
        <v>1550</v>
      </c>
      <c r="C609" s="463"/>
      <c r="D609" s="392">
        <v>314960</v>
      </c>
      <c r="E609" s="392">
        <v>314960</v>
      </c>
      <c r="F609" s="392">
        <f t="shared" si="24"/>
        <v>0</v>
      </c>
      <c r="G609" s="322"/>
    </row>
    <row r="610" spans="1:7" ht="12.75">
      <c r="A610" s="379"/>
      <c r="B610" s="462" t="s">
        <v>1551</v>
      </c>
      <c r="C610" s="463"/>
      <c r="D610" s="392">
        <v>1069340</v>
      </c>
      <c r="E610" s="392">
        <v>1069340</v>
      </c>
      <c r="F610" s="392">
        <f t="shared" si="24"/>
        <v>0</v>
      </c>
      <c r="G610" s="322"/>
    </row>
    <row r="611" spans="1:7" ht="12.75">
      <c r="A611" s="379"/>
      <c r="B611" s="462" t="s">
        <v>1552</v>
      </c>
      <c r="C611" s="463"/>
      <c r="D611" s="392">
        <v>298500</v>
      </c>
      <c r="E611" s="392">
        <v>298500</v>
      </c>
      <c r="F611" s="392">
        <f t="shared" si="24"/>
        <v>0</v>
      </c>
      <c r="G611" s="322"/>
    </row>
    <row r="612" spans="1:7" ht="12.75">
      <c r="A612" s="379"/>
      <c r="B612" s="462" t="s">
        <v>1553</v>
      </c>
      <c r="C612" s="463"/>
      <c r="D612" s="392">
        <v>939800</v>
      </c>
      <c r="E612" s="392">
        <v>939800</v>
      </c>
      <c r="F612" s="392">
        <f t="shared" si="24"/>
        <v>0</v>
      </c>
      <c r="G612" s="322"/>
    </row>
    <row r="613" spans="1:7" ht="12.75">
      <c r="A613" s="379"/>
      <c r="B613" s="462" t="s">
        <v>1554</v>
      </c>
      <c r="C613" s="463"/>
      <c r="D613" s="392">
        <v>271780</v>
      </c>
      <c r="E613" s="392">
        <v>271780</v>
      </c>
      <c r="F613" s="392">
        <f t="shared" si="24"/>
        <v>0</v>
      </c>
      <c r="G613" s="322"/>
    </row>
    <row r="614" spans="1:7" ht="12.75">
      <c r="A614" s="379"/>
      <c r="B614" s="462" t="s">
        <v>1555</v>
      </c>
      <c r="C614" s="463"/>
      <c r="D614" s="392">
        <v>165000</v>
      </c>
      <c r="E614" s="392">
        <v>165000</v>
      </c>
      <c r="F614" s="392">
        <f t="shared" si="24"/>
        <v>0</v>
      </c>
      <c r="G614" s="322"/>
    </row>
    <row r="615" spans="1:7" ht="12.75">
      <c r="A615" s="379"/>
      <c r="B615" s="462" t="s">
        <v>1556</v>
      </c>
      <c r="C615" s="463"/>
      <c r="D615" s="392">
        <v>165000</v>
      </c>
      <c r="E615" s="392">
        <v>165000</v>
      </c>
      <c r="F615" s="392">
        <f t="shared" si="24"/>
        <v>0</v>
      </c>
      <c r="G615" s="322"/>
    </row>
    <row r="616" spans="1:7" ht="12.75">
      <c r="A616" s="379"/>
      <c r="B616" s="462" t="s">
        <v>1556</v>
      </c>
      <c r="C616" s="463"/>
      <c r="D616" s="392">
        <v>165000</v>
      </c>
      <c r="E616" s="392">
        <v>165000</v>
      </c>
      <c r="F616" s="392">
        <f t="shared" si="24"/>
        <v>0</v>
      </c>
      <c r="G616" s="322"/>
    </row>
    <row r="617" spans="1:7" ht="12.75">
      <c r="A617" s="379"/>
      <c r="B617" s="462" t="s">
        <v>1557</v>
      </c>
      <c r="C617" s="463"/>
      <c r="D617" s="392">
        <v>110000</v>
      </c>
      <c r="E617" s="392">
        <v>110000</v>
      </c>
      <c r="F617" s="392">
        <f t="shared" si="24"/>
        <v>0</v>
      </c>
      <c r="G617" s="322"/>
    </row>
    <row r="618" spans="1:7" ht="12.75">
      <c r="A618" s="379"/>
      <c r="B618" s="462" t="s">
        <v>1557</v>
      </c>
      <c r="C618" s="463"/>
      <c r="D618" s="392">
        <v>110000</v>
      </c>
      <c r="E618" s="392">
        <v>110000</v>
      </c>
      <c r="F618" s="392">
        <f t="shared" si="24"/>
        <v>0</v>
      </c>
      <c r="G618" s="322"/>
    </row>
    <row r="619" spans="1:7" ht="12.75">
      <c r="A619" s="379"/>
      <c r="B619" s="462" t="s">
        <v>1557</v>
      </c>
      <c r="C619" s="463"/>
      <c r="D619" s="392">
        <v>110000</v>
      </c>
      <c r="E619" s="392">
        <v>110000</v>
      </c>
      <c r="F619" s="392">
        <f t="shared" si="24"/>
        <v>0</v>
      </c>
      <c r="G619" s="322"/>
    </row>
    <row r="620" spans="1:7" ht="12.75">
      <c r="A620" s="379"/>
      <c r="B620" s="462" t="s">
        <v>1557</v>
      </c>
      <c r="C620" s="463"/>
      <c r="D620" s="392">
        <v>110000</v>
      </c>
      <c r="E620" s="392">
        <v>110000</v>
      </c>
      <c r="F620" s="392">
        <f t="shared" si="24"/>
        <v>0</v>
      </c>
      <c r="G620" s="322"/>
    </row>
    <row r="621" spans="1:7" ht="12.75">
      <c r="A621" s="379"/>
      <c r="B621" s="462" t="s">
        <v>1557</v>
      </c>
      <c r="C621" s="463"/>
      <c r="D621" s="392">
        <v>110000</v>
      </c>
      <c r="E621" s="392">
        <v>110000</v>
      </c>
      <c r="F621" s="392">
        <f t="shared" si="24"/>
        <v>0</v>
      </c>
      <c r="G621" s="322"/>
    </row>
    <row r="622" spans="1:7" ht="12.75">
      <c r="A622" s="379"/>
      <c r="B622" s="462" t="s">
        <v>1557</v>
      </c>
      <c r="C622" s="463"/>
      <c r="D622" s="392">
        <v>110000</v>
      </c>
      <c r="E622" s="392">
        <v>110000</v>
      </c>
      <c r="F622" s="392">
        <f t="shared" si="24"/>
        <v>0</v>
      </c>
      <c r="G622" s="322"/>
    </row>
    <row r="623" spans="1:7" ht="12.75">
      <c r="A623" s="379"/>
      <c r="B623" s="462" t="s">
        <v>1557</v>
      </c>
      <c r="C623" s="463"/>
      <c r="D623" s="392">
        <v>110000</v>
      </c>
      <c r="E623" s="392">
        <v>110000</v>
      </c>
      <c r="F623" s="392">
        <f t="shared" si="24"/>
        <v>0</v>
      </c>
      <c r="G623" s="322"/>
    </row>
    <row r="624" spans="1:7" ht="12.75">
      <c r="A624" s="379"/>
      <c r="B624" s="462" t="s">
        <v>1558</v>
      </c>
      <c r="C624" s="463"/>
      <c r="D624" s="392">
        <v>170053</v>
      </c>
      <c r="E624" s="392">
        <v>170053</v>
      </c>
      <c r="F624" s="392">
        <f t="shared" si="24"/>
        <v>0</v>
      </c>
      <c r="G624" s="322"/>
    </row>
    <row r="625" spans="1:7" ht="12.75">
      <c r="A625" s="379"/>
      <c r="B625" s="462" t="s">
        <v>1550</v>
      </c>
      <c r="C625" s="463"/>
      <c r="D625" s="392">
        <v>170053</v>
      </c>
      <c r="E625" s="392">
        <v>170053</v>
      </c>
      <c r="F625" s="392">
        <f t="shared" si="24"/>
        <v>0</v>
      </c>
      <c r="G625" s="322"/>
    </row>
    <row r="626" spans="1:7" ht="12.75">
      <c r="A626" s="379"/>
      <c r="B626" s="462" t="s">
        <v>1550</v>
      </c>
      <c r="C626" s="463"/>
      <c r="D626" s="392">
        <v>170053</v>
      </c>
      <c r="E626" s="392">
        <v>170053</v>
      </c>
      <c r="F626" s="392">
        <f t="shared" si="24"/>
        <v>0</v>
      </c>
      <c r="G626" s="322"/>
    </row>
    <row r="627" spans="1:7" ht="12.75">
      <c r="A627" s="379"/>
      <c r="B627" s="462" t="s">
        <v>1550</v>
      </c>
      <c r="C627" s="463"/>
      <c r="D627" s="392">
        <v>170053</v>
      </c>
      <c r="E627" s="392">
        <v>170053</v>
      </c>
      <c r="F627" s="392">
        <f t="shared" si="24"/>
        <v>0</v>
      </c>
      <c r="G627" s="322"/>
    </row>
    <row r="628" spans="1:7" ht="12.75">
      <c r="A628" s="379"/>
      <c r="B628" s="462" t="s">
        <v>1550</v>
      </c>
      <c r="C628" s="463"/>
      <c r="D628" s="392">
        <v>170053</v>
      </c>
      <c r="E628" s="392">
        <v>170053</v>
      </c>
      <c r="F628" s="392">
        <f t="shared" si="24"/>
        <v>0</v>
      </c>
      <c r="G628" s="322"/>
    </row>
    <row r="629" spans="1:7" ht="12.75">
      <c r="A629" s="379"/>
      <c r="B629" s="462" t="s">
        <v>1550</v>
      </c>
      <c r="C629" s="463"/>
      <c r="D629" s="392">
        <v>170053</v>
      </c>
      <c r="E629" s="392">
        <v>170053</v>
      </c>
      <c r="F629" s="392">
        <f t="shared" si="24"/>
        <v>0</v>
      </c>
      <c r="G629" s="322"/>
    </row>
    <row r="630" spans="1:7" ht="12.75">
      <c r="A630" s="379"/>
      <c r="B630" s="462" t="s">
        <v>1550</v>
      </c>
      <c r="C630" s="463"/>
      <c r="D630" s="392">
        <v>170053</v>
      </c>
      <c r="E630" s="392">
        <v>170053</v>
      </c>
      <c r="F630" s="392">
        <f t="shared" si="24"/>
        <v>0</v>
      </c>
      <c r="G630" s="322"/>
    </row>
    <row r="631" spans="1:7" ht="12.75">
      <c r="A631" s="379"/>
      <c r="B631" s="462" t="s">
        <v>1550</v>
      </c>
      <c r="C631" s="463"/>
      <c r="D631" s="392">
        <v>170053</v>
      </c>
      <c r="E631" s="392">
        <v>170053</v>
      </c>
      <c r="F631" s="392">
        <f t="shared" si="24"/>
        <v>0</v>
      </c>
      <c r="G631" s="322"/>
    </row>
    <row r="632" spans="1:7" ht="12.75">
      <c r="A632" s="379"/>
      <c r="B632" s="462" t="s">
        <v>1550</v>
      </c>
      <c r="C632" s="463"/>
      <c r="D632" s="392">
        <v>170053</v>
      </c>
      <c r="E632" s="392">
        <v>170053</v>
      </c>
      <c r="F632" s="392">
        <f t="shared" si="24"/>
        <v>0</v>
      </c>
      <c r="G632" s="322"/>
    </row>
    <row r="633" spans="1:7" ht="12.75">
      <c r="A633" s="379"/>
      <c r="B633" s="462" t="s">
        <v>1550</v>
      </c>
      <c r="C633" s="463"/>
      <c r="D633" s="392">
        <v>170053</v>
      </c>
      <c r="E633" s="392">
        <v>170053</v>
      </c>
      <c r="F633" s="392">
        <f t="shared" si="24"/>
        <v>0</v>
      </c>
      <c r="G633" s="322"/>
    </row>
    <row r="634" spans="1:7" ht="12.75">
      <c r="A634" s="379"/>
      <c r="B634" s="462" t="s">
        <v>1036</v>
      </c>
      <c r="C634" s="463"/>
      <c r="D634" s="392">
        <v>187000</v>
      </c>
      <c r="E634" s="392">
        <v>187000</v>
      </c>
      <c r="F634" s="392">
        <f t="shared" si="24"/>
        <v>0</v>
      </c>
      <c r="G634" s="322"/>
    </row>
    <row r="635" spans="1:7" ht="12.75">
      <c r="A635" s="379"/>
      <c r="B635" s="462" t="s">
        <v>1559</v>
      </c>
      <c r="C635" s="463"/>
      <c r="D635" s="392">
        <v>60325</v>
      </c>
      <c r="E635" s="392">
        <v>60325</v>
      </c>
      <c r="F635" s="392">
        <f t="shared" si="24"/>
        <v>0</v>
      </c>
      <c r="G635" s="322"/>
    </row>
    <row r="636" spans="1:7" ht="12.75">
      <c r="A636" s="379"/>
      <c r="B636" s="462" t="s">
        <v>1560</v>
      </c>
      <c r="C636" s="463"/>
      <c r="D636" s="392">
        <v>45720</v>
      </c>
      <c r="E636" s="392">
        <v>45720</v>
      </c>
      <c r="F636" s="392">
        <f t="shared" si="24"/>
        <v>0</v>
      </c>
      <c r="G636" s="322"/>
    </row>
    <row r="637" spans="1:7" ht="12.75">
      <c r="A637" s="379"/>
      <c r="B637" s="462" t="s">
        <v>1393</v>
      </c>
      <c r="C637" s="463"/>
      <c r="D637" s="392">
        <v>12700</v>
      </c>
      <c r="E637" s="392">
        <v>12700</v>
      </c>
      <c r="F637" s="392">
        <f t="shared" si="24"/>
        <v>0</v>
      </c>
      <c r="G637" s="322"/>
    </row>
    <row r="638" spans="1:7" ht="12.75">
      <c r="A638" s="379"/>
      <c r="B638" s="462" t="s">
        <v>1561</v>
      </c>
      <c r="C638" s="463"/>
      <c r="D638" s="392">
        <v>105156</v>
      </c>
      <c r="E638" s="392">
        <v>105156</v>
      </c>
      <c r="F638" s="392">
        <f t="shared" si="24"/>
        <v>0</v>
      </c>
      <c r="G638" s="322"/>
    </row>
    <row r="639" spans="1:7" ht="12.75">
      <c r="A639" s="379"/>
      <c r="B639" s="462" t="s">
        <v>1562</v>
      </c>
      <c r="C639" s="463"/>
      <c r="D639" s="392">
        <v>74016</v>
      </c>
      <c r="E639" s="392">
        <v>74016</v>
      </c>
      <c r="F639" s="392">
        <f t="shared" si="24"/>
        <v>0</v>
      </c>
      <c r="G639" s="322"/>
    </row>
    <row r="640" spans="1:7" ht="12.75">
      <c r="A640" s="379"/>
      <c r="B640" s="462" t="s">
        <v>1563</v>
      </c>
      <c r="C640" s="463"/>
      <c r="D640" s="392">
        <v>7873</v>
      </c>
      <c r="E640" s="392">
        <v>7873</v>
      </c>
      <c r="F640" s="392">
        <f t="shared" si="24"/>
        <v>0</v>
      </c>
      <c r="G640" s="322"/>
    </row>
    <row r="641" spans="1:7" ht="12.75">
      <c r="A641" s="379"/>
      <c r="B641" s="462" t="s">
        <v>1564</v>
      </c>
      <c r="C641" s="463"/>
      <c r="D641" s="392">
        <v>102362</v>
      </c>
      <c r="E641" s="392">
        <v>102362</v>
      </c>
      <c r="F641" s="392">
        <f t="shared" si="24"/>
        <v>0</v>
      </c>
      <c r="G641" s="322"/>
    </row>
    <row r="642" spans="1:7" ht="12.75">
      <c r="A642" s="379"/>
      <c r="B642" s="462" t="s">
        <v>1565</v>
      </c>
      <c r="C642" s="463"/>
      <c r="D642" s="392">
        <v>41402</v>
      </c>
      <c r="E642" s="392">
        <v>41402</v>
      </c>
      <c r="F642" s="392">
        <f t="shared" si="24"/>
        <v>0</v>
      </c>
      <c r="G642" s="322"/>
    </row>
    <row r="643" spans="1:7" ht="12.75">
      <c r="A643" s="379"/>
      <c r="B643" s="462" t="s">
        <v>1565</v>
      </c>
      <c r="C643" s="463"/>
      <c r="D643" s="392">
        <v>41402</v>
      </c>
      <c r="E643" s="392">
        <v>41402</v>
      </c>
      <c r="F643" s="392">
        <f t="shared" si="24"/>
        <v>0</v>
      </c>
      <c r="G643" s="322"/>
    </row>
    <row r="644" spans="1:7" ht="12.75">
      <c r="A644" s="379"/>
      <c r="B644" s="462" t="s">
        <v>1565</v>
      </c>
      <c r="C644" s="463"/>
      <c r="D644" s="392">
        <v>41402</v>
      </c>
      <c r="E644" s="392">
        <v>41402</v>
      </c>
      <c r="F644" s="392">
        <f t="shared" si="24"/>
        <v>0</v>
      </c>
      <c r="G644" s="322"/>
    </row>
    <row r="645" spans="1:7" ht="12.75">
      <c r="A645" s="379"/>
      <c r="B645" s="462" t="s">
        <v>1565</v>
      </c>
      <c r="C645" s="463"/>
      <c r="D645" s="392">
        <v>41402</v>
      </c>
      <c r="E645" s="392">
        <v>41402</v>
      </c>
      <c r="F645" s="392">
        <f t="shared" si="24"/>
        <v>0</v>
      </c>
      <c r="G645" s="322"/>
    </row>
    <row r="646" spans="1:7" ht="12.75">
      <c r="A646" s="379"/>
      <c r="B646" s="462" t="s">
        <v>1565</v>
      </c>
      <c r="C646" s="463"/>
      <c r="D646" s="392">
        <v>41402</v>
      </c>
      <c r="E646" s="392">
        <v>41402</v>
      </c>
      <c r="F646" s="392">
        <f t="shared" si="24"/>
        <v>0</v>
      </c>
      <c r="G646" s="322"/>
    </row>
    <row r="647" spans="1:7" ht="12.75">
      <c r="A647" s="379"/>
      <c r="B647" s="462" t="s">
        <v>1565</v>
      </c>
      <c r="C647" s="463"/>
      <c r="D647" s="392">
        <v>41402</v>
      </c>
      <c r="E647" s="392">
        <v>41402</v>
      </c>
      <c r="F647" s="392">
        <f t="shared" si="24"/>
        <v>0</v>
      </c>
      <c r="G647" s="322"/>
    </row>
    <row r="648" spans="1:7" ht="12.75">
      <c r="A648" s="379"/>
      <c r="B648" s="462" t="s">
        <v>1565</v>
      </c>
      <c r="C648" s="463"/>
      <c r="D648" s="392">
        <v>41402</v>
      </c>
      <c r="E648" s="392">
        <v>41402</v>
      </c>
      <c r="F648" s="392">
        <f t="shared" si="24"/>
        <v>0</v>
      </c>
      <c r="G648" s="322"/>
    </row>
    <row r="649" spans="1:7" ht="12.75">
      <c r="A649" s="379"/>
      <c r="B649" s="462" t="s">
        <v>1565</v>
      </c>
      <c r="C649" s="463"/>
      <c r="D649" s="392">
        <v>41402</v>
      </c>
      <c r="E649" s="392">
        <v>41402</v>
      </c>
      <c r="F649" s="392">
        <f t="shared" si="24"/>
        <v>0</v>
      </c>
      <c r="G649" s="322"/>
    </row>
    <row r="650" spans="1:7" ht="12.75">
      <c r="A650" s="379"/>
      <c r="B650" s="462" t="s">
        <v>1565</v>
      </c>
      <c r="C650" s="463"/>
      <c r="D650" s="392">
        <v>41402</v>
      </c>
      <c r="E650" s="392">
        <v>41402</v>
      </c>
      <c r="F650" s="392">
        <f t="shared" si="24"/>
        <v>0</v>
      </c>
      <c r="G650" s="322"/>
    </row>
    <row r="651" spans="1:7" ht="12.75">
      <c r="A651" s="379"/>
      <c r="B651" s="462" t="s">
        <v>1565</v>
      </c>
      <c r="C651" s="463"/>
      <c r="D651" s="392">
        <v>41402</v>
      </c>
      <c r="E651" s="392">
        <v>41402</v>
      </c>
      <c r="F651" s="392">
        <f t="shared" si="24"/>
        <v>0</v>
      </c>
      <c r="G651" s="322"/>
    </row>
    <row r="652" spans="1:7" ht="12.75">
      <c r="A652" s="379"/>
      <c r="B652" s="462" t="s">
        <v>1565</v>
      </c>
      <c r="C652" s="463"/>
      <c r="D652" s="392">
        <v>41402</v>
      </c>
      <c r="E652" s="392">
        <v>41402</v>
      </c>
      <c r="F652" s="392">
        <f t="shared" si="24"/>
        <v>0</v>
      </c>
      <c r="G652" s="322"/>
    </row>
    <row r="653" spans="1:7" ht="12.75">
      <c r="A653" s="379"/>
      <c r="B653" s="462" t="s">
        <v>1565</v>
      </c>
      <c r="C653" s="463"/>
      <c r="D653" s="392">
        <v>41402</v>
      </c>
      <c r="E653" s="392">
        <v>41402</v>
      </c>
      <c r="F653" s="392">
        <f t="shared" si="24"/>
        <v>0</v>
      </c>
      <c r="G653" s="322"/>
    </row>
    <row r="654" spans="1:7" ht="12.75">
      <c r="A654" s="379"/>
      <c r="B654" s="462" t="s">
        <v>1565</v>
      </c>
      <c r="C654" s="463"/>
      <c r="D654" s="392">
        <v>41402</v>
      </c>
      <c r="E654" s="392">
        <v>41402</v>
      </c>
      <c r="F654" s="392">
        <f t="shared" si="24"/>
        <v>0</v>
      </c>
      <c r="G654" s="322"/>
    </row>
    <row r="655" spans="1:7" ht="12.75">
      <c r="A655" s="379"/>
      <c r="B655" s="462" t="s">
        <v>1565</v>
      </c>
      <c r="C655" s="463"/>
      <c r="D655" s="392">
        <v>41402</v>
      </c>
      <c r="E655" s="392">
        <v>41402</v>
      </c>
      <c r="F655" s="392">
        <f t="shared" si="24"/>
        <v>0</v>
      </c>
      <c r="G655" s="322"/>
    </row>
    <row r="656" spans="1:7" ht="12.75">
      <c r="A656" s="379"/>
      <c r="B656" s="462" t="s">
        <v>1566</v>
      </c>
      <c r="C656" s="463"/>
      <c r="D656" s="392">
        <v>18236</v>
      </c>
      <c r="E656" s="392">
        <v>18236</v>
      </c>
      <c r="F656" s="392">
        <f t="shared" si="24"/>
        <v>0</v>
      </c>
      <c r="G656" s="322"/>
    </row>
    <row r="657" spans="1:7" ht="12.75">
      <c r="A657" s="379"/>
      <c r="B657" s="462" t="s">
        <v>1567</v>
      </c>
      <c r="C657" s="463"/>
      <c r="D657" s="392">
        <v>40866</v>
      </c>
      <c r="E657" s="392">
        <v>40866</v>
      </c>
      <c r="F657" s="392">
        <f t="shared" si="24"/>
        <v>0</v>
      </c>
      <c r="G657" s="322"/>
    </row>
    <row r="658" spans="1:7" ht="12.75">
      <c r="A658" s="379"/>
      <c r="B658" s="462" t="s">
        <v>1568</v>
      </c>
      <c r="C658" s="463"/>
      <c r="D658" s="392">
        <v>13953</v>
      </c>
      <c r="E658" s="392">
        <v>13953</v>
      </c>
      <c r="F658" s="392">
        <f t="shared" si="24"/>
        <v>0</v>
      </c>
      <c r="G658" s="322"/>
    </row>
    <row r="659" spans="1:7" ht="12.75">
      <c r="A659" s="379"/>
      <c r="B659" s="462" t="s">
        <v>1569</v>
      </c>
      <c r="C659" s="463"/>
      <c r="D659" s="392">
        <v>21307</v>
      </c>
      <c r="E659" s="392">
        <v>21307</v>
      </c>
      <c r="F659" s="392">
        <f t="shared" si="24"/>
        <v>0</v>
      </c>
      <c r="G659" s="322"/>
    </row>
    <row r="660" spans="1:7" ht="12.75">
      <c r="A660" s="379"/>
      <c r="B660" s="462" t="s">
        <v>1570</v>
      </c>
      <c r="C660" s="463"/>
      <c r="D660" s="392">
        <v>394</v>
      </c>
      <c r="E660" s="392">
        <v>394</v>
      </c>
      <c r="F660" s="392">
        <f t="shared" si="24"/>
        <v>0</v>
      </c>
      <c r="G660" s="322"/>
    </row>
    <row r="661" spans="1:7" ht="12.75">
      <c r="A661" s="379"/>
      <c r="B661" s="462" t="s">
        <v>1571</v>
      </c>
      <c r="C661" s="463"/>
      <c r="D661" s="392">
        <v>7078</v>
      </c>
      <c r="E661" s="392">
        <v>7078</v>
      </c>
      <c r="F661" s="392">
        <f t="shared" si="24"/>
        <v>0</v>
      </c>
      <c r="G661" s="322"/>
    </row>
    <row r="662" spans="1:7" ht="12.75">
      <c r="A662" s="379"/>
      <c r="B662" s="462" t="s">
        <v>1572</v>
      </c>
      <c r="C662" s="463"/>
      <c r="D662" s="392">
        <v>8583</v>
      </c>
      <c r="E662" s="392">
        <v>8583</v>
      </c>
      <c r="F662" s="392">
        <f t="shared" si="24"/>
        <v>0</v>
      </c>
      <c r="G662" s="322"/>
    </row>
    <row r="663" spans="1:7" ht="12.75">
      <c r="A663" s="379"/>
      <c r="B663" s="462"/>
      <c r="C663" s="463"/>
      <c r="D663" s="464">
        <f>SUM(D604:D662)</f>
        <v>9190051</v>
      </c>
      <c r="E663" s="464">
        <f t="shared" ref="E663:F663" si="25">SUM(E604:E662)</f>
        <v>9190051</v>
      </c>
      <c r="F663" s="464">
        <f t="shared" si="25"/>
        <v>0</v>
      </c>
      <c r="G663" s="322"/>
    </row>
    <row r="664" spans="1:7" ht="12.75">
      <c r="A664" s="229"/>
      <c r="B664" s="313"/>
      <c r="C664" s="319"/>
      <c r="D664" s="318"/>
      <c r="E664" s="318"/>
      <c r="F664" s="318"/>
      <c r="G664" s="322"/>
    </row>
    <row r="665" spans="1:7" ht="12.75">
      <c r="A665" s="229"/>
      <c r="B665" s="313"/>
      <c r="C665" s="319"/>
      <c r="D665" s="318"/>
      <c r="E665" s="318"/>
      <c r="F665" s="318"/>
      <c r="G665" s="322"/>
    </row>
    <row r="666" spans="1:7" ht="12.75">
      <c r="A666" s="396" t="s">
        <v>819</v>
      </c>
      <c r="B666" s="406"/>
      <c r="C666" s="406"/>
      <c r="D666" s="408"/>
      <c r="E666" s="406"/>
      <c r="F666" s="408"/>
      <c r="G666" s="322"/>
    </row>
    <row r="667" spans="1:7" ht="12.75">
      <c r="A667" s="404"/>
      <c r="B667" s="405" t="s">
        <v>1478</v>
      </c>
      <c r="C667" s="406"/>
      <c r="D667" s="407">
        <v>195000</v>
      </c>
      <c r="E667" s="407">
        <v>195000</v>
      </c>
      <c r="F667" s="408">
        <v>0</v>
      </c>
      <c r="G667" s="322"/>
    </row>
    <row r="668" spans="1:7" ht="12.75">
      <c r="A668" s="404"/>
      <c r="B668" s="405" t="s">
        <v>1478</v>
      </c>
      <c r="C668" s="406"/>
      <c r="D668" s="407">
        <v>195000</v>
      </c>
      <c r="E668" s="407">
        <v>195000</v>
      </c>
      <c r="F668" s="408">
        <v>0</v>
      </c>
      <c r="G668" s="322"/>
    </row>
    <row r="669" spans="1:7" ht="12.75">
      <c r="A669" s="404"/>
      <c r="B669" s="405" t="s">
        <v>1478</v>
      </c>
      <c r="C669" s="406"/>
      <c r="D669" s="407">
        <v>195000</v>
      </c>
      <c r="E669" s="407">
        <v>195000</v>
      </c>
      <c r="F669" s="408">
        <v>0</v>
      </c>
      <c r="G669" s="322"/>
    </row>
    <row r="670" spans="1:7" ht="12.75">
      <c r="A670" s="404"/>
      <c r="B670" s="405" t="s">
        <v>1478</v>
      </c>
      <c r="C670" s="406"/>
      <c r="D670" s="407">
        <v>195000</v>
      </c>
      <c r="E670" s="407">
        <v>195000</v>
      </c>
      <c r="F670" s="408">
        <v>0</v>
      </c>
      <c r="G670" s="322"/>
    </row>
    <row r="671" spans="1:7" ht="24">
      <c r="A671" s="404"/>
      <c r="B671" s="405" t="s">
        <v>1479</v>
      </c>
      <c r="C671" s="406"/>
      <c r="D671" s="407">
        <v>5117</v>
      </c>
      <c r="E671" s="407">
        <v>5117</v>
      </c>
      <c r="F671" s="408">
        <v>0</v>
      </c>
      <c r="G671" s="322"/>
    </row>
    <row r="672" spans="1:7" ht="24">
      <c r="A672" s="404"/>
      <c r="B672" s="405" t="s">
        <v>1480</v>
      </c>
      <c r="C672" s="406"/>
      <c r="D672" s="407">
        <v>55095</v>
      </c>
      <c r="E672" s="407">
        <v>55095</v>
      </c>
      <c r="F672" s="408">
        <v>0</v>
      </c>
      <c r="G672" s="322"/>
    </row>
    <row r="673" spans="1:7" ht="13.5" customHeight="1">
      <c r="A673" s="402"/>
      <c r="B673" s="405" t="s">
        <v>1481</v>
      </c>
      <c r="C673" s="406"/>
      <c r="D673" s="407">
        <v>7340</v>
      </c>
      <c r="E673" s="407">
        <v>7340</v>
      </c>
      <c r="F673" s="408">
        <v>0</v>
      </c>
      <c r="G673" s="322"/>
    </row>
    <row r="674" spans="1:7" ht="12" customHeight="1">
      <c r="A674" s="397"/>
      <c r="B674" s="409" t="s">
        <v>1725</v>
      </c>
      <c r="C674" s="406"/>
      <c r="D674" s="407">
        <v>7340</v>
      </c>
      <c r="E674" s="407">
        <v>7340</v>
      </c>
      <c r="F674" s="408">
        <v>0</v>
      </c>
      <c r="G674" s="322"/>
    </row>
    <row r="675" spans="1:7" ht="12.75">
      <c r="A675" s="397"/>
      <c r="B675" s="405" t="s">
        <v>1482</v>
      </c>
      <c r="C675" s="406"/>
      <c r="D675" s="407">
        <v>2680</v>
      </c>
      <c r="E675" s="407">
        <v>2680</v>
      </c>
      <c r="F675" s="408">
        <v>0</v>
      </c>
      <c r="G675" s="322"/>
    </row>
    <row r="676" spans="1:7" ht="12.75">
      <c r="A676" s="397"/>
      <c r="B676" s="405" t="s">
        <v>1483</v>
      </c>
      <c r="C676" s="406"/>
      <c r="D676" s="407">
        <v>65747</v>
      </c>
      <c r="E676" s="407">
        <v>65747</v>
      </c>
      <c r="F676" s="408">
        <v>0</v>
      </c>
      <c r="G676" s="322"/>
    </row>
    <row r="677" spans="1:7" ht="12.75">
      <c r="A677" s="397"/>
      <c r="B677" s="405" t="s">
        <v>1484</v>
      </c>
      <c r="C677" s="406"/>
      <c r="D677" s="407">
        <v>85150</v>
      </c>
      <c r="E677" s="407">
        <v>85150</v>
      </c>
      <c r="F677" s="408">
        <v>0</v>
      </c>
      <c r="G677" s="322"/>
    </row>
    <row r="678" spans="1:7" ht="12.75">
      <c r="A678" s="397"/>
      <c r="B678" s="405" t="s">
        <v>1485</v>
      </c>
      <c r="C678" s="406"/>
      <c r="D678" s="407">
        <v>13642</v>
      </c>
      <c r="E678" s="407">
        <v>13642</v>
      </c>
      <c r="F678" s="408">
        <v>0</v>
      </c>
      <c r="G678" s="322"/>
    </row>
    <row r="679" spans="1:7" ht="12.75">
      <c r="A679" s="397"/>
      <c r="B679" s="405" t="s">
        <v>1485</v>
      </c>
      <c r="C679" s="406"/>
      <c r="D679" s="407">
        <v>13642</v>
      </c>
      <c r="E679" s="407">
        <v>13642</v>
      </c>
      <c r="F679" s="408">
        <v>0</v>
      </c>
      <c r="G679" s="322"/>
    </row>
    <row r="680" spans="1:7" ht="12.75">
      <c r="A680" s="397"/>
      <c r="B680" s="405" t="s">
        <v>1486</v>
      </c>
      <c r="C680" s="406"/>
      <c r="D680" s="407">
        <v>7079</v>
      </c>
      <c r="E680" s="407">
        <v>7079</v>
      </c>
      <c r="F680" s="408">
        <v>0</v>
      </c>
      <c r="G680" s="322"/>
    </row>
    <row r="681" spans="1:7" ht="12.75">
      <c r="A681" s="397"/>
      <c r="B681" s="405" t="s">
        <v>1487</v>
      </c>
      <c r="C681" s="406"/>
      <c r="D681" s="407">
        <v>1966</v>
      </c>
      <c r="E681" s="407">
        <v>1966</v>
      </c>
      <c r="F681" s="408">
        <v>0</v>
      </c>
      <c r="G681" s="322"/>
    </row>
    <row r="682" spans="1:7" ht="12.75">
      <c r="A682" s="397"/>
      <c r="B682" s="405" t="s">
        <v>1488</v>
      </c>
      <c r="C682" s="406"/>
      <c r="D682" s="407">
        <v>5596</v>
      </c>
      <c r="E682" s="407">
        <v>5596</v>
      </c>
      <c r="F682" s="408">
        <v>0</v>
      </c>
      <c r="G682" s="322"/>
    </row>
    <row r="683" spans="1:7" ht="24">
      <c r="A683" s="397"/>
      <c r="B683" s="405" t="s">
        <v>1489</v>
      </c>
      <c r="C683" s="406"/>
      <c r="D683" s="407">
        <v>87600</v>
      </c>
      <c r="E683" s="407">
        <v>87600</v>
      </c>
      <c r="F683" s="408">
        <v>0</v>
      </c>
      <c r="G683" s="322"/>
    </row>
    <row r="684" spans="1:7" ht="12.75">
      <c r="A684" s="397"/>
      <c r="B684" s="405" t="s">
        <v>1490</v>
      </c>
      <c r="C684" s="406"/>
      <c r="D684" s="407">
        <v>146364</v>
      </c>
      <c r="E684" s="407">
        <v>146364</v>
      </c>
      <c r="F684" s="408">
        <v>0</v>
      </c>
      <c r="G684" s="322"/>
    </row>
    <row r="685" spans="1:7" ht="12.75">
      <c r="A685" s="397"/>
      <c r="B685" s="405" t="s">
        <v>1490</v>
      </c>
      <c r="C685" s="406"/>
      <c r="D685" s="407">
        <v>146364</v>
      </c>
      <c r="E685" s="407">
        <v>146364</v>
      </c>
      <c r="F685" s="408">
        <v>0</v>
      </c>
      <c r="G685" s="322"/>
    </row>
    <row r="686" spans="1:7" ht="12.75">
      <c r="A686" s="397"/>
      <c r="B686" s="405" t="s">
        <v>1490</v>
      </c>
      <c r="C686" s="406"/>
      <c r="D686" s="407">
        <v>146364</v>
      </c>
      <c r="E686" s="407">
        <v>146364</v>
      </c>
      <c r="F686" s="408">
        <v>0</v>
      </c>
      <c r="G686" s="322"/>
    </row>
    <row r="687" spans="1:7" ht="12.75">
      <c r="A687" s="397"/>
      <c r="B687" s="405" t="s">
        <v>1490</v>
      </c>
      <c r="C687" s="406"/>
      <c r="D687" s="407">
        <v>146364</v>
      </c>
      <c r="E687" s="407">
        <v>146364</v>
      </c>
      <c r="F687" s="408">
        <v>0</v>
      </c>
      <c r="G687" s="322"/>
    </row>
    <row r="688" spans="1:7" ht="12.75">
      <c r="A688" s="397"/>
      <c r="B688" s="405" t="s">
        <v>1490</v>
      </c>
      <c r="C688" s="406"/>
      <c r="D688" s="407">
        <v>146364</v>
      </c>
      <c r="E688" s="407">
        <v>146364</v>
      </c>
      <c r="F688" s="408">
        <v>0</v>
      </c>
      <c r="G688" s="322"/>
    </row>
    <row r="689" spans="1:7" ht="12.75">
      <c r="A689" s="397"/>
      <c r="B689" s="405" t="s">
        <v>1490</v>
      </c>
      <c r="C689" s="406"/>
      <c r="D689" s="407">
        <v>146364</v>
      </c>
      <c r="E689" s="407">
        <v>146364</v>
      </c>
      <c r="F689" s="408">
        <v>0</v>
      </c>
      <c r="G689" s="322"/>
    </row>
    <row r="690" spans="1:7" ht="12.75">
      <c r="A690" s="397"/>
      <c r="B690" s="405" t="s">
        <v>1490</v>
      </c>
      <c r="C690" s="406"/>
      <c r="D690" s="407">
        <v>146364</v>
      </c>
      <c r="E690" s="407">
        <v>146364</v>
      </c>
      <c r="F690" s="408">
        <v>0</v>
      </c>
      <c r="G690" s="322"/>
    </row>
    <row r="691" spans="1:7" ht="12.75">
      <c r="A691" s="397"/>
      <c r="B691" s="405" t="s">
        <v>1491</v>
      </c>
      <c r="C691" s="406"/>
      <c r="D691" s="407">
        <v>74750</v>
      </c>
      <c r="E691" s="407">
        <v>74750</v>
      </c>
      <c r="F691" s="408">
        <v>0</v>
      </c>
      <c r="G691" s="322"/>
    </row>
    <row r="692" spans="1:7" ht="12.75">
      <c r="A692" s="397"/>
      <c r="B692" s="405" t="s">
        <v>1492</v>
      </c>
      <c r="C692" s="406"/>
      <c r="D692" s="407">
        <v>181250</v>
      </c>
      <c r="E692" s="407">
        <v>181250</v>
      </c>
      <c r="F692" s="408">
        <v>0</v>
      </c>
      <c r="G692" s="322"/>
    </row>
    <row r="693" spans="1:7" ht="12.75">
      <c r="A693" s="397"/>
      <c r="B693" s="405" t="s">
        <v>1493</v>
      </c>
      <c r="C693" s="406"/>
      <c r="D693" s="407">
        <v>19990</v>
      </c>
      <c r="E693" s="407">
        <v>19990</v>
      </c>
      <c r="F693" s="408">
        <v>0</v>
      </c>
      <c r="G693" s="322"/>
    </row>
    <row r="694" spans="1:7" ht="12.75">
      <c r="A694" s="397"/>
      <c r="B694" s="405" t="s">
        <v>1493</v>
      </c>
      <c r="C694" s="406"/>
      <c r="D694" s="407">
        <v>19990</v>
      </c>
      <c r="E694" s="407">
        <v>19990</v>
      </c>
      <c r="F694" s="408">
        <v>0</v>
      </c>
      <c r="G694" s="322"/>
    </row>
    <row r="695" spans="1:7" ht="12.75">
      <c r="A695" s="397"/>
      <c r="B695" s="405" t="s">
        <v>1494</v>
      </c>
      <c r="C695" s="406"/>
      <c r="D695" s="407">
        <v>135000</v>
      </c>
      <c r="E695" s="407">
        <v>135000</v>
      </c>
      <c r="F695" s="408">
        <v>0</v>
      </c>
      <c r="G695" s="322"/>
    </row>
    <row r="696" spans="1:7" ht="12.75">
      <c r="A696" s="397"/>
      <c r="B696" s="405" t="s">
        <v>1495</v>
      </c>
      <c r="C696" s="406"/>
      <c r="D696" s="407">
        <v>120000</v>
      </c>
      <c r="E696" s="407">
        <v>120000</v>
      </c>
      <c r="F696" s="408">
        <v>0</v>
      </c>
      <c r="G696" s="322"/>
    </row>
    <row r="697" spans="1:7" ht="12.75">
      <c r="A697" s="397"/>
      <c r="B697" s="405" t="s">
        <v>1496</v>
      </c>
      <c r="C697" s="406"/>
      <c r="D697" s="407">
        <v>92568</v>
      </c>
      <c r="E697" s="407">
        <v>92568</v>
      </c>
      <c r="F697" s="408">
        <v>0</v>
      </c>
      <c r="G697" s="322"/>
    </row>
    <row r="698" spans="1:7" ht="12.75">
      <c r="A698" s="397"/>
      <c r="B698" s="405" t="s">
        <v>1497</v>
      </c>
      <c r="C698" s="406"/>
      <c r="D698" s="407">
        <v>131060</v>
      </c>
      <c r="E698" s="407">
        <v>131060</v>
      </c>
      <c r="F698" s="408">
        <v>0</v>
      </c>
      <c r="G698" s="322"/>
    </row>
    <row r="699" spans="1:7" ht="12.75">
      <c r="A699" s="397"/>
      <c r="B699" s="405" t="s">
        <v>1498</v>
      </c>
      <c r="C699" s="406"/>
      <c r="D699" s="407">
        <v>40000</v>
      </c>
      <c r="E699" s="407">
        <v>40000</v>
      </c>
      <c r="F699" s="408">
        <v>0</v>
      </c>
      <c r="G699" s="322"/>
    </row>
    <row r="700" spans="1:7" ht="12.75">
      <c r="A700" s="397"/>
      <c r="B700" s="405" t="s">
        <v>1499</v>
      </c>
      <c r="C700" s="406"/>
      <c r="D700" s="407">
        <v>146363</v>
      </c>
      <c r="E700" s="407">
        <v>146363</v>
      </c>
      <c r="F700" s="408">
        <v>0</v>
      </c>
      <c r="G700" s="322"/>
    </row>
    <row r="701" spans="1:7" ht="12.75">
      <c r="A701" s="397"/>
      <c r="B701" s="405" t="s">
        <v>1500</v>
      </c>
      <c r="C701" s="406"/>
      <c r="D701" s="407">
        <v>24281</v>
      </c>
      <c r="E701" s="407">
        <v>24281</v>
      </c>
      <c r="F701" s="408">
        <v>0</v>
      </c>
      <c r="G701" s="322"/>
    </row>
    <row r="702" spans="1:7" ht="12.75">
      <c r="A702" s="397"/>
      <c r="B702" s="405" t="s">
        <v>1500</v>
      </c>
      <c r="C702" s="406"/>
      <c r="D702" s="407">
        <v>24281</v>
      </c>
      <c r="E702" s="407">
        <v>24281</v>
      </c>
      <c r="F702" s="408">
        <v>0</v>
      </c>
      <c r="G702" s="322"/>
    </row>
    <row r="703" spans="1:7" ht="12.75">
      <c r="A703" s="397"/>
      <c r="B703" s="405" t="s">
        <v>1501</v>
      </c>
      <c r="C703" s="406"/>
      <c r="D703" s="407">
        <v>19416</v>
      </c>
      <c r="E703" s="407">
        <v>19416</v>
      </c>
      <c r="F703" s="408">
        <v>0</v>
      </c>
      <c r="G703" s="322"/>
    </row>
    <row r="704" spans="1:7" ht="12.75">
      <c r="A704" s="397"/>
      <c r="B704" s="410"/>
      <c r="C704" s="406"/>
      <c r="D704" s="411">
        <f>SUM(D667:D703)</f>
        <v>3191491</v>
      </c>
      <c r="E704" s="411">
        <f t="shared" ref="E704:F704" si="26">SUM(E667:E703)</f>
        <v>3191491</v>
      </c>
      <c r="F704" s="411">
        <f t="shared" si="26"/>
        <v>0</v>
      </c>
      <c r="G704" s="322"/>
    </row>
    <row r="705" spans="1:7" ht="12.75">
      <c r="A705" s="229"/>
      <c r="B705" s="313"/>
      <c r="C705" s="314"/>
      <c r="D705" s="318"/>
      <c r="E705" s="318"/>
      <c r="F705" s="318"/>
      <c r="G705" s="322"/>
    </row>
    <row r="706" spans="1:7" ht="12.75">
      <c r="A706" s="229"/>
      <c r="B706" s="313"/>
      <c r="C706" s="314"/>
      <c r="D706" s="318"/>
      <c r="E706" s="318"/>
      <c r="F706" s="318"/>
      <c r="G706" s="322"/>
    </row>
    <row r="707" spans="1:7" ht="12.75">
      <c r="A707" s="229"/>
      <c r="B707" s="313"/>
      <c r="C707" s="314"/>
      <c r="D707" s="318"/>
      <c r="E707" s="318"/>
      <c r="F707" s="318"/>
      <c r="G707" s="322"/>
    </row>
    <row r="708" spans="1:7" ht="12.75">
      <c r="A708" s="396" t="s">
        <v>1412</v>
      </c>
      <c r="B708" s="410" t="s">
        <v>1037</v>
      </c>
      <c r="C708" s="406"/>
      <c r="D708" s="408">
        <v>750000</v>
      </c>
      <c r="E708" s="408">
        <v>750000</v>
      </c>
      <c r="F708" s="408">
        <v>0</v>
      </c>
      <c r="G708" s="322"/>
    </row>
    <row r="709" spans="1:7" ht="12.75">
      <c r="A709" s="402"/>
      <c r="B709" s="410" t="s">
        <v>1038</v>
      </c>
      <c r="C709" s="406"/>
      <c r="D709" s="408">
        <v>650000</v>
      </c>
      <c r="E709" s="408">
        <v>650000</v>
      </c>
      <c r="F709" s="408">
        <v>0</v>
      </c>
      <c r="G709" s="322"/>
    </row>
    <row r="710" spans="1:7" ht="12.75">
      <c r="A710" s="402"/>
      <c r="B710" s="410" t="s">
        <v>1039</v>
      </c>
      <c r="C710" s="406"/>
      <c r="D710" s="408">
        <v>3000000</v>
      </c>
      <c r="E710" s="408">
        <v>3000000</v>
      </c>
      <c r="F710" s="408">
        <v>0</v>
      </c>
      <c r="G710" s="322"/>
    </row>
    <row r="711" spans="1:7" ht="12.75">
      <c r="A711" s="402"/>
      <c r="B711" s="410" t="s">
        <v>1040</v>
      </c>
      <c r="C711" s="406"/>
      <c r="D711" s="408">
        <v>3449975</v>
      </c>
      <c r="E711" s="408">
        <v>3449975</v>
      </c>
      <c r="F711" s="408">
        <v>0</v>
      </c>
      <c r="G711" s="322"/>
    </row>
    <row r="712" spans="1:7" ht="12.75">
      <c r="A712" s="402"/>
      <c r="B712" s="410" t="s">
        <v>1041</v>
      </c>
      <c r="C712" s="406"/>
      <c r="D712" s="408">
        <v>488590</v>
      </c>
      <c r="E712" s="408">
        <v>488590</v>
      </c>
      <c r="F712" s="408">
        <v>0</v>
      </c>
      <c r="G712" s="322"/>
    </row>
    <row r="713" spans="1:7" ht="12.75">
      <c r="A713" s="402"/>
      <c r="B713" s="410" t="s">
        <v>1029</v>
      </c>
      <c r="C713" s="406"/>
      <c r="D713" s="408">
        <v>828600</v>
      </c>
      <c r="E713" s="408">
        <v>828600</v>
      </c>
      <c r="F713" s="408">
        <v>0</v>
      </c>
      <c r="G713" s="322"/>
    </row>
    <row r="714" spans="1:7" ht="12.75">
      <c r="A714" s="397"/>
      <c r="B714" s="410" t="s">
        <v>1042</v>
      </c>
      <c r="C714" s="406"/>
      <c r="D714" s="408">
        <v>425870</v>
      </c>
      <c r="E714" s="408">
        <v>425870</v>
      </c>
      <c r="F714" s="408">
        <v>0</v>
      </c>
      <c r="G714" s="322"/>
    </row>
    <row r="715" spans="1:7" ht="12.75">
      <c r="A715" s="397"/>
      <c r="B715" s="410" t="s">
        <v>1036</v>
      </c>
      <c r="C715" s="406"/>
      <c r="D715" s="408">
        <v>241274</v>
      </c>
      <c r="E715" s="408">
        <v>241274</v>
      </c>
      <c r="F715" s="408">
        <v>0</v>
      </c>
      <c r="G715" s="322"/>
    </row>
    <row r="716" spans="1:7" ht="12.75">
      <c r="A716" s="397"/>
      <c r="B716" s="410" t="s">
        <v>1043</v>
      </c>
      <c r="C716" s="406"/>
      <c r="D716" s="408">
        <v>627646</v>
      </c>
      <c r="E716" s="408">
        <v>627646</v>
      </c>
      <c r="F716" s="408">
        <v>0</v>
      </c>
      <c r="G716" s="322"/>
    </row>
    <row r="717" spans="1:7" ht="12.75">
      <c r="A717" s="397"/>
      <c r="B717" s="410" t="s">
        <v>1036</v>
      </c>
      <c r="C717" s="406"/>
      <c r="D717" s="408">
        <v>375980</v>
      </c>
      <c r="E717" s="408">
        <v>375980</v>
      </c>
      <c r="F717" s="408">
        <v>0</v>
      </c>
      <c r="G717" s="322"/>
    </row>
    <row r="718" spans="1:7" ht="12.75">
      <c r="A718" s="397"/>
      <c r="B718" s="410" t="s">
        <v>1112</v>
      </c>
      <c r="C718" s="465"/>
      <c r="D718" s="408">
        <v>1650000</v>
      </c>
      <c r="E718" s="408">
        <v>1650000</v>
      </c>
      <c r="F718" s="408">
        <v>0</v>
      </c>
      <c r="G718" s="322"/>
    </row>
    <row r="719" spans="1:7" ht="12.75">
      <c r="A719" s="397"/>
      <c r="B719" s="410" t="s">
        <v>1113</v>
      </c>
      <c r="C719" s="466"/>
      <c r="D719" s="408">
        <v>860000</v>
      </c>
      <c r="E719" s="408">
        <v>860000</v>
      </c>
      <c r="F719" s="408">
        <v>0</v>
      </c>
      <c r="G719" s="322"/>
    </row>
    <row r="720" spans="1:7" ht="12.75">
      <c r="A720" s="397"/>
      <c r="B720" s="410" t="s">
        <v>23</v>
      </c>
      <c r="C720" s="406"/>
      <c r="D720" s="408">
        <v>347800</v>
      </c>
      <c r="E720" s="408">
        <v>347800</v>
      </c>
      <c r="F720" s="408">
        <v>0</v>
      </c>
      <c r="G720" s="322"/>
    </row>
    <row r="721" spans="1:7" ht="12.75">
      <c r="A721" s="397"/>
      <c r="B721" s="410"/>
      <c r="C721" s="406"/>
      <c r="D721" s="411">
        <f>SUM(D708:D720)</f>
        <v>13695735</v>
      </c>
      <c r="E721" s="411">
        <f>SUM(E708:E720)</f>
        <v>13695735</v>
      </c>
      <c r="F721" s="411">
        <f>SUM(F708:F720)</f>
        <v>0</v>
      </c>
      <c r="G721" s="322"/>
    </row>
    <row r="722" spans="1:7" ht="12.75">
      <c r="A722" s="229"/>
      <c r="B722" s="313"/>
      <c r="C722" s="314"/>
      <c r="D722" s="318"/>
      <c r="E722" s="318"/>
      <c r="F722" s="318"/>
      <c r="G722" s="322"/>
    </row>
    <row r="723" spans="1:7" ht="12.75">
      <c r="A723" s="228" t="s">
        <v>1044</v>
      </c>
      <c r="B723" s="314"/>
      <c r="C723" s="319"/>
      <c r="D723" s="314"/>
      <c r="E723" s="314"/>
      <c r="F723" s="314"/>
      <c r="G723" s="322"/>
    </row>
    <row r="724" spans="1:7" ht="12.75">
      <c r="A724" s="228" t="s">
        <v>585</v>
      </c>
      <c r="B724" s="314"/>
      <c r="C724" s="319"/>
      <c r="D724" s="314"/>
      <c r="E724" s="314"/>
      <c r="F724" s="314"/>
      <c r="G724" s="322"/>
    </row>
    <row r="725" spans="1:7" s="424" customFormat="1" ht="12.75">
      <c r="A725" s="419"/>
      <c r="B725" s="468" t="s">
        <v>1934</v>
      </c>
      <c r="C725" s="469"/>
      <c r="D725" s="470">
        <v>200000</v>
      </c>
      <c r="E725" s="470">
        <v>79693</v>
      </c>
      <c r="F725" s="446">
        <f>D725-E725</f>
        <v>120307</v>
      </c>
      <c r="G725" s="455"/>
    </row>
    <row r="726" spans="1:7" s="424" customFormat="1" ht="12">
      <c r="A726" s="432"/>
      <c r="B726" s="468" t="s">
        <v>1935</v>
      </c>
      <c r="C726" s="469"/>
      <c r="D726" s="470">
        <v>1300000</v>
      </c>
      <c r="E726" s="470">
        <v>517984</v>
      </c>
      <c r="F726" s="446">
        <f>D726-E726</f>
        <v>782016</v>
      </c>
      <c r="G726" s="455"/>
    </row>
    <row r="727" spans="1:7" s="424" customFormat="1" ht="12">
      <c r="A727" s="432"/>
      <c r="B727" s="468" t="s">
        <v>1936</v>
      </c>
      <c r="C727" s="469"/>
      <c r="D727" s="470">
        <v>372000</v>
      </c>
      <c r="E727" s="470">
        <v>148224</v>
      </c>
      <c r="F727" s="446">
        <f>D727-E727</f>
        <v>223776</v>
      </c>
      <c r="G727" s="455"/>
    </row>
    <row r="728" spans="1:7" s="424" customFormat="1" ht="12">
      <c r="A728" s="432"/>
      <c r="B728" s="468" t="s">
        <v>1936</v>
      </c>
      <c r="C728" s="469"/>
      <c r="D728" s="470">
        <v>372000</v>
      </c>
      <c r="E728" s="470">
        <v>148224</v>
      </c>
      <c r="F728" s="446">
        <f t="shared" ref="F728:F791" si="27">D728-E728</f>
        <v>223776</v>
      </c>
      <c r="G728" s="455"/>
    </row>
    <row r="729" spans="1:7" s="424" customFormat="1" ht="12">
      <c r="A729" s="432"/>
      <c r="B729" s="468" t="s">
        <v>1937</v>
      </c>
      <c r="C729" s="469"/>
      <c r="D729" s="470">
        <v>372000</v>
      </c>
      <c r="E729" s="470">
        <v>148224</v>
      </c>
      <c r="F729" s="446">
        <f t="shared" si="27"/>
        <v>223776</v>
      </c>
      <c r="G729" s="455"/>
    </row>
    <row r="730" spans="1:7" s="424" customFormat="1" ht="12">
      <c r="A730" s="432"/>
      <c r="B730" s="468" t="s">
        <v>1938</v>
      </c>
      <c r="C730" s="469"/>
      <c r="D730" s="470">
        <v>400000</v>
      </c>
      <c r="E730" s="470">
        <v>159378</v>
      </c>
      <c r="F730" s="446">
        <f t="shared" si="27"/>
        <v>240622</v>
      </c>
      <c r="G730" s="455"/>
    </row>
    <row r="731" spans="1:7" s="424" customFormat="1" ht="12">
      <c r="A731" s="432"/>
      <c r="B731" s="468" t="s">
        <v>1939</v>
      </c>
      <c r="C731" s="469"/>
      <c r="D731" s="470">
        <v>2937000</v>
      </c>
      <c r="E731" s="470">
        <v>1170250</v>
      </c>
      <c r="F731" s="446">
        <f t="shared" si="27"/>
        <v>1766750</v>
      </c>
      <c r="G731" s="455"/>
    </row>
    <row r="732" spans="1:7" s="424" customFormat="1" ht="12">
      <c r="A732" s="432"/>
      <c r="B732" s="468" t="s">
        <v>1939</v>
      </c>
      <c r="C732" s="469"/>
      <c r="D732" s="470">
        <v>2937000</v>
      </c>
      <c r="E732" s="470">
        <v>1170250</v>
      </c>
      <c r="F732" s="446">
        <f t="shared" si="27"/>
        <v>1766750</v>
      </c>
      <c r="G732" s="455"/>
    </row>
    <row r="733" spans="1:7" s="424" customFormat="1" ht="12">
      <c r="A733" s="432"/>
      <c r="B733" s="468" t="s">
        <v>1940</v>
      </c>
      <c r="C733" s="469"/>
      <c r="D733" s="470">
        <v>468000</v>
      </c>
      <c r="E733" s="470">
        <v>186474</v>
      </c>
      <c r="F733" s="446">
        <f t="shared" si="27"/>
        <v>281526</v>
      </c>
      <c r="G733" s="455"/>
    </row>
    <row r="734" spans="1:7" s="424" customFormat="1" ht="12">
      <c r="A734" s="432"/>
      <c r="B734" s="468" t="s">
        <v>1941</v>
      </c>
      <c r="C734" s="469"/>
      <c r="D734" s="470">
        <v>1328000</v>
      </c>
      <c r="E734" s="470">
        <v>529145</v>
      </c>
      <c r="F734" s="446">
        <f t="shared" si="27"/>
        <v>798855</v>
      </c>
      <c r="G734" s="455"/>
    </row>
    <row r="735" spans="1:7" s="424" customFormat="1" ht="12">
      <c r="A735" s="432"/>
      <c r="B735" s="468" t="s">
        <v>1942</v>
      </c>
      <c r="C735" s="469"/>
      <c r="D735" s="470">
        <v>680000</v>
      </c>
      <c r="E735" s="470">
        <v>270947</v>
      </c>
      <c r="F735" s="446">
        <f t="shared" si="27"/>
        <v>409053</v>
      </c>
      <c r="G735" s="455"/>
    </row>
    <row r="736" spans="1:7" s="424" customFormat="1" ht="12">
      <c r="A736" s="432"/>
      <c r="B736" s="468" t="s">
        <v>1942</v>
      </c>
      <c r="C736" s="469"/>
      <c r="D736" s="470">
        <v>680000</v>
      </c>
      <c r="E736" s="470">
        <v>270947</v>
      </c>
      <c r="F736" s="446">
        <f t="shared" si="27"/>
        <v>409053</v>
      </c>
      <c r="G736" s="455"/>
    </row>
    <row r="737" spans="1:7" s="424" customFormat="1" ht="12">
      <c r="A737" s="432"/>
      <c r="B737" s="468" t="s">
        <v>1943</v>
      </c>
      <c r="C737" s="469"/>
      <c r="D737" s="470">
        <v>220000</v>
      </c>
      <c r="E737" s="470">
        <v>87662</v>
      </c>
      <c r="F737" s="446">
        <f t="shared" si="27"/>
        <v>132338</v>
      </c>
      <c r="G737" s="455"/>
    </row>
    <row r="738" spans="1:7" s="424" customFormat="1" ht="12">
      <c r="A738" s="432"/>
      <c r="B738" s="468" t="s">
        <v>1944</v>
      </c>
      <c r="C738" s="469"/>
      <c r="D738" s="470">
        <v>2965000</v>
      </c>
      <c r="E738" s="470">
        <v>1181410</v>
      </c>
      <c r="F738" s="446">
        <f t="shared" si="27"/>
        <v>1783590</v>
      </c>
      <c r="G738" s="455"/>
    </row>
    <row r="739" spans="1:7" s="424" customFormat="1" ht="12">
      <c r="A739" s="432"/>
      <c r="B739" s="468" t="s">
        <v>1945</v>
      </c>
      <c r="C739" s="469"/>
      <c r="D739" s="470">
        <v>450000</v>
      </c>
      <c r="E739" s="470">
        <v>179306</v>
      </c>
      <c r="F739" s="446">
        <f t="shared" si="27"/>
        <v>270694</v>
      </c>
      <c r="G739" s="455"/>
    </row>
    <row r="740" spans="1:7" s="424" customFormat="1" ht="12">
      <c r="A740" s="432"/>
      <c r="B740" s="468" t="s">
        <v>1946</v>
      </c>
      <c r="C740" s="469"/>
      <c r="D740" s="470">
        <v>310000</v>
      </c>
      <c r="E740" s="470">
        <v>123522</v>
      </c>
      <c r="F740" s="446">
        <f t="shared" si="27"/>
        <v>186478</v>
      </c>
      <c r="G740" s="455"/>
    </row>
    <row r="741" spans="1:7" s="424" customFormat="1" ht="12">
      <c r="A741" s="432"/>
      <c r="B741" s="468" t="s">
        <v>1946</v>
      </c>
      <c r="C741" s="469"/>
      <c r="D741" s="470">
        <v>310000</v>
      </c>
      <c r="E741" s="470">
        <v>123522</v>
      </c>
      <c r="F741" s="446">
        <f t="shared" si="27"/>
        <v>186478</v>
      </c>
      <c r="G741" s="455"/>
    </row>
    <row r="742" spans="1:7" s="424" customFormat="1" ht="12">
      <c r="A742" s="432"/>
      <c r="B742" s="468" t="s">
        <v>1947</v>
      </c>
      <c r="C742" s="469"/>
      <c r="D742" s="470">
        <v>199000</v>
      </c>
      <c r="E742" s="470">
        <v>74311</v>
      </c>
      <c r="F742" s="446">
        <f t="shared" si="27"/>
        <v>124689</v>
      </c>
      <c r="G742" s="455"/>
    </row>
    <row r="743" spans="1:7" s="424" customFormat="1" ht="12">
      <c r="A743" s="432"/>
      <c r="B743" s="468" t="s">
        <v>1948</v>
      </c>
      <c r="C743" s="469"/>
      <c r="D743" s="470">
        <v>1083408</v>
      </c>
      <c r="E743" s="470">
        <v>404569</v>
      </c>
      <c r="F743" s="446">
        <f t="shared" si="27"/>
        <v>678839</v>
      </c>
      <c r="G743" s="455"/>
    </row>
    <row r="744" spans="1:7" s="424" customFormat="1" ht="12">
      <c r="A744" s="432"/>
      <c r="B744" s="468" t="s">
        <v>1949</v>
      </c>
      <c r="C744" s="469"/>
      <c r="D744" s="470">
        <v>787402</v>
      </c>
      <c r="E744" s="470">
        <v>294034</v>
      </c>
      <c r="F744" s="446">
        <f t="shared" si="27"/>
        <v>493368</v>
      </c>
      <c r="G744" s="455"/>
    </row>
    <row r="745" spans="1:7" s="424" customFormat="1" ht="12">
      <c r="A745" s="432"/>
      <c r="B745" s="468" t="s">
        <v>1950</v>
      </c>
      <c r="C745" s="469"/>
      <c r="D745" s="470">
        <v>944882</v>
      </c>
      <c r="E745" s="470">
        <v>352838</v>
      </c>
      <c r="F745" s="446">
        <f t="shared" si="27"/>
        <v>592044</v>
      </c>
      <c r="G745" s="455"/>
    </row>
    <row r="746" spans="1:7" s="424" customFormat="1" ht="12">
      <c r="A746" s="432"/>
      <c r="B746" s="468" t="s">
        <v>1951</v>
      </c>
      <c r="C746" s="469"/>
      <c r="D746" s="470">
        <v>450000</v>
      </c>
      <c r="E746" s="470">
        <v>171440</v>
      </c>
      <c r="F746" s="446">
        <f t="shared" si="27"/>
        <v>278560</v>
      </c>
      <c r="G746" s="455"/>
    </row>
    <row r="747" spans="1:7" s="424" customFormat="1" ht="12">
      <c r="A747" s="432"/>
      <c r="B747" s="468" t="s">
        <v>1952</v>
      </c>
      <c r="C747" s="469"/>
      <c r="D747" s="470">
        <v>401915</v>
      </c>
      <c r="E747" s="470">
        <v>143424</v>
      </c>
      <c r="F747" s="446">
        <f t="shared" si="27"/>
        <v>258491</v>
      </c>
      <c r="G747" s="455"/>
    </row>
    <row r="748" spans="1:7" s="424" customFormat="1" ht="12">
      <c r="A748" s="432"/>
      <c r="B748" s="468" t="s">
        <v>1953</v>
      </c>
      <c r="C748" s="469"/>
      <c r="D748" s="470">
        <v>548400</v>
      </c>
      <c r="E748" s="470">
        <v>79953</v>
      </c>
      <c r="F748" s="446">
        <f t="shared" si="27"/>
        <v>468447</v>
      </c>
      <c r="G748" s="455"/>
    </row>
    <row r="749" spans="1:7" s="424" customFormat="1" ht="12">
      <c r="A749" s="432"/>
      <c r="B749" s="468" t="s">
        <v>1954</v>
      </c>
      <c r="C749" s="469"/>
      <c r="D749" s="470">
        <v>1610400</v>
      </c>
      <c r="E749" s="470">
        <v>234786</v>
      </c>
      <c r="F749" s="446">
        <f t="shared" si="27"/>
        <v>1375614</v>
      </c>
      <c r="G749" s="455"/>
    </row>
    <row r="750" spans="1:7" s="424" customFormat="1" ht="12">
      <c r="A750" s="432"/>
      <c r="B750" s="468" t="s">
        <v>1955</v>
      </c>
      <c r="C750" s="469"/>
      <c r="D750" s="470">
        <v>3680000</v>
      </c>
      <c r="E750" s="470">
        <v>1466299</v>
      </c>
      <c r="F750" s="446">
        <f t="shared" si="27"/>
        <v>2213701</v>
      </c>
      <c r="G750" s="455"/>
    </row>
    <row r="751" spans="1:7" s="424" customFormat="1" ht="12">
      <c r="A751" s="432"/>
      <c r="B751" s="468" t="s">
        <v>1956</v>
      </c>
      <c r="C751" s="469"/>
      <c r="D751" s="470">
        <v>200000</v>
      </c>
      <c r="E751" s="470">
        <v>64278</v>
      </c>
      <c r="F751" s="446">
        <f t="shared" si="27"/>
        <v>135722</v>
      </c>
      <c r="G751" s="455"/>
    </row>
    <row r="752" spans="1:7" s="424" customFormat="1" ht="12">
      <c r="A752" s="432"/>
      <c r="B752" s="468" t="s">
        <v>1957</v>
      </c>
      <c r="C752" s="469"/>
      <c r="D752" s="470">
        <v>800000</v>
      </c>
      <c r="E752" s="470">
        <v>257106</v>
      </c>
      <c r="F752" s="446">
        <f t="shared" si="27"/>
        <v>542894</v>
      </c>
      <c r="G752" s="455"/>
    </row>
    <row r="753" spans="1:7" s="424" customFormat="1" ht="12">
      <c r="A753" s="432"/>
      <c r="B753" s="468" t="s">
        <v>1958</v>
      </c>
      <c r="C753" s="469"/>
      <c r="D753" s="470">
        <v>400000</v>
      </c>
      <c r="E753" s="470">
        <v>128551</v>
      </c>
      <c r="F753" s="446">
        <f t="shared" si="27"/>
        <v>271449</v>
      </c>
      <c r="G753" s="455"/>
    </row>
    <row r="754" spans="1:7" s="424" customFormat="1" ht="12">
      <c r="A754" s="432"/>
      <c r="B754" s="468" t="s">
        <v>1959</v>
      </c>
      <c r="C754" s="469"/>
      <c r="D754" s="470">
        <v>250000</v>
      </c>
      <c r="E754" s="470">
        <v>80346</v>
      </c>
      <c r="F754" s="446">
        <f t="shared" si="27"/>
        <v>169654</v>
      </c>
      <c r="G754" s="455"/>
    </row>
    <row r="755" spans="1:7" s="424" customFormat="1" ht="12">
      <c r="A755" s="432"/>
      <c r="B755" s="468" t="s">
        <v>1960</v>
      </c>
      <c r="C755" s="469"/>
      <c r="D755" s="470">
        <v>4000000</v>
      </c>
      <c r="E755" s="470">
        <v>1285532</v>
      </c>
      <c r="F755" s="446">
        <f t="shared" si="27"/>
        <v>2714468</v>
      </c>
      <c r="G755" s="455"/>
    </row>
    <row r="756" spans="1:7" s="424" customFormat="1" ht="12">
      <c r="A756" s="432"/>
      <c r="B756" s="468" t="s">
        <v>1961</v>
      </c>
      <c r="C756" s="469"/>
      <c r="D756" s="470">
        <v>1000000</v>
      </c>
      <c r="E756" s="470">
        <v>321382</v>
      </c>
      <c r="F756" s="446">
        <f t="shared" si="27"/>
        <v>678618</v>
      </c>
    </row>
    <row r="757" spans="1:7" s="424" customFormat="1" ht="12">
      <c r="A757" s="432"/>
      <c r="B757" s="468" t="s">
        <v>1962</v>
      </c>
      <c r="C757" s="469"/>
      <c r="D757" s="470">
        <v>338400</v>
      </c>
      <c r="E757" s="470">
        <v>108756</v>
      </c>
      <c r="F757" s="446">
        <f t="shared" si="27"/>
        <v>229644</v>
      </c>
    </row>
    <row r="758" spans="1:7" s="424" customFormat="1" ht="12">
      <c r="A758" s="432"/>
      <c r="B758" s="468" t="s">
        <v>1963</v>
      </c>
      <c r="C758" s="469"/>
      <c r="D758" s="470">
        <v>300000</v>
      </c>
      <c r="E758" s="470">
        <v>96413</v>
      </c>
      <c r="F758" s="446">
        <f t="shared" si="27"/>
        <v>203587</v>
      </c>
    </row>
    <row r="759" spans="1:7" s="424" customFormat="1" ht="12">
      <c r="A759" s="432"/>
      <c r="B759" s="468" t="s">
        <v>1964</v>
      </c>
      <c r="C759" s="469"/>
      <c r="D759" s="470">
        <v>208661</v>
      </c>
      <c r="E759" s="470">
        <v>61588</v>
      </c>
      <c r="F759" s="446">
        <f t="shared" si="27"/>
        <v>147073</v>
      </c>
    </row>
    <row r="760" spans="1:7" s="424" customFormat="1" ht="12">
      <c r="A760" s="432"/>
      <c r="B760" s="468" t="s">
        <v>1964</v>
      </c>
      <c r="C760" s="469"/>
      <c r="D760" s="470">
        <v>208661</v>
      </c>
      <c r="E760" s="470">
        <v>61588</v>
      </c>
      <c r="F760" s="446">
        <f t="shared" si="27"/>
        <v>147073</v>
      </c>
    </row>
    <row r="761" spans="1:7" s="424" customFormat="1" ht="12">
      <c r="A761" s="432"/>
      <c r="B761" s="468" t="s">
        <v>1964</v>
      </c>
      <c r="C761" s="469"/>
      <c r="D761" s="470">
        <v>208661</v>
      </c>
      <c r="E761" s="470">
        <v>61588</v>
      </c>
      <c r="F761" s="446">
        <f t="shared" si="27"/>
        <v>147073</v>
      </c>
    </row>
    <row r="762" spans="1:7" s="424" customFormat="1" ht="12">
      <c r="A762" s="432"/>
      <c r="B762" s="468" t="s">
        <v>1964</v>
      </c>
      <c r="C762" s="469"/>
      <c r="D762" s="470">
        <v>208661</v>
      </c>
      <c r="E762" s="470">
        <v>61588</v>
      </c>
      <c r="F762" s="446">
        <f t="shared" si="27"/>
        <v>147073</v>
      </c>
    </row>
    <row r="763" spans="1:7" s="424" customFormat="1" ht="12">
      <c r="A763" s="432"/>
      <c r="B763" s="468" t="s">
        <v>1964</v>
      </c>
      <c r="C763" s="469"/>
      <c r="D763" s="470">
        <v>208661</v>
      </c>
      <c r="E763" s="470">
        <v>61588</v>
      </c>
      <c r="F763" s="446">
        <f t="shared" si="27"/>
        <v>147073</v>
      </c>
    </row>
    <row r="764" spans="1:7" s="424" customFormat="1" ht="12">
      <c r="A764" s="432"/>
      <c r="B764" s="468" t="s">
        <v>1964</v>
      </c>
      <c r="C764" s="469"/>
      <c r="D764" s="470">
        <v>208664</v>
      </c>
      <c r="E764" s="470">
        <v>61505</v>
      </c>
      <c r="F764" s="446">
        <f t="shared" si="27"/>
        <v>147159</v>
      </c>
    </row>
    <row r="765" spans="1:7" s="424" customFormat="1" ht="12">
      <c r="A765" s="432"/>
      <c r="B765" s="468" t="s">
        <v>1965</v>
      </c>
      <c r="C765" s="469"/>
      <c r="D765" s="470">
        <v>1392913</v>
      </c>
      <c r="E765" s="470">
        <v>436037</v>
      </c>
      <c r="F765" s="446">
        <f t="shared" si="27"/>
        <v>956876</v>
      </c>
    </row>
    <row r="766" spans="1:7" s="424" customFormat="1" ht="12">
      <c r="A766" s="432"/>
      <c r="B766" s="468" t="s">
        <v>1966</v>
      </c>
      <c r="C766" s="469"/>
      <c r="D766" s="470">
        <v>201496</v>
      </c>
      <c r="E766" s="470">
        <v>63075</v>
      </c>
      <c r="F766" s="446">
        <f t="shared" si="27"/>
        <v>138421</v>
      </c>
    </row>
    <row r="767" spans="1:7" s="424" customFormat="1" ht="12">
      <c r="A767" s="432"/>
      <c r="B767" s="468" t="s">
        <v>1966</v>
      </c>
      <c r="C767" s="469"/>
      <c r="D767" s="470">
        <v>201496</v>
      </c>
      <c r="E767" s="470">
        <v>63075</v>
      </c>
      <c r="F767" s="446">
        <f t="shared" si="27"/>
        <v>138421</v>
      </c>
    </row>
    <row r="768" spans="1:7" s="424" customFormat="1" ht="12">
      <c r="A768" s="432"/>
      <c r="B768" s="468" t="s">
        <v>1966</v>
      </c>
      <c r="C768" s="469"/>
      <c r="D768" s="470">
        <v>201496</v>
      </c>
      <c r="E768" s="470">
        <v>63075</v>
      </c>
      <c r="F768" s="446">
        <f t="shared" si="27"/>
        <v>138421</v>
      </c>
    </row>
    <row r="769" spans="1:6" s="424" customFormat="1" ht="12">
      <c r="A769" s="432"/>
      <c r="B769" s="468" t="s">
        <v>1966</v>
      </c>
      <c r="C769" s="469"/>
      <c r="D769" s="470">
        <v>201496</v>
      </c>
      <c r="E769" s="470">
        <v>63075</v>
      </c>
      <c r="F769" s="446">
        <f t="shared" si="27"/>
        <v>138421</v>
      </c>
    </row>
    <row r="770" spans="1:6" s="424" customFormat="1" ht="12">
      <c r="A770" s="432"/>
      <c r="B770" s="468" t="s">
        <v>1966</v>
      </c>
      <c r="C770" s="469"/>
      <c r="D770" s="470">
        <v>201496</v>
      </c>
      <c r="E770" s="470">
        <v>63075</v>
      </c>
      <c r="F770" s="446">
        <f t="shared" si="27"/>
        <v>138421</v>
      </c>
    </row>
    <row r="771" spans="1:6" s="424" customFormat="1" ht="12">
      <c r="A771" s="432"/>
      <c r="B771" s="468" t="s">
        <v>1966</v>
      </c>
      <c r="C771" s="469"/>
      <c r="D771" s="470">
        <v>201496</v>
      </c>
      <c r="E771" s="470">
        <v>63075</v>
      </c>
      <c r="F771" s="446">
        <f t="shared" si="27"/>
        <v>138421</v>
      </c>
    </row>
    <row r="772" spans="1:6" s="424" customFormat="1" ht="12">
      <c r="A772" s="432"/>
      <c r="B772" s="468" t="s">
        <v>1967</v>
      </c>
      <c r="C772" s="469"/>
      <c r="D772" s="470">
        <v>369213</v>
      </c>
      <c r="E772" s="470">
        <v>115578</v>
      </c>
      <c r="F772" s="446">
        <f t="shared" si="27"/>
        <v>253635</v>
      </c>
    </row>
    <row r="773" spans="1:6" s="424" customFormat="1" ht="12">
      <c r="A773" s="432"/>
      <c r="B773" s="468" t="s">
        <v>1968</v>
      </c>
      <c r="C773" s="469"/>
      <c r="D773" s="470">
        <v>212520</v>
      </c>
      <c r="E773" s="470">
        <v>66526</v>
      </c>
      <c r="F773" s="446">
        <f t="shared" si="27"/>
        <v>145994</v>
      </c>
    </row>
    <row r="774" spans="1:6" s="424" customFormat="1" ht="12">
      <c r="A774" s="432"/>
      <c r="B774" s="468" t="s">
        <v>1968</v>
      </c>
      <c r="C774" s="469"/>
      <c r="D774" s="470">
        <v>212520</v>
      </c>
      <c r="E774" s="470">
        <v>66526</v>
      </c>
      <c r="F774" s="446">
        <f t="shared" si="27"/>
        <v>145994</v>
      </c>
    </row>
    <row r="775" spans="1:6" s="424" customFormat="1" ht="12">
      <c r="A775" s="432"/>
      <c r="B775" s="468" t="s">
        <v>1882</v>
      </c>
      <c r="C775" s="469"/>
      <c r="D775" s="470">
        <v>401496</v>
      </c>
      <c r="E775" s="470">
        <v>125684</v>
      </c>
      <c r="F775" s="446">
        <f t="shared" si="27"/>
        <v>275812</v>
      </c>
    </row>
    <row r="776" spans="1:6" s="424" customFormat="1" ht="12">
      <c r="A776" s="432"/>
      <c r="B776" s="468" t="s">
        <v>1969</v>
      </c>
      <c r="C776" s="469"/>
      <c r="D776" s="470">
        <v>235436</v>
      </c>
      <c r="E776" s="470">
        <v>73702</v>
      </c>
      <c r="F776" s="446">
        <f t="shared" si="27"/>
        <v>161734</v>
      </c>
    </row>
    <row r="777" spans="1:6" s="424" customFormat="1" ht="12">
      <c r="A777" s="432"/>
      <c r="B777" s="468" t="s">
        <v>1970</v>
      </c>
      <c r="C777" s="469"/>
      <c r="D777" s="470">
        <v>281839</v>
      </c>
      <c r="E777" s="470">
        <v>84983</v>
      </c>
      <c r="F777" s="446">
        <f t="shared" si="27"/>
        <v>196856</v>
      </c>
    </row>
    <row r="778" spans="1:6" s="424" customFormat="1" ht="12">
      <c r="A778" s="432"/>
      <c r="B778" s="468" t="s">
        <v>1971</v>
      </c>
      <c r="C778" s="469"/>
      <c r="D778" s="470">
        <v>236220</v>
      </c>
      <c r="E778" s="470">
        <v>73947</v>
      </c>
      <c r="F778" s="446">
        <f t="shared" si="27"/>
        <v>162273</v>
      </c>
    </row>
    <row r="779" spans="1:6" s="424" customFormat="1" ht="12">
      <c r="A779" s="432"/>
      <c r="B779" s="468" t="s">
        <v>1972</v>
      </c>
      <c r="C779" s="469"/>
      <c r="D779" s="470">
        <v>4613000</v>
      </c>
      <c r="E779" s="470">
        <v>2245640</v>
      </c>
      <c r="F779" s="446">
        <f t="shared" si="27"/>
        <v>2367360</v>
      </c>
    </row>
    <row r="780" spans="1:6" s="424" customFormat="1" ht="12">
      <c r="A780" s="432"/>
      <c r="B780" s="468" t="s">
        <v>1973</v>
      </c>
      <c r="C780" s="469"/>
      <c r="D780" s="470">
        <v>642500</v>
      </c>
      <c r="E780" s="470">
        <v>309289</v>
      </c>
      <c r="F780" s="446">
        <f t="shared" si="27"/>
        <v>333211</v>
      </c>
    </row>
    <row r="781" spans="1:6" s="424" customFormat="1" ht="12">
      <c r="A781" s="432"/>
      <c r="B781" s="468" t="s">
        <v>1974</v>
      </c>
      <c r="C781" s="469"/>
      <c r="D781" s="470">
        <v>3125000</v>
      </c>
      <c r="E781" s="470">
        <v>1504322</v>
      </c>
      <c r="F781" s="446">
        <f t="shared" si="27"/>
        <v>1620678</v>
      </c>
    </row>
    <row r="782" spans="1:6" s="424" customFormat="1" ht="12">
      <c r="A782" s="432"/>
      <c r="B782" s="468" t="s">
        <v>1975</v>
      </c>
      <c r="C782" s="469"/>
      <c r="D782" s="470">
        <v>3937008</v>
      </c>
      <c r="E782" s="470">
        <v>669397</v>
      </c>
      <c r="F782" s="446">
        <f t="shared" si="27"/>
        <v>3267611</v>
      </c>
    </row>
    <row r="783" spans="1:6" s="424" customFormat="1" ht="12">
      <c r="A783" s="432"/>
      <c r="B783" s="468" t="s">
        <v>1976</v>
      </c>
      <c r="C783" s="469"/>
      <c r="D783" s="470">
        <v>350000</v>
      </c>
      <c r="E783" s="470">
        <v>152977</v>
      </c>
      <c r="F783" s="446">
        <f t="shared" si="27"/>
        <v>197023</v>
      </c>
    </row>
    <row r="784" spans="1:6" s="424" customFormat="1" ht="12">
      <c r="A784" s="432"/>
      <c r="B784" s="468" t="s">
        <v>1977</v>
      </c>
      <c r="C784" s="469"/>
      <c r="D784" s="470">
        <v>300000</v>
      </c>
      <c r="E784" s="470">
        <v>131123</v>
      </c>
      <c r="F784" s="446">
        <f t="shared" si="27"/>
        <v>168877</v>
      </c>
    </row>
    <row r="785" spans="1:6" s="424" customFormat="1" ht="12">
      <c r="A785" s="432"/>
      <c r="B785" s="468" t="s">
        <v>1978</v>
      </c>
      <c r="C785" s="469"/>
      <c r="D785" s="470">
        <v>210000</v>
      </c>
      <c r="E785" s="470">
        <v>91786</v>
      </c>
      <c r="F785" s="446">
        <f t="shared" si="27"/>
        <v>118214</v>
      </c>
    </row>
    <row r="786" spans="1:6" s="424" customFormat="1" ht="12">
      <c r="A786" s="432"/>
      <c r="B786" s="468" t="s">
        <v>1978</v>
      </c>
      <c r="C786" s="469"/>
      <c r="D786" s="470">
        <v>210000</v>
      </c>
      <c r="E786" s="470">
        <v>91786</v>
      </c>
      <c r="F786" s="446">
        <f t="shared" si="27"/>
        <v>118214</v>
      </c>
    </row>
    <row r="787" spans="1:6" s="424" customFormat="1" ht="12">
      <c r="A787" s="432"/>
      <c r="B787" s="468" t="s">
        <v>1978</v>
      </c>
      <c r="C787" s="469"/>
      <c r="D787" s="470">
        <v>210000</v>
      </c>
      <c r="E787" s="470">
        <v>91786</v>
      </c>
      <c r="F787" s="446">
        <f t="shared" si="27"/>
        <v>118214</v>
      </c>
    </row>
    <row r="788" spans="1:6" s="424" customFormat="1" ht="12">
      <c r="A788" s="432"/>
      <c r="B788" s="468" t="s">
        <v>1978</v>
      </c>
      <c r="C788" s="469"/>
      <c r="D788" s="470">
        <v>210000</v>
      </c>
      <c r="E788" s="470">
        <v>40377</v>
      </c>
      <c r="F788" s="446">
        <f t="shared" si="27"/>
        <v>169623</v>
      </c>
    </row>
    <row r="789" spans="1:6" s="424" customFormat="1" ht="12">
      <c r="A789" s="432"/>
      <c r="B789" s="468" t="s">
        <v>1979</v>
      </c>
      <c r="C789" s="469"/>
      <c r="D789" s="470">
        <v>500000</v>
      </c>
      <c r="E789" s="470">
        <v>96136</v>
      </c>
      <c r="F789" s="446">
        <f t="shared" si="27"/>
        <v>403864</v>
      </c>
    </row>
    <row r="790" spans="1:6" s="424" customFormat="1" ht="12">
      <c r="A790" s="432"/>
      <c r="B790" s="468" t="s">
        <v>1980</v>
      </c>
      <c r="C790" s="469"/>
      <c r="D790" s="470">
        <v>680000</v>
      </c>
      <c r="E790" s="470">
        <v>297215</v>
      </c>
      <c r="F790" s="446">
        <f t="shared" si="27"/>
        <v>382785</v>
      </c>
    </row>
    <row r="791" spans="1:6" s="424" customFormat="1" ht="12">
      <c r="A791" s="432"/>
      <c r="B791" s="468" t="s">
        <v>1981</v>
      </c>
      <c r="C791" s="469"/>
      <c r="D791" s="470">
        <v>250000</v>
      </c>
      <c r="E791" s="470">
        <v>109271</v>
      </c>
      <c r="F791" s="446">
        <f t="shared" si="27"/>
        <v>140729</v>
      </c>
    </row>
    <row r="792" spans="1:6" s="424" customFormat="1" ht="12">
      <c r="A792" s="432"/>
      <c r="B792" s="468" t="s">
        <v>1982</v>
      </c>
      <c r="C792" s="469"/>
      <c r="D792" s="470">
        <v>840000</v>
      </c>
      <c r="E792" s="470">
        <v>161509</v>
      </c>
      <c r="F792" s="446">
        <f t="shared" ref="F792:F820" si="28">D792-E792</f>
        <v>678491</v>
      </c>
    </row>
    <row r="793" spans="1:6" s="424" customFormat="1" ht="12">
      <c r="A793" s="432"/>
      <c r="B793" s="468" t="s">
        <v>1983</v>
      </c>
      <c r="C793" s="469"/>
      <c r="D793" s="470">
        <v>1985550</v>
      </c>
      <c r="E793" s="470">
        <v>867846</v>
      </c>
      <c r="F793" s="446">
        <f t="shared" si="28"/>
        <v>1117704</v>
      </c>
    </row>
    <row r="794" spans="1:6" s="424" customFormat="1" ht="12">
      <c r="A794" s="432"/>
      <c r="B794" s="468" t="s">
        <v>1984</v>
      </c>
      <c r="C794" s="469"/>
      <c r="D794" s="470">
        <v>680000</v>
      </c>
      <c r="E794" s="470">
        <v>297215</v>
      </c>
      <c r="F794" s="446">
        <f t="shared" si="28"/>
        <v>382785</v>
      </c>
    </row>
    <row r="795" spans="1:6" s="424" customFormat="1" ht="12">
      <c r="A795" s="432"/>
      <c r="B795" s="468" t="s">
        <v>1985</v>
      </c>
      <c r="C795" s="469"/>
      <c r="D795" s="470">
        <v>350000</v>
      </c>
      <c r="E795" s="470">
        <v>67297</v>
      </c>
      <c r="F795" s="446">
        <f t="shared" si="28"/>
        <v>282703</v>
      </c>
    </row>
    <row r="796" spans="1:6" s="424" customFormat="1" ht="12">
      <c r="A796" s="432"/>
      <c r="B796" s="468" t="s">
        <v>1986</v>
      </c>
      <c r="C796" s="469"/>
      <c r="D796" s="470">
        <v>400000</v>
      </c>
      <c r="E796" s="470">
        <v>174832</v>
      </c>
      <c r="F796" s="446">
        <f t="shared" si="28"/>
        <v>225168</v>
      </c>
    </row>
    <row r="797" spans="1:6" s="424" customFormat="1" ht="12">
      <c r="A797" s="432"/>
      <c r="B797" s="468" t="s">
        <v>1987</v>
      </c>
      <c r="C797" s="469"/>
      <c r="D797" s="470">
        <v>350000</v>
      </c>
      <c r="E797" s="470">
        <v>152977</v>
      </c>
      <c r="F797" s="446">
        <f t="shared" si="28"/>
        <v>197023</v>
      </c>
    </row>
    <row r="798" spans="1:6" s="424" customFormat="1" ht="12">
      <c r="A798" s="432"/>
      <c r="B798" s="468" t="s">
        <v>1988</v>
      </c>
      <c r="C798" s="469"/>
      <c r="D798" s="470">
        <v>3000000</v>
      </c>
      <c r="E798" s="470">
        <v>120038</v>
      </c>
      <c r="F798" s="446">
        <f t="shared" si="28"/>
        <v>2879962</v>
      </c>
    </row>
    <row r="799" spans="1:6" s="424" customFormat="1" ht="12">
      <c r="A799" s="432"/>
      <c r="B799" s="468" t="s">
        <v>1989</v>
      </c>
      <c r="C799" s="469"/>
      <c r="D799" s="470">
        <v>200780</v>
      </c>
      <c r="E799" s="470">
        <v>42992</v>
      </c>
      <c r="F799" s="446">
        <f t="shared" si="28"/>
        <v>157788</v>
      </c>
    </row>
    <row r="800" spans="1:6" s="424" customFormat="1" ht="12">
      <c r="A800" s="432"/>
      <c r="B800" s="468" t="s">
        <v>1989</v>
      </c>
      <c r="C800" s="469"/>
      <c r="D800" s="470">
        <v>200779</v>
      </c>
      <c r="E800" s="470">
        <v>42992</v>
      </c>
      <c r="F800" s="446">
        <f t="shared" si="28"/>
        <v>157787</v>
      </c>
    </row>
    <row r="801" spans="1:6" s="424" customFormat="1" ht="12">
      <c r="A801" s="432"/>
      <c r="B801" s="468" t="s">
        <v>1990</v>
      </c>
      <c r="C801" s="469"/>
      <c r="D801" s="470">
        <v>761780</v>
      </c>
      <c r="E801" s="470">
        <v>8192</v>
      </c>
      <c r="F801" s="446">
        <f t="shared" si="28"/>
        <v>753588</v>
      </c>
    </row>
    <row r="802" spans="1:6" s="424" customFormat="1" ht="12">
      <c r="A802" s="432"/>
      <c r="B802" s="468" t="s">
        <v>1991</v>
      </c>
      <c r="C802" s="469"/>
      <c r="D802" s="470">
        <v>80000</v>
      </c>
      <c r="E802" s="470">
        <v>65119</v>
      </c>
      <c r="F802" s="446">
        <f t="shared" si="28"/>
        <v>14881</v>
      </c>
    </row>
    <row r="803" spans="1:6" s="424" customFormat="1" ht="12">
      <c r="A803" s="432"/>
      <c r="B803" s="468" t="s">
        <v>1991</v>
      </c>
      <c r="C803" s="469"/>
      <c r="D803" s="470">
        <v>80000</v>
      </c>
      <c r="E803" s="470">
        <v>65119</v>
      </c>
      <c r="F803" s="446">
        <f t="shared" si="28"/>
        <v>14881</v>
      </c>
    </row>
    <row r="804" spans="1:6" s="424" customFormat="1" ht="12">
      <c r="A804" s="432"/>
      <c r="B804" s="468" t="s">
        <v>1991</v>
      </c>
      <c r="C804" s="469"/>
      <c r="D804" s="470">
        <v>80000</v>
      </c>
      <c r="E804" s="470">
        <v>65119</v>
      </c>
      <c r="F804" s="446">
        <f t="shared" si="28"/>
        <v>14881</v>
      </c>
    </row>
    <row r="805" spans="1:6" s="424" customFormat="1" ht="12">
      <c r="A805" s="432"/>
      <c r="B805" s="468" t="s">
        <v>1992</v>
      </c>
      <c r="C805" s="469"/>
      <c r="D805" s="470">
        <v>70000</v>
      </c>
      <c r="E805" s="470">
        <v>56979</v>
      </c>
      <c r="F805" s="446">
        <f t="shared" si="28"/>
        <v>13021</v>
      </c>
    </row>
    <row r="806" spans="1:6" s="424" customFormat="1" ht="12">
      <c r="A806" s="471"/>
      <c r="B806" s="468" t="s">
        <v>1993</v>
      </c>
      <c r="C806" s="469"/>
      <c r="D806" s="470">
        <v>500000</v>
      </c>
      <c r="E806" s="470">
        <v>486842</v>
      </c>
      <c r="F806" s="446">
        <f t="shared" si="28"/>
        <v>13158</v>
      </c>
    </row>
    <row r="807" spans="1:6" s="424" customFormat="1" ht="12.75">
      <c r="A807" s="472"/>
      <c r="B807" s="468" t="s">
        <v>1993</v>
      </c>
      <c r="C807" s="469"/>
      <c r="D807" s="470">
        <v>500000</v>
      </c>
      <c r="E807" s="470">
        <v>486842</v>
      </c>
      <c r="F807" s="446">
        <f t="shared" si="28"/>
        <v>13158</v>
      </c>
    </row>
    <row r="808" spans="1:6" s="424" customFormat="1" ht="12.75">
      <c r="A808" s="473"/>
      <c r="B808" s="468" t="s">
        <v>1994</v>
      </c>
      <c r="C808" s="469"/>
      <c r="D808" s="470">
        <v>1000000</v>
      </c>
      <c r="E808" s="470">
        <v>973684</v>
      </c>
      <c r="F808" s="446">
        <f t="shared" si="28"/>
        <v>26316</v>
      </c>
    </row>
    <row r="809" spans="1:6" s="424" customFormat="1" ht="12.75">
      <c r="A809" s="473"/>
      <c r="B809" s="468" t="s">
        <v>1995</v>
      </c>
      <c r="C809" s="469"/>
      <c r="D809" s="470">
        <v>2750000</v>
      </c>
      <c r="E809" s="470">
        <v>2168381</v>
      </c>
      <c r="F809" s="446">
        <f t="shared" si="28"/>
        <v>581619</v>
      </c>
    </row>
    <row r="810" spans="1:6" s="424" customFormat="1" ht="12.75">
      <c r="A810" s="473"/>
      <c r="B810" s="468" t="s">
        <v>1996</v>
      </c>
      <c r="C810" s="469"/>
      <c r="D810" s="470">
        <v>473228</v>
      </c>
      <c r="E810" s="470">
        <v>463419</v>
      </c>
      <c r="F810" s="446">
        <f t="shared" si="28"/>
        <v>9809</v>
      </c>
    </row>
    <row r="811" spans="1:6" s="424" customFormat="1" ht="12.75">
      <c r="A811" s="473"/>
      <c r="B811" s="468" t="s">
        <v>1997</v>
      </c>
      <c r="C811" s="469"/>
      <c r="D811" s="470">
        <v>236220</v>
      </c>
      <c r="E811" s="470">
        <v>231318</v>
      </c>
      <c r="F811" s="446">
        <f t="shared" si="28"/>
        <v>4902</v>
      </c>
    </row>
    <row r="812" spans="1:6" s="424" customFormat="1" ht="12.75">
      <c r="A812" s="473"/>
      <c r="B812" s="468" t="s">
        <v>1998</v>
      </c>
      <c r="C812" s="469"/>
      <c r="D812" s="470">
        <v>2400000</v>
      </c>
      <c r="E812" s="470">
        <v>2217663</v>
      </c>
      <c r="F812" s="446">
        <f t="shared" si="28"/>
        <v>182337</v>
      </c>
    </row>
    <row r="813" spans="1:6" s="424" customFormat="1" ht="12.75">
      <c r="A813" s="473"/>
      <c r="B813" s="468" t="s">
        <v>1999</v>
      </c>
      <c r="C813" s="469"/>
      <c r="D813" s="470">
        <v>6176645</v>
      </c>
      <c r="E813" s="470">
        <v>4856847</v>
      </c>
      <c r="F813" s="446">
        <f t="shared" si="28"/>
        <v>1319798</v>
      </c>
    </row>
    <row r="814" spans="1:6" s="424" customFormat="1" ht="12.75">
      <c r="A814" s="473"/>
      <c r="B814" s="468" t="s">
        <v>2000</v>
      </c>
      <c r="C814" s="469"/>
      <c r="D814" s="470">
        <v>86430000</v>
      </c>
      <c r="E814" s="470">
        <v>76463268</v>
      </c>
      <c r="F814" s="446">
        <f t="shared" si="28"/>
        <v>9966732</v>
      </c>
    </row>
    <row r="815" spans="1:6" s="424" customFormat="1" ht="12.75">
      <c r="A815" s="473"/>
      <c r="B815" s="468" t="s">
        <v>2001</v>
      </c>
      <c r="C815" s="469"/>
      <c r="D815" s="470">
        <v>250000</v>
      </c>
      <c r="E815" s="470">
        <v>148277</v>
      </c>
      <c r="F815" s="446">
        <f t="shared" si="28"/>
        <v>101723</v>
      </c>
    </row>
    <row r="816" spans="1:6" s="424" customFormat="1" ht="12.75">
      <c r="A816" s="473"/>
      <c r="B816" s="468" t="s">
        <v>2002</v>
      </c>
      <c r="C816" s="469"/>
      <c r="D816" s="470">
        <v>790000</v>
      </c>
      <c r="E816" s="470">
        <v>468556</v>
      </c>
      <c r="F816" s="446">
        <f t="shared" si="28"/>
        <v>321444</v>
      </c>
    </row>
    <row r="817" spans="1:11" s="424" customFormat="1" ht="12.75">
      <c r="A817" s="473"/>
      <c r="B817" s="468" t="s">
        <v>2003</v>
      </c>
      <c r="C817" s="469"/>
      <c r="D817" s="470">
        <v>1120000</v>
      </c>
      <c r="E817" s="470">
        <v>664286</v>
      </c>
      <c r="F817" s="446">
        <f t="shared" si="28"/>
        <v>455714</v>
      </c>
    </row>
    <row r="818" spans="1:11" s="424" customFormat="1" ht="12.75">
      <c r="A818" s="473"/>
      <c r="B818" s="468" t="s">
        <v>2004</v>
      </c>
      <c r="C818" s="469"/>
      <c r="D818" s="470">
        <v>62992</v>
      </c>
      <c r="E818" s="470">
        <v>37733</v>
      </c>
      <c r="F818" s="446">
        <f t="shared" si="28"/>
        <v>25259</v>
      </c>
    </row>
    <row r="819" spans="1:11" s="424" customFormat="1" ht="12.75">
      <c r="A819" s="473"/>
      <c r="B819" s="468" t="s">
        <v>2005</v>
      </c>
      <c r="C819" s="469"/>
      <c r="D819" s="470">
        <v>528200</v>
      </c>
      <c r="E819" s="470">
        <v>230608</v>
      </c>
      <c r="F819" s="446">
        <f t="shared" si="28"/>
        <v>297592</v>
      </c>
    </row>
    <row r="820" spans="1:11" s="424" customFormat="1" ht="12.75">
      <c r="A820" s="473"/>
      <c r="B820" s="468" t="s">
        <v>2006</v>
      </c>
      <c r="C820" s="469"/>
      <c r="D820" s="470">
        <v>123803</v>
      </c>
      <c r="E820" s="470">
        <v>66840</v>
      </c>
      <c r="F820" s="446">
        <f t="shared" si="28"/>
        <v>56963</v>
      </c>
    </row>
    <row r="821" spans="1:11" ht="12.75">
      <c r="A821"/>
      <c r="B821" s="234"/>
      <c r="C821" s="230"/>
      <c r="D821" s="236">
        <f>SUM(D725:D820)</f>
        <v>166755394</v>
      </c>
      <c r="E821" s="236">
        <f t="shared" ref="E821:F821" si="29">SUM(E725:E820)</f>
        <v>111833953</v>
      </c>
      <c r="F821" s="236">
        <f t="shared" si="29"/>
        <v>54921441</v>
      </c>
    </row>
    <row r="822" spans="1:11" ht="12.75">
      <c r="A822"/>
      <c r="B822" s="313"/>
      <c r="C822" s="319"/>
      <c r="D822" s="318"/>
      <c r="E822" s="318"/>
      <c r="F822" s="318"/>
      <c r="G822" s="322"/>
      <c r="H822" s="322"/>
      <c r="I822" s="322"/>
      <c r="J822" s="322"/>
      <c r="K822" s="322"/>
    </row>
    <row r="823" spans="1:11" ht="12.75">
      <c r="A823" s="396" t="s">
        <v>819</v>
      </c>
      <c r="B823" s="406"/>
      <c r="C823" s="466"/>
      <c r="D823" s="406"/>
      <c r="E823" s="406"/>
      <c r="F823" s="406"/>
      <c r="G823" s="322"/>
      <c r="H823" s="322"/>
      <c r="I823" s="322"/>
      <c r="J823" s="322"/>
      <c r="K823" s="322"/>
    </row>
    <row r="824" spans="1:11" ht="12.75">
      <c r="A824" s="397"/>
      <c r="B824" s="410" t="s">
        <v>1159</v>
      </c>
      <c r="C824" s="466"/>
      <c r="D824" s="408">
        <v>6389300</v>
      </c>
      <c r="E824" s="408">
        <v>3835245</v>
      </c>
      <c r="F824" s="408">
        <f>D824-E824</f>
        <v>2554055</v>
      </c>
      <c r="G824" s="322"/>
      <c r="H824" s="322"/>
      <c r="I824" s="322"/>
      <c r="J824" s="322"/>
      <c r="K824" s="322"/>
    </row>
    <row r="825" spans="1:11" ht="12.75">
      <c r="A825" s="397"/>
      <c r="B825" s="410" t="s">
        <v>1160</v>
      </c>
      <c r="C825" s="466"/>
      <c r="D825" s="408">
        <v>1228135</v>
      </c>
      <c r="E825" s="408">
        <v>743815</v>
      </c>
      <c r="F825" s="408">
        <f>D825-E825</f>
        <v>484320</v>
      </c>
      <c r="G825" s="322"/>
      <c r="H825" s="322"/>
      <c r="I825" s="322"/>
      <c r="J825" s="322"/>
      <c r="K825" s="322"/>
    </row>
    <row r="826" spans="1:11" ht="12.75">
      <c r="A826" s="397"/>
      <c r="B826" s="410" t="s">
        <v>1161</v>
      </c>
      <c r="C826" s="466"/>
      <c r="D826" s="408">
        <v>869300</v>
      </c>
      <c r="E826" s="408">
        <v>526639</v>
      </c>
      <c r="F826" s="408">
        <f>D826-E826</f>
        <v>342661</v>
      </c>
      <c r="G826" s="322"/>
      <c r="H826" s="322"/>
      <c r="I826" s="322"/>
      <c r="J826" s="322"/>
      <c r="K826" s="322"/>
    </row>
    <row r="827" spans="1:11" ht="12.75">
      <c r="A827" s="397"/>
      <c r="B827" s="406"/>
      <c r="C827" s="465"/>
      <c r="D827" s="411">
        <f>SUM(D824:D826)</f>
        <v>8486735</v>
      </c>
      <c r="E827" s="411">
        <f>SUM(E824:E826)</f>
        <v>5105699</v>
      </c>
      <c r="F827" s="411">
        <f t="shared" ref="F827" si="30">SUM(F824:F826)</f>
        <v>3381036</v>
      </c>
      <c r="G827" s="322"/>
      <c r="H827" s="322"/>
      <c r="I827" s="322"/>
      <c r="J827" s="322"/>
      <c r="K827" s="322"/>
    </row>
    <row r="828" spans="1:11" ht="12.75">
      <c r="A828" s="228"/>
      <c r="B828" s="314"/>
      <c r="C828" s="314"/>
      <c r="D828" s="314"/>
      <c r="E828" s="314"/>
      <c r="F828" s="318"/>
      <c r="G828" s="322"/>
      <c r="H828" s="322"/>
      <c r="I828" s="322"/>
      <c r="J828" s="322"/>
      <c r="K828" s="322"/>
    </row>
    <row r="829" spans="1:11" ht="12.75">
      <c r="A829" s="378" t="s">
        <v>809</v>
      </c>
      <c r="B829" s="474"/>
      <c r="C829" s="474"/>
      <c r="D829" s="474"/>
      <c r="E829" s="474"/>
      <c r="F829" s="392"/>
      <c r="G829" s="322"/>
      <c r="H829" s="322"/>
      <c r="I829" s="322"/>
      <c r="J829" s="322"/>
      <c r="K829" s="322"/>
    </row>
    <row r="830" spans="1:11">
      <c r="A830" s="378"/>
      <c r="B830" s="475" t="s">
        <v>1713</v>
      </c>
      <c r="C830" s="475"/>
      <c r="D830" s="475">
        <v>1734168</v>
      </c>
      <c r="E830" s="475">
        <v>1258643</v>
      </c>
      <c r="F830" s="392">
        <f>D830-E830</f>
        <v>475525</v>
      </c>
      <c r="G830" s="322"/>
      <c r="H830" s="322"/>
      <c r="I830" s="322"/>
      <c r="J830" s="322"/>
      <c r="K830" s="322"/>
    </row>
    <row r="831" spans="1:11">
      <c r="A831" s="378"/>
      <c r="B831" s="475" t="s">
        <v>1715</v>
      </c>
      <c r="C831" s="475"/>
      <c r="D831" s="475">
        <v>555047</v>
      </c>
      <c r="E831" s="475">
        <v>93271</v>
      </c>
      <c r="F831" s="392">
        <f t="shared" ref="F831:F833" si="31">D831-E831</f>
        <v>461776</v>
      </c>
      <c r="G831" s="322"/>
      <c r="H831" s="322"/>
      <c r="I831" s="322"/>
      <c r="J831" s="322"/>
      <c r="K831" s="322"/>
    </row>
    <row r="832" spans="1:11">
      <c r="A832" s="378"/>
      <c r="B832" s="475" t="s">
        <v>1714</v>
      </c>
      <c r="C832" s="475"/>
      <c r="D832" s="475">
        <v>210228</v>
      </c>
      <c r="E832" s="475">
        <v>34491</v>
      </c>
      <c r="F832" s="392">
        <f t="shared" si="31"/>
        <v>175737</v>
      </c>
      <c r="G832" s="322"/>
      <c r="H832" s="322"/>
      <c r="I832" s="322"/>
      <c r="J832" s="322"/>
      <c r="K832" s="322"/>
    </row>
    <row r="833" spans="1:11">
      <c r="A833" s="378"/>
      <c r="B833" s="475" t="s">
        <v>1398</v>
      </c>
      <c r="C833" s="475"/>
      <c r="D833" s="475">
        <v>1383127</v>
      </c>
      <c r="E833" s="475">
        <v>247257</v>
      </c>
      <c r="F833" s="392">
        <f t="shared" si="31"/>
        <v>1135870</v>
      </c>
      <c r="G833" s="322"/>
      <c r="H833" s="322"/>
      <c r="I833" s="322"/>
      <c r="J833" s="322"/>
      <c r="K833" s="322"/>
    </row>
    <row r="834" spans="1:11">
      <c r="A834" s="378"/>
      <c r="B834" s="475"/>
      <c r="C834" s="475"/>
      <c r="D834" s="476">
        <f>SUM(D830:D833)</f>
        <v>3882570</v>
      </c>
      <c r="E834" s="476">
        <f t="shared" ref="E834:F834" si="32">SUM(E830:E833)</f>
        <v>1633662</v>
      </c>
      <c r="F834" s="476">
        <f t="shared" si="32"/>
        <v>2248908</v>
      </c>
      <c r="G834" s="322"/>
      <c r="H834" s="322"/>
      <c r="I834" s="322"/>
      <c r="J834" s="322"/>
      <c r="K834" s="322"/>
    </row>
    <row r="835" spans="1:11" ht="12.75">
      <c r="A835" s="228"/>
      <c r="B835" s="314"/>
      <c r="C835" s="314"/>
      <c r="D835" s="314"/>
      <c r="E835" s="314"/>
      <c r="F835" s="318"/>
      <c r="G835" s="322"/>
      <c r="H835" s="322"/>
      <c r="I835" s="322"/>
      <c r="J835" s="322"/>
      <c r="K835" s="322"/>
    </row>
    <row r="836" spans="1:11" ht="12.75">
      <c r="A836" s="228" t="s">
        <v>1018</v>
      </c>
      <c r="B836" s="314"/>
      <c r="C836" s="319"/>
      <c r="D836" s="314"/>
      <c r="E836" s="314"/>
      <c r="F836" s="322"/>
      <c r="G836" s="322"/>
      <c r="H836" s="322"/>
      <c r="I836" s="322"/>
      <c r="J836" s="322"/>
      <c r="K836" s="322"/>
    </row>
    <row r="837" spans="1:11" s="424" customFormat="1">
      <c r="A837" s="418" t="s">
        <v>585</v>
      </c>
      <c r="B837" s="452" t="s">
        <v>1119</v>
      </c>
      <c r="C837" s="453"/>
      <c r="D837" s="454">
        <v>520000</v>
      </c>
      <c r="E837" s="446">
        <v>0</v>
      </c>
      <c r="F837" s="454">
        <v>520000</v>
      </c>
      <c r="G837" s="455"/>
      <c r="H837" s="455"/>
      <c r="I837" s="455"/>
      <c r="J837" s="455"/>
      <c r="K837" s="455"/>
    </row>
    <row r="838" spans="1:11" s="424" customFormat="1">
      <c r="A838" s="421"/>
      <c r="B838" s="452" t="s">
        <v>1540</v>
      </c>
      <c r="C838" s="453"/>
      <c r="D838" s="454">
        <v>2466929</v>
      </c>
      <c r="E838" s="446">
        <v>0</v>
      </c>
      <c r="F838" s="454">
        <v>2466929</v>
      </c>
      <c r="G838" s="455"/>
      <c r="H838" s="455"/>
      <c r="I838" s="455"/>
      <c r="J838" s="455"/>
      <c r="K838" s="455"/>
    </row>
    <row r="839" spans="1:11" s="424" customFormat="1">
      <c r="A839" s="421"/>
      <c r="B839" s="452" t="s">
        <v>1541</v>
      </c>
      <c r="C839" s="453"/>
      <c r="D839" s="454">
        <v>4543976</v>
      </c>
      <c r="E839" s="446">
        <v>0</v>
      </c>
      <c r="F839" s="454">
        <v>4543976</v>
      </c>
      <c r="G839" s="455"/>
      <c r="H839" s="455"/>
      <c r="I839" s="455"/>
      <c r="J839" s="455"/>
      <c r="K839" s="455"/>
    </row>
    <row r="840" spans="1:11" s="424" customFormat="1">
      <c r="A840" s="421"/>
      <c r="B840" s="452" t="s">
        <v>170</v>
      </c>
      <c r="C840" s="453"/>
      <c r="D840" s="454">
        <v>700000</v>
      </c>
      <c r="E840" s="446">
        <v>0</v>
      </c>
      <c r="F840" s="454">
        <v>700000</v>
      </c>
      <c r="G840" s="455"/>
      <c r="H840" s="455"/>
      <c r="I840" s="455"/>
      <c r="J840" s="455"/>
      <c r="K840" s="455"/>
    </row>
    <row r="841" spans="1:11" s="424" customFormat="1">
      <c r="A841" s="421"/>
      <c r="B841" s="452" t="s">
        <v>172</v>
      </c>
      <c r="C841" s="453"/>
      <c r="D841" s="454">
        <v>520000</v>
      </c>
      <c r="E841" s="446">
        <v>0</v>
      </c>
      <c r="F841" s="454">
        <v>520000</v>
      </c>
      <c r="G841" s="455"/>
      <c r="H841" s="455"/>
      <c r="I841" s="455"/>
      <c r="J841" s="455"/>
      <c r="K841" s="455"/>
    </row>
    <row r="842" spans="1:11" s="424" customFormat="1">
      <c r="A842" s="421"/>
      <c r="B842" s="452" t="s">
        <v>161</v>
      </c>
      <c r="C842" s="453"/>
      <c r="D842" s="454">
        <v>676000</v>
      </c>
      <c r="E842" s="446">
        <v>0</v>
      </c>
      <c r="F842" s="454">
        <v>676000</v>
      </c>
      <c r="G842" s="455"/>
      <c r="H842" s="455"/>
      <c r="I842" s="455"/>
      <c r="J842" s="455"/>
      <c r="K842" s="455"/>
    </row>
    <row r="843" spans="1:11" s="424" customFormat="1">
      <c r="B843" s="452" t="s">
        <v>1542</v>
      </c>
      <c r="C843" s="453"/>
      <c r="D843" s="454">
        <v>736800</v>
      </c>
      <c r="E843" s="446">
        <v>0</v>
      </c>
      <c r="F843" s="454">
        <v>736800</v>
      </c>
      <c r="G843" s="455"/>
      <c r="H843" s="455"/>
      <c r="I843" s="455"/>
      <c r="J843" s="455"/>
      <c r="K843" s="455"/>
    </row>
    <row r="844" spans="1:11" s="424" customFormat="1">
      <c r="B844" s="452" t="s">
        <v>171</v>
      </c>
      <c r="C844" s="453"/>
      <c r="D844" s="454">
        <v>164500</v>
      </c>
      <c r="E844" s="446">
        <v>0</v>
      </c>
      <c r="F844" s="454">
        <v>164500</v>
      </c>
      <c r="G844" s="455"/>
      <c r="H844" s="455"/>
      <c r="I844" s="455"/>
      <c r="J844" s="455"/>
      <c r="K844" s="455"/>
    </row>
    <row r="845" spans="1:11" s="424" customFormat="1">
      <c r="B845" s="452" t="s">
        <v>164</v>
      </c>
      <c r="C845" s="453"/>
      <c r="D845" s="454">
        <v>417250</v>
      </c>
      <c r="E845" s="446">
        <v>0</v>
      </c>
      <c r="F845" s="454">
        <v>417250</v>
      </c>
      <c r="G845" s="455"/>
      <c r="H845" s="455"/>
      <c r="I845" s="455"/>
      <c r="J845" s="455"/>
      <c r="K845" s="455"/>
    </row>
    <row r="846" spans="1:11" s="424" customFormat="1">
      <c r="B846" s="452" t="s">
        <v>156</v>
      </c>
      <c r="C846" s="453"/>
      <c r="D846" s="454">
        <v>940000</v>
      </c>
      <c r="E846" s="446">
        <v>0</v>
      </c>
      <c r="F846" s="454">
        <v>940000</v>
      </c>
      <c r="G846" s="455"/>
      <c r="H846" s="455"/>
      <c r="I846" s="455"/>
      <c r="J846" s="455"/>
      <c r="K846" s="455"/>
    </row>
    <row r="847" spans="1:11" s="424" customFormat="1">
      <c r="B847" s="452" t="s">
        <v>168</v>
      </c>
      <c r="C847" s="453"/>
      <c r="D847" s="454">
        <v>1525000</v>
      </c>
      <c r="E847" s="446">
        <v>0</v>
      </c>
      <c r="F847" s="454">
        <v>1525000</v>
      </c>
      <c r="G847" s="455"/>
      <c r="H847" s="455"/>
      <c r="I847" s="455"/>
      <c r="J847" s="455"/>
      <c r="K847" s="455"/>
    </row>
    <row r="848" spans="1:11" s="424" customFormat="1">
      <c r="B848" s="452" t="s">
        <v>173</v>
      </c>
      <c r="C848" s="453"/>
      <c r="D848" s="454">
        <v>118000</v>
      </c>
      <c r="E848" s="446">
        <v>0</v>
      </c>
      <c r="F848" s="454">
        <v>118000</v>
      </c>
      <c r="G848" s="455"/>
      <c r="H848" s="455"/>
      <c r="I848" s="455"/>
      <c r="J848" s="455"/>
      <c r="K848" s="455"/>
    </row>
    <row r="849" spans="2:11" s="424" customFormat="1">
      <c r="B849" s="452" t="s">
        <v>165</v>
      </c>
      <c r="C849" s="453"/>
      <c r="D849" s="454">
        <v>300000</v>
      </c>
      <c r="E849" s="446">
        <v>0</v>
      </c>
      <c r="F849" s="454">
        <v>300000</v>
      </c>
      <c r="G849" s="455"/>
      <c r="H849" s="455"/>
      <c r="I849" s="455"/>
      <c r="J849" s="455"/>
      <c r="K849" s="455"/>
    </row>
    <row r="850" spans="2:11" s="424" customFormat="1">
      <c r="B850" s="452" t="s">
        <v>163</v>
      </c>
      <c r="C850" s="453"/>
      <c r="D850" s="454">
        <v>800000</v>
      </c>
      <c r="E850" s="446">
        <v>0</v>
      </c>
      <c r="F850" s="454">
        <v>800000</v>
      </c>
      <c r="G850" s="455"/>
      <c r="H850" s="455"/>
      <c r="I850" s="455"/>
      <c r="J850" s="455"/>
      <c r="K850" s="455"/>
    </row>
    <row r="851" spans="2:11" s="424" customFormat="1">
      <c r="B851" s="452" t="s">
        <v>159</v>
      </c>
      <c r="C851" s="453"/>
      <c r="D851" s="454">
        <v>147000</v>
      </c>
      <c r="E851" s="446">
        <v>0</v>
      </c>
      <c r="F851" s="454">
        <v>147000</v>
      </c>
      <c r="G851" s="455"/>
      <c r="H851" s="455"/>
      <c r="I851" s="455"/>
      <c r="J851" s="455"/>
      <c r="K851" s="455"/>
    </row>
    <row r="852" spans="2:11" s="424" customFormat="1">
      <c r="B852" s="452" t="s">
        <v>155</v>
      </c>
      <c r="C852" s="453"/>
      <c r="D852" s="454">
        <v>109000</v>
      </c>
      <c r="E852" s="446">
        <v>0</v>
      </c>
      <c r="F852" s="454">
        <v>109000</v>
      </c>
      <c r="G852" s="455"/>
      <c r="H852" s="455"/>
      <c r="I852" s="455"/>
      <c r="J852" s="455"/>
      <c r="K852" s="455"/>
    </row>
    <row r="853" spans="2:11" s="424" customFormat="1">
      <c r="B853" s="452" t="s">
        <v>162</v>
      </c>
      <c r="C853" s="453"/>
      <c r="D853" s="454">
        <v>109000</v>
      </c>
      <c r="E853" s="446">
        <v>0</v>
      </c>
      <c r="F853" s="454">
        <v>109000</v>
      </c>
      <c r="G853" s="455"/>
      <c r="H853" s="455"/>
      <c r="I853" s="455"/>
      <c r="J853" s="455"/>
      <c r="K853" s="455"/>
    </row>
    <row r="854" spans="2:11" s="424" customFormat="1">
      <c r="B854" s="452" t="s">
        <v>175</v>
      </c>
      <c r="C854" s="453"/>
      <c r="D854" s="454">
        <v>100000</v>
      </c>
      <c r="E854" s="446">
        <v>0</v>
      </c>
      <c r="F854" s="454">
        <v>100000</v>
      </c>
      <c r="G854" s="455"/>
      <c r="H854" s="455"/>
      <c r="I854" s="455"/>
      <c r="J854" s="455"/>
      <c r="K854" s="455"/>
    </row>
    <row r="855" spans="2:11" s="424" customFormat="1">
      <c r="B855" s="452" t="s">
        <v>158</v>
      </c>
      <c r="C855" s="453"/>
      <c r="D855" s="454">
        <v>118000</v>
      </c>
      <c r="E855" s="446">
        <v>0</v>
      </c>
      <c r="F855" s="454">
        <v>118000</v>
      </c>
      <c r="G855" s="455"/>
      <c r="H855" s="455"/>
      <c r="I855" s="455"/>
      <c r="J855" s="455"/>
      <c r="K855" s="455"/>
    </row>
    <row r="856" spans="2:11" s="424" customFormat="1">
      <c r="B856" s="452" t="s">
        <v>169</v>
      </c>
      <c r="C856" s="453"/>
      <c r="D856" s="454">
        <v>103000</v>
      </c>
      <c r="E856" s="446">
        <v>0</v>
      </c>
      <c r="F856" s="454">
        <v>103000</v>
      </c>
      <c r="G856" s="455"/>
      <c r="H856" s="455"/>
      <c r="I856" s="455"/>
      <c r="J856" s="455"/>
      <c r="K856" s="455"/>
    </row>
    <row r="857" spans="2:11" s="424" customFormat="1">
      <c r="B857" s="452" t="s">
        <v>166</v>
      </c>
      <c r="C857" s="453"/>
      <c r="D857" s="454">
        <v>128000</v>
      </c>
      <c r="E857" s="446">
        <v>0</v>
      </c>
      <c r="F857" s="454">
        <v>128000</v>
      </c>
      <c r="G857" s="455"/>
      <c r="H857" s="455"/>
      <c r="I857" s="455"/>
      <c r="J857" s="455"/>
      <c r="K857" s="455"/>
    </row>
    <row r="858" spans="2:11" s="424" customFormat="1">
      <c r="B858" s="452" t="s">
        <v>160</v>
      </c>
      <c r="C858" s="453"/>
      <c r="D858" s="454">
        <v>196000</v>
      </c>
      <c r="E858" s="446">
        <v>0</v>
      </c>
      <c r="F858" s="454">
        <v>196000</v>
      </c>
      <c r="G858" s="455"/>
      <c r="H858" s="455"/>
      <c r="I858" s="455"/>
      <c r="J858" s="455"/>
      <c r="K858" s="455"/>
    </row>
    <row r="859" spans="2:11" s="424" customFormat="1">
      <c r="B859" s="452" t="s">
        <v>157</v>
      </c>
      <c r="C859" s="453"/>
      <c r="D859" s="454">
        <v>1587857</v>
      </c>
      <c r="E859" s="446">
        <v>0</v>
      </c>
      <c r="F859" s="454">
        <v>1587857</v>
      </c>
      <c r="G859" s="455"/>
      <c r="H859" s="455"/>
      <c r="I859" s="455"/>
      <c r="J859" s="455"/>
      <c r="K859" s="455"/>
    </row>
    <row r="860" spans="2:11" s="424" customFormat="1">
      <c r="B860" s="452" t="s">
        <v>174</v>
      </c>
      <c r="C860" s="453"/>
      <c r="D860" s="454">
        <v>1480000</v>
      </c>
      <c r="E860" s="446">
        <v>0</v>
      </c>
      <c r="F860" s="454">
        <v>1480000</v>
      </c>
      <c r="G860" s="455"/>
      <c r="H860" s="455"/>
      <c r="I860" s="455"/>
      <c r="J860" s="455"/>
      <c r="K860" s="455"/>
    </row>
    <row r="861" spans="2:11" s="424" customFormat="1">
      <c r="B861" s="452" t="s">
        <v>1543</v>
      </c>
      <c r="C861" s="453"/>
      <c r="D861" s="454">
        <v>30000</v>
      </c>
      <c r="E861" s="446">
        <v>0</v>
      </c>
      <c r="F861" s="454">
        <v>30000</v>
      </c>
      <c r="G861" s="455"/>
      <c r="H861" s="455"/>
      <c r="I861" s="455"/>
      <c r="J861" s="455"/>
      <c r="K861" s="455"/>
    </row>
    <row r="862" spans="2:11" s="424" customFormat="1">
      <c r="B862" s="452" t="s">
        <v>138</v>
      </c>
      <c r="C862" s="453"/>
      <c r="D862" s="454">
        <v>128034</v>
      </c>
      <c r="E862" s="446">
        <v>0</v>
      </c>
      <c r="F862" s="454">
        <v>128034</v>
      </c>
      <c r="G862" s="455"/>
      <c r="H862" s="455"/>
      <c r="I862" s="455"/>
      <c r="J862" s="455"/>
      <c r="K862" s="455"/>
    </row>
    <row r="863" spans="2:11" s="424" customFormat="1">
      <c r="B863" s="452" t="s">
        <v>139</v>
      </c>
      <c r="C863" s="453"/>
      <c r="D863" s="454">
        <v>156822</v>
      </c>
      <c r="E863" s="446">
        <v>0</v>
      </c>
      <c r="F863" s="454">
        <v>156822</v>
      </c>
      <c r="G863" s="455"/>
      <c r="H863" s="455"/>
      <c r="I863" s="455"/>
      <c r="J863" s="455"/>
      <c r="K863" s="455"/>
    </row>
    <row r="864" spans="2:11" s="424" customFormat="1">
      <c r="B864" s="452" t="s">
        <v>167</v>
      </c>
      <c r="C864" s="453"/>
      <c r="D864" s="454">
        <v>342500</v>
      </c>
      <c r="E864" s="446">
        <v>0</v>
      </c>
      <c r="F864" s="454">
        <v>342500</v>
      </c>
      <c r="G864" s="455"/>
      <c r="H864" s="455"/>
      <c r="I864" s="455"/>
      <c r="J864" s="455"/>
      <c r="K864" s="455"/>
    </row>
    <row r="865" spans="1:11" s="424" customFormat="1">
      <c r="B865" s="452" t="s">
        <v>1544</v>
      </c>
      <c r="C865" s="453"/>
      <c r="D865" s="454">
        <v>3576000</v>
      </c>
      <c r="E865" s="446">
        <v>0</v>
      </c>
      <c r="F865" s="454">
        <v>3576000</v>
      </c>
      <c r="G865" s="455"/>
      <c r="H865" s="455"/>
      <c r="I865" s="455"/>
      <c r="J865" s="455"/>
      <c r="K865" s="455"/>
    </row>
    <row r="866" spans="1:11" s="424" customFormat="1">
      <c r="B866" s="452" t="s">
        <v>1545</v>
      </c>
      <c r="C866" s="453"/>
      <c r="D866" s="454">
        <v>50000</v>
      </c>
      <c r="E866" s="446">
        <v>0</v>
      </c>
      <c r="F866" s="454">
        <v>50000</v>
      </c>
      <c r="G866" s="455"/>
      <c r="H866" s="455"/>
      <c r="I866" s="455"/>
      <c r="J866" s="455"/>
      <c r="K866" s="455"/>
    </row>
    <row r="867" spans="1:11" s="424" customFormat="1">
      <c r="B867" s="452" t="s">
        <v>1546</v>
      </c>
      <c r="C867" s="453"/>
      <c r="D867" s="454">
        <v>110000</v>
      </c>
      <c r="E867" s="446">
        <v>0</v>
      </c>
      <c r="F867" s="454">
        <v>110000</v>
      </c>
      <c r="G867" s="455"/>
      <c r="H867" s="455"/>
      <c r="I867" s="455"/>
      <c r="J867" s="455"/>
      <c r="K867" s="455"/>
    </row>
    <row r="868" spans="1:11" s="424" customFormat="1">
      <c r="B868" s="452" t="s">
        <v>1547</v>
      </c>
      <c r="C868" s="453"/>
      <c r="D868" s="454">
        <v>40000</v>
      </c>
      <c r="E868" s="446">
        <v>0</v>
      </c>
      <c r="F868" s="454">
        <v>40000</v>
      </c>
      <c r="G868" s="455"/>
      <c r="H868" s="455"/>
      <c r="I868" s="455"/>
      <c r="J868" s="455"/>
      <c r="K868" s="455"/>
    </row>
    <row r="869" spans="1:11" s="424" customFormat="1">
      <c r="B869" s="452" t="s">
        <v>1547</v>
      </c>
      <c r="C869" s="453"/>
      <c r="D869" s="454">
        <v>40000</v>
      </c>
      <c r="E869" s="446">
        <v>0</v>
      </c>
      <c r="F869" s="454">
        <v>40000</v>
      </c>
      <c r="G869" s="455"/>
      <c r="H869" s="455"/>
      <c r="I869" s="455"/>
      <c r="J869" s="455"/>
      <c r="K869" s="455"/>
    </row>
    <row r="870" spans="1:11" s="424" customFormat="1">
      <c r="B870" s="452" t="s">
        <v>1547</v>
      </c>
      <c r="C870" s="453"/>
      <c r="D870" s="454">
        <v>40000</v>
      </c>
      <c r="E870" s="446">
        <v>0</v>
      </c>
      <c r="F870" s="454">
        <v>40000</v>
      </c>
      <c r="G870" s="455"/>
      <c r="H870" s="455"/>
      <c r="I870" s="455"/>
      <c r="J870" s="455"/>
      <c r="K870" s="455"/>
    </row>
    <row r="871" spans="1:11" s="424" customFormat="1">
      <c r="B871" s="452" t="s">
        <v>1547</v>
      </c>
      <c r="C871" s="453"/>
      <c r="D871" s="454">
        <v>40000</v>
      </c>
      <c r="E871" s="446">
        <v>0</v>
      </c>
      <c r="F871" s="454">
        <v>40000</v>
      </c>
      <c r="G871" s="455"/>
      <c r="H871" s="455"/>
      <c r="I871" s="455"/>
      <c r="J871" s="455"/>
      <c r="K871" s="455"/>
    </row>
    <row r="872" spans="1:11" s="424" customFormat="1">
      <c r="B872" s="452" t="s">
        <v>1547</v>
      </c>
      <c r="C872" s="453"/>
      <c r="D872" s="454">
        <v>40000</v>
      </c>
      <c r="E872" s="446">
        <v>0</v>
      </c>
      <c r="F872" s="454">
        <v>40000</v>
      </c>
      <c r="G872" s="455"/>
      <c r="H872" s="455"/>
      <c r="I872" s="455"/>
      <c r="J872" s="455"/>
      <c r="K872" s="455"/>
    </row>
    <row r="873" spans="1:11" ht="12.75">
      <c r="A873" s="237"/>
      <c r="B873" s="313"/>
      <c r="C873" s="314"/>
      <c r="D873" s="315">
        <f>SUM(D837:D872)</f>
        <v>23099668</v>
      </c>
      <c r="E873" s="315">
        <f t="shared" ref="E873:F873" si="33">SUM(E837:E872)</f>
        <v>0</v>
      </c>
      <c r="F873" s="315">
        <f t="shared" si="33"/>
        <v>23099668</v>
      </c>
      <c r="G873" s="322"/>
      <c r="H873" s="322"/>
      <c r="I873" s="322"/>
      <c r="J873" s="322"/>
      <c r="K873" s="322"/>
    </row>
    <row r="874" spans="1:11" ht="12.75">
      <c r="A874" s="237"/>
      <c r="B874" s="313"/>
      <c r="C874" s="314"/>
      <c r="D874" s="318"/>
      <c r="E874" s="318"/>
      <c r="F874" s="318"/>
      <c r="G874" s="322"/>
      <c r="H874" s="322"/>
      <c r="I874" s="322"/>
      <c r="J874" s="322"/>
      <c r="K874" s="322"/>
    </row>
    <row r="875" spans="1:11" ht="12.75">
      <c r="A875" s="237"/>
      <c r="B875" s="313"/>
      <c r="C875" s="314"/>
      <c r="D875" s="318"/>
      <c r="E875" s="318"/>
      <c r="F875" s="318"/>
      <c r="G875" s="322"/>
      <c r="H875" s="322"/>
      <c r="I875" s="322"/>
      <c r="J875" s="322"/>
      <c r="K875" s="322"/>
    </row>
    <row r="876" spans="1:11" s="424" customFormat="1">
      <c r="A876" s="477" t="s">
        <v>585</v>
      </c>
      <c r="B876" s="452" t="s">
        <v>2025</v>
      </c>
      <c r="C876" s="453"/>
      <c r="D876" s="454">
        <v>22556</v>
      </c>
      <c r="E876" s="454">
        <v>22556</v>
      </c>
      <c r="F876" s="446">
        <v>0</v>
      </c>
      <c r="G876" s="455"/>
      <c r="H876" s="455"/>
      <c r="I876" s="455"/>
      <c r="J876" s="455"/>
      <c r="K876" s="455"/>
    </row>
    <row r="877" spans="1:11" s="424" customFormat="1">
      <c r="A877" s="455"/>
      <c r="B877" s="452" t="s">
        <v>2026</v>
      </c>
      <c r="C877" s="453"/>
      <c r="D877" s="454">
        <v>27952</v>
      </c>
      <c r="E877" s="454">
        <v>27952</v>
      </c>
      <c r="F877" s="446">
        <v>0</v>
      </c>
      <c r="G877" s="455"/>
      <c r="H877" s="455"/>
      <c r="I877" s="455"/>
      <c r="J877" s="455"/>
      <c r="K877" s="455"/>
    </row>
    <row r="878" spans="1:11" s="424" customFormat="1">
      <c r="A878" s="455"/>
      <c r="B878" s="452" t="s">
        <v>2026</v>
      </c>
      <c r="C878" s="453"/>
      <c r="D878" s="454">
        <v>27953</v>
      </c>
      <c r="E878" s="454">
        <v>27953</v>
      </c>
      <c r="F878" s="446">
        <v>0</v>
      </c>
      <c r="G878" s="455"/>
      <c r="H878" s="455"/>
      <c r="I878" s="455"/>
      <c r="J878" s="455"/>
      <c r="K878" s="455"/>
    </row>
    <row r="879" spans="1:11" s="424" customFormat="1">
      <c r="A879" s="455"/>
      <c r="B879" s="452" t="s">
        <v>2027</v>
      </c>
      <c r="C879" s="453"/>
      <c r="D879" s="454">
        <v>12677</v>
      </c>
      <c r="E879" s="454">
        <v>12677</v>
      </c>
      <c r="F879" s="446">
        <v>0</v>
      </c>
      <c r="G879" s="455"/>
      <c r="H879" s="455"/>
      <c r="I879" s="455"/>
      <c r="J879" s="455"/>
      <c r="K879" s="455"/>
    </row>
    <row r="880" spans="1:11" s="424" customFormat="1">
      <c r="A880" s="455"/>
      <c r="B880" s="452" t="s">
        <v>2027</v>
      </c>
      <c r="C880" s="453"/>
      <c r="D880" s="454">
        <v>12677</v>
      </c>
      <c r="E880" s="454">
        <v>12677</v>
      </c>
      <c r="F880" s="446">
        <v>0</v>
      </c>
      <c r="G880" s="455"/>
      <c r="H880" s="455"/>
      <c r="I880" s="455"/>
      <c r="J880" s="455"/>
      <c r="K880" s="455"/>
    </row>
    <row r="881" spans="1:11" s="424" customFormat="1">
      <c r="A881" s="455"/>
      <c r="B881" s="452" t="s">
        <v>2027</v>
      </c>
      <c r="C881" s="453"/>
      <c r="D881" s="454">
        <v>12677</v>
      </c>
      <c r="E881" s="454">
        <v>12677</v>
      </c>
      <c r="F881" s="446">
        <v>0</v>
      </c>
      <c r="G881" s="455"/>
      <c r="H881" s="455"/>
      <c r="I881" s="455"/>
      <c r="J881" s="455"/>
      <c r="K881" s="455"/>
    </row>
    <row r="882" spans="1:11" s="424" customFormat="1">
      <c r="A882" s="455"/>
      <c r="B882" s="452" t="s">
        <v>2027</v>
      </c>
      <c r="C882" s="453"/>
      <c r="D882" s="454">
        <v>12677</v>
      </c>
      <c r="E882" s="454">
        <v>12677</v>
      </c>
      <c r="F882" s="446">
        <v>0</v>
      </c>
      <c r="G882" s="455"/>
      <c r="H882" s="455"/>
      <c r="I882" s="455"/>
      <c r="J882" s="455"/>
      <c r="K882" s="455"/>
    </row>
    <row r="883" spans="1:11" s="424" customFormat="1">
      <c r="A883" s="455"/>
      <c r="B883" s="452" t="s">
        <v>2027</v>
      </c>
      <c r="C883" s="453"/>
      <c r="D883" s="454">
        <v>12677</v>
      </c>
      <c r="E883" s="454">
        <v>12677</v>
      </c>
      <c r="F883" s="446">
        <v>0</v>
      </c>
      <c r="G883" s="455"/>
      <c r="H883" s="455"/>
      <c r="I883" s="455"/>
      <c r="J883" s="455"/>
      <c r="K883" s="455"/>
    </row>
    <row r="884" spans="1:11" s="424" customFormat="1">
      <c r="A884" s="455"/>
      <c r="B884" s="452" t="s">
        <v>2027</v>
      </c>
      <c r="C884" s="453"/>
      <c r="D884" s="454">
        <v>12677</v>
      </c>
      <c r="E884" s="454">
        <v>12677</v>
      </c>
      <c r="F884" s="446">
        <v>0</v>
      </c>
      <c r="G884" s="455"/>
      <c r="H884" s="455"/>
      <c r="I884" s="455"/>
      <c r="J884" s="455"/>
      <c r="K884" s="455"/>
    </row>
    <row r="885" spans="1:11" s="424" customFormat="1">
      <c r="A885" s="455"/>
      <c r="B885" s="452" t="s">
        <v>2027</v>
      </c>
      <c r="C885" s="453"/>
      <c r="D885" s="454">
        <v>12677</v>
      </c>
      <c r="E885" s="454">
        <v>12677</v>
      </c>
      <c r="F885" s="446">
        <v>0</v>
      </c>
      <c r="G885" s="455"/>
      <c r="H885" s="455"/>
      <c r="I885" s="455"/>
      <c r="J885" s="455"/>
      <c r="K885" s="455"/>
    </row>
    <row r="886" spans="1:11" s="424" customFormat="1">
      <c r="A886" s="455"/>
      <c r="B886" s="452" t="s">
        <v>2027</v>
      </c>
      <c r="C886" s="453"/>
      <c r="D886" s="454">
        <v>12677</v>
      </c>
      <c r="E886" s="454">
        <v>12677</v>
      </c>
      <c r="F886" s="446">
        <v>0</v>
      </c>
      <c r="G886" s="455"/>
      <c r="H886" s="455"/>
      <c r="I886" s="455"/>
      <c r="J886" s="455"/>
      <c r="K886" s="455"/>
    </row>
    <row r="887" spans="1:11" s="424" customFormat="1">
      <c r="A887" s="455"/>
      <c r="B887" s="452" t="s">
        <v>2027</v>
      </c>
      <c r="C887" s="453"/>
      <c r="D887" s="454">
        <v>12677</v>
      </c>
      <c r="E887" s="454">
        <v>12677</v>
      </c>
      <c r="F887" s="446">
        <v>0</v>
      </c>
      <c r="G887" s="455"/>
      <c r="H887" s="455"/>
      <c r="I887" s="455"/>
      <c r="J887" s="455"/>
      <c r="K887" s="455"/>
    </row>
    <row r="888" spans="1:11" s="424" customFormat="1">
      <c r="A888" s="455"/>
      <c r="B888" s="452" t="s">
        <v>2027</v>
      </c>
      <c r="C888" s="453"/>
      <c r="D888" s="454">
        <v>12677</v>
      </c>
      <c r="E888" s="454">
        <v>12677</v>
      </c>
      <c r="F888" s="446">
        <v>0</v>
      </c>
    </row>
    <row r="889" spans="1:11" s="424" customFormat="1">
      <c r="A889" s="455"/>
      <c r="B889" s="452" t="s">
        <v>2027</v>
      </c>
      <c r="C889" s="453"/>
      <c r="D889" s="454">
        <v>12677</v>
      </c>
      <c r="E889" s="454">
        <v>12677</v>
      </c>
      <c r="F889" s="446">
        <v>0</v>
      </c>
    </row>
    <row r="890" spans="1:11" s="424" customFormat="1">
      <c r="A890" s="455"/>
      <c r="B890" s="452" t="s">
        <v>2027</v>
      </c>
      <c r="C890" s="453"/>
      <c r="D890" s="454">
        <v>12677</v>
      </c>
      <c r="E890" s="454">
        <v>12677</v>
      </c>
      <c r="F890" s="446">
        <v>0</v>
      </c>
    </row>
    <row r="891" spans="1:11" s="424" customFormat="1">
      <c r="A891" s="455"/>
      <c r="B891" s="452" t="s">
        <v>2027</v>
      </c>
      <c r="C891" s="453"/>
      <c r="D891" s="454">
        <v>12677</v>
      </c>
      <c r="E891" s="454">
        <v>12677</v>
      </c>
      <c r="F891" s="446">
        <v>0</v>
      </c>
    </row>
    <row r="892" spans="1:11" s="424" customFormat="1">
      <c r="A892" s="455"/>
      <c r="B892" s="452" t="s">
        <v>2027</v>
      </c>
      <c r="C892" s="453"/>
      <c r="D892" s="454">
        <v>12677</v>
      </c>
      <c r="E892" s="454">
        <v>12677</v>
      </c>
      <c r="F892" s="446">
        <v>0</v>
      </c>
    </row>
    <row r="893" spans="1:11" s="424" customFormat="1">
      <c r="A893" s="455"/>
      <c r="B893" s="452" t="s">
        <v>2027</v>
      </c>
      <c r="C893" s="453"/>
      <c r="D893" s="454">
        <v>12677</v>
      </c>
      <c r="E893" s="454">
        <v>12677</v>
      </c>
      <c r="F893" s="446">
        <v>0</v>
      </c>
    </row>
    <row r="894" spans="1:11" s="424" customFormat="1">
      <c r="A894" s="455"/>
      <c r="B894" s="452" t="s">
        <v>2027</v>
      </c>
      <c r="C894" s="453"/>
      <c r="D894" s="454">
        <v>12677</v>
      </c>
      <c r="E894" s="454">
        <v>12677</v>
      </c>
      <c r="F894" s="446">
        <v>0</v>
      </c>
    </row>
    <row r="895" spans="1:11" s="424" customFormat="1">
      <c r="A895" s="455"/>
      <c r="B895" s="452" t="s">
        <v>2027</v>
      </c>
      <c r="C895" s="453"/>
      <c r="D895" s="454">
        <v>12677</v>
      </c>
      <c r="E895" s="454">
        <v>12677</v>
      </c>
      <c r="F895" s="446">
        <v>0</v>
      </c>
    </row>
    <row r="896" spans="1:11" s="424" customFormat="1">
      <c r="A896" s="455"/>
      <c r="B896" s="452" t="s">
        <v>2027</v>
      </c>
      <c r="C896" s="453"/>
      <c r="D896" s="454">
        <v>12677</v>
      </c>
      <c r="E896" s="454">
        <v>12677</v>
      </c>
      <c r="F896" s="446">
        <v>0</v>
      </c>
    </row>
    <row r="897" spans="1:6" s="424" customFormat="1">
      <c r="A897" s="455"/>
      <c r="B897" s="452" t="s">
        <v>2027</v>
      </c>
      <c r="C897" s="453"/>
      <c r="D897" s="454">
        <v>12677</v>
      </c>
      <c r="E897" s="454">
        <v>12677</v>
      </c>
      <c r="F897" s="446">
        <v>0</v>
      </c>
    </row>
    <row r="898" spans="1:6" s="424" customFormat="1">
      <c r="A898" s="455"/>
      <c r="B898" s="452" t="s">
        <v>2027</v>
      </c>
      <c r="C898" s="453"/>
      <c r="D898" s="454">
        <v>12677</v>
      </c>
      <c r="E898" s="454">
        <v>12677</v>
      </c>
      <c r="F898" s="446">
        <v>0</v>
      </c>
    </row>
    <row r="899" spans="1:6" s="424" customFormat="1">
      <c r="A899" s="455"/>
      <c r="B899" s="452" t="s">
        <v>2028</v>
      </c>
      <c r="C899" s="453"/>
      <c r="D899" s="454">
        <v>3769</v>
      </c>
      <c r="E899" s="454">
        <v>3769</v>
      </c>
      <c r="F899" s="446">
        <v>0</v>
      </c>
    </row>
    <row r="900" spans="1:6" s="424" customFormat="1">
      <c r="A900" s="455"/>
      <c r="B900" s="452" t="s">
        <v>2028</v>
      </c>
      <c r="C900" s="453"/>
      <c r="D900" s="454">
        <v>3772</v>
      </c>
      <c r="E900" s="454">
        <v>3772</v>
      </c>
      <c r="F900" s="446">
        <v>0</v>
      </c>
    </row>
    <row r="901" spans="1:6" s="424" customFormat="1">
      <c r="A901" s="455"/>
      <c r="B901" s="452" t="s">
        <v>2028</v>
      </c>
      <c r="C901" s="453"/>
      <c r="D901" s="454">
        <v>3772</v>
      </c>
      <c r="E901" s="454">
        <v>3772</v>
      </c>
      <c r="F901" s="446">
        <v>0</v>
      </c>
    </row>
    <row r="902" spans="1:6" s="424" customFormat="1">
      <c r="A902" s="455"/>
      <c r="B902" s="452" t="s">
        <v>2028</v>
      </c>
      <c r="C902" s="453"/>
      <c r="D902" s="454">
        <v>3772</v>
      </c>
      <c r="E902" s="454">
        <v>3772</v>
      </c>
      <c r="F902" s="446">
        <v>0</v>
      </c>
    </row>
    <row r="903" spans="1:6" s="424" customFormat="1">
      <c r="A903" s="455"/>
      <c r="B903" s="452" t="s">
        <v>2028</v>
      </c>
      <c r="C903" s="453"/>
      <c r="D903" s="454">
        <v>3772</v>
      </c>
      <c r="E903" s="454">
        <v>3772</v>
      </c>
      <c r="F903" s="446">
        <v>0</v>
      </c>
    </row>
    <row r="904" spans="1:6" s="424" customFormat="1">
      <c r="A904" s="455"/>
      <c r="B904" s="452" t="s">
        <v>2028</v>
      </c>
      <c r="C904" s="453"/>
      <c r="D904" s="454">
        <v>3772</v>
      </c>
      <c r="E904" s="454">
        <v>3772</v>
      </c>
      <c r="F904" s="446">
        <v>0</v>
      </c>
    </row>
    <row r="905" spans="1:6" s="424" customFormat="1">
      <c r="A905" s="455"/>
      <c r="B905" s="452" t="s">
        <v>2028</v>
      </c>
      <c r="C905" s="453"/>
      <c r="D905" s="454">
        <v>3772</v>
      </c>
      <c r="E905" s="454">
        <v>3772</v>
      </c>
      <c r="F905" s="446">
        <v>0</v>
      </c>
    </row>
    <row r="906" spans="1:6">
      <c r="A906" s="322"/>
      <c r="B906" s="322"/>
      <c r="C906" s="478"/>
      <c r="D906" s="479">
        <f>SUM(D876:D905)</f>
        <v>358402</v>
      </c>
      <c r="E906" s="479">
        <f t="shared" ref="E906:F906" si="34">SUM(E876:E905)</f>
        <v>358402</v>
      </c>
      <c r="F906" s="479">
        <f t="shared" si="34"/>
        <v>0</v>
      </c>
    </row>
    <row r="907" spans="1:6" ht="12.75">
      <c r="A907" s="237"/>
      <c r="B907" s="234"/>
      <c r="C907" s="229"/>
      <c r="D907" s="235"/>
      <c r="E907" s="235"/>
      <c r="F907" s="235"/>
    </row>
    <row r="908" spans="1:6">
      <c r="A908" s="418" t="s">
        <v>585</v>
      </c>
      <c r="B908" s="452" t="s">
        <v>2029</v>
      </c>
      <c r="C908" s="453"/>
      <c r="D908" s="454">
        <v>119000</v>
      </c>
      <c r="E908" s="454">
        <v>119000</v>
      </c>
      <c r="F908" s="446">
        <v>0</v>
      </c>
    </row>
    <row r="909" spans="1:6">
      <c r="A909" s="424"/>
      <c r="B909" s="452" t="s">
        <v>2029</v>
      </c>
      <c r="C909" s="453"/>
      <c r="D909" s="454">
        <v>119000</v>
      </c>
      <c r="E909" s="454">
        <v>119000</v>
      </c>
      <c r="F909" s="446">
        <v>0</v>
      </c>
    </row>
    <row r="910" spans="1:6">
      <c r="A910" s="424"/>
      <c r="B910" s="452" t="s">
        <v>2030</v>
      </c>
      <c r="C910" s="453"/>
      <c r="D910" s="454">
        <v>119000</v>
      </c>
      <c r="E910" s="454">
        <v>119000</v>
      </c>
      <c r="F910" s="446">
        <v>0</v>
      </c>
    </row>
    <row r="911" spans="1:6">
      <c r="A911" s="424"/>
      <c r="B911" s="452" t="s">
        <v>2030</v>
      </c>
      <c r="C911" s="453"/>
      <c r="D911" s="454">
        <v>119000</v>
      </c>
      <c r="E911" s="454">
        <v>119000</v>
      </c>
      <c r="F911" s="446">
        <v>0</v>
      </c>
    </row>
    <row r="912" spans="1:6">
      <c r="A912" s="424"/>
      <c r="B912" s="452" t="s">
        <v>2031</v>
      </c>
      <c r="C912" s="453"/>
      <c r="D912" s="454">
        <v>66000</v>
      </c>
      <c r="E912" s="454">
        <v>66000</v>
      </c>
      <c r="F912" s="446">
        <v>0</v>
      </c>
    </row>
    <row r="913" spans="1:6">
      <c r="A913" s="424"/>
      <c r="B913" s="452" t="s">
        <v>2031</v>
      </c>
      <c r="C913" s="453"/>
      <c r="D913" s="454">
        <v>66000</v>
      </c>
      <c r="E913" s="454">
        <v>66000</v>
      </c>
      <c r="F913" s="446">
        <v>0</v>
      </c>
    </row>
    <row r="914" spans="1:6">
      <c r="A914" s="424"/>
      <c r="B914" s="452" t="s">
        <v>2031</v>
      </c>
      <c r="C914" s="453"/>
      <c r="D914" s="454">
        <v>66000</v>
      </c>
      <c r="E914" s="454">
        <v>66000</v>
      </c>
      <c r="F914" s="446">
        <v>0</v>
      </c>
    </row>
    <row r="915" spans="1:6">
      <c r="A915" s="424"/>
      <c r="B915" s="452" t="s">
        <v>2031</v>
      </c>
      <c r="C915" s="453"/>
      <c r="D915" s="454">
        <v>66000</v>
      </c>
      <c r="E915" s="454">
        <v>66000</v>
      </c>
      <c r="F915" s="446">
        <v>0</v>
      </c>
    </row>
    <row r="916" spans="1:6">
      <c r="A916" s="424"/>
      <c r="B916" s="452" t="s">
        <v>2032</v>
      </c>
      <c r="C916" s="453"/>
      <c r="D916" s="454">
        <v>215000</v>
      </c>
      <c r="E916" s="454">
        <v>215000</v>
      </c>
      <c r="F916" s="446">
        <v>0</v>
      </c>
    </row>
    <row r="917" spans="1:6">
      <c r="A917" s="424"/>
      <c r="B917" s="452" t="s">
        <v>1024</v>
      </c>
      <c r="C917" s="453"/>
      <c r="D917" s="454">
        <v>1875000</v>
      </c>
      <c r="E917" s="454">
        <v>1875000</v>
      </c>
      <c r="F917" s="446">
        <v>0</v>
      </c>
    </row>
    <row r="918" spans="1:6">
      <c r="A918" s="424"/>
      <c r="B918" s="452" t="s">
        <v>1027</v>
      </c>
      <c r="C918" s="453"/>
      <c r="D918" s="454">
        <v>162100</v>
      </c>
      <c r="E918" s="454">
        <v>162100</v>
      </c>
      <c r="F918" s="446">
        <v>0</v>
      </c>
    </row>
    <row r="919" spans="1:6">
      <c r="A919" s="424"/>
      <c r="B919" s="452" t="s">
        <v>1025</v>
      </c>
      <c r="C919" s="453"/>
      <c r="D919" s="454">
        <v>34416</v>
      </c>
      <c r="E919" s="454">
        <v>34416</v>
      </c>
      <c r="F919" s="446">
        <v>0</v>
      </c>
    </row>
    <row r="920" spans="1:6">
      <c r="A920" s="424"/>
      <c r="B920" s="452" t="s">
        <v>1022</v>
      </c>
      <c r="C920" s="453"/>
      <c r="D920" s="454">
        <v>134990</v>
      </c>
      <c r="E920" s="454">
        <v>134990</v>
      </c>
      <c r="F920" s="446">
        <v>0</v>
      </c>
    </row>
    <row r="921" spans="1:6">
      <c r="A921" s="424"/>
      <c r="B921" s="452" t="s">
        <v>1025</v>
      </c>
      <c r="C921" s="453"/>
      <c r="D921" s="454">
        <v>124990</v>
      </c>
      <c r="E921" s="454">
        <v>124990</v>
      </c>
      <c r="F921" s="446">
        <v>0</v>
      </c>
    </row>
    <row r="922" spans="1:6">
      <c r="A922" s="424"/>
      <c r="B922" s="452" t="s">
        <v>1026</v>
      </c>
      <c r="C922" s="453"/>
      <c r="D922" s="454">
        <v>163500</v>
      </c>
      <c r="E922" s="454">
        <v>163500</v>
      </c>
      <c r="F922" s="446">
        <v>0</v>
      </c>
    </row>
    <row r="923" spans="1:6">
      <c r="A923" s="424"/>
      <c r="B923" s="452" t="s">
        <v>2033</v>
      </c>
      <c r="C923" s="453"/>
      <c r="D923" s="454">
        <v>150000</v>
      </c>
      <c r="E923" s="454">
        <v>150000</v>
      </c>
      <c r="F923" s="446">
        <v>0</v>
      </c>
    </row>
    <row r="924" spans="1:6">
      <c r="A924" s="424"/>
      <c r="B924" s="452" t="s">
        <v>2034</v>
      </c>
      <c r="C924" s="453"/>
      <c r="D924" s="454">
        <v>204605</v>
      </c>
      <c r="E924" s="454">
        <v>204605</v>
      </c>
      <c r="F924" s="446">
        <v>0</v>
      </c>
    </row>
    <row r="925" spans="1:6">
      <c r="A925" s="424"/>
      <c r="B925" s="452" t="s">
        <v>1027</v>
      </c>
      <c r="C925" s="453"/>
      <c r="D925" s="454">
        <v>432000</v>
      </c>
      <c r="E925" s="454">
        <v>432000</v>
      </c>
      <c r="F925" s="446">
        <v>0</v>
      </c>
    </row>
    <row r="926" spans="1:6">
      <c r="A926" s="424"/>
      <c r="B926" s="452" t="s">
        <v>1028</v>
      </c>
      <c r="C926" s="453"/>
      <c r="D926" s="454">
        <v>1850700</v>
      </c>
      <c r="E926" s="454">
        <v>1850700</v>
      </c>
      <c r="F926" s="446">
        <v>0</v>
      </c>
    </row>
    <row r="927" spans="1:6">
      <c r="A927" s="424"/>
      <c r="B927" s="452" t="s">
        <v>1027</v>
      </c>
      <c r="C927" s="453"/>
      <c r="D927" s="454">
        <v>191710</v>
      </c>
      <c r="E927" s="454">
        <v>191710</v>
      </c>
      <c r="F927" s="446">
        <v>0</v>
      </c>
    </row>
    <row r="928" spans="1:6">
      <c r="A928" s="424"/>
      <c r="B928" s="452" t="s">
        <v>1027</v>
      </c>
      <c r="C928" s="453"/>
      <c r="D928" s="454">
        <v>191710</v>
      </c>
      <c r="E928" s="454">
        <v>191710</v>
      </c>
      <c r="F928" s="446">
        <v>0</v>
      </c>
    </row>
    <row r="929" spans="1:6">
      <c r="A929" s="424"/>
      <c r="B929" s="452" t="s">
        <v>1027</v>
      </c>
      <c r="C929" s="453"/>
      <c r="D929" s="454">
        <v>191710</v>
      </c>
      <c r="E929" s="454">
        <v>191710</v>
      </c>
      <c r="F929" s="446">
        <v>0</v>
      </c>
    </row>
    <row r="930" spans="1:6">
      <c r="A930" s="424"/>
      <c r="B930" s="452" t="s">
        <v>1027</v>
      </c>
      <c r="C930" s="453"/>
      <c r="D930" s="454">
        <v>191710</v>
      </c>
      <c r="E930" s="454">
        <v>191710</v>
      </c>
      <c r="F930" s="446">
        <v>0</v>
      </c>
    </row>
    <row r="931" spans="1:6">
      <c r="A931" s="424"/>
      <c r="B931" s="452" t="s">
        <v>1027</v>
      </c>
      <c r="C931" s="453"/>
      <c r="D931" s="454">
        <v>191710</v>
      </c>
      <c r="E931" s="454">
        <v>191710</v>
      </c>
      <c r="F931" s="446">
        <v>0</v>
      </c>
    </row>
    <row r="932" spans="1:6">
      <c r="A932" s="424"/>
      <c r="B932" s="452" t="s">
        <v>1027</v>
      </c>
      <c r="C932" s="453"/>
      <c r="D932" s="454">
        <v>191710</v>
      </c>
      <c r="E932" s="454">
        <v>191710</v>
      </c>
      <c r="F932" s="446">
        <v>0</v>
      </c>
    </row>
    <row r="933" spans="1:6">
      <c r="A933" s="424"/>
      <c r="B933" s="452" t="s">
        <v>1027</v>
      </c>
      <c r="C933" s="453"/>
      <c r="D933" s="454">
        <v>191710</v>
      </c>
      <c r="E933" s="454">
        <v>191710</v>
      </c>
      <c r="F933" s="446">
        <v>0</v>
      </c>
    </row>
    <row r="934" spans="1:6">
      <c r="A934" s="424"/>
      <c r="B934" s="452" t="s">
        <v>1027</v>
      </c>
      <c r="C934" s="453"/>
      <c r="D934" s="454">
        <v>191710</v>
      </c>
      <c r="E934" s="454">
        <v>191710</v>
      </c>
      <c r="F934" s="446">
        <v>0</v>
      </c>
    </row>
    <row r="935" spans="1:6">
      <c r="A935" s="424"/>
      <c r="B935" s="452" t="s">
        <v>2035</v>
      </c>
      <c r="C935" s="453"/>
      <c r="D935" s="454">
        <v>191710</v>
      </c>
      <c r="E935" s="454">
        <v>191710</v>
      </c>
      <c r="F935" s="446">
        <v>0</v>
      </c>
    </row>
    <row r="936" spans="1:6">
      <c r="A936" s="424"/>
      <c r="B936" s="452" t="s">
        <v>1027</v>
      </c>
      <c r="C936" s="453"/>
      <c r="D936" s="454">
        <v>191710</v>
      </c>
      <c r="E936" s="454">
        <v>191710</v>
      </c>
      <c r="F936" s="446">
        <v>0</v>
      </c>
    </row>
    <row r="937" spans="1:6">
      <c r="A937" s="424"/>
      <c r="B937" s="452" t="s">
        <v>1027</v>
      </c>
      <c r="C937" s="453"/>
      <c r="D937" s="454">
        <v>191710</v>
      </c>
      <c r="E937" s="454">
        <v>191710</v>
      </c>
      <c r="F937" s="446">
        <v>0</v>
      </c>
    </row>
    <row r="938" spans="1:6">
      <c r="A938" s="424"/>
      <c r="B938" s="452" t="s">
        <v>2035</v>
      </c>
      <c r="C938" s="453"/>
      <c r="D938" s="454">
        <v>191710</v>
      </c>
      <c r="E938" s="454">
        <v>191710</v>
      </c>
      <c r="F938" s="446">
        <v>0</v>
      </c>
    </row>
    <row r="939" spans="1:6">
      <c r="A939" s="424"/>
      <c r="B939" s="452" t="s">
        <v>1027</v>
      </c>
      <c r="C939" s="453"/>
      <c r="D939" s="454">
        <v>191710</v>
      </c>
      <c r="E939" s="454">
        <v>191710</v>
      </c>
      <c r="F939" s="446">
        <v>0</v>
      </c>
    </row>
    <row r="940" spans="1:6">
      <c r="A940" s="424"/>
      <c r="B940" s="452" t="s">
        <v>1027</v>
      </c>
      <c r="C940" s="453"/>
      <c r="D940" s="454">
        <v>191710</v>
      </c>
      <c r="E940" s="454">
        <v>191710</v>
      </c>
      <c r="F940" s="446">
        <v>0</v>
      </c>
    </row>
    <row r="941" spans="1:6">
      <c r="A941" s="424"/>
      <c r="B941" s="452" t="s">
        <v>1027</v>
      </c>
      <c r="C941" s="453"/>
      <c r="D941" s="454">
        <v>191710</v>
      </c>
      <c r="E941" s="454">
        <v>191710</v>
      </c>
      <c r="F941" s="446">
        <v>0</v>
      </c>
    </row>
    <row r="942" spans="1:6">
      <c r="A942" s="424"/>
      <c r="B942" s="452" t="s">
        <v>1027</v>
      </c>
      <c r="C942" s="453"/>
      <c r="D942" s="454">
        <v>191710</v>
      </c>
      <c r="E942" s="454">
        <v>191710</v>
      </c>
      <c r="F942" s="446">
        <v>0</v>
      </c>
    </row>
    <row r="943" spans="1:6">
      <c r="A943" s="424"/>
      <c r="B943" s="452" t="s">
        <v>1027</v>
      </c>
      <c r="C943" s="453"/>
      <c r="D943" s="454">
        <v>191710</v>
      </c>
      <c r="E943" s="454">
        <v>191710</v>
      </c>
      <c r="F943" s="446">
        <v>0</v>
      </c>
    </row>
    <row r="944" spans="1:6">
      <c r="A944" s="424"/>
      <c r="B944" s="452" t="s">
        <v>1027</v>
      </c>
      <c r="C944" s="453"/>
      <c r="D944" s="454">
        <v>191710</v>
      </c>
      <c r="E944" s="454">
        <v>191710</v>
      </c>
      <c r="F944" s="446">
        <v>0</v>
      </c>
    </row>
    <row r="945" spans="1:6">
      <c r="A945" s="424"/>
      <c r="B945" s="452" t="s">
        <v>1027</v>
      </c>
      <c r="C945" s="453"/>
      <c r="D945" s="454">
        <v>191710</v>
      </c>
      <c r="E945" s="454">
        <v>191710</v>
      </c>
      <c r="F945" s="446">
        <v>0</v>
      </c>
    </row>
    <row r="946" spans="1:6">
      <c r="A946" s="424"/>
      <c r="B946" s="452" t="s">
        <v>2036</v>
      </c>
      <c r="C946" s="453"/>
      <c r="D946" s="454">
        <v>112709</v>
      </c>
      <c r="E946" s="454">
        <v>112709</v>
      </c>
      <c r="F946" s="446">
        <v>0</v>
      </c>
    </row>
    <row r="947" spans="1:6">
      <c r="A947" s="424"/>
      <c r="B947" s="452" t="s">
        <v>2036</v>
      </c>
      <c r="C947" s="453"/>
      <c r="D947" s="454">
        <v>112709</v>
      </c>
      <c r="E947" s="454">
        <v>112709</v>
      </c>
      <c r="F947" s="446">
        <v>0</v>
      </c>
    </row>
    <row r="948" spans="1:6">
      <c r="A948" s="424"/>
      <c r="B948" s="452" t="s">
        <v>2036</v>
      </c>
      <c r="C948" s="453"/>
      <c r="D948" s="454">
        <v>112709</v>
      </c>
      <c r="E948" s="454">
        <v>112709</v>
      </c>
      <c r="F948" s="446">
        <v>0</v>
      </c>
    </row>
    <row r="949" spans="1:6">
      <c r="A949" s="424"/>
      <c r="B949" s="452" t="s">
        <v>2036</v>
      </c>
      <c r="C949" s="453"/>
      <c r="D949" s="454">
        <v>112709</v>
      </c>
      <c r="E949" s="454">
        <v>112709</v>
      </c>
      <c r="F949" s="446">
        <v>0</v>
      </c>
    </row>
    <row r="950" spans="1:6">
      <c r="A950" s="424"/>
      <c r="B950" s="452" t="s">
        <v>2036</v>
      </c>
      <c r="C950" s="453"/>
      <c r="D950" s="454">
        <v>112709</v>
      </c>
      <c r="E950" s="454">
        <v>112709</v>
      </c>
      <c r="F950" s="446">
        <v>0</v>
      </c>
    </row>
    <row r="951" spans="1:6">
      <c r="A951" s="424"/>
      <c r="B951" s="452" t="s">
        <v>2036</v>
      </c>
      <c r="C951" s="453"/>
      <c r="D951" s="454">
        <v>112709</v>
      </c>
      <c r="E951" s="454">
        <v>112709</v>
      </c>
      <c r="F951" s="446">
        <v>0</v>
      </c>
    </row>
    <row r="952" spans="1:6">
      <c r="A952" s="424"/>
      <c r="B952" s="452" t="s">
        <v>2036</v>
      </c>
      <c r="C952" s="453"/>
      <c r="D952" s="454">
        <v>112709</v>
      </c>
      <c r="E952" s="454">
        <v>112709</v>
      </c>
      <c r="F952" s="446">
        <v>0</v>
      </c>
    </row>
    <row r="953" spans="1:6">
      <c r="A953" s="424"/>
      <c r="B953" s="452" t="s">
        <v>2036</v>
      </c>
      <c r="C953" s="453"/>
      <c r="D953" s="454">
        <v>112709</v>
      </c>
      <c r="E953" s="454">
        <v>112709</v>
      </c>
      <c r="F953" s="446">
        <v>0</v>
      </c>
    </row>
    <row r="954" spans="1:6">
      <c r="A954" s="424"/>
      <c r="B954" s="452" t="s">
        <v>2036</v>
      </c>
      <c r="C954" s="453"/>
      <c r="D954" s="454">
        <v>112709</v>
      </c>
      <c r="E954" s="454">
        <v>112709</v>
      </c>
      <c r="F954" s="446">
        <v>0</v>
      </c>
    </row>
    <row r="955" spans="1:6">
      <c r="A955" s="424"/>
      <c r="B955" s="452" t="s">
        <v>2036</v>
      </c>
      <c r="C955" s="453"/>
      <c r="D955" s="454">
        <v>112709</v>
      </c>
      <c r="E955" s="454">
        <v>112709</v>
      </c>
      <c r="F955" s="446">
        <v>0</v>
      </c>
    </row>
    <row r="956" spans="1:6">
      <c r="A956" s="424"/>
      <c r="B956" s="452" t="s">
        <v>2036</v>
      </c>
      <c r="C956" s="453"/>
      <c r="D956" s="454">
        <v>112709</v>
      </c>
      <c r="E956" s="454">
        <v>112709</v>
      </c>
      <c r="F956" s="446">
        <v>0</v>
      </c>
    </row>
    <row r="957" spans="1:6">
      <c r="A957" s="424"/>
      <c r="B957" s="452" t="s">
        <v>2036</v>
      </c>
      <c r="C957" s="453"/>
      <c r="D957" s="454">
        <v>112709</v>
      </c>
      <c r="E957" s="454">
        <v>112709</v>
      </c>
      <c r="F957" s="446">
        <v>0</v>
      </c>
    </row>
    <row r="958" spans="1:6">
      <c r="A958" s="424"/>
      <c r="B958" s="452" t="s">
        <v>2036</v>
      </c>
      <c r="C958" s="453"/>
      <c r="D958" s="454">
        <v>112709</v>
      </c>
      <c r="E958" s="454">
        <v>112709</v>
      </c>
      <c r="F958" s="446">
        <v>0</v>
      </c>
    </row>
    <row r="959" spans="1:6">
      <c r="A959" s="424"/>
      <c r="B959" s="452" t="s">
        <v>2036</v>
      </c>
      <c r="C959" s="453"/>
      <c r="D959" s="454">
        <v>112709</v>
      </c>
      <c r="E959" s="454">
        <v>112709</v>
      </c>
      <c r="F959" s="446">
        <v>0</v>
      </c>
    </row>
    <row r="960" spans="1:6">
      <c r="A960" s="424"/>
      <c r="B960" s="452" t="s">
        <v>2036</v>
      </c>
      <c r="C960" s="453"/>
      <c r="D960" s="454">
        <v>112709</v>
      </c>
      <c r="E960" s="454">
        <v>112709</v>
      </c>
      <c r="F960" s="446">
        <v>0</v>
      </c>
    </row>
    <row r="961" spans="1:6">
      <c r="A961" s="424"/>
      <c r="B961" s="452" t="s">
        <v>2036</v>
      </c>
      <c r="C961" s="453"/>
      <c r="D961" s="454">
        <v>112709</v>
      </c>
      <c r="E961" s="454">
        <v>112709</v>
      </c>
      <c r="F961" s="446">
        <v>0</v>
      </c>
    </row>
    <row r="962" spans="1:6">
      <c r="A962" s="424"/>
      <c r="B962" s="452" t="s">
        <v>2036</v>
      </c>
      <c r="C962" s="453"/>
      <c r="D962" s="454">
        <v>112709</v>
      </c>
      <c r="E962" s="454">
        <v>112709</v>
      </c>
      <c r="F962" s="446">
        <v>0</v>
      </c>
    </row>
    <row r="963" spans="1:6">
      <c r="A963" s="424"/>
      <c r="B963" s="452" t="s">
        <v>2036</v>
      </c>
      <c r="C963" s="453"/>
      <c r="D963" s="454">
        <v>112709</v>
      </c>
      <c r="E963" s="454">
        <v>112709</v>
      </c>
      <c r="F963" s="446">
        <v>0</v>
      </c>
    </row>
    <row r="964" spans="1:6">
      <c r="A964" s="424"/>
      <c r="B964" s="452" t="s">
        <v>2036</v>
      </c>
      <c r="C964" s="453"/>
      <c r="D964" s="454">
        <v>112709</v>
      </c>
      <c r="E964" s="454">
        <v>112709</v>
      </c>
      <c r="F964" s="446">
        <v>0</v>
      </c>
    </row>
    <row r="965" spans="1:6">
      <c r="A965" s="424"/>
      <c r="B965" s="452" t="s">
        <v>1027</v>
      </c>
      <c r="C965" s="453"/>
      <c r="D965" s="454">
        <v>292170</v>
      </c>
      <c r="E965" s="454">
        <v>292170</v>
      </c>
      <c r="F965" s="446">
        <v>0</v>
      </c>
    </row>
    <row r="966" spans="1:6">
      <c r="A966" s="424"/>
      <c r="B966" s="452" t="s">
        <v>2037</v>
      </c>
      <c r="C966" s="453"/>
      <c r="D966" s="454">
        <v>110220</v>
      </c>
      <c r="E966" s="454">
        <v>110220</v>
      </c>
      <c r="F966" s="446">
        <v>0</v>
      </c>
    </row>
    <row r="967" spans="1:6">
      <c r="A967" s="424"/>
      <c r="B967" s="452" t="s">
        <v>2038</v>
      </c>
      <c r="C967" s="453"/>
      <c r="D967" s="454">
        <v>118110</v>
      </c>
      <c r="E967" s="454">
        <v>118110</v>
      </c>
      <c r="F967" s="446">
        <v>0</v>
      </c>
    </row>
    <row r="968" spans="1:6">
      <c r="A968" s="424"/>
      <c r="B968" s="452" t="s">
        <v>1381</v>
      </c>
      <c r="C968" s="453"/>
      <c r="D968" s="454">
        <v>52000</v>
      </c>
      <c r="E968" s="454">
        <v>52000</v>
      </c>
      <c r="F968" s="446">
        <v>0</v>
      </c>
    </row>
    <row r="969" spans="1:6">
      <c r="A969" s="424"/>
      <c r="B969" s="452" t="s">
        <v>2039</v>
      </c>
      <c r="C969" s="453"/>
      <c r="D969" s="454">
        <v>37000</v>
      </c>
      <c r="E969" s="454">
        <v>37000</v>
      </c>
      <c r="F969" s="446">
        <v>0</v>
      </c>
    </row>
    <row r="970" spans="1:6">
      <c r="A970" s="424"/>
      <c r="B970" s="452" t="s">
        <v>2040</v>
      </c>
      <c r="C970" s="453"/>
      <c r="D970" s="454">
        <v>102000</v>
      </c>
      <c r="E970" s="454">
        <v>102000</v>
      </c>
      <c r="F970" s="446">
        <v>0</v>
      </c>
    </row>
    <row r="971" spans="1:6">
      <c r="A971" s="424"/>
      <c r="B971" s="452" t="s">
        <v>2041</v>
      </c>
      <c r="C971" s="453"/>
      <c r="D971" s="454">
        <v>13800</v>
      </c>
      <c r="E971" s="454">
        <v>13800</v>
      </c>
      <c r="F971" s="446">
        <v>0</v>
      </c>
    </row>
    <row r="972" spans="1:6">
      <c r="A972" s="424"/>
      <c r="B972" s="452" t="s">
        <v>2041</v>
      </c>
      <c r="C972" s="453"/>
      <c r="D972" s="454">
        <v>13800</v>
      </c>
      <c r="E972" s="454">
        <v>13800</v>
      </c>
      <c r="F972" s="446">
        <v>0</v>
      </c>
    </row>
    <row r="973" spans="1:6">
      <c r="A973" s="424"/>
      <c r="B973" s="452" t="s">
        <v>2041</v>
      </c>
      <c r="C973" s="453"/>
      <c r="D973" s="454">
        <v>13800</v>
      </c>
      <c r="E973" s="454">
        <v>13800</v>
      </c>
      <c r="F973" s="446">
        <v>0</v>
      </c>
    </row>
    <row r="974" spans="1:6">
      <c r="A974" s="424"/>
      <c r="B974" s="452" t="s">
        <v>2041</v>
      </c>
      <c r="C974" s="453"/>
      <c r="D974" s="454">
        <v>13800</v>
      </c>
      <c r="E974" s="454">
        <v>13800</v>
      </c>
      <c r="F974" s="446">
        <v>0</v>
      </c>
    </row>
    <row r="975" spans="1:6">
      <c r="A975" s="424"/>
      <c r="B975" s="452" t="s">
        <v>2041</v>
      </c>
      <c r="C975" s="453"/>
      <c r="D975" s="454">
        <v>13800</v>
      </c>
      <c r="E975" s="454">
        <v>13800</v>
      </c>
      <c r="F975" s="446">
        <v>0</v>
      </c>
    </row>
    <row r="976" spans="1:6">
      <c r="A976" s="424"/>
      <c r="B976" s="452" t="s">
        <v>2041</v>
      </c>
      <c r="C976" s="453"/>
      <c r="D976" s="454">
        <v>13800</v>
      </c>
      <c r="E976" s="454">
        <v>13800</v>
      </c>
      <c r="F976" s="446">
        <v>0</v>
      </c>
    </row>
    <row r="977" spans="1:6">
      <c r="A977" s="424"/>
      <c r="B977" s="452" t="s">
        <v>2041</v>
      </c>
      <c r="C977" s="453"/>
      <c r="D977" s="454">
        <v>13800</v>
      </c>
      <c r="E977" s="454">
        <v>13800</v>
      </c>
      <c r="F977" s="446">
        <v>0</v>
      </c>
    </row>
    <row r="978" spans="1:6">
      <c r="A978" s="424"/>
      <c r="B978" s="452" t="s">
        <v>2041</v>
      </c>
      <c r="C978" s="453"/>
      <c r="D978" s="454">
        <v>13800</v>
      </c>
      <c r="E978" s="454">
        <v>13800</v>
      </c>
      <c r="F978" s="446">
        <v>0</v>
      </c>
    </row>
    <row r="979" spans="1:6">
      <c r="A979" s="424"/>
      <c r="B979" s="452" t="s">
        <v>2041</v>
      </c>
      <c r="C979" s="453"/>
      <c r="D979" s="454">
        <v>13800</v>
      </c>
      <c r="E979" s="454">
        <v>13800</v>
      </c>
      <c r="F979" s="446">
        <v>0</v>
      </c>
    </row>
    <row r="980" spans="1:6">
      <c r="A980" s="424"/>
      <c r="B980" s="452" t="s">
        <v>2041</v>
      </c>
      <c r="C980" s="453"/>
      <c r="D980" s="454">
        <v>13800</v>
      </c>
      <c r="E980" s="454">
        <v>13800</v>
      </c>
      <c r="F980" s="446">
        <v>0</v>
      </c>
    </row>
    <row r="981" spans="1:6">
      <c r="A981" s="424"/>
      <c r="B981" s="452" t="s">
        <v>2041</v>
      </c>
      <c r="C981" s="453"/>
      <c r="D981" s="454">
        <v>13800</v>
      </c>
      <c r="E981" s="454">
        <v>13800</v>
      </c>
      <c r="F981" s="446">
        <v>0</v>
      </c>
    </row>
    <row r="982" spans="1:6">
      <c r="A982" s="424"/>
      <c r="B982" s="452" t="s">
        <v>2041</v>
      </c>
      <c r="C982" s="453"/>
      <c r="D982" s="454">
        <v>13800</v>
      </c>
      <c r="E982" s="454">
        <v>13800</v>
      </c>
      <c r="F982" s="446">
        <v>0</v>
      </c>
    </row>
    <row r="983" spans="1:6">
      <c r="A983" s="424"/>
      <c r="B983" s="452" t="s">
        <v>1380</v>
      </c>
      <c r="C983" s="453"/>
      <c r="D983" s="454">
        <v>129000</v>
      </c>
      <c r="E983" s="454">
        <v>129000</v>
      </c>
      <c r="F983" s="446">
        <v>0</v>
      </c>
    </row>
    <row r="984" spans="1:6">
      <c r="A984" s="424"/>
      <c r="B984" s="452" t="s">
        <v>2042</v>
      </c>
      <c r="C984" s="453"/>
      <c r="D984" s="454">
        <v>4560</v>
      </c>
      <c r="E984" s="454">
        <v>4560</v>
      </c>
      <c r="F984" s="446">
        <v>0</v>
      </c>
    </row>
    <row r="985" spans="1:6">
      <c r="A985" s="424"/>
      <c r="B985" s="452" t="s">
        <v>2043</v>
      </c>
      <c r="C985" s="453"/>
      <c r="D985" s="454">
        <v>157300</v>
      </c>
      <c r="E985" s="454">
        <v>157300</v>
      </c>
      <c r="F985" s="446">
        <v>0</v>
      </c>
    </row>
    <row r="986" spans="1:6">
      <c r="A986" s="424"/>
      <c r="B986" s="452" t="s">
        <v>2043</v>
      </c>
      <c r="C986" s="453"/>
      <c r="D986" s="454">
        <v>157300</v>
      </c>
      <c r="E986" s="454">
        <v>157300</v>
      </c>
      <c r="F986" s="446">
        <v>0</v>
      </c>
    </row>
    <row r="987" spans="1:6">
      <c r="A987" s="424"/>
      <c r="B987" s="452" t="s">
        <v>2043</v>
      </c>
      <c r="C987" s="453"/>
      <c r="D987" s="454">
        <v>157300</v>
      </c>
      <c r="E987" s="454">
        <v>157300</v>
      </c>
      <c r="F987" s="446">
        <v>0</v>
      </c>
    </row>
    <row r="988" spans="1:6">
      <c r="A988" s="424"/>
      <c r="B988" s="452" t="s">
        <v>2043</v>
      </c>
      <c r="C988" s="453"/>
      <c r="D988" s="454">
        <v>157300</v>
      </c>
      <c r="E988" s="454">
        <v>157300</v>
      </c>
      <c r="F988" s="446">
        <v>0</v>
      </c>
    </row>
    <row r="989" spans="1:6">
      <c r="A989" s="424"/>
      <c r="B989" s="452" t="s">
        <v>2043</v>
      </c>
      <c r="C989" s="453"/>
      <c r="D989" s="454">
        <v>157300</v>
      </c>
      <c r="E989" s="454">
        <v>157300</v>
      </c>
      <c r="F989" s="446">
        <v>0</v>
      </c>
    </row>
    <row r="990" spans="1:6">
      <c r="A990" s="424"/>
      <c r="B990" s="452" t="s">
        <v>2043</v>
      </c>
      <c r="C990" s="453"/>
      <c r="D990" s="454">
        <v>157300</v>
      </c>
      <c r="E990" s="454">
        <v>157300</v>
      </c>
      <c r="F990" s="446">
        <v>0</v>
      </c>
    </row>
    <row r="991" spans="1:6">
      <c r="A991" s="424"/>
      <c r="B991" s="452" t="s">
        <v>2043</v>
      </c>
      <c r="C991" s="453"/>
      <c r="D991" s="454">
        <v>157300</v>
      </c>
      <c r="E991" s="454">
        <v>157300</v>
      </c>
      <c r="F991" s="446">
        <v>0</v>
      </c>
    </row>
    <row r="992" spans="1:6">
      <c r="A992" s="424"/>
      <c r="B992" s="452" t="s">
        <v>2043</v>
      </c>
      <c r="C992" s="453"/>
      <c r="D992" s="454">
        <v>157300</v>
      </c>
      <c r="E992" s="454">
        <v>157300</v>
      </c>
      <c r="F992" s="446">
        <v>0</v>
      </c>
    </row>
    <row r="993" spans="1:6">
      <c r="A993" s="424"/>
      <c r="B993" s="452" t="s">
        <v>2043</v>
      </c>
      <c r="C993" s="453"/>
      <c r="D993" s="454">
        <v>157300</v>
      </c>
      <c r="E993" s="454">
        <v>157300</v>
      </c>
      <c r="F993" s="446">
        <v>0</v>
      </c>
    </row>
    <row r="994" spans="1:6">
      <c r="A994" s="424"/>
      <c r="B994" s="452" t="s">
        <v>2043</v>
      </c>
      <c r="C994" s="453"/>
      <c r="D994" s="454">
        <v>157300</v>
      </c>
      <c r="E994" s="454">
        <v>157300</v>
      </c>
      <c r="F994" s="446">
        <v>0</v>
      </c>
    </row>
    <row r="995" spans="1:6">
      <c r="A995" s="424"/>
      <c r="B995" s="452" t="s">
        <v>2043</v>
      </c>
      <c r="C995" s="453"/>
      <c r="D995" s="454">
        <v>157300</v>
      </c>
      <c r="E995" s="454">
        <v>157300</v>
      </c>
      <c r="F995" s="446">
        <v>0</v>
      </c>
    </row>
    <row r="996" spans="1:6">
      <c r="A996" s="424"/>
      <c r="B996" s="452" t="s">
        <v>2044</v>
      </c>
      <c r="C996" s="453"/>
      <c r="D996" s="454">
        <v>180000</v>
      </c>
      <c r="E996" s="454">
        <v>180000</v>
      </c>
      <c r="F996" s="446">
        <v>0</v>
      </c>
    </row>
    <row r="997" spans="1:6">
      <c r="A997" s="424"/>
      <c r="B997" s="452" t="s">
        <v>2045</v>
      </c>
      <c r="C997" s="453"/>
      <c r="D997" s="454">
        <v>40000</v>
      </c>
      <c r="E997" s="454">
        <v>40000</v>
      </c>
      <c r="F997" s="446">
        <v>0</v>
      </c>
    </row>
    <row r="998" spans="1:6">
      <c r="A998" s="424"/>
      <c r="B998" s="452" t="s">
        <v>2046</v>
      </c>
      <c r="C998" s="453"/>
      <c r="D998" s="454">
        <v>72000</v>
      </c>
      <c r="E998" s="454">
        <v>72000</v>
      </c>
      <c r="F998" s="446">
        <v>0</v>
      </c>
    </row>
    <row r="999" spans="1:6">
      <c r="A999" s="424"/>
      <c r="B999" s="452" t="s">
        <v>2047</v>
      </c>
      <c r="C999" s="453"/>
      <c r="D999" s="454">
        <v>120000</v>
      </c>
      <c r="E999" s="454">
        <v>120000</v>
      </c>
      <c r="F999" s="446">
        <v>0</v>
      </c>
    </row>
    <row r="1000" spans="1:6">
      <c r="A1000" s="424"/>
      <c r="B1000" s="452" t="s">
        <v>2048</v>
      </c>
      <c r="C1000" s="453"/>
      <c r="D1000" s="454">
        <v>50000</v>
      </c>
      <c r="E1000" s="454">
        <v>50000</v>
      </c>
      <c r="F1000" s="446">
        <v>0</v>
      </c>
    </row>
    <row r="1001" spans="1:6">
      <c r="A1001" s="424"/>
      <c r="B1001" s="452" t="s">
        <v>2048</v>
      </c>
      <c r="C1001" s="453"/>
      <c r="D1001" s="454">
        <v>50000</v>
      </c>
      <c r="E1001" s="454">
        <v>50000</v>
      </c>
      <c r="F1001" s="446">
        <v>0</v>
      </c>
    </row>
    <row r="1002" spans="1:6">
      <c r="A1002" s="424"/>
      <c r="B1002" s="452" t="s">
        <v>2049</v>
      </c>
      <c r="C1002" s="453"/>
      <c r="D1002" s="454">
        <v>15768</v>
      </c>
      <c r="E1002" s="454">
        <v>15768</v>
      </c>
      <c r="F1002" s="446">
        <v>0</v>
      </c>
    </row>
    <row r="1003" spans="1:6">
      <c r="A1003" s="424"/>
      <c r="B1003" s="452" t="s">
        <v>2050</v>
      </c>
      <c r="C1003" s="453"/>
      <c r="D1003" s="454">
        <v>10000</v>
      </c>
      <c r="E1003" s="454">
        <v>10000</v>
      </c>
      <c r="F1003" s="446">
        <v>0</v>
      </c>
    </row>
    <row r="1004" spans="1:6">
      <c r="A1004" s="424"/>
      <c r="B1004" s="452" t="s">
        <v>2050</v>
      </c>
      <c r="C1004" s="453"/>
      <c r="D1004" s="454">
        <v>10000</v>
      </c>
      <c r="E1004" s="454">
        <v>10000</v>
      </c>
      <c r="F1004" s="446">
        <v>0</v>
      </c>
    </row>
    <row r="1005" spans="1:6">
      <c r="A1005" s="424"/>
      <c r="B1005" s="452" t="s">
        <v>2050</v>
      </c>
      <c r="C1005" s="453"/>
      <c r="D1005" s="454">
        <v>10000</v>
      </c>
      <c r="E1005" s="454">
        <v>10000</v>
      </c>
      <c r="F1005" s="446">
        <v>0</v>
      </c>
    </row>
    <row r="1006" spans="1:6">
      <c r="A1006" s="424"/>
      <c r="B1006" s="452" t="s">
        <v>2050</v>
      </c>
      <c r="C1006" s="453"/>
      <c r="D1006" s="454">
        <v>10000</v>
      </c>
      <c r="E1006" s="454">
        <v>10000</v>
      </c>
      <c r="F1006" s="446">
        <v>0</v>
      </c>
    </row>
    <row r="1007" spans="1:6">
      <c r="A1007" s="424"/>
      <c r="B1007" s="452" t="s">
        <v>2050</v>
      </c>
      <c r="C1007" s="453"/>
      <c r="D1007" s="454">
        <v>10000</v>
      </c>
      <c r="E1007" s="454">
        <v>10000</v>
      </c>
      <c r="F1007" s="446">
        <v>0</v>
      </c>
    </row>
    <row r="1008" spans="1:6">
      <c r="A1008" s="424"/>
      <c r="B1008" s="452" t="s">
        <v>2050</v>
      </c>
      <c r="C1008" s="453"/>
      <c r="D1008" s="454">
        <v>10000</v>
      </c>
      <c r="E1008" s="454">
        <v>10000</v>
      </c>
      <c r="F1008" s="446">
        <v>0</v>
      </c>
    </row>
    <row r="1009" spans="1:6">
      <c r="A1009" s="424"/>
      <c r="B1009" s="452" t="s">
        <v>2050</v>
      </c>
      <c r="C1009" s="453"/>
      <c r="D1009" s="454">
        <v>10000</v>
      </c>
      <c r="E1009" s="454">
        <v>10000</v>
      </c>
      <c r="F1009" s="446">
        <v>0</v>
      </c>
    </row>
    <row r="1010" spans="1:6">
      <c r="A1010" s="424"/>
      <c r="B1010" s="452" t="s">
        <v>2050</v>
      </c>
      <c r="C1010" s="453"/>
      <c r="D1010" s="454">
        <v>10000</v>
      </c>
      <c r="E1010" s="454">
        <v>10000</v>
      </c>
      <c r="F1010" s="446">
        <v>0</v>
      </c>
    </row>
    <row r="1011" spans="1:6">
      <c r="A1011" s="424"/>
      <c r="B1011" s="452" t="s">
        <v>2050</v>
      </c>
      <c r="C1011" s="453"/>
      <c r="D1011" s="454">
        <v>10000</v>
      </c>
      <c r="E1011" s="454">
        <v>10000</v>
      </c>
      <c r="F1011" s="446">
        <v>0</v>
      </c>
    </row>
    <row r="1012" spans="1:6">
      <c r="A1012" s="424"/>
      <c r="B1012" s="452" t="s">
        <v>2050</v>
      </c>
      <c r="C1012" s="453"/>
      <c r="D1012" s="454">
        <v>10000</v>
      </c>
      <c r="E1012" s="454">
        <v>10000</v>
      </c>
      <c r="F1012" s="446">
        <v>0</v>
      </c>
    </row>
    <row r="1013" spans="1:6">
      <c r="A1013" s="424"/>
      <c r="B1013" s="452" t="s">
        <v>2050</v>
      </c>
      <c r="C1013" s="453"/>
      <c r="D1013" s="454">
        <v>21150</v>
      </c>
      <c r="E1013" s="454">
        <v>21150</v>
      </c>
      <c r="F1013" s="446">
        <v>0</v>
      </c>
    </row>
    <row r="1014" spans="1:6">
      <c r="A1014" s="424"/>
      <c r="B1014" s="452" t="s">
        <v>2051</v>
      </c>
      <c r="C1014" s="453"/>
      <c r="D1014" s="454">
        <v>26000</v>
      </c>
      <c r="E1014" s="454">
        <v>26000</v>
      </c>
      <c r="F1014" s="446">
        <v>0</v>
      </c>
    </row>
    <row r="1015" spans="1:6">
      <c r="A1015" s="424"/>
      <c r="B1015" s="452" t="s">
        <v>2051</v>
      </c>
      <c r="C1015" s="453"/>
      <c r="D1015" s="454">
        <v>26000</v>
      </c>
      <c r="E1015" s="454">
        <v>26000</v>
      </c>
      <c r="F1015" s="446">
        <v>0</v>
      </c>
    </row>
    <row r="1016" spans="1:6">
      <c r="A1016" s="424"/>
      <c r="B1016" s="452" t="s">
        <v>2051</v>
      </c>
      <c r="C1016" s="453"/>
      <c r="D1016" s="454">
        <v>26000</v>
      </c>
      <c r="E1016" s="454">
        <v>26000</v>
      </c>
      <c r="F1016" s="446">
        <v>0</v>
      </c>
    </row>
    <row r="1017" spans="1:6">
      <c r="A1017" s="424"/>
      <c r="B1017" s="452" t="s">
        <v>2052</v>
      </c>
      <c r="C1017" s="453"/>
      <c r="D1017" s="454">
        <v>6520</v>
      </c>
      <c r="E1017" s="454">
        <v>6520</v>
      </c>
      <c r="F1017" s="446">
        <v>0</v>
      </c>
    </row>
    <row r="1018" spans="1:6" ht="12.75">
      <c r="A1018" s="237"/>
      <c r="B1018" s="313"/>
      <c r="C1018" s="314"/>
      <c r="D1018" s="315">
        <f>SUM(D908:D1017)</f>
        <v>15345660</v>
      </c>
      <c r="E1018" s="315">
        <f t="shared" ref="E1018:F1018" si="35">SUM(E908:E1017)</f>
        <v>15345660</v>
      </c>
      <c r="F1018" s="315">
        <f t="shared" si="35"/>
        <v>0</v>
      </c>
    </row>
    <row r="1019" spans="1:6" ht="12.75">
      <c r="A1019" s="237"/>
      <c r="B1019" s="313"/>
      <c r="C1019" s="314"/>
      <c r="D1019" s="318"/>
      <c r="E1019" s="318"/>
      <c r="F1019" s="318"/>
    </row>
    <row r="1020" spans="1:6">
      <c r="A1020" s="477" t="s">
        <v>585</v>
      </c>
      <c r="B1020" s="452" t="s">
        <v>2053</v>
      </c>
      <c r="C1020" s="453"/>
      <c r="D1020" s="454">
        <v>130000</v>
      </c>
      <c r="E1020" s="454">
        <v>130000</v>
      </c>
      <c r="F1020" s="446">
        <v>0</v>
      </c>
    </row>
    <row r="1021" spans="1:6">
      <c r="A1021" s="455"/>
      <c r="B1021" s="452" t="s">
        <v>2053</v>
      </c>
      <c r="C1021" s="453"/>
      <c r="D1021" s="454">
        <v>130000</v>
      </c>
      <c r="E1021" s="454">
        <v>130000</v>
      </c>
      <c r="F1021" s="446">
        <v>0</v>
      </c>
    </row>
    <row r="1022" spans="1:6">
      <c r="A1022" s="455"/>
      <c r="B1022" s="452" t="s">
        <v>2053</v>
      </c>
      <c r="C1022" s="453"/>
      <c r="D1022" s="454">
        <v>130000</v>
      </c>
      <c r="E1022" s="454">
        <v>130000</v>
      </c>
      <c r="F1022" s="446">
        <v>0</v>
      </c>
    </row>
    <row r="1023" spans="1:6">
      <c r="A1023" s="455"/>
      <c r="B1023" s="452" t="s">
        <v>2053</v>
      </c>
      <c r="C1023" s="453"/>
      <c r="D1023" s="454">
        <v>130000</v>
      </c>
      <c r="E1023" s="454">
        <v>130000</v>
      </c>
      <c r="F1023" s="446">
        <v>0</v>
      </c>
    </row>
    <row r="1024" spans="1:6">
      <c r="A1024" s="455"/>
      <c r="B1024" s="452" t="s">
        <v>2053</v>
      </c>
      <c r="C1024" s="453"/>
      <c r="D1024" s="454">
        <v>130000</v>
      </c>
      <c r="E1024" s="454">
        <v>130000</v>
      </c>
      <c r="F1024" s="446">
        <v>0</v>
      </c>
    </row>
    <row r="1025" spans="1:6">
      <c r="A1025" s="455"/>
      <c r="B1025" s="452" t="s">
        <v>2053</v>
      </c>
      <c r="C1025" s="453"/>
      <c r="D1025" s="454">
        <v>130000</v>
      </c>
      <c r="E1025" s="454">
        <v>130000</v>
      </c>
      <c r="F1025" s="446">
        <v>0</v>
      </c>
    </row>
    <row r="1026" spans="1:6">
      <c r="A1026" s="455"/>
      <c r="B1026" s="452" t="s">
        <v>2053</v>
      </c>
      <c r="C1026" s="453"/>
      <c r="D1026" s="454">
        <v>130000</v>
      </c>
      <c r="E1026" s="454">
        <v>130000</v>
      </c>
      <c r="F1026" s="446">
        <v>0</v>
      </c>
    </row>
    <row r="1027" spans="1:6">
      <c r="A1027" s="455"/>
      <c r="B1027" s="452" t="s">
        <v>2053</v>
      </c>
      <c r="C1027" s="453"/>
      <c r="D1027" s="454">
        <v>130000</v>
      </c>
      <c r="E1027" s="454">
        <v>130000</v>
      </c>
      <c r="F1027" s="446">
        <v>0</v>
      </c>
    </row>
    <row r="1028" spans="1:6">
      <c r="A1028" s="455"/>
      <c r="B1028" s="452" t="s">
        <v>2053</v>
      </c>
      <c r="C1028" s="453"/>
      <c r="D1028" s="454">
        <v>130000</v>
      </c>
      <c r="E1028" s="454">
        <v>130000</v>
      </c>
      <c r="F1028" s="446">
        <v>0</v>
      </c>
    </row>
    <row r="1029" spans="1:6">
      <c r="A1029" s="455"/>
      <c r="B1029" s="452" t="s">
        <v>2053</v>
      </c>
      <c r="C1029" s="453"/>
      <c r="D1029" s="454">
        <v>130000</v>
      </c>
      <c r="E1029" s="454">
        <v>130000</v>
      </c>
      <c r="F1029" s="446">
        <v>0</v>
      </c>
    </row>
    <row r="1030" spans="1:6">
      <c r="A1030" s="455"/>
      <c r="B1030" s="452" t="s">
        <v>2053</v>
      </c>
      <c r="C1030" s="453"/>
      <c r="D1030" s="454">
        <v>130000</v>
      </c>
      <c r="E1030" s="454">
        <v>130000</v>
      </c>
      <c r="F1030" s="446">
        <v>0</v>
      </c>
    </row>
    <row r="1031" spans="1:6" ht="12.75">
      <c r="A1031" s="467"/>
      <c r="B1031" s="313"/>
      <c r="C1031" s="314"/>
      <c r="D1031" s="315">
        <f>SUM(D1020:D1030)</f>
        <v>1430000</v>
      </c>
      <c r="E1031" s="315">
        <f t="shared" ref="E1031:F1031" si="36">SUM(E1020:E1030)</f>
        <v>1430000</v>
      </c>
      <c r="F1031" s="315">
        <f t="shared" si="36"/>
        <v>0</v>
      </c>
    </row>
    <row r="1032" spans="1:6" ht="12.75">
      <c r="A1032" s="237"/>
      <c r="B1032" s="313"/>
      <c r="C1032" s="314"/>
      <c r="D1032" s="318"/>
      <c r="E1032" s="318"/>
      <c r="F1032" s="318"/>
    </row>
    <row r="1033" spans="1:6">
      <c r="A1033" s="477" t="s">
        <v>585</v>
      </c>
      <c r="B1033" s="452" t="s">
        <v>2054</v>
      </c>
      <c r="C1033" s="453"/>
      <c r="D1033" s="454">
        <v>730885</v>
      </c>
      <c r="E1033" s="454">
        <v>730885</v>
      </c>
      <c r="F1033" s="446">
        <v>0</v>
      </c>
    </row>
    <row r="1034" spans="1:6">
      <c r="A1034" s="455"/>
      <c r="B1034" s="452" t="s">
        <v>2055</v>
      </c>
      <c r="C1034" s="453"/>
      <c r="D1034" s="454">
        <v>205846</v>
      </c>
      <c r="E1034" s="454">
        <v>205846</v>
      </c>
      <c r="F1034" s="446">
        <v>0</v>
      </c>
    </row>
    <row r="1035" spans="1:6">
      <c r="A1035" s="455"/>
      <c r="B1035" s="452" t="s">
        <v>2055</v>
      </c>
      <c r="C1035" s="453"/>
      <c r="D1035" s="454">
        <v>205846</v>
      </c>
      <c r="E1035" s="454">
        <v>205846</v>
      </c>
      <c r="F1035" s="446">
        <v>0</v>
      </c>
    </row>
    <row r="1036" spans="1:6">
      <c r="A1036" s="455"/>
      <c r="B1036" s="452" t="s">
        <v>2055</v>
      </c>
      <c r="C1036" s="453"/>
      <c r="D1036" s="454">
        <v>205846</v>
      </c>
      <c r="E1036" s="454">
        <v>205846</v>
      </c>
      <c r="F1036" s="446">
        <v>0</v>
      </c>
    </row>
    <row r="1037" spans="1:6">
      <c r="A1037" s="455"/>
      <c r="B1037" s="452" t="s">
        <v>2055</v>
      </c>
      <c r="C1037" s="453"/>
      <c r="D1037" s="454">
        <v>205846</v>
      </c>
      <c r="E1037" s="454">
        <v>205846</v>
      </c>
      <c r="F1037" s="446">
        <v>0</v>
      </c>
    </row>
    <row r="1038" spans="1:6">
      <c r="A1038" s="455"/>
      <c r="B1038" s="452" t="s">
        <v>2055</v>
      </c>
      <c r="C1038" s="453"/>
      <c r="D1038" s="454">
        <v>205846</v>
      </c>
      <c r="E1038" s="454">
        <v>205846</v>
      </c>
      <c r="F1038" s="446">
        <v>0</v>
      </c>
    </row>
    <row r="1039" spans="1:6">
      <c r="A1039" s="455"/>
      <c r="B1039" s="452" t="s">
        <v>2056</v>
      </c>
      <c r="C1039" s="453"/>
      <c r="D1039" s="454">
        <v>205845</v>
      </c>
      <c r="E1039" s="454">
        <v>205845</v>
      </c>
      <c r="F1039" s="446">
        <v>0</v>
      </c>
    </row>
    <row r="1040" spans="1:6">
      <c r="A1040" s="455"/>
      <c r="B1040" s="452" t="s">
        <v>2057</v>
      </c>
      <c r="C1040" s="453"/>
      <c r="D1040" s="454">
        <v>600710</v>
      </c>
      <c r="E1040" s="454">
        <v>600710</v>
      </c>
      <c r="F1040" s="446">
        <v>0</v>
      </c>
    </row>
    <row r="1041" spans="1:6">
      <c r="A1041" s="455"/>
      <c r="B1041" s="452" t="s">
        <v>1073</v>
      </c>
      <c r="C1041" s="453"/>
      <c r="D1041" s="454">
        <v>1028700</v>
      </c>
      <c r="E1041" s="454">
        <v>1028700</v>
      </c>
      <c r="F1041" s="446">
        <v>0</v>
      </c>
    </row>
    <row r="1042" spans="1:6">
      <c r="A1042" s="455"/>
      <c r="B1042" s="452" t="s">
        <v>2058</v>
      </c>
      <c r="C1042" s="453"/>
      <c r="D1042" s="454">
        <v>218440</v>
      </c>
      <c r="E1042" s="454">
        <v>218440</v>
      </c>
      <c r="F1042" s="446">
        <v>0</v>
      </c>
    </row>
    <row r="1043" spans="1:6">
      <c r="A1043" s="455"/>
      <c r="B1043" s="452" t="s">
        <v>2058</v>
      </c>
      <c r="C1043" s="453"/>
      <c r="D1043" s="454">
        <v>218440</v>
      </c>
      <c r="E1043" s="454">
        <v>218440</v>
      </c>
      <c r="F1043" s="446">
        <v>0</v>
      </c>
    </row>
    <row r="1044" spans="1:6">
      <c r="A1044" s="455"/>
      <c r="B1044" s="452" t="s">
        <v>2058</v>
      </c>
      <c r="C1044" s="453"/>
      <c r="D1044" s="454">
        <v>218440</v>
      </c>
      <c r="E1044" s="454">
        <v>218440</v>
      </c>
      <c r="F1044" s="446">
        <v>0</v>
      </c>
    </row>
    <row r="1045" spans="1:6" ht="12.75">
      <c r="A1045" s="237"/>
      <c r="B1045" s="313"/>
      <c r="C1045" s="314"/>
      <c r="D1045" s="315">
        <f>SUM(D1033:D1044)</f>
        <v>4250690</v>
      </c>
      <c r="E1045" s="315">
        <f t="shared" ref="E1045:F1045" si="37">SUM(E1033:E1044)</f>
        <v>4250690</v>
      </c>
      <c r="F1045" s="315">
        <f t="shared" si="37"/>
        <v>0</v>
      </c>
    </row>
    <row r="1046" spans="1:6" ht="12.75">
      <c r="A1046" s="237"/>
      <c r="B1046" s="313"/>
      <c r="C1046" s="314"/>
      <c r="D1046" s="318"/>
      <c r="E1046" s="318"/>
      <c r="F1046" s="318"/>
    </row>
    <row r="1047" spans="1:6" ht="12.75">
      <c r="A1047" s="237"/>
      <c r="B1047" s="313"/>
      <c r="C1047" s="314"/>
      <c r="D1047" s="318"/>
      <c r="E1047" s="318"/>
      <c r="F1047" s="318"/>
    </row>
    <row r="1048" spans="1:6" s="424" customFormat="1">
      <c r="A1048" s="418" t="s">
        <v>585</v>
      </c>
      <c r="B1048" s="452" t="s">
        <v>1050</v>
      </c>
      <c r="C1048" s="453"/>
      <c r="D1048" s="454">
        <v>508000</v>
      </c>
      <c r="E1048" s="454">
        <v>508000</v>
      </c>
      <c r="F1048" s="446">
        <v>0</v>
      </c>
    </row>
    <row r="1049" spans="1:6" s="424" customFormat="1">
      <c r="B1049" s="452" t="s">
        <v>1052</v>
      </c>
      <c r="C1049" s="453"/>
      <c r="D1049" s="454">
        <v>4318000</v>
      </c>
      <c r="E1049" s="454">
        <v>4318000</v>
      </c>
      <c r="F1049" s="446">
        <v>0</v>
      </c>
    </row>
    <row r="1050" spans="1:6" s="424" customFormat="1">
      <c r="B1050" s="452" t="s">
        <v>2059</v>
      </c>
      <c r="C1050" s="453"/>
      <c r="D1050" s="454">
        <v>219623</v>
      </c>
      <c r="E1050" s="454">
        <v>219623</v>
      </c>
      <c r="F1050" s="446">
        <v>0</v>
      </c>
    </row>
    <row r="1051" spans="1:6" s="424" customFormat="1">
      <c r="B1051" s="452" t="s">
        <v>2060</v>
      </c>
      <c r="C1051" s="453"/>
      <c r="D1051" s="454">
        <v>6500</v>
      </c>
      <c r="E1051" s="454">
        <v>6500</v>
      </c>
      <c r="F1051" s="446">
        <v>0</v>
      </c>
    </row>
    <row r="1052" spans="1:6" s="424" customFormat="1">
      <c r="B1052" s="452" t="s">
        <v>2060</v>
      </c>
      <c r="C1052" s="453"/>
      <c r="D1052" s="454">
        <v>6500</v>
      </c>
      <c r="E1052" s="454">
        <v>6500</v>
      </c>
      <c r="F1052" s="446">
        <v>0</v>
      </c>
    </row>
    <row r="1053" spans="1:6" s="424" customFormat="1">
      <c r="B1053" s="452" t="s">
        <v>2060</v>
      </c>
      <c r="C1053" s="453"/>
      <c r="D1053" s="454">
        <v>6500</v>
      </c>
      <c r="E1053" s="454">
        <v>6500</v>
      </c>
      <c r="F1053" s="446">
        <v>0</v>
      </c>
    </row>
    <row r="1054" spans="1:6" s="424" customFormat="1">
      <c r="B1054" s="452" t="s">
        <v>2060</v>
      </c>
      <c r="C1054" s="453"/>
      <c r="D1054" s="454">
        <v>6500</v>
      </c>
      <c r="E1054" s="454">
        <v>6500</v>
      </c>
      <c r="F1054" s="446">
        <v>0</v>
      </c>
    </row>
    <row r="1055" spans="1:6" s="424" customFormat="1">
      <c r="B1055" s="452" t="s">
        <v>2060</v>
      </c>
      <c r="C1055" s="453"/>
      <c r="D1055" s="454">
        <v>6500</v>
      </c>
      <c r="E1055" s="454">
        <v>6500</v>
      </c>
      <c r="F1055" s="446">
        <v>0</v>
      </c>
    </row>
    <row r="1056" spans="1:6" s="424" customFormat="1">
      <c r="B1056" s="452" t="s">
        <v>2060</v>
      </c>
      <c r="C1056" s="453"/>
      <c r="D1056" s="454">
        <v>6500</v>
      </c>
      <c r="E1056" s="454">
        <v>6500</v>
      </c>
      <c r="F1056" s="446">
        <v>0</v>
      </c>
    </row>
    <row r="1057" spans="2:6" s="424" customFormat="1">
      <c r="B1057" s="452" t="s">
        <v>2060</v>
      </c>
      <c r="C1057" s="453"/>
      <c r="D1057" s="454">
        <v>6500</v>
      </c>
      <c r="E1057" s="454">
        <v>6500</v>
      </c>
      <c r="F1057" s="446">
        <v>0</v>
      </c>
    </row>
    <row r="1058" spans="2:6" s="424" customFormat="1">
      <c r="B1058" s="452" t="s">
        <v>2060</v>
      </c>
      <c r="C1058" s="453"/>
      <c r="D1058" s="454">
        <v>6500</v>
      </c>
      <c r="E1058" s="454">
        <v>6500</v>
      </c>
      <c r="F1058" s="446">
        <v>0</v>
      </c>
    </row>
    <row r="1059" spans="2:6" s="424" customFormat="1">
      <c r="B1059" s="452" t="s">
        <v>2060</v>
      </c>
      <c r="C1059" s="453"/>
      <c r="D1059" s="454">
        <v>6500</v>
      </c>
      <c r="E1059" s="454">
        <v>6500</v>
      </c>
      <c r="F1059" s="446">
        <v>0</v>
      </c>
    </row>
    <row r="1060" spans="2:6" s="424" customFormat="1">
      <c r="B1060" s="452" t="s">
        <v>2060</v>
      </c>
      <c r="C1060" s="453"/>
      <c r="D1060" s="454">
        <v>6500</v>
      </c>
      <c r="E1060" s="454">
        <v>6500</v>
      </c>
      <c r="F1060" s="446">
        <v>0</v>
      </c>
    </row>
    <row r="1061" spans="2:6" s="424" customFormat="1">
      <c r="B1061" s="452" t="s">
        <v>2060</v>
      </c>
      <c r="C1061" s="453"/>
      <c r="D1061" s="454">
        <v>6500</v>
      </c>
      <c r="E1061" s="454">
        <v>6500</v>
      </c>
      <c r="F1061" s="446">
        <v>0</v>
      </c>
    </row>
    <row r="1062" spans="2:6" s="424" customFormat="1">
      <c r="B1062" s="452" t="s">
        <v>2060</v>
      </c>
      <c r="C1062" s="453"/>
      <c r="D1062" s="454">
        <v>6500</v>
      </c>
      <c r="E1062" s="454">
        <v>6500</v>
      </c>
      <c r="F1062" s="446">
        <v>0</v>
      </c>
    </row>
    <row r="1063" spans="2:6" s="424" customFormat="1">
      <c r="B1063" s="452" t="s">
        <v>2060</v>
      </c>
      <c r="C1063" s="453"/>
      <c r="D1063" s="454">
        <v>6500</v>
      </c>
      <c r="E1063" s="454">
        <v>6500</v>
      </c>
      <c r="F1063" s="446">
        <v>0</v>
      </c>
    </row>
    <row r="1064" spans="2:6" s="424" customFormat="1">
      <c r="B1064" s="452" t="s">
        <v>2060</v>
      </c>
      <c r="C1064" s="453"/>
      <c r="D1064" s="454">
        <v>6500</v>
      </c>
      <c r="E1064" s="454">
        <v>6500</v>
      </c>
      <c r="F1064" s="446">
        <v>0</v>
      </c>
    </row>
    <row r="1065" spans="2:6" s="424" customFormat="1">
      <c r="B1065" s="452" t="s">
        <v>2060</v>
      </c>
      <c r="C1065" s="453"/>
      <c r="D1065" s="454">
        <v>6500</v>
      </c>
      <c r="E1065" s="454">
        <v>6500</v>
      </c>
      <c r="F1065" s="446">
        <v>0</v>
      </c>
    </row>
    <row r="1066" spans="2:6" s="424" customFormat="1">
      <c r="B1066" s="452" t="s">
        <v>2060</v>
      </c>
      <c r="C1066" s="453"/>
      <c r="D1066" s="454">
        <v>6500</v>
      </c>
      <c r="E1066" s="454">
        <v>6500</v>
      </c>
      <c r="F1066" s="446">
        <v>0</v>
      </c>
    </row>
    <row r="1067" spans="2:6" s="424" customFormat="1">
      <c r="B1067" s="452" t="s">
        <v>2060</v>
      </c>
      <c r="C1067" s="453"/>
      <c r="D1067" s="454">
        <v>6500</v>
      </c>
      <c r="E1067" s="454">
        <v>6500</v>
      </c>
      <c r="F1067" s="446">
        <v>0</v>
      </c>
    </row>
    <row r="1068" spans="2:6" s="424" customFormat="1">
      <c r="B1068" s="452" t="s">
        <v>2060</v>
      </c>
      <c r="C1068" s="453"/>
      <c r="D1068" s="454">
        <v>6500</v>
      </c>
      <c r="E1068" s="454">
        <v>6500</v>
      </c>
      <c r="F1068" s="446">
        <v>0</v>
      </c>
    </row>
    <row r="1069" spans="2:6" s="424" customFormat="1">
      <c r="B1069" s="452" t="s">
        <v>2060</v>
      </c>
      <c r="C1069" s="453"/>
      <c r="D1069" s="454">
        <v>6500</v>
      </c>
      <c r="E1069" s="454">
        <v>6500</v>
      </c>
      <c r="F1069" s="446">
        <v>0</v>
      </c>
    </row>
    <row r="1070" spans="2:6" s="424" customFormat="1">
      <c r="B1070" s="452" t="s">
        <v>1084</v>
      </c>
      <c r="C1070" s="453"/>
      <c r="D1070" s="454">
        <v>774700</v>
      </c>
      <c r="E1070" s="454">
        <v>774700</v>
      </c>
      <c r="F1070" s="446">
        <v>0</v>
      </c>
    </row>
    <row r="1071" spans="2:6" s="424" customFormat="1">
      <c r="B1071" s="452" t="s">
        <v>1089</v>
      </c>
      <c r="C1071" s="453"/>
      <c r="D1071" s="454">
        <v>160630</v>
      </c>
      <c r="E1071" s="454">
        <v>160630</v>
      </c>
      <c r="F1071" s="446">
        <v>0</v>
      </c>
    </row>
    <row r="1072" spans="2:6" s="424" customFormat="1">
      <c r="B1072" s="452" t="s">
        <v>1080</v>
      </c>
      <c r="C1072" s="453"/>
      <c r="D1072" s="454">
        <v>265000</v>
      </c>
      <c r="E1072" s="454">
        <v>265000</v>
      </c>
      <c r="F1072" s="446">
        <v>0</v>
      </c>
    </row>
    <row r="1073" spans="2:6" s="424" customFormat="1">
      <c r="B1073" s="452" t="s">
        <v>1071</v>
      </c>
      <c r="C1073" s="453"/>
      <c r="D1073" s="454">
        <v>73200</v>
      </c>
      <c r="E1073" s="454">
        <v>73200</v>
      </c>
      <c r="F1073" s="446">
        <v>0</v>
      </c>
    </row>
    <row r="1074" spans="2:6" s="424" customFormat="1">
      <c r="B1074" s="452" t="s">
        <v>1072</v>
      </c>
      <c r="C1074" s="453"/>
      <c r="D1074" s="454">
        <v>73200</v>
      </c>
      <c r="E1074" s="454">
        <v>73200</v>
      </c>
      <c r="F1074" s="446">
        <v>0</v>
      </c>
    </row>
    <row r="1075" spans="2:6" s="424" customFormat="1">
      <c r="B1075" s="452" t="s">
        <v>1081</v>
      </c>
      <c r="C1075" s="453"/>
      <c r="D1075" s="454">
        <v>315000</v>
      </c>
      <c r="E1075" s="454">
        <v>315000</v>
      </c>
      <c r="F1075" s="446">
        <v>0</v>
      </c>
    </row>
    <row r="1076" spans="2:6" s="424" customFormat="1">
      <c r="B1076" s="452" t="s">
        <v>1086</v>
      </c>
      <c r="C1076" s="453"/>
      <c r="D1076" s="454">
        <v>119500</v>
      </c>
      <c r="E1076" s="454">
        <v>119500</v>
      </c>
      <c r="F1076" s="446">
        <v>0</v>
      </c>
    </row>
    <row r="1077" spans="2:6" s="424" customFormat="1">
      <c r="B1077" s="452" t="s">
        <v>1058</v>
      </c>
      <c r="C1077" s="453"/>
      <c r="D1077" s="454">
        <v>338000</v>
      </c>
      <c r="E1077" s="454">
        <v>338000</v>
      </c>
      <c r="F1077" s="446">
        <v>0</v>
      </c>
    </row>
    <row r="1078" spans="2:6" s="424" customFormat="1">
      <c r="B1078" s="452" t="s">
        <v>1063</v>
      </c>
      <c r="C1078" s="453"/>
      <c r="D1078" s="454">
        <v>25000</v>
      </c>
      <c r="E1078" s="454">
        <v>25000</v>
      </c>
      <c r="F1078" s="446">
        <v>0</v>
      </c>
    </row>
    <row r="1079" spans="2:6" s="424" customFormat="1">
      <c r="B1079" s="452" t="s">
        <v>1068</v>
      </c>
      <c r="C1079" s="453"/>
      <c r="D1079" s="454">
        <v>64900</v>
      </c>
      <c r="E1079" s="454">
        <v>64900</v>
      </c>
      <c r="F1079" s="446">
        <v>0</v>
      </c>
    </row>
    <row r="1080" spans="2:6" s="424" customFormat="1">
      <c r="B1080" s="452" t="s">
        <v>2061</v>
      </c>
      <c r="C1080" s="453"/>
      <c r="D1080" s="454">
        <v>44900</v>
      </c>
      <c r="E1080" s="454">
        <v>44900</v>
      </c>
      <c r="F1080" s="446">
        <v>0</v>
      </c>
    </row>
    <row r="1081" spans="2:6" s="424" customFormat="1">
      <c r="B1081" s="452" t="s">
        <v>2062</v>
      </c>
      <c r="C1081" s="453"/>
      <c r="D1081" s="454">
        <v>179600</v>
      </c>
      <c r="E1081" s="454">
        <v>179600</v>
      </c>
      <c r="F1081" s="446">
        <v>0</v>
      </c>
    </row>
    <row r="1082" spans="2:6" s="424" customFormat="1">
      <c r="B1082" s="452" t="s">
        <v>2063</v>
      </c>
      <c r="C1082" s="453"/>
      <c r="D1082" s="454">
        <v>179600</v>
      </c>
      <c r="E1082" s="454">
        <v>179600</v>
      </c>
      <c r="F1082" s="446">
        <v>0</v>
      </c>
    </row>
    <row r="1083" spans="2:6" s="424" customFormat="1">
      <c r="B1083" s="452" t="s">
        <v>2064</v>
      </c>
      <c r="C1083" s="453"/>
      <c r="D1083" s="454">
        <v>60025</v>
      </c>
      <c r="E1083" s="454">
        <v>60025</v>
      </c>
      <c r="F1083" s="446">
        <v>0</v>
      </c>
    </row>
    <row r="1084" spans="2:6" s="424" customFormat="1">
      <c r="B1084" s="452" t="s">
        <v>2065</v>
      </c>
      <c r="C1084" s="453"/>
      <c r="D1084" s="454">
        <v>35158</v>
      </c>
      <c r="E1084" s="454">
        <v>35158</v>
      </c>
      <c r="F1084" s="446">
        <v>0</v>
      </c>
    </row>
    <row r="1085" spans="2:6" s="424" customFormat="1">
      <c r="B1085" s="452" t="s">
        <v>2065</v>
      </c>
      <c r="C1085" s="453"/>
      <c r="D1085" s="454">
        <v>35158</v>
      </c>
      <c r="E1085" s="454">
        <v>35158</v>
      </c>
      <c r="F1085" s="446">
        <v>0</v>
      </c>
    </row>
    <row r="1086" spans="2:6" s="424" customFormat="1">
      <c r="B1086" s="452" t="s">
        <v>2066</v>
      </c>
      <c r="C1086" s="453"/>
      <c r="D1086" s="454">
        <v>37488</v>
      </c>
      <c r="E1086" s="454">
        <v>37488</v>
      </c>
      <c r="F1086" s="446">
        <v>0</v>
      </c>
    </row>
    <row r="1087" spans="2:6" s="424" customFormat="1">
      <c r="B1087" s="452" t="s">
        <v>1066</v>
      </c>
      <c r="C1087" s="453"/>
      <c r="D1087" s="454">
        <v>95000</v>
      </c>
      <c r="E1087" s="454">
        <v>95000</v>
      </c>
      <c r="F1087" s="446">
        <v>0</v>
      </c>
    </row>
    <row r="1088" spans="2:6" s="424" customFormat="1">
      <c r="B1088" s="452" t="s">
        <v>2067</v>
      </c>
      <c r="C1088" s="453"/>
      <c r="D1088" s="454">
        <v>60025</v>
      </c>
      <c r="E1088" s="454">
        <v>60025</v>
      </c>
      <c r="F1088" s="446">
        <v>0</v>
      </c>
    </row>
    <row r="1089" spans="2:6" s="424" customFormat="1">
      <c r="B1089" s="452" t="s">
        <v>2067</v>
      </c>
      <c r="C1089" s="453"/>
      <c r="D1089" s="454">
        <v>60025</v>
      </c>
      <c r="E1089" s="454">
        <v>60025</v>
      </c>
      <c r="F1089" s="446">
        <v>0</v>
      </c>
    </row>
    <row r="1090" spans="2:6" s="424" customFormat="1">
      <c r="B1090" s="452" t="s">
        <v>2068</v>
      </c>
      <c r="C1090" s="453"/>
      <c r="D1090" s="454">
        <v>60025</v>
      </c>
      <c r="E1090" s="454">
        <v>60025</v>
      </c>
      <c r="F1090" s="446">
        <v>0</v>
      </c>
    </row>
    <row r="1091" spans="2:6" s="424" customFormat="1">
      <c r="B1091" s="452" t="s">
        <v>2065</v>
      </c>
      <c r="C1091" s="453"/>
      <c r="D1091" s="454">
        <v>35158</v>
      </c>
      <c r="E1091" s="454">
        <v>35158</v>
      </c>
      <c r="F1091" s="446">
        <v>0</v>
      </c>
    </row>
    <row r="1092" spans="2:6" s="424" customFormat="1">
      <c r="B1092" s="452" t="s">
        <v>2065</v>
      </c>
      <c r="C1092" s="453"/>
      <c r="D1092" s="454">
        <v>35158</v>
      </c>
      <c r="E1092" s="454">
        <v>35158</v>
      </c>
      <c r="F1092" s="446">
        <v>0</v>
      </c>
    </row>
    <row r="1093" spans="2:6" s="424" customFormat="1">
      <c r="B1093" s="452" t="s">
        <v>2065</v>
      </c>
      <c r="C1093" s="453"/>
      <c r="D1093" s="454">
        <v>35158</v>
      </c>
      <c r="E1093" s="454">
        <v>35158</v>
      </c>
      <c r="F1093" s="446">
        <v>0</v>
      </c>
    </row>
    <row r="1094" spans="2:6" s="424" customFormat="1">
      <c r="B1094" s="452" t="s">
        <v>2069</v>
      </c>
      <c r="C1094" s="453"/>
      <c r="D1094" s="454">
        <v>37488</v>
      </c>
      <c r="E1094" s="454">
        <v>37488</v>
      </c>
      <c r="F1094" s="446">
        <v>0</v>
      </c>
    </row>
    <row r="1095" spans="2:6" s="424" customFormat="1">
      <c r="B1095" s="452" t="s">
        <v>2070</v>
      </c>
      <c r="C1095" s="453"/>
      <c r="D1095" s="454">
        <v>152400</v>
      </c>
      <c r="E1095" s="454">
        <v>152400</v>
      </c>
      <c r="F1095" s="446">
        <v>0</v>
      </c>
    </row>
    <row r="1096" spans="2:6" s="424" customFormat="1">
      <c r="B1096" s="452" t="s">
        <v>2070</v>
      </c>
      <c r="C1096" s="453"/>
      <c r="D1096" s="454">
        <v>152400</v>
      </c>
      <c r="E1096" s="454">
        <v>152400</v>
      </c>
      <c r="F1096" s="446">
        <v>0</v>
      </c>
    </row>
    <row r="1097" spans="2:6" s="424" customFormat="1">
      <c r="B1097" s="452" t="s">
        <v>2071</v>
      </c>
      <c r="C1097" s="453"/>
      <c r="D1097" s="454">
        <v>152400</v>
      </c>
      <c r="E1097" s="454">
        <v>152400</v>
      </c>
      <c r="F1097" s="446">
        <v>0</v>
      </c>
    </row>
    <row r="1098" spans="2:6" s="424" customFormat="1">
      <c r="B1098" s="452" t="s">
        <v>2072</v>
      </c>
      <c r="C1098" s="453"/>
      <c r="D1098" s="454">
        <v>266700</v>
      </c>
      <c r="E1098" s="454">
        <v>266700</v>
      </c>
      <c r="F1098" s="446">
        <v>0</v>
      </c>
    </row>
    <row r="1099" spans="2:6" s="424" customFormat="1">
      <c r="B1099" s="452" t="s">
        <v>2072</v>
      </c>
      <c r="C1099" s="453"/>
      <c r="D1099" s="454">
        <v>266700</v>
      </c>
      <c r="E1099" s="454">
        <v>266700</v>
      </c>
      <c r="F1099" s="446">
        <v>0</v>
      </c>
    </row>
    <row r="1100" spans="2:6" s="424" customFormat="1">
      <c r="B1100" s="452" t="s">
        <v>2073</v>
      </c>
      <c r="C1100" s="453"/>
      <c r="D1100" s="454">
        <v>266700</v>
      </c>
      <c r="E1100" s="454">
        <v>266700</v>
      </c>
      <c r="F1100" s="446">
        <v>0</v>
      </c>
    </row>
    <row r="1101" spans="2:6" s="424" customFormat="1">
      <c r="B1101" s="452" t="s">
        <v>2073</v>
      </c>
      <c r="C1101" s="453"/>
      <c r="D1101" s="454">
        <v>266700</v>
      </c>
      <c r="E1101" s="454">
        <v>266700</v>
      </c>
      <c r="F1101" s="446">
        <v>0</v>
      </c>
    </row>
    <row r="1102" spans="2:6" s="424" customFormat="1">
      <c r="B1102" s="452" t="s">
        <v>2073</v>
      </c>
      <c r="C1102" s="453"/>
      <c r="D1102" s="454">
        <v>266700</v>
      </c>
      <c r="E1102" s="454">
        <v>266700</v>
      </c>
      <c r="F1102" s="446">
        <v>0</v>
      </c>
    </row>
    <row r="1103" spans="2:6" s="424" customFormat="1">
      <c r="B1103" s="452" t="s">
        <v>2073</v>
      </c>
      <c r="C1103" s="453"/>
      <c r="D1103" s="454">
        <v>266700</v>
      </c>
      <c r="E1103" s="454">
        <v>266700</v>
      </c>
      <c r="F1103" s="446">
        <v>0</v>
      </c>
    </row>
    <row r="1104" spans="2:6" s="424" customFormat="1">
      <c r="B1104" s="452" t="s">
        <v>2073</v>
      </c>
      <c r="C1104" s="453"/>
      <c r="D1104" s="454">
        <v>266700</v>
      </c>
      <c r="E1104" s="454">
        <v>266700</v>
      </c>
      <c r="F1104" s="446">
        <v>0</v>
      </c>
    </row>
    <row r="1105" spans="2:6" s="424" customFormat="1">
      <c r="B1105" s="452" t="s">
        <v>2073</v>
      </c>
      <c r="C1105" s="453"/>
      <c r="D1105" s="454">
        <v>266700</v>
      </c>
      <c r="E1105" s="454">
        <v>266700</v>
      </c>
      <c r="F1105" s="446">
        <v>0</v>
      </c>
    </row>
    <row r="1106" spans="2:6" s="424" customFormat="1">
      <c r="B1106" s="452" t="s">
        <v>2073</v>
      </c>
      <c r="C1106" s="453"/>
      <c r="D1106" s="454">
        <v>266700</v>
      </c>
      <c r="E1106" s="454">
        <v>266700</v>
      </c>
      <c r="F1106" s="446">
        <v>0</v>
      </c>
    </row>
    <row r="1107" spans="2:6" s="424" customFormat="1">
      <c r="B1107" s="452" t="s">
        <v>2073</v>
      </c>
      <c r="C1107" s="453"/>
      <c r="D1107" s="454">
        <v>266700</v>
      </c>
      <c r="E1107" s="454">
        <v>266700</v>
      </c>
      <c r="F1107" s="446">
        <v>0</v>
      </c>
    </row>
    <row r="1108" spans="2:6" s="424" customFormat="1">
      <c r="B1108" s="452" t="s">
        <v>2074</v>
      </c>
      <c r="C1108" s="453"/>
      <c r="D1108" s="454">
        <v>266700</v>
      </c>
      <c r="E1108" s="454">
        <v>266700</v>
      </c>
      <c r="F1108" s="446">
        <v>0</v>
      </c>
    </row>
    <row r="1109" spans="2:6" s="424" customFormat="1">
      <c r="B1109" s="452" t="s">
        <v>2074</v>
      </c>
      <c r="C1109" s="453"/>
      <c r="D1109" s="454">
        <v>266700</v>
      </c>
      <c r="E1109" s="454">
        <v>266700</v>
      </c>
      <c r="F1109" s="446">
        <v>0</v>
      </c>
    </row>
    <row r="1110" spans="2:6" s="424" customFormat="1">
      <c r="B1110" s="452" t="s">
        <v>2074</v>
      </c>
      <c r="C1110" s="453"/>
      <c r="D1110" s="454">
        <v>266700</v>
      </c>
      <c r="E1110" s="454">
        <v>266700</v>
      </c>
      <c r="F1110" s="446">
        <v>0</v>
      </c>
    </row>
    <row r="1111" spans="2:6" s="424" customFormat="1">
      <c r="B1111" s="452" t="s">
        <v>2074</v>
      </c>
      <c r="C1111" s="453"/>
      <c r="D1111" s="454">
        <v>266700</v>
      </c>
      <c r="E1111" s="454">
        <v>266700</v>
      </c>
      <c r="F1111" s="446">
        <v>0</v>
      </c>
    </row>
    <row r="1112" spans="2:6" s="424" customFormat="1">
      <c r="B1112" s="452" t="s">
        <v>2074</v>
      </c>
      <c r="C1112" s="453"/>
      <c r="D1112" s="454">
        <v>266700</v>
      </c>
      <c r="E1112" s="454">
        <v>266700</v>
      </c>
      <c r="F1112" s="446">
        <v>0</v>
      </c>
    </row>
    <row r="1113" spans="2:6" s="424" customFormat="1">
      <c r="B1113" s="452" t="s">
        <v>2070</v>
      </c>
      <c r="C1113" s="453"/>
      <c r="D1113" s="454">
        <v>152400</v>
      </c>
      <c r="E1113" s="454">
        <v>152400</v>
      </c>
      <c r="F1113" s="446">
        <v>0</v>
      </c>
    </row>
    <row r="1114" spans="2:6" s="424" customFormat="1">
      <c r="B1114" s="452" t="s">
        <v>2075</v>
      </c>
      <c r="C1114" s="453"/>
      <c r="D1114" s="454">
        <v>314960</v>
      </c>
      <c r="E1114" s="454">
        <v>314960</v>
      </c>
      <c r="F1114" s="446">
        <v>0</v>
      </c>
    </row>
    <row r="1115" spans="2:6" s="424" customFormat="1">
      <c r="B1115" s="452" t="s">
        <v>1060</v>
      </c>
      <c r="C1115" s="453"/>
      <c r="D1115" s="454">
        <v>280670</v>
      </c>
      <c r="E1115" s="454">
        <v>280670</v>
      </c>
      <c r="F1115" s="446">
        <v>0</v>
      </c>
    </row>
    <row r="1116" spans="2:6" s="424" customFormat="1">
      <c r="B1116" s="452" t="s">
        <v>1070</v>
      </c>
      <c r="C1116" s="453"/>
      <c r="D1116" s="454">
        <v>387350</v>
      </c>
      <c r="E1116" s="454">
        <v>387350</v>
      </c>
      <c r="F1116" s="446">
        <v>0</v>
      </c>
    </row>
    <row r="1117" spans="2:6" s="424" customFormat="1">
      <c r="B1117" s="452" t="s">
        <v>1061</v>
      </c>
      <c r="C1117" s="453"/>
      <c r="D1117" s="454">
        <v>416560</v>
      </c>
      <c r="E1117" s="454">
        <v>416560</v>
      </c>
      <c r="F1117" s="446">
        <v>0</v>
      </c>
    </row>
    <row r="1118" spans="2:6" s="424" customFormat="1">
      <c r="B1118" s="452" t="s">
        <v>2076</v>
      </c>
      <c r="C1118" s="453"/>
      <c r="D1118" s="454">
        <v>320040</v>
      </c>
      <c r="E1118" s="454">
        <v>320040</v>
      </c>
      <c r="F1118" s="446">
        <v>0</v>
      </c>
    </row>
    <row r="1119" spans="2:6" s="424" customFormat="1">
      <c r="B1119" s="452" t="s">
        <v>2077</v>
      </c>
      <c r="C1119" s="453"/>
      <c r="D1119" s="454">
        <v>194400</v>
      </c>
      <c r="E1119" s="454">
        <v>194400</v>
      </c>
      <c r="F1119" s="446">
        <v>0</v>
      </c>
    </row>
    <row r="1120" spans="2:6" s="424" customFormat="1">
      <c r="B1120" s="452" t="s">
        <v>2077</v>
      </c>
      <c r="C1120" s="453"/>
      <c r="D1120" s="454">
        <v>194400</v>
      </c>
      <c r="E1120" s="454">
        <v>194400</v>
      </c>
      <c r="F1120" s="446">
        <v>0</v>
      </c>
    </row>
    <row r="1121" spans="2:6" s="424" customFormat="1">
      <c r="B1121" s="452" t="s">
        <v>2077</v>
      </c>
      <c r="C1121" s="453"/>
      <c r="D1121" s="454">
        <v>194400</v>
      </c>
      <c r="E1121" s="454">
        <v>194400</v>
      </c>
      <c r="F1121" s="446">
        <v>0</v>
      </c>
    </row>
    <row r="1122" spans="2:6" s="424" customFormat="1">
      <c r="B1122" s="452" t="s">
        <v>2077</v>
      </c>
      <c r="C1122" s="453"/>
      <c r="D1122" s="454">
        <v>194400</v>
      </c>
      <c r="E1122" s="454">
        <v>194400</v>
      </c>
      <c r="F1122" s="446">
        <v>0</v>
      </c>
    </row>
    <row r="1123" spans="2:6" s="424" customFormat="1">
      <c r="B1123" s="452" t="s">
        <v>2077</v>
      </c>
      <c r="C1123" s="453"/>
      <c r="D1123" s="454">
        <v>194400</v>
      </c>
      <c r="E1123" s="454">
        <v>194400</v>
      </c>
      <c r="F1123" s="446">
        <v>0</v>
      </c>
    </row>
    <row r="1124" spans="2:6" s="424" customFormat="1">
      <c r="B1124" s="452" t="s">
        <v>2077</v>
      </c>
      <c r="C1124" s="453"/>
      <c r="D1124" s="454">
        <v>194400</v>
      </c>
      <c r="E1124" s="454">
        <v>194400</v>
      </c>
      <c r="F1124" s="446">
        <v>0</v>
      </c>
    </row>
    <row r="1125" spans="2:6" s="424" customFormat="1">
      <c r="B1125" s="452" t="s">
        <v>2077</v>
      </c>
      <c r="C1125" s="453"/>
      <c r="D1125" s="454">
        <v>194400</v>
      </c>
      <c r="E1125" s="454">
        <v>194400</v>
      </c>
      <c r="F1125" s="446">
        <v>0</v>
      </c>
    </row>
    <row r="1126" spans="2:6" s="424" customFormat="1">
      <c r="B1126" s="452" t="s">
        <v>2077</v>
      </c>
      <c r="C1126" s="453"/>
      <c r="D1126" s="454">
        <v>194400</v>
      </c>
      <c r="E1126" s="454">
        <v>194400</v>
      </c>
      <c r="F1126" s="446">
        <v>0</v>
      </c>
    </row>
    <row r="1127" spans="2:6" s="424" customFormat="1">
      <c r="B1127" s="452" t="s">
        <v>2077</v>
      </c>
      <c r="C1127" s="453"/>
      <c r="D1127" s="454">
        <v>194400</v>
      </c>
      <c r="E1127" s="454">
        <v>194400</v>
      </c>
      <c r="F1127" s="446">
        <v>0</v>
      </c>
    </row>
    <row r="1128" spans="2:6" s="424" customFormat="1">
      <c r="B1128" s="452" t="s">
        <v>2077</v>
      </c>
      <c r="C1128" s="453"/>
      <c r="D1128" s="454">
        <v>194400</v>
      </c>
      <c r="E1128" s="454">
        <v>194400</v>
      </c>
      <c r="F1128" s="446">
        <v>0</v>
      </c>
    </row>
    <row r="1129" spans="2:6" s="424" customFormat="1">
      <c r="B1129" s="452" t="s">
        <v>2077</v>
      </c>
      <c r="C1129" s="453"/>
      <c r="D1129" s="454">
        <v>194400</v>
      </c>
      <c r="E1129" s="454">
        <v>194400</v>
      </c>
      <c r="F1129" s="446">
        <v>0</v>
      </c>
    </row>
    <row r="1130" spans="2:6" s="424" customFormat="1">
      <c r="B1130" s="452" t="s">
        <v>2077</v>
      </c>
      <c r="C1130" s="453"/>
      <c r="D1130" s="454">
        <v>194400</v>
      </c>
      <c r="E1130" s="454">
        <v>194400</v>
      </c>
      <c r="F1130" s="446">
        <v>0</v>
      </c>
    </row>
    <row r="1131" spans="2:6" s="424" customFormat="1">
      <c r="B1131" s="452" t="s">
        <v>2077</v>
      </c>
      <c r="C1131" s="453"/>
      <c r="D1131" s="454">
        <v>194400</v>
      </c>
      <c r="E1131" s="454">
        <v>194400</v>
      </c>
      <c r="F1131" s="446">
        <v>0</v>
      </c>
    </row>
    <row r="1132" spans="2:6" s="424" customFormat="1">
      <c r="B1132" s="452" t="s">
        <v>2077</v>
      </c>
      <c r="C1132" s="453"/>
      <c r="D1132" s="454">
        <v>194400</v>
      </c>
      <c r="E1132" s="454">
        <v>194400</v>
      </c>
      <c r="F1132" s="446">
        <v>0</v>
      </c>
    </row>
    <row r="1133" spans="2:6" s="424" customFormat="1">
      <c r="B1133" s="452" t="s">
        <v>2077</v>
      </c>
      <c r="C1133" s="453"/>
      <c r="D1133" s="454">
        <v>194400</v>
      </c>
      <c r="E1133" s="454">
        <v>194400</v>
      </c>
      <c r="F1133" s="446">
        <v>0</v>
      </c>
    </row>
    <row r="1134" spans="2:6" s="424" customFormat="1">
      <c r="B1134" s="452" t="s">
        <v>1057</v>
      </c>
      <c r="C1134" s="453"/>
      <c r="D1134" s="454">
        <v>2269440</v>
      </c>
      <c r="E1134" s="454">
        <v>2269440</v>
      </c>
      <c r="F1134" s="446">
        <v>0</v>
      </c>
    </row>
    <row r="1135" spans="2:6" s="424" customFormat="1">
      <c r="B1135" s="452" t="s">
        <v>2078</v>
      </c>
      <c r="C1135" s="453"/>
      <c r="D1135" s="454">
        <v>197500</v>
      </c>
      <c r="E1135" s="454">
        <v>197500</v>
      </c>
      <c r="F1135" s="446">
        <v>0</v>
      </c>
    </row>
    <row r="1136" spans="2:6" s="424" customFormat="1">
      <c r="B1136" s="452" t="s">
        <v>2079</v>
      </c>
      <c r="C1136" s="453"/>
      <c r="D1136" s="454">
        <v>197500</v>
      </c>
      <c r="E1136" s="454">
        <v>197500</v>
      </c>
      <c r="F1136" s="446">
        <v>0</v>
      </c>
    </row>
    <row r="1137" spans="2:6" s="424" customFormat="1">
      <c r="B1137" s="452" t="s">
        <v>2079</v>
      </c>
      <c r="C1137" s="453"/>
      <c r="D1137" s="454">
        <v>197500</v>
      </c>
      <c r="E1137" s="454">
        <v>197500</v>
      </c>
      <c r="F1137" s="446">
        <v>0</v>
      </c>
    </row>
    <row r="1138" spans="2:6" s="424" customFormat="1">
      <c r="B1138" s="452" t="s">
        <v>2079</v>
      </c>
      <c r="C1138" s="453"/>
      <c r="D1138" s="454">
        <v>197500</v>
      </c>
      <c r="E1138" s="454">
        <v>197500</v>
      </c>
      <c r="F1138" s="446">
        <v>0</v>
      </c>
    </row>
    <row r="1139" spans="2:6" s="424" customFormat="1">
      <c r="B1139" s="452" t="s">
        <v>2079</v>
      </c>
      <c r="C1139" s="453"/>
      <c r="D1139" s="454">
        <v>197500</v>
      </c>
      <c r="E1139" s="454">
        <v>197500</v>
      </c>
      <c r="F1139" s="446">
        <v>0</v>
      </c>
    </row>
    <row r="1140" spans="2:6" s="424" customFormat="1">
      <c r="B1140" s="452" t="s">
        <v>2079</v>
      </c>
      <c r="C1140" s="453"/>
      <c r="D1140" s="454">
        <v>197500</v>
      </c>
      <c r="E1140" s="454">
        <v>197500</v>
      </c>
      <c r="F1140" s="446">
        <v>0</v>
      </c>
    </row>
    <row r="1141" spans="2:6" s="424" customFormat="1">
      <c r="B1141" s="452" t="s">
        <v>2079</v>
      </c>
      <c r="C1141" s="453"/>
      <c r="D1141" s="454">
        <v>197500</v>
      </c>
      <c r="E1141" s="454">
        <v>197500</v>
      </c>
      <c r="F1141" s="446">
        <v>0</v>
      </c>
    </row>
    <row r="1142" spans="2:6" s="424" customFormat="1">
      <c r="B1142" s="452" t="s">
        <v>2079</v>
      </c>
      <c r="C1142" s="453"/>
      <c r="D1142" s="454">
        <v>600000</v>
      </c>
      <c r="E1142" s="454">
        <v>600000</v>
      </c>
      <c r="F1142" s="446">
        <v>0</v>
      </c>
    </row>
    <row r="1143" spans="2:6" s="424" customFormat="1">
      <c r="B1143" s="452" t="s">
        <v>1101</v>
      </c>
      <c r="C1143" s="453"/>
      <c r="D1143" s="454">
        <v>1320000</v>
      </c>
      <c r="E1143" s="454">
        <v>1320000</v>
      </c>
      <c r="F1143" s="446">
        <v>0</v>
      </c>
    </row>
    <row r="1144" spans="2:6" s="424" customFormat="1">
      <c r="B1144" s="452" t="s">
        <v>1384</v>
      </c>
      <c r="C1144" s="453"/>
      <c r="D1144" s="454">
        <v>1020000</v>
      </c>
      <c r="E1144" s="454">
        <v>1020000</v>
      </c>
      <c r="F1144" s="446">
        <v>0</v>
      </c>
    </row>
    <row r="1145" spans="2:6" s="424" customFormat="1">
      <c r="B1145" s="452" t="s">
        <v>11</v>
      </c>
      <c r="C1145" s="453"/>
      <c r="D1145" s="454">
        <v>216000</v>
      </c>
      <c r="E1145" s="454">
        <v>216000</v>
      </c>
      <c r="F1145" s="446">
        <v>0</v>
      </c>
    </row>
    <row r="1146" spans="2:6" s="424" customFormat="1">
      <c r="B1146" s="452" t="s">
        <v>1385</v>
      </c>
      <c r="C1146" s="453"/>
      <c r="D1146" s="454">
        <v>4200000</v>
      </c>
      <c r="E1146" s="454">
        <v>4200000</v>
      </c>
      <c r="F1146" s="446">
        <v>0</v>
      </c>
    </row>
    <row r="1147" spans="2:6" s="424" customFormat="1">
      <c r="B1147" s="452" t="s">
        <v>2080</v>
      </c>
      <c r="C1147" s="453"/>
      <c r="D1147" s="454">
        <v>197500</v>
      </c>
      <c r="E1147" s="454">
        <v>197500</v>
      </c>
      <c r="F1147" s="446">
        <v>0</v>
      </c>
    </row>
    <row r="1148" spans="2:6" s="424" customFormat="1">
      <c r="B1148" s="452" t="s">
        <v>1077</v>
      </c>
      <c r="C1148" s="453"/>
      <c r="D1148" s="454">
        <v>177800</v>
      </c>
      <c r="E1148" s="454">
        <v>177800</v>
      </c>
      <c r="F1148" s="446">
        <v>0</v>
      </c>
    </row>
    <row r="1149" spans="2:6" s="424" customFormat="1">
      <c r="B1149" s="452" t="s">
        <v>1065</v>
      </c>
      <c r="C1149" s="453"/>
      <c r="D1149" s="454">
        <v>501650</v>
      </c>
      <c r="E1149" s="454">
        <v>501650</v>
      </c>
      <c r="F1149" s="446">
        <v>0</v>
      </c>
    </row>
    <row r="1150" spans="2:6" s="424" customFormat="1">
      <c r="B1150" s="452" t="s">
        <v>1062</v>
      </c>
      <c r="C1150" s="453"/>
      <c r="D1150" s="454">
        <v>1143000</v>
      </c>
      <c r="E1150" s="454">
        <v>1143000</v>
      </c>
      <c r="F1150" s="446">
        <v>0</v>
      </c>
    </row>
    <row r="1151" spans="2:6" s="424" customFormat="1">
      <c r="B1151" s="452" t="s">
        <v>2081</v>
      </c>
      <c r="C1151" s="453"/>
      <c r="D1151" s="454">
        <v>52000</v>
      </c>
      <c r="E1151" s="454">
        <v>52000</v>
      </c>
      <c r="F1151" s="446">
        <v>0</v>
      </c>
    </row>
    <row r="1152" spans="2:6" s="424" customFormat="1">
      <c r="B1152" s="452" t="s">
        <v>2081</v>
      </c>
      <c r="C1152" s="453"/>
      <c r="D1152" s="454">
        <v>52000</v>
      </c>
      <c r="E1152" s="454">
        <v>52000</v>
      </c>
      <c r="F1152" s="446">
        <v>0</v>
      </c>
    </row>
    <row r="1153" spans="2:6" s="424" customFormat="1">
      <c r="B1153" s="452" t="s">
        <v>2081</v>
      </c>
      <c r="C1153" s="453"/>
      <c r="D1153" s="454">
        <v>52000</v>
      </c>
      <c r="E1153" s="454">
        <v>52000</v>
      </c>
      <c r="F1153" s="446">
        <v>0</v>
      </c>
    </row>
    <row r="1154" spans="2:6" s="424" customFormat="1">
      <c r="B1154" s="452" t="s">
        <v>1067</v>
      </c>
      <c r="C1154" s="453"/>
      <c r="D1154" s="454">
        <v>1209995</v>
      </c>
      <c r="E1154" s="454">
        <v>1209995</v>
      </c>
      <c r="F1154" s="446">
        <v>0</v>
      </c>
    </row>
    <row r="1155" spans="2:6" s="424" customFormat="1">
      <c r="B1155" s="452" t="s">
        <v>1083</v>
      </c>
      <c r="C1155" s="453"/>
      <c r="D1155" s="454">
        <v>600000</v>
      </c>
      <c r="E1155" s="454">
        <v>600000</v>
      </c>
      <c r="F1155" s="446">
        <v>0</v>
      </c>
    </row>
    <row r="1156" spans="2:6" s="424" customFormat="1">
      <c r="B1156" s="452" t="s">
        <v>2082</v>
      </c>
      <c r="C1156" s="453"/>
      <c r="D1156" s="454">
        <v>194688</v>
      </c>
      <c r="E1156" s="454">
        <v>194688</v>
      </c>
      <c r="F1156" s="446">
        <v>0</v>
      </c>
    </row>
    <row r="1157" spans="2:6" s="424" customFormat="1">
      <c r="B1157" s="452" t="s">
        <v>2083</v>
      </c>
      <c r="C1157" s="453"/>
      <c r="D1157" s="454">
        <v>194688</v>
      </c>
      <c r="E1157" s="454">
        <v>194688</v>
      </c>
      <c r="F1157" s="446">
        <v>0</v>
      </c>
    </row>
    <row r="1158" spans="2:6" s="424" customFormat="1">
      <c r="B1158" s="452" t="s">
        <v>2084</v>
      </c>
      <c r="C1158" s="453"/>
      <c r="D1158" s="454">
        <v>194688</v>
      </c>
      <c r="E1158" s="454">
        <v>194688</v>
      </c>
      <c r="F1158" s="446">
        <v>0</v>
      </c>
    </row>
    <row r="1159" spans="2:6" s="424" customFormat="1">
      <c r="B1159" s="452" t="s">
        <v>1087</v>
      </c>
      <c r="C1159" s="453"/>
      <c r="D1159" s="454">
        <v>10091322</v>
      </c>
      <c r="E1159" s="454">
        <v>10091322</v>
      </c>
      <c r="F1159" s="446">
        <v>0</v>
      </c>
    </row>
    <row r="1160" spans="2:6" s="424" customFormat="1">
      <c r="B1160" s="452" t="s">
        <v>2085</v>
      </c>
      <c r="C1160" s="453"/>
      <c r="D1160" s="454">
        <v>62999</v>
      </c>
      <c r="E1160" s="454">
        <v>62999</v>
      </c>
      <c r="F1160" s="446">
        <v>0</v>
      </c>
    </row>
    <row r="1161" spans="2:6" s="424" customFormat="1">
      <c r="B1161" s="452" t="s">
        <v>2086</v>
      </c>
      <c r="C1161" s="453"/>
      <c r="D1161" s="454">
        <v>44999</v>
      </c>
      <c r="E1161" s="454">
        <v>44999</v>
      </c>
      <c r="F1161" s="446">
        <v>0</v>
      </c>
    </row>
    <row r="1162" spans="2:6" s="424" customFormat="1">
      <c r="B1162" s="452" t="s">
        <v>2087</v>
      </c>
      <c r="C1162" s="453"/>
      <c r="D1162" s="454">
        <v>209600</v>
      </c>
      <c r="E1162" s="454">
        <v>209600</v>
      </c>
      <c r="F1162" s="446">
        <v>0</v>
      </c>
    </row>
    <row r="1163" spans="2:6" s="424" customFormat="1">
      <c r="B1163" s="452" t="s">
        <v>2088</v>
      </c>
      <c r="C1163" s="453"/>
      <c r="D1163" s="454">
        <v>209600</v>
      </c>
      <c r="E1163" s="454">
        <v>209600</v>
      </c>
      <c r="F1163" s="446">
        <v>0</v>
      </c>
    </row>
    <row r="1164" spans="2:6" s="424" customFormat="1">
      <c r="B1164" s="452" t="s">
        <v>2088</v>
      </c>
      <c r="C1164" s="453"/>
      <c r="D1164" s="454">
        <v>209600</v>
      </c>
      <c r="E1164" s="454">
        <v>209600</v>
      </c>
      <c r="F1164" s="446">
        <v>0</v>
      </c>
    </row>
    <row r="1165" spans="2:6" s="424" customFormat="1">
      <c r="B1165" s="452" t="s">
        <v>2088</v>
      </c>
      <c r="C1165" s="453"/>
      <c r="D1165" s="454">
        <v>209600</v>
      </c>
      <c r="E1165" s="454">
        <v>209600</v>
      </c>
      <c r="F1165" s="446">
        <v>0</v>
      </c>
    </row>
    <row r="1166" spans="2:6" s="424" customFormat="1">
      <c r="B1166" s="452" t="s">
        <v>2088</v>
      </c>
      <c r="C1166" s="453"/>
      <c r="D1166" s="454">
        <v>209600</v>
      </c>
      <c r="E1166" s="454">
        <v>209600</v>
      </c>
      <c r="F1166" s="446">
        <v>0</v>
      </c>
    </row>
    <row r="1167" spans="2:6" s="424" customFormat="1">
      <c r="B1167" s="452" t="s">
        <v>2086</v>
      </c>
      <c r="C1167" s="453"/>
      <c r="D1167" s="454">
        <v>30988</v>
      </c>
      <c r="E1167" s="454">
        <v>30988</v>
      </c>
      <c r="F1167" s="446">
        <v>0</v>
      </c>
    </row>
    <row r="1168" spans="2:6" s="424" customFormat="1">
      <c r="B1168" s="452" t="s">
        <v>12</v>
      </c>
      <c r="C1168" s="453"/>
      <c r="D1168" s="454">
        <v>35200</v>
      </c>
      <c r="E1168" s="454">
        <v>35200</v>
      </c>
      <c r="F1168" s="446">
        <v>0</v>
      </c>
    </row>
    <row r="1169" spans="2:6" s="424" customFormat="1">
      <c r="B1169" s="452" t="s">
        <v>0</v>
      </c>
      <c r="C1169" s="453"/>
      <c r="D1169" s="454">
        <v>140000</v>
      </c>
      <c r="E1169" s="454">
        <v>140000</v>
      </c>
      <c r="F1169" s="446">
        <v>0</v>
      </c>
    </row>
    <row r="1170" spans="2:6" s="424" customFormat="1">
      <c r="B1170" s="452" t="s">
        <v>2089</v>
      </c>
      <c r="C1170" s="453"/>
      <c r="D1170" s="454">
        <v>165000</v>
      </c>
      <c r="E1170" s="454">
        <v>165000</v>
      </c>
      <c r="F1170" s="446">
        <v>0</v>
      </c>
    </row>
    <row r="1171" spans="2:6" s="424" customFormat="1">
      <c r="B1171" s="452" t="s">
        <v>19</v>
      </c>
      <c r="C1171" s="453"/>
      <c r="D1171" s="454">
        <v>20700</v>
      </c>
      <c r="E1171" s="454">
        <v>20700</v>
      </c>
      <c r="F1171" s="446">
        <v>0</v>
      </c>
    </row>
    <row r="1172" spans="2:6" s="424" customFormat="1">
      <c r="B1172" s="452" t="s">
        <v>5</v>
      </c>
      <c r="C1172" s="453"/>
      <c r="D1172" s="454">
        <v>21840</v>
      </c>
      <c r="E1172" s="454">
        <v>21840</v>
      </c>
      <c r="F1172" s="446">
        <v>0</v>
      </c>
    </row>
    <row r="1173" spans="2:6" s="424" customFormat="1">
      <c r="B1173" s="452" t="s">
        <v>2090</v>
      </c>
      <c r="C1173" s="453"/>
      <c r="D1173" s="454">
        <v>27175</v>
      </c>
      <c r="E1173" s="454">
        <v>27175</v>
      </c>
      <c r="F1173" s="446">
        <v>0</v>
      </c>
    </row>
    <row r="1174" spans="2:6" s="424" customFormat="1">
      <c r="B1174" s="452" t="s">
        <v>9</v>
      </c>
      <c r="C1174" s="453"/>
      <c r="D1174" s="454">
        <v>50990</v>
      </c>
      <c r="E1174" s="454">
        <v>50990</v>
      </c>
      <c r="F1174" s="446">
        <v>0</v>
      </c>
    </row>
    <row r="1175" spans="2:6" s="424" customFormat="1">
      <c r="B1175" s="452" t="s">
        <v>1074</v>
      </c>
      <c r="C1175" s="453"/>
      <c r="D1175" s="454">
        <v>399425</v>
      </c>
      <c r="E1175" s="454">
        <v>399425</v>
      </c>
      <c r="F1175" s="446">
        <v>0</v>
      </c>
    </row>
    <row r="1176" spans="2:6" s="424" customFormat="1">
      <c r="B1176" s="452" t="s">
        <v>1088</v>
      </c>
      <c r="C1176" s="453"/>
      <c r="D1176" s="454">
        <v>212375</v>
      </c>
      <c r="E1176" s="454">
        <v>212375</v>
      </c>
      <c r="F1176" s="446">
        <v>0</v>
      </c>
    </row>
    <row r="1177" spans="2:6" s="424" customFormat="1">
      <c r="B1177" s="452" t="s">
        <v>1082</v>
      </c>
      <c r="C1177" s="453"/>
      <c r="D1177" s="454">
        <v>498125</v>
      </c>
      <c r="E1177" s="454">
        <v>498125</v>
      </c>
      <c r="F1177" s="446">
        <v>0</v>
      </c>
    </row>
    <row r="1178" spans="2:6" s="424" customFormat="1">
      <c r="B1178" s="452" t="s">
        <v>1064</v>
      </c>
      <c r="C1178" s="453"/>
      <c r="D1178" s="454">
        <v>354813</v>
      </c>
      <c r="E1178" s="454">
        <v>354813</v>
      </c>
      <c r="F1178" s="446">
        <v>0</v>
      </c>
    </row>
    <row r="1179" spans="2:6" s="424" customFormat="1">
      <c r="B1179" s="452" t="s">
        <v>1069</v>
      </c>
      <c r="C1179" s="453"/>
      <c r="D1179" s="454">
        <v>249875</v>
      </c>
      <c r="E1179" s="454">
        <v>249875</v>
      </c>
      <c r="F1179" s="446">
        <v>0</v>
      </c>
    </row>
    <row r="1180" spans="2:6" s="424" customFormat="1">
      <c r="B1180" s="452" t="s">
        <v>2091</v>
      </c>
      <c r="C1180" s="453"/>
      <c r="D1180" s="454">
        <v>57750</v>
      </c>
      <c r="E1180" s="454">
        <v>57750</v>
      </c>
      <c r="F1180" s="446">
        <v>0</v>
      </c>
    </row>
    <row r="1181" spans="2:6" s="424" customFormat="1">
      <c r="B1181" s="452" t="s">
        <v>2092</v>
      </c>
      <c r="C1181" s="453"/>
      <c r="D1181" s="454">
        <v>117000</v>
      </c>
      <c r="E1181" s="454">
        <v>117000</v>
      </c>
      <c r="F1181" s="446">
        <v>0</v>
      </c>
    </row>
    <row r="1182" spans="2:6" s="424" customFormat="1">
      <c r="B1182" s="452" t="s">
        <v>2093</v>
      </c>
      <c r="C1182" s="453"/>
      <c r="D1182" s="454">
        <v>89988</v>
      </c>
      <c r="E1182" s="454">
        <v>89988</v>
      </c>
      <c r="F1182" s="446">
        <v>0</v>
      </c>
    </row>
    <row r="1183" spans="2:6" s="424" customFormat="1">
      <c r="B1183" s="452" t="s">
        <v>4</v>
      </c>
      <c r="C1183" s="453"/>
      <c r="D1183" s="454">
        <v>93000</v>
      </c>
      <c r="E1183" s="454">
        <v>93000</v>
      </c>
      <c r="F1183" s="446">
        <v>0</v>
      </c>
    </row>
    <row r="1184" spans="2:6" s="424" customFormat="1">
      <c r="B1184" s="452" t="s">
        <v>2094</v>
      </c>
      <c r="C1184" s="453"/>
      <c r="D1184" s="454">
        <v>68750</v>
      </c>
      <c r="E1184" s="454">
        <v>68750</v>
      </c>
      <c r="F1184" s="446">
        <v>0</v>
      </c>
    </row>
    <row r="1185" spans="2:6" s="424" customFormat="1">
      <c r="B1185" s="452" t="s">
        <v>18</v>
      </c>
      <c r="C1185" s="453"/>
      <c r="D1185" s="454">
        <v>135000</v>
      </c>
      <c r="E1185" s="454">
        <v>135000</v>
      </c>
      <c r="F1185" s="446">
        <v>0</v>
      </c>
    </row>
    <row r="1186" spans="2:6" s="424" customFormat="1">
      <c r="B1186" s="452" t="s">
        <v>6</v>
      </c>
      <c r="C1186" s="453"/>
      <c r="D1186" s="454">
        <v>92500</v>
      </c>
      <c r="E1186" s="454">
        <v>92500</v>
      </c>
      <c r="F1186" s="446">
        <v>0</v>
      </c>
    </row>
    <row r="1187" spans="2:6" s="424" customFormat="1">
      <c r="B1187" s="452" t="s">
        <v>10</v>
      </c>
      <c r="C1187" s="453"/>
      <c r="D1187" s="454">
        <v>160000</v>
      </c>
      <c r="E1187" s="454">
        <v>160000</v>
      </c>
      <c r="F1187" s="446">
        <v>0</v>
      </c>
    </row>
    <row r="1188" spans="2:6" s="424" customFormat="1">
      <c r="B1188" s="452" t="s">
        <v>2095</v>
      </c>
      <c r="C1188" s="453"/>
      <c r="D1188" s="454">
        <v>52000</v>
      </c>
      <c r="E1188" s="454">
        <v>52000</v>
      </c>
      <c r="F1188" s="446">
        <v>0</v>
      </c>
    </row>
    <row r="1189" spans="2:6" s="424" customFormat="1">
      <c r="B1189" s="452" t="s">
        <v>8</v>
      </c>
      <c r="C1189" s="453"/>
      <c r="D1189" s="454">
        <v>30740</v>
      </c>
      <c r="E1189" s="454">
        <v>30740</v>
      </c>
      <c r="F1189" s="446">
        <v>0</v>
      </c>
    </row>
    <row r="1190" spans="2:6" s="424" customFormat="1">
      <c r="B1190" s="452" t="s">
        <v>1</v>
      </c>
      <c r="C1190" s="453"/>
      <c r="D1190" s="454">
        <v>39600</v>
      </c>
      <c r="E1190" s="454">
        <v>39600</v>
      </c>
      <c r="F1190" s="446">
        <v>0</v>
      </c>
    </row>
    <row r="1191" spans="2:6" s="424" customFormat="1">
      <c r="B1191" s="452" t="s">
        <v>2</v>
      </c>
      <c r="C1191" s="453"/>
      <c r="D1191" s="454">
        <v>74962</v>
      </c>
      <c r="E1191" s="454">
        <v>74962</v>
      </c>
      <c r="F1191" s="446">
        <v>0</v>
      </c>
    </row>
    <row r="1192" spans="2:6" s="424" customFormat="1">
      <c r="B1192" s="452" t="s">
        <v>2096</v>
      </c>
      <c r="C1192" s="453"/>
      <c r="D1192" s="454">
        <v>575000</v>
      </c>
      <c r="E1192" s="454">
        <v>575000</v>
      </c>
      <c r="F1192" s="446">
        <v>0</v>
      </c>
    </row>
    <row r="1193" spans="2:6" s="424" customFormat="1">
      <c r="B1193" s="452" t="s">
        <v>2097</v>
      </c>
      <c r="C1193" s="453"/>
      <c r="D1193" s="454">
        <v>3283707</v>
      </c>
      <c r="E1193" s="454">
        <v>3283707</v>
      </c>
      <c r="F1193" s="446">
        <v>0</v>
      </c>
    </row>
    <row r="1194" spans="2:6" s="424" customFormat="1">
      <c r="B1194" s="452" t="s">
        <v>1079</v>
      </c>
      <c r="C1194" s="453"/>
      <c r="D1194" s="454">
        <v>863600</v>
      </c>
      <c r="E1194" s="454">
        <v>863600</v>
      </c>
      <c r="F1194" s="446">
        <v>0</v>
      </c>
    </row>
    <row r="1195" spans="2:6" s="424" customFormat="1">
      <c r="B1195" s="452" t="s">
        <v>2077</v>
      </c>
      <c r="C1195" s="453"/>
      <c r="D1195" s="454">
        <v>194400</v>
      </c>
      <c r="E1195" s="454">
        <v>194400</v>
      </c>
      <c r="F1195" s="446">
        <v>0</v>
      </c>
    </row>
    <row r="1196" spans="2:6" s="424" customFormat="1">
      <c r="B1196" s="452" t="s">
        <v>1084</v>
      </c>
      <c r="C1196" s="453"/>
      <c r="D1196" s="454">
        <v>774700</v>
      </c>
      <c r="E1196" s="454">
        <v>774700</v>
      </c>
      <c r="F1196" s="446">
        <v>0</v>
      </c>
    </row>
    <row r="1197" spans="2:6" s="424" customFormat="1">
      <c r="B1197" s="452" t="s">
        <v>2098</v>
      </c>
      <c r="C1197" s="453"/>
      <c r="D1197" s="454">
        <v>627385</v>
      </c>
      <c r="E1197" s="454">
        <v>627385</v>
      </c>
      <c r="F1197" s="446">
        <v>0</v>
      </c>
    </row>
    <row r="1198" spans="2:6" s="424" customFormat="1">
      <c r="B1198" s="452" t="s">
        <v>1085</v>
      </c>
      <c r="C1198" s="453"/>
      <c r="D1198" s="454">
        <v>565150</v>
      </c>
      <c r="E1198" s="454">
        <v>565150</v>
      </c>
      <c r="F1198" s="446">
        <v>0</v>
      </c>
    </row>
    <row r="1199" spans="2:6" s="424" customFormat="1">
      <c r="B1199" s="452" t="s">
        <v>1059</v>
      </c>
      <c r="C1199" s="453"/>
      <c r="D1199" s="454">
        <v>119380</v>
      </c>
      <c r="E1199" s="454">
        <v>119380</v>
      </c>
      <c r="F1199" s="446">
        <v>0</v>
      </c>
    </row>
    <row r="1200" spans="2:6" s="424" customFormat="1">
      <c r="B1200" s="452" t="s">
        <v>1075</v>
      </c>
      <c r="C1200" s="453"/>
      <c r="D1200" s="454">
        <v>100000</v>
      </c>
      <c r="E1200" s="454">
        <v>100000</v>
      </c>
      <c r="F1200" s="446">
        <v>0</v>
      </c>
    </row>
    <row r="1201" spans="2:6" s="424" customFormat="1">
      <c r="B1201" s="452" t="s">
        <v>13</v>
      </c>
      <c r="C1201" s="453"/>
      <c r="D1201" s="454">
        <v>60125</v>
      </c>
      <c r="E1201" s="454">
        <v>60125</v>
      </c>
      <c r="F1201" s="446">
        <v>0</v>
      </c>
    </row>
    <row r="1202" spans="2:6" s="424" customFormat="1">
      <c r="B1202" s="452" t="s">
        <v>7</v>
      </c>
      <c r="C1202" s="453"/>
      <c r="D1202" s="454">
        <v>73400</v>
      </c>
      <c r="E1202" s="454">
        <v>73400</v>
      </c>
      <c r="F1202" s="446">
        <v>0</v>
      </c>
    </row>
    <row r="1203" spans="2:6" s="424" customFormat="1">
      <c r="B1203" s="452" t="s">
        <v>3</v>
      </c>
      <c r="C1203" s="453"/>
      <c r="D1203" s="454">
        <v>210200</v>
      </c>
      <c r="E1203" s="454">
        <v>210200</v>
      </c>
      <c r="F1203" s="446">
        <v>0</v>
      </c>
    </row>
    <row r="1204" spans="2:6" s="424" customFormat="1">
      <c r="B1204" s="452" t="s">
        <v>16</v>
      </c>
      <c r="C1204" s="453"/>
      <c r="D1204" s="454">
        <v>124500</v>
      </c>
      <c r="E1204" s="454">
        <v>124500</v>
      </c>
      <c r="F1204" s="446">
        <v>0</v>
      </c>
    </row>
    <row r="1205" spans="2:6" s="424" customFormat="1">
      <c r="B1205" s="452" t="s">
        <v>2099</v>
      </c>
      <c r="C1205" s="453"/>
      <c r="D1205" s="454">
        <v>88000</v>
      </c>
      <c r="E1205" s="454">
        <v>88000</v>
      </c>
      <c r="F1205" s="446">
        <v>0</v>
      </c>
    </row>
    <row r="1206" spans="2:6" s="424" customFormat="1">
      <c r="B1206" s="452" t="s">
        <v>14</v>
      </c>
      <c r="C1206" s="453"/>
      <c r="D1206" s="454">
        <v>74000</v>
      </c>
      <c r="E1206" s="454">
        <v>74000</v>
      </c>
      <c r="F1206" s="446">
        <v>0</v>
      </c>
    </row>
    <row r="1207" spans="2:6" s="424" customFormat="1">
      <c r="B1207" s="452" t="s">
        <v>15</v>
      </c>
      <c r="C1207" s="453"/>
      <c r="D1207" s="454">
        <v>155960</v>
      </c>
      <c r="E1207" s="454">
        <v>155960</v>
      </c>
      <c r="F1207" s="446">
        <v>0</v>
      </c>
    </row>
    <row r="1208" spans="2:6" s="424" customFormat="1">
      <c r="B1208" s="452" t="s">
        <v>2100</v>
      </c>
      <c r="C1208" s="453"/>
      <c r="D1208" s="454">
        <v>575000</v>
      </c>
      <c r="E1208" s="454">
        <v>575000</v>
      </c>
      <c r="F1208" s="446">
        <v>0</v>
      </c>
    </row>
    <row r="1209" spans="2:6" s="424" customFormat="1">
      <c r="B1209" s="452" t="s">
        <v>2100</v>
      </c>
      <c r="C1209" s="453"/>
      <c r="D1209" s="454">
        <v>575000</v>
      </c>
      <c r="E1209" s="454">
        <v>575000</v>
      </c>
      <c r="F1209" s="446">
        <v>0</v>
      </c>
    </row>
    <row r="1210" spans="2:6" s="424" customFormat="1">
      <c r="B1210" s="452" t="s">
        <v>2100</v>
      </c>
      <c r="C1210" s="453"/>
      <c r="D1210" s="454">
        <v>575000</v>
      </c>
      <c r="E1210" s="454">
        <v>575000</v>
      </c>
      <c r="F1210" s="446">
        <v>0</v>
      </c>
    </row>
    <row r="1211" spans="2:6" s="424" customFormat="1">
      <c r="B1211" s="452" t="s">
        <v>2100</v>
      </c>
      <c r="C1211" s="453"/>
      <c r="D1211" s="454">
        <v>575000</v>
      </c>
      <c r="E1211" s="454">
        <v>575000</v>
      </c>
      <c r="F1211" s="446">
        <v>0</v>
      </c>
    </row>
    <row r="1212" spans="2:6" s="424" customFormat="1">
      <c r="B1212" s="452" t="s">
        <v>2100</v>
      </c>
      <c r="C1212" s="453"/>
      <c r="D1212" s="454">
        <v>575000</v>
      </c>
      <c r="E1212" s="454">
        <v>575000</v>
      </c>
      <c r="F1212" s="446">
        <v>0</v>
      </c>
    </row>
    <row r="1213" spans="2:6" s="424" customFormat="1">
      <c r="B1213" s="452" t="s">
        <v>2100</v>
      </c>
      <c r="C1213" s="453"/>
      <c r="D1213" s="454">
        <v>575000</v>
      </c>
      <c r="E1213" s="454">
        <v>575000</v>
      </c>
      <c r="F1213" s="446">
        <v>0</v>
      </c>
    </row>
    <row r="1214" spans="2:6" s="424" customFormat="1">
      <c r="B1214" s="452" t="s">
        <v>1076</v>
      </c>
      <c r="C1214" s="453"/>
      <c r="D1214" s="454">
        <v>235000</v>
      </c>
      <c r="E1214" s="454">
        <v>235000</v>
      </c>
      <c r="F1214" s="446">
        <v>0</v>
      </c>
    </row>
    <row r="1215" spans="2:6" s="424" customFormat="1">
      <c r="B1215" s="452" t="s">
        <v>2078</v>
      </c>
      <c r="C1215" s="453"/>
      <c r="D1215" s="454">
        <v>194400</v>
      </c>
      <c r="E1215" s="454">
        <v>194400</v>
      </c>
      <c r="F1215" s="446">
        <v>0</v>
      </c>
    </row>
    <row r="1216" spans="2:6" s="424" customFormat="1">
      <c r="B1216" s="452" t="s">
        <v>2078</v>
      </c>
      <c r="C1216" s="453"/>
      <c r="D1216" s="454">
        <v>194400</v>
      </c>
      <c r="E1216" s="454">
        <v>194400</v>
      </c>
      <c r="F1216" s="446">
        <v>0</v>
      </c>
    </row>
    <row r="1217" spans="2:6" s="424" customFormat="1">
      <c r="B1217" s="452" t="s">
        <v>2078</v>
      </c>
      <c r="C1217" s="453"/>
      <c r="D1217" s="454">
        <v>194400</v>
      </c>
      <c r="E1217" s="454">
        <v>194400</v>
      </c>
      <c r="F1217" s="446">
        <v>0</v>
      </c>
    </row>
    <row r="1218" spans="2:6" s="424" customFormat="1">
      <c r="B1218" s="452" t="s">
        <v>2078</v>
      </c>
      <c r="C1218" s="453"/>
      <c r="D1218" s="454">
        <v>194400</v>
      </c>
      <c r="E1218" s="454">
        <v>194400</v>
      </c>
      <c r="F1218" s="446">
        <v>0</v>
      </c>
    </row>
    <row r="1219" spans="2:6" s="424" customFormat="1">
      <c r="B1219" s="452" t="s">
        <v>2099</v>
      </c>
      <c r="C1219" s="453"/>
      <c r="D1219" s="454">
        <v>88000</v>
      </c>
      <c r="E1219" s="454">
        <v>88000</v>
      </c>
      <c r="F1219" s="446">
        <v>0</v>
      </c>
    </row>
    <row r="1220" spans="2:6" s="424" customFormat="1">
      <c r="B1220" s="452" t="s">
        <v>2101</v>
      </c>
      <c r="C1220" s="453"/>
      <c r="D1220" s="454">
        <v>375000</v>
      </c>
      <c r="E1220" s="454">
        <v>375000</v>
      </c>
      <c r="F1220" s="446">
        <v>0</v>
      </c>
    </row>
    <row r="1221" spans="2:6" s="424" customFormat="1">
      <c r="B1221" s="452" t="s">
        <v>2102</v>
      </c>
      <c r="C1221" s="453"/>
      <c r="D1221" s="454">
        <v>68750</v>
      </c>
      <c r="E1221" s="454">
        <v>68750</v>
      </c>
      <c r="F1221" s="446">
        <v>0</v>
      </c>
    </row>
    <row r="1222" spans="2:6" s="424" customFormat="1">
      <c r="B1222" s="452" t="s">
        <v>2103</v>
      </c>
      <c r="C1222" s="453"/>
      <c r="D1222" s="454">
        <v>68750</v>
      </c>
      <c r="E1222" s="454">
        <v>68750</v>
      </c>
      <c r="F1222" s="446">
        <v>0</v>
      </c>
    </row>
    <row r="1223" spans="2:6" s="424" customFormat="1">
      <c r="B1223" s="452" t="s">
        <v>2103</v>
      </c>
      <c r="C1223" s="453"/>
      <c r="D1223" s="454">
        <v>68750</v>
      </c>
      <c r="E1223" s="454">
        <v>68750</v>
      </c>
      <c r="F1223" s="446">
        <v>0</v>
      </c>
    </row>
    <row r="1224" spans="2:6" s="424" customFormat="1">
      <c r="B1224" s="452" t="s">
        <v>2103</v>
      </c>
      <c r="C1224" s="453"/>
      <c r="D1224" s="454">
        <v>68750</v>
      </c>
      <c r="E1224" s="454">
        <v>68750</v>
      </c>
      <c r="F1224" s="446">
        <v>0</v>
      </c>
    </row>
    <row r="1225" spans="2:6" s="424" customFormat="1">
      <c r="B1225" s="452" t="s">
        <v>1100</v>
      </c>
      <c r="C1225" s="453"/>
      <c r="D1225" s="454">
        <v>96000</v>
      </c>
      <c r="E1225" s="454">
        <v>96000</v>
      </c>
      <c r="F1225" s="446">
        <v>0</v>
      </c>
    </row>
    <row r="1226" spans="2:6" s="424" customFormat="1">
      <c r="B1226" s="452" t="s">
        <v>1098</v>
      </c>
      <c r="C1226" s="453"/>
      <c r="D1226" s="454">
        <v>4375000</v>
      </c>
      <c r="E1226" s="454">
        <v>4375000</v>
      </c>
      <c r="F1226" s="446">
        <v>0</v>
      </c>
    </row>
    <row r="1227" spans="2:6" s="424" customFormat="1">
      <c r="B1227" s="452" t="s">
        <v>2104</v>
      </c>
      <c r="C1227" s="453"/>
      <c r="D1227" s="454">
        <v>215250</v>
      </c>
      <c r="E1227" s="454">
        <v>215250</v>
      </c>
      <c r="F1227" s="446">
        <v>0</v>
      </c>
    </row>
    <row r="1228" spans="2:6" s="424" customFormat="1">
      <c r="B1228" s="452" t="s">
        <v>2105</v>
      </c>
      <c r="C1228" s="453"/>
      <c r="D1228" s="454">
        <v>575700</v>
      </c>
      <c r="E1228" s="454">
        <v>575700</v>
      </c>
      <c r="F1228" s="446">
        <v>0</v>
      </c>
    </row>
    <row r="1229" spans="2:6" s="424" customFormat="1">
      <c r="B1229" s="452" t="s">
        <v>2105</v>
      </c>
      <c r="C1229" s="453"/>
      <c r="D1229" s="454">
        <v>575700</v>
      </c>
      <c r="E1229" s="454">
        <v>575700</v>
      </c>
      <c r="F1229" s="446">
        <v>0</v>
      </c>
    </row>
    <row r="1230" spans="2:6" s="424" customFormat="1">
      <c r="B1230" s="452" t="s">
        <v>1046</v>
      </c>
      <c r="C1230" s="453"/>
      <c r="D1230" s="454">
        <v>330200</v>
      </c>
      <c r="E1230" s="454">
        <v>330200</v>
      </c>
      <c r="F1230" s="446">
        <v>0</v>
      </c>
    </row>
    <row r="1231" spans="2:6" s="424" customFormat="1">
      <c r="B1231" s="452" t="s">
        <v>2106</v>
      </c>
      <c r="C1231" s="453"/>
      <c r="D1231" s="454">
        <v>698500</v>
      </c>
      <c r="E1231" s="454">
        <v>698500</v>
      </c>
      <c r="F1231" s="446">
        <v>0</v>
      </c>
    </row>
    <row r="1232" spans="2:6" s="424" customFormat="1">
      <c r="B1232" s="452" t="s">
        <v>2107</v>
      </c>
      <c r="C1232" s="453"/>
      <c r="D1232" s="454">
        <v>654939</v>
      </c>
      <c r="E1232" s="454">
        <v>654939</v>
      </c>
      <c r="F1232" s="446">
        <v>0</v>
      </c>
    </row>
    <row r="1233" spans="2:6" s="424" customFormat="1">
      <c r="B1233" s="452" t="s">
        <v>2108</v>
      </c>
      <c r="C1233" s="453"/>
      <c r="D1233" s="454">
        <v>1651000</v>
      </c>
      <c r="E1233" s="454">
        <v>1651000</v>
      </c>
      <c r="F1233" s="446">
        <v>0</v>
      </c>
    </row>
    <row r="1234" spans="2:6" s="424" customFormat="1">
      <c r="B1234" s="452" t="s">
        <v>1045</v>
      </c>
      <c r="C1234" s="453"/>
      <c r="D1234" s="454">
        <v>4000000</v>
      </c>
      <c r="E1234" s="454">
        <v>4000000</v>
      </c>
      <c r="F1234" s="446">
        <v>0</v>
      </c>
    </row>
    <row r="1235" spans="2:6" s="424" customFormat="1">
      <c r="B1235" s="452" t="s">
        <v>1047</v>
      </c>
      <c r="C1235" s="453"/>
      <c r="D1235" s="454">
        <v>99060</v>
      </c>
      <c r="E1235" s="454">
        <v>99060</v>
      </c>
      <c r="F1235" s="446">
        <v>0</v>
      </c>
    </row>
    <row r="1236" spans="2:6" s="424" customFormat="1">
      <c r="B1236" s="452" t="s">
        <v>1048</v>
      </c>
      <c r="C1236" s="453"/>
      <c r="D1236" s="454">
        <v>99060</v>
      </c>
      <c r="E1236" s="454">
        <v>99060</v>
      </c>
      <c r="F1236" s="446">
        <v>0</v>
      </c>
    </row>
    <row r="1237" spans="2:6" s="424" customFormat="1">
      <c r="B1237" s="452" t="s">
        <v>1049</v>
      </c>
      <c r="C1237" s="453"/>
      <c r="D1237" s="454">
        <v>340560</v>
      </c>
      <c r="E1237" s="454">
        <v>340560</v>
      </c>
      <c r="F1237" s="446">
        <v>0</v>
      </c>
    </row>
    <row r="1238" spans="2:6" s="424" customFormat="1">
      <c r="B1238" s="452" t="s">
        <v>2109</v>
      </c>
      <c r="C1238" s="453"/>
      <c r="D1238" s="454">
        <v>1695500</v>
      </c>
      <c r="E1238" s="454">
        <v>1695500</v>
      </c>
      <c r="F1238" s="446">
        <v>0</v>
      </c>
    </row>
    <row r="1239" spans="2:6" s="424" customFormat="1">
      <c r="B1239" s="452" t="s">
        <v>1099</v>
      </c>
      <c r="C1239" s="453"/>
      <c r="D1239" s="454">
        <v>290000</v>
      </c>
      <c r="E1239" s="454">
        <v>290000</v>
      </c>
      <c r="F1239" s="446">
        <v>0</v>
      </c>
    </row>
    <row r="1240" spans="2:6" s="424" customFormat="1">
      <c r="B1240" s="452" t="s">
        <v>1097</v>
      </c>
      <c r="C1240" s="453"/>
      <c r="D1240" s="454">
        <v>236700</v>
      </c>
      <c r="E1240" s="454">
        <v>236700</v>
      </c>
      <c r="F1240" s="446">
        <v>0</v>
      </c>
    </row>
    <row r="1241" spans="2:6" s="424" customFormat="1">
      <c r="B1241" s="452" t="s">
        <v>2110</v>
      </c>
      <c r="C1241" s="453"/>
      <c r="D1241" s="454">
        <v>635000</v>
      </c>
      <c r="E1241" s="454">
        <v>635000</v>
      </c>
      <c r="F1241" s="446">
        <v>0</v>
      </c>
    </row>
    <row r="1242" spans="2:6" s="424" customFormat="1">
      <c r="B1242" s="452" t="s">
        <v>2111</v>
      </c>
      <c r="C1242" s="453"/>
      <c r="D1242" s="454">
        <v>149860</v>
      </c>
      <c r="E1242" s="454">
        <v>149860</v>
      </c>
      <c r="F1242" s="446">
        <v>0</v>
      </c>
    </row>
    <row r="1243" spans="2:6" s="424" customFormat="1">
      <c r="B1243" s="452" t="s">
        <v>2111</v>
      </c>
      <c r="C1243" s="453"/>
      <c r="D1243" s="454">
        <v>149860</v>
      </c>
      <c r="E1243" s="454">
        <v>149860</v>
      </c>
      <c r="F1243" s="446">
        <v>0</v>
      </c>
    </row>
    <row r="1244" spans="2:6" s="424" customFormat="1">
      <c r="B1244" s="452" t="s">
        <v>2088</v>
      </c>
      <c r="C1244" s="453"/>
      <c r="D1244" s="454">
        <v>149860</v>
      </c>
      <c r="E1244" s="454">
        <v>149860</v>
      </c>
      <c r="F1244" s="446">
        <v>0</v>
      </c>
    </row>
    <row r="1245" spans="2:6" s="424" customFormat="1">
      <c r="B1245" s="452" t="s">
        <v>2088</v>
      </c>
      <c r="C1245" s="453"/>
      <c r="D1245" s="454">
        <v>149860</v>
      </c>
      <c r="E1245" s="454">
        <v>149860</v>
      </c>
      <c r="F1245" s="446">
        <v>0</v>
      </c>
    </row>
    <row r="1246" spans="2:6" s="424" customFormat="1">
      <c r="B1246" s="452" t="s">
        <v>2112</v>
      </c>
      <c r="C1246" s="453"/>
      <c r="D1246" s="454">
        <v>381000</v>
      </c>
      <c r="E1246" s="454">
        <v>381000</v>
      </c>
      <c r="F1246" s="446">
        <v>0</v>
      </c>
    </row>
    <row r="1247" spans="2:6" s="424" customFormat="1">
      <c r="B1247" s="452" t="s">
        <v>2113</v>
      </c>
      <c r="C1247" s="453"/>
      <c r="D1247" s="454">
        <v>381000</v>
      </c>
      <c r="E1247" s="454">
        <v>381000</v>
      </c>
      <c r="F1247" s="446">
        <v>0</v>
      </c>
    </row>
    <row r="1248" spans="2:6" s="424" customFormat="1">
      <c r="B1248" s="452" t="s">
        <v>1056</v>
      </c>
      <c r="C1248" s="453"/>
      <c r="D1248" s="454">
        <v>635000</v>
      </c>
      <c r="E1248" s="454">
        <v>635000</v>
      </c>
      <c r="F1248" s="446">
        <v>0</v>
      </c>
    </row>
    <row r="1249" spans="2:6" s="424" customFormat="1">
      <c r="B1249" s="452" t="s">
        <v>1054</v>
      </c>
      <c r="C1249" s="453"/>
      <c r="D1249" s="454">
        <v>482600</v>
      </c>
      <c r="E1249" s="454">
        <v>482600</v>
      </c>
      <c r="F1249" s="446">
        <v>0</v>
      </c>
    </row>
    <row r="1250" spans="2:6" s="424" customFormat="1">
      <c r="B1250" s="452" t="s">
        <v>2114</v>
      </c>
      <c r="C1250" s="453"/>
      <c r="D1250" s="454">
        <v>254000</v>
      </c>
      <c r="E1250" s="454">
        <v>254000</v>
      </c>
      <c r="F1250" s="446">
        <v>0</v>
      </c>
    </row>
    <row r="1251" spans="2:6" s="424" customFormat="1">
      <c r="B1251" s="452" t="s">
        <v>1053</v>
      </c>
      <c r="C1251" s="453"/>
      <c r="D1251" s="454">
        <v>444500</v>
      </c>
      <c r="E1251" s="454">
        <v>444500</v>
      </c>
      <c r="F1251" s="446">
        <v>0</v>
      </c>
    </row>
    <row r="1252" spans="2:6" s="424" customFormat="1">
      <c r="B1252" s="452" t="s">
        <v>2115</v>
      </c>
      <c r="C1252" s="453"/>
      <c r="D1252" s="454">
        <v>228600</v>
      </c>
      <c r="E1252" s="454">
        <v>228600</v>
      </c>
      <c r="F1252" s="446">
        <v>0</v>
      </c>
    </row>
    <row r="1253" spans="2:6" s="424" customFormat="1">
      <c r="B1253" s="452" t="s">
        <v>1055</v>
      </c>
      <c r="C1253" s="453"/>
      <c r="D1253" s="454">
        <v>254000</v>
      </c>
      <c r="E1253" s="454">
        <v>254000</v>
      </c>
      <c r="F1253" s="446">
        <v>0</v>
      </c>
    </row>
    <row r="1254" spans="2:6" s="424" customFormat="1">
      <c r="B1254" s="452" t="s">
        <v>2088</v>
      </c>
      <c r="C1254" s="453"/>
      <c r="D1254" s="454">
        <v>149860</v>
      </c>
      <c r="E1254" s="454">
        <v>149860</v>
      </c>
      <c r="F1254" s="446">
        <v>0</v>
      </c>
    </row>
    <row r="1255" spans="2:6" s="424" customFormat="1">
      <c r="B1255" s="452" t="s">
        <v>2088</v>
      </c>
      <c r="C1255" s="453"/>
      <c r="D1255" s="454">
        <v>149860</v>
      </c>
      <c r="E1255" s="454">
        <v>149860</v>
      </c>
      <c r="F1255" s="446">
        <v>0</v>
      </c>
    </row>
    <row r="1256" spans="2:6" s="424" customFormat="1">
      <c r="B1256" s="452" t="s">
        <v>2116</v>
      </c>
      <c r="C1256" s="453"/>
      <c r="D1256" s="454">
        <v>508000</v>
      </c>
      <c r="E1256" s="454">
        <v>508000</v>
      </c>
      <c r="F1256" s="446">
        <v>0</v>
      </c>
    </row>
    <row r="1257" spans="2:6" s="424" customFormat="1">
      <c r="B1257" s="452" t="s">
        <v>2117</v>
      </c>
      <c r="C1257" s="453"/>
      <c r="D1257" s="454">
        <v>990600</v>
      </c>
      <c r="E1257" s="454">
        <v>990600</v>
      </c>
      <c r="F1257" s="446">
        <v>0</v>
      </c>
    </row>
    <row r="1258" spans="2:6" s="424" customFormat="1">
      <c r="B1258" s="452" t="s">
        <v>1051</v>
      </c>
      <c r="C1258" s="453"/>
      <c r="D1258" s="454">
        <v>381000</v>
      </c>
      <c r="E1258" s="454">
        <v>381000</v>
      </c>
      <c r="F1258" s="446">
        <v>0</v>
      </c>
    </row>
    <row r="1259" spans="2:6" s="424" customFormat="1">
      <c r="B1259" s="452" t="s">
        <v>2118</v>
      </c>
      <c r="C1259" s="453"/>
      <c r="D1259" s="454">
        <v>120000</v>
      </c>
      <c r="E1259" s="454">
        <v>120000</v>
      </c>
      <c r="F1259" s="446">
        <v>0</v>
      </c>
    </row>
    <row r="1260" spans="2:6" s="424" customFormat="1">
      <c r="B1260" s="452" t="s">
        <v>2118</v>
      </c>
      <c r="C1260" s="453"/>
      <c r="D1260" s="454">
        <v>120000</v>
      </c>
      <c r="E1260" s="454">
        <v>120000</v>
      </c>
      <c r="F1260" s="446">
        <v>0</v>
      </c>
    </row>
    <row r="1261" spans="2:6" s="424" customFormat="1">
      <c r="B1261" s="452" t="s">
        <v>2118</v>
      </c>
      <c r="C1261" s="453"/>
      <c r="D1261" s="454">
        <v>95000</v>
      </c>
      <c r="E1261" s="454">
        <v>95000</v>
      </c>
      <c r="F1261" s="446">
        <v>0</v>
      </c>
    </row>
    <row r="1262" spans="2:6" s="424" customFormat="1">
      <c r="B1262" s="452" t="s">
        <v>2118</v>
      </c>
      <c r="C1262" s="453"/>
      <c r="D1262" s="454">
        <v>95000</v>
      </c>
      <c r="E1262" s="454">
        <v>95000</v>
      </c>
      <c r="F1262" s="446">
        <v>0</v>
      </c>
    </row>
    <row r="1263" spans="2:6" s="424" customFormat="1">
      <c r="B1263" s="452" t="s">
        <v>2119</v>
      </c>
      <c r="C1263" s="453"/>
      <c r="D1263" s="454">
        <v>157480</v>
      </c>
      <c r="E1263" s="454">
        <v>157480</v>
      </c>
      <c r="F1263" s="446">
        <v>0</v>
      </c>
    </row>
    <row r="1264" spans="2:6" s="424" customFormat="1">
      <c r="B1264" s="452" t="s">
        <v>2119</v>
      </c>
      <c r="C1264" s="453"/>
      <c r="D1264" s="454">
        <v>157480</v>
      </c>
      <c r="E1264" s="454">
        <v>157480</v>
      </c>
      <c r="F1264" s="446">
        <v>0</v>
      </c>
    </row>
    <row r="1265" spans="2:6" s="424" customFormat="1">
      <c r="B1265" s="452" t="s">
        <v>2120</v>
      </c>
      <c r="C1265" s="453"/>
      <c r="D1265" s="454">
        <v>78740</v>
      </c>
      <c r="E1265" s="454">
        <v>78740</v>
      </c>
      <c r="F1265" s="446">
        <v>0</v>
      </c>
    </row>
    <row r="1266" spans="2:6" s="424" customFormat="1">
      <c r="B1266" s="452" t="s">
        <v>2120</v>
      </c>
      <c r="C1266" s="453"/>
      <c r="D1266" s="454">
        <v>78740</v>
      </c>
      <c r="E1266" s="454">
        <v>78740</v>
      </c>
      <c r="F1266" s="446">
        <v>0</v>
      </c>
    </row>
    <row r="1267" spans="2:6" s="424" customFormat="1">
      <c r="B1267" s="452" t="s">
        <v>2121</v>
      </c>
      <c r="C1267" s="453"/>
      <c r="D1267" s="454">
        <v>78740</v>
      </c>
      <c r="E1267" s="454">
        <v>78740</v>
      </c>
      <c r="F1267" s="446">
        <v>0</v>
      </c>
    </row>
    <row r="1268" spans="2:6" s="424" customFormat="1">
      <c r="B1268" s="452" t="s">
        <v>2121</v>
      </c>
      <c r="C1268" s="453"/>
      <c r="D1268" s="454">
        <v>78740</v>
      </c>
      <c r="E1268" s="454">
        <v>78740</v>
      </c>
      <c r="F1268" s="446">
        <v>0</v>
      </c>
    </row>
    <row r="1269" spans="2:6" s="424" customFormat="1">
      <c r="B1269" s="452" t="s">
        <v>2121</v>
      </c>
      <c r="C1269" s="453"/>
      <c r="D1269" s="454">
        <v>78740</v>
      </c>
      <c r="E1269" s="454">
        <v>78740</v>
      </c>
      <c r="F1269" s="446">
        <v>0</v>
      </c>
    </row>
    <row r="1270" spans="2:6" s="424" customFormat="1">
      <c r="B1270" s="452" t="s">
        <v>2121</v>
      </c>
      <c r="C1270" s="453"/>
      <c r="D1270" s="454">
        <v>78740</v>
      </c>
      <c r="E1270" s="454">
        <v>78740</v>
      </c>
      <c r="F1270" s="446">
        <v>0</v>
      </c>
    </row>
    <row r="1271" spans="2:6" s="424" customFormat="1">
      <c r="B1271" s="452" t="s">
        <v>2122</v>
      </c>
      <c r="C1271" s="453"/>
      <c r="D1271" s="454">
        <v>60000</v>
      </c>
      <c r="E1271" s="454">
        <v>60000</v>
      </c>
      <c r="F1271" s="446">
        <v>0</v>
      </c>
    </row>
    <row r="1272" spans="2:6" s="424" customFormat="1">
      <c r="B1272" s="452" t="s">
        <v>2122</v>
      </c>
      <c r="C1272" s="453"/>
      <c r="D1272" s="454">
        <v>60000</v>
      </c>
      <c r="E1272" s="454">
        <v>60000</v>
      </c>
      <c r="F1272" s="446">
        <v>0</v>
      </c>
    </row>
    <row r="1273" spans="2:6" s="424" customFormat="1">
      <c r="B1273" s="452" t="s">
        <v>2122</v>
      </c>
      <c r="C1273" s="453"/>
      <c r="D1273" s="454">
        <v>60000</v>
      </c>
      <c r="E1273" s="454">
        <v>60000</v>
      </c>
      <c r="F1273" s="446">
        <v>0</v>
      </c>
    </row>
    <row r="1274" spans="2:6" s="424" customFormat="1">
      <c r="B1274" s="452" t="s">
        <v>2122</v>
      </c>
      <c r="C1274" s="453"/>
      <c r="D1274" s="454">
        <v>60000</v>
      </c>
      <c r="E1274" s="454">
        <v>60000</v>
      </c>
      <c r="F1274" s="446">
        <v>0</v>
      </c>
    </row>
    <row r="1275" spans="2:6" s="424" customFormat="1">
      <c r="B1275" s="452" t="s">
        <v>2122</v>
      </c>
      <c r="C1275" s="453"/>
      <c r="D1275" s="454">
        <v>60000</v>
      </c>
      <c r="E1275" s="454">
        <v>60000</v>
      </c>
      <c r="F1275" s="446">
        <v>0</v>
      </c>
    </row>
    <row r="1276" spans="2:6" s="424" customFormat="1">
      <c r="B1276" s="452" t="s">
        <v>2122</v>
      </c>
      <c r="C1276" s="453"/>
      <c r="D1276" s="454">
        <v>60000</v>
      </c>
      <c r="E1276" s="454">
        <v>60000</v>
      </c>
      <c r="F1276" s="446">
        <v>0</v>
      </c>
    </row>
    <row r="1277" spans="2:6" s="424" customFormat="1">
      <c r="B1277" s="452" t="s">
        <v>2122</v>
      </c>
      <c r="C1277" s="453"/>
      <c r="D1277" s="454">
        <v>60000</v>
      </c>
      <c r="E1277" s="454">
        <v>60000</v>
      </c>
      <c r="F1277" s="446">
        <v>0</v>
      </c>
    </row>
    <row r="1278" spans="2:6" s="424" customFormat="1">
      <c r="B1278" s="452" t="s">
        <v>2122</v>
      </c>
      <c r="C1278" s="453"/>
      <c r="D1278" s="454">
        <v>60000</v>
      </c>
      <c r="E1278" s="454">
        <v>60000</v>
      </c>
      <c r="F1278" s="446">
        <v>0</v>
      </c>
    </row>
    <row r="1279" spans="2:6" s="424" customFormat="1">
      <c r="B1279" s="452" t="s">
        <v>2122</v>
      </c>
      <c r="C1279" s="453"/>
      <c r="D1279" s="454">
        <v>60000</v>
      </c>
      <c r="E1279" s="454">
        <v>60000</v>
      </c>
      <c r="F1279" s="446">
        <v>0</v>
      </c>
    </row>
    <row r="1280" spans="2:6" s="424" customFormat="1">
      <c r="B1280" s="452" t="s">
        <v>2122</v>
      </c>
      <c r="C1280" s="453"/>
      <c r="D1280" s="454">
        <v>60000</v>
      </c>
      <c r="E1280" s="454">
        <v>60000</v>
      </c>
      <c r="F1280" s="446">
        <v>0</v>
      </c>
    </row>
    <row r="1281" spans="2:6" s="424" customFormat="1">
      <c r="B1281" s="452" t="s">
        <v>2122</v>
      </c>
      <c r="C1281" s="453"/>
      <c r="D1281" s="454">
        <v>60000</v>
      </c>
      <c r="E1281" s="454">
        <v>60000</v>
      </c>
      <c r="F1281" s="446">
        <v>0</v>
      </c>
    </row>
    <row r="1282" spans="2:6" s="424" customFormat="1">
      <c r="B1282" s="452" t="s">
        <v>2122</v>
      </c>
      <c r="C1282" s="453"/>
      <c r="D1282" s="454">
        <v>60000</v>
      </c>
      <c r="E1282" s="454">
        <v>60000</v>
      </c>
      <c r="F1282" s="446">
        <v>0</v>
      </c>
    </row>
    <row r="1283" spans="2:6" s="424" customFormat="1">
      <c r="B1283" s="452" t="s">
        <v>2122</v>
      </c>
      <c r="C1283" s="453"/>
      <c r="D1283" s="454">
        <v>60000</v>
      </c>
      <c r="E1283" s="454">
        <v>60000</v>
      </c>
      <c r="F1283" s="446">
        <v>0</v>
      </c>
    </row>
    <row r="1284" spans="2:6" s="424" customFormat="1">
      <c r="B1284" s="452" t="s">
        <v>2122</v>
      </c>
      <c r="C1284" s="453"/>
      <c r="D1284" s="454">
        <v>60000</v>
      </c>
      <c r="E1284" s="454">
        <v>60000</v>
      </c>
      <c r="F1284" s="446">
        <v>0</v>
      </c>
    </row>
    <row r="1285" spans="2:6" s="424" customFormat="1">
      <c r="B1285" s="452" t="s">
        <v>2122</v>
      </c>
      <c r="C1285" s="453"/>
      <c r="D1285" s="454">
        <v>60000</v>
      </c>
      <c r="E1285" s="454">
        <v>60000</v>
      </c>
      <c r="F1285" s="446">
        <v>0</v>
      </c>
    </row>
    <row r="1286" spans="2:6" s="424" customFormat="1">
      <c r="B1286" s="452" t="s">
        <v>2122</v>
      </c>
      <c r="C1286" s="453"/>
      <c r="D1286" s="454">
        <v>60000</v>
      </c>
      <c r="E1286" s="454">
        <v>60000</v>
      </c>
      <c r="F1286" s="446">
        <v>0</v>
      </c>
    </row>
    <row r="1287" spans="2:6" s="424" customFormat="1">
      <c r="B1287" s="452" t="s">
        <v>2122</v>
      </c>
      <c r="C1287" s="453"/>
      <c r="D1287" s="454">
        <v>60000</v>
      </c>
      <c r="E1287" s="454">
        <v>60000</v>
      </c>
      <c r="F1287" s="446">
        <v>0</v>
      </c>
    </row>
    <row r="1288" spans="2:6" s="424" customFormat="1">
      <c r="B1288" s="452" t="s">
        <v>2122</v>
      </c>
      <c r="C1288" s="453"/>
      <c r="D1288" s="454">
        <v>60000</v>
      </c>
      <c r="E1288" s="454">
        <v>60000</v>
      </c>
      <c r="F1288" s="446">
        <v>0</v>
      </c>
    </row>
    <row r="1289" spans="2:6" s="424" customFormat="1">
      <c r="B1289" s="452" t="s">
        <v>2123</v>
      </c>
      <c r="C1289" s="453"/>
      <c r="D1289" s="454">
        <v>4638</v>
      </c>
      <c r="E1289" s="454">
        <v>4638</v>
      </c>
      <c r="F1289" s="446">
        <v>0</v>
      </c>
    </row>
    <row r="1290" spans="2:6" s="424" customFormat="1">
      <c r="B1290" s="452" t="s">
        <v>2123</v>
      </c>
      <c r="C1290" s="453"/>
      <c r="D1290" s="454">
        <v>4638</v>
      </c>
      <c r="E1290" s="454">
        <v>4638</v>
      </c>
      <c r="F1290" s="446">
        <v>0</v>
      </c>
    </row>
    <row r="1291" spans="2:6" s="424" customFormat="1">
      <c r="B1291" s="452" t="s">
        <v>2124</v>
      </c>
      <c r="C1291" s="453"/>
      <c r="D1291" s="454">
        <v>43307</v>
      </c>
      <c r="E1291" s="454">
        <v>43307</v>
      </c>
      <c r="F1291" s="446">
        <v>0</v>
      </c>
    </row>
    <row r="1292" spans="2:6" s="424" customFormat="1">
      <c r="B1292" s="452" t="s">
        <v>2125</v>
      </c>
      <c r="C1292" s="453"/>
      <c r="D1292" s="454">
        <v>1724</v>
      </c>
      <c r="E1292" s="454">
        <v>1724</v>
      </c>
      <c r="F1292" s="446">
        <v>0</v>
      </c>
    </row>
    <row r="1293" spans="2:6" s="424" customFormat="1">
      <c r="B1293" s="452" t="s">
        <v>2126</v>
      </c>
      <c r="C1293" s="453"/>
      <c r="D1293" s="454">
        <v>46457</v>
      </c>
      <c r="E1293" s="454">
        <v>46457</v>
      </c>
      <c r="F1293" s="446">
        <v>0</v>
      </c>
    </row>
    <row r="1294" spans="2:6" s="424" customFormat="1">
      <c r="B1294" s="452" t="s">
        <v>2127</v>
      </c>
      <c r="C1294" s="453"/>
      <c r="D1294" s="454">
        <v>60000</v>
      </c>
      <c r="E1294" s="454">
        <v>60000</v>
      </c>
      <c r="F1294" s="446">
        <v>0</v>
      </c>
    </row>
    <row r="1295" spans="2:6" s="424" customFormat="1">
      <c r="B1295" s="452" t="s">
        <v>2128</v>
      </c>
      <c r="C1295" s="453"/>
      <c r="D1295" s="454">
        <v>45000</v>
      </c>
      <c r="E1295" s="454">
        <v>45000</v>
      </c>
      <c r="F1295" s="446">
        <v>0</v>
      </c>
    </row>
    <row r="1296" spans="2:6" s="424" customFormat="1">
      <c r="B1296" s="452" t="s">
        <v>2128</v>
      </c>
      <c r="C1296" s="453"/>
      <c r="D1296" s="454">
        <v>45000</v>
      </c>
      <c r="E1296" s="454">
        <v>45000</v>
      </c>
      <c r="F1296" s="446">
        <v>0</v>
      </c>
    </row>
    <row r="1297" spans="2:6" s="424" customFormat="1">
      <c r="B1297" s="452" t="s">
        <v>2128</v>
      </c>
      <c r="C1297" s="453"/>
      <c r="D1297" s="454">
        <v>45000</v>
      </c>
      <c r="E1297" s="454">
        <v>45000</v>
      </c>
      <c r="F1297" s="446">
        <v>0</v>
      </c>
    </row>
    <row r="1298" spans="2:6" s="424" customFormat="1">
      <c r="B1298" s="452" t="s">
        <v>2129</v>
      </c>
      <c r="C1298" s="453"/>
      <c r="D1298" s="454">
        <v>30000</v>
      </c>
      <c r="E1298" s="454">
        <v>30000</v>
      </c>
      <c r="F1298" s="446">
        <v>0</v>
      </c>
    </row>
    <row r="1299" spans="2:6" s="424" customFormat="1">
      <c r="B1299" s="452" t="s">
        <v>2129</v>
      </c>
      <c r="C1299" s="453"/>
      <c r="D1299" s="454">
        <v>30000</v>
      </c>
      <c r="E1299" s="454">
        <v>30000</v>
      </c>
      <c r="F1299" s="446">
        <v>0</v>
      </c>
    </row>
    <row r="1300" spans="2:6" s="424" customFormat="1">
      <c r="B1300" s="452" t="s">
        <v>2130</v>
      </c>
      <c r="C1300" s="453"/>
      <c r="D1300" s="454">
        <v>25000</v>
      </c>
      <c r="E1300" s="454">
        <v>25000</v>
      </c>
      <c r="F1300" s="446">
        <v>0</v>
      </c>
    </row>
    <row r="1301" spans="2:6" s="424" customFormat="1">
      <c r="B1301" s="452" t="s">
        <v>2131</v>
      </c>
      <c r="C1301" s="453"/>
      <c r="D1301" s="454">
        <v>25000</v>
      </c>
      <c r="E1301" s="454">
        <v>25000</v>
      </c>
      <c r="F1301" s="446">
        <v>0</v>
      </c>
    </row>
    <row r="1302" spans="2:6" s="424" customFormat="1">
      <c r="B1302" s="452" t="s">
        <v>1387</v>
      </c>
      <c r="C1302" s="453"/>
      <c r="D1302" s="454">
        <v>15000</v>
      </c>
      <c r="E1302" s="454">
        <v>15000</v>
      </c>
      <c r="F1302" s="446">
        <v>0</v>
      </c>
    </row>
    <row r="1303" spans="2:6" s="424" customFormat="1">
      <c r="B1303" s="452" t="s">
        <v>2132</v>
      </c>
      <c r="C1303" s="453"/>
      <c r="D1303" s="454">
        <v>4500</v>
      </c>
      <c r="E1303" s="454">
        <v>4500</v>
      </c>
      <c r="F1303" s="446">
        <v>0</v>
      </c>
    </row>
    <row r="1304" spans="2:6" s="424" customFormat="1">
      <c r="B1304" s="452" t="s">
        <v>2132</v>
      </c>
      <c r="C1304" s="453"/>
      <c r="D1304" s="454">
        <v>4500</v>
      </c>
      <c r="E1304" s="454">
        <v>4500</v>
      </c>
      <c r="F1304" s="446">
        <v>0</v>
      </c>
    </row>
    <row r="1305" spans="2:6" s="424" customFormat="1">
      <c r="B1305" s="452" t="s">
        <v>2132</v>
      </c>
      <c r="C1305" s="453"/>
      <c r="D1305" s="454">
        <v>4500</v>
      </c>
      <c r="E1305" s="454">
        <v>4500</v>
      </c>
      <c r="F1305" s="446">
        <v>0</v>
      </c>
    </row>
    <row r="1306" spans="2:6" s="424" customFormat="1">
      <c r="B1306" s="452" t="s">
        <v>2132</v>
      </c>
      <c r="C1306" s="453"/>
      <c r="D1306" s="454">
        <v>4500</v>
      </c>
      <c r="E1306" s="454">
        <v>4500</v>
      </c>
      <c r="F1306" s="446">
        <v>0</v>
      </c>
    </row>
    <row r="1307" spans="2:6" s="424" customFormat="1">
      <c r="B1307" s="452" t="s">
        <v>2133</v>
      </c>
      <c r="C1307" s="453"/>
      <c r="D1307" s="454">
        <v>45000</v>
      </c>
      <c r="E1307" s="454">
        <v>45000</v>
      </c>
      <c r="F1307" s="446">
        <v>0</v>
      </c>
    </row>
    <row r="1308" spans="2:6" s="424" customFormat="1">
      <c r="B1308" s="452" t="s">
        <v>2133</v>
      </c>
      <c r="C1308" s="453"/>
      <c r="D1308" s="454">
        <v>45000</v>
      </c>
      <c r="E1308" s="454">
        <v>45000</v>
      </c>
      <c r="F1308" s="446">
        <v>0</v>
      </c>
    </row>
    <row r="1309" spans="2:6" s="424" customFormat="1">
      <c r="B1309" s="452" t="s">
        <v>2134</v>
      </c>
      <c r="C1309" s="453"/>
      <c r="D1309" s="454">
        <v>24500</v>
      </c>
      <c r="E1309" s="454">
        <v>24500</v>
      </c>
      <c r="F1309" s="446">
        <v>0</v>
      </c>
    </row>
    <row r="1310" spans="2:6" s="424" customFormat="1">
      <c r="B1310" s="452" t="s">
        <v>2135</v>
      </c>
      <c r="C1310" s="453"/>
      <c r="D1310" s="454">
        <v>17500</v>
      </c>
      <c r="E1310" s="454">
        <v>17500</v>
      </c>
      <c r="F1310" s="446">
        <v>0</v>
      </c>
    </row>
    <row r="1311" spans="2:6" s="424" customFormat="1">
      <c r="B1311" s="452" t="s">
        <v>2136</v>
      </c>
      <c r="C1311" s="453"/>
      <c r="D1311" s="454">
        <v>165524</v>
      </c>
      <c r="E1311" s="454">
        <v>165524</v>
      </c>
      <c r="F1311" s="446">
        <v>0</v>
      </c>
    </row>
    <row r="1312" spans="2:6" s="424" customFormat="1">
      <c r="B1312" s="452" t="s">
        <v>2137</v>
      </c>
      <c r="C1312" s="453"/>
      <c r="D1312" s="454">
        <v>5189</v>
      </c>
      <c r="E1312" s="454">
        <v>5189</v>
      </c>
      <c r="F1312" s="446">
        <v>0</v>
      </c>
    </row>
    <row r="1313" spans="2:6" s="424" customFormat="1">
      <c r="B1313" s="452" t="s">
        <v>2138</v>
      </c>
      <c r="C1313" s="453"/>
      <c r="D1313" s="454">
        <v>31496</v>
      </c>
      <c r="E1313" s="454">
        <v>31496</v>
      </c>
      <c r="F1313" s="446">
        <v>0</v>
      </c>
    </row>
    <row r="1314" spans="2:6" s="424" customFormat="1">
      <c r="B1314" s="452" t="s">
        <v>2138</v>
      </c>
      <c r="C1314" s="453"/>
      <c r="D1314" s="454">
        <v>31496</v>
      </c>
      <c r="E1314" s="454">
        <v>31496</v>
      </c>
      <c r="F1314" s="446">
        <v>0</v>
      </c>
    </row>
    <row r="1315" spans="2:6" s="424" customFormat="1">
      <c r="B1315" s="452" t="s">
        <v>1383</v>
      </c>
      <c r="C1315" s="453"/>
      <c r="D1315" s="454">
        <v>84244</v>
      </c>
      <c r="E1315" s="454">
        <v>84244</v>
      </c>
      <c r="F1315" s="446">
        <v>0</v>
      </c>
    </row>
    <row r="1316" spans="2:6" s="424" customFormat="1">
      <c r="B1316" s="452" t="s">
        <v>2139</v>
      </c>
      <c r="C1316" s="453"/>
      <c r="D1316" s="454">
        <v>133071</v>
      </c>
      <c r="E1316" s="454">
        <v>133071</v>
      </c>
      <c r="F1316" s="446">
        <v>0</v>
      </c>
    </row>
    <row r="1317" spans="2:6" s="424" customFormat="1">
      <c r="B1317" s="452" t="s">
        <v>2140</v>
      </c>
      <c r="C1317" s="453"/>
      <c r="D1317" s="454">
        <v>3980</v>
      </c>
      <c r="E1317" s="454">
        <v>3980</v>
      </c>
      <c r="F1317" s="446">
        <v>0</v>
      </c>
    </row>
    <row r="1318" spans="2:6" s="424" customFormat="1">
      <c r="B1318" s="452" t="s">
        <v>1388</v>
      </c>
      <c r="C1318" s="453"/>
      <c r="D1318" s="454">
        <v>2650</v>
      </c>
      <c r="E1318" s="454">
        <v>2650</v>
      </c>
      <c r="F1318" s="446">
        <v>0</v>
      </c>
    </row>
    <row r="1319" spans="2:6" s="424" customFormat="1">
      <c r="B1319" s="452" t="s">
        <v>2141</v>
      </c>
      <c r="C1319" s="453"/>
      <c r="D1319" s="454">
        <v>24500</v>
      </c>
      <c r="E1319" s="454">
        <v>24500</v>
      </c>
      <c r="F1319" s="446">
        <v>0</v>
      </c>
    </row>
    <row r="1320" spans="2:6" s="424" customFormat="1">
      <c r="B1320" s="452" t="s">
        <v>2142</v>
      </c>
      <c r="C1320" s="453"/>
      <c r="D1320" s="454">
        <v>12520</v>
      </c>
      <c r="E1320" s="454">
        <v>12520</v>
      </c>
      <c r="F1320" s="446">
        <v>0</v>
      </c>
    </row>
    <row r="1321" spans="2:6" s="424" customFormat="1">
      <c r="B1321" s="452" t="s">
        <v>2142</v>
      </c>
      <c r="C1321" s="453"/>
      <c r="D1321" s="454">
        <v>12520</v>
      </c>
      <c r="E1321" s="454">
        <v>12520</v>
      </c>
      <c r="F1321" s="446">
        <v>0</v>
      </c>
    </row>
    <row r="1322" spans="2:6" s="424" customFormat="1">
      <c r="B1322" s="452" t="s">
        <v>2142</v>
      </c>
      <c r="C1322" s="453"/>
      <c r="D1322" s="454">
        <v>12520</v>
      </c>
      <c r="E1322" s="454">
        <v>12520</v>
      </c>
      <c r="F1322" s="446">
        <v>0</v>
      </c>
    </row>
    <row r="1323" spans="2:6" s="424" customFormat="1">
      <c r="B1323" s="452" t="s">
        <v>2142</v>
      </c>
      <c r="C1323" s="453"/>
      <c r="D1323" s="454">
        <v>12520</v>
      </c>
      <c r="E1323" s="454">
        <v>12520</v>
      </c>
      <c r="F1323" s="446">
        <v>0</v>
      </c>
    </row>
    <row r="1324" spans="2:6" s="424" customFormat="1">
      <c r="B1324" s="452" t="s">
        <v>2142</v>
      </c>
      <c r="C1324" s="453"/>
      <c r="D1324" s="454">
        <v>12520</v>
      </c>
      <c r="E1324" s="454">
        <v>12520</v>
      </c>
      <c r="F1324" s="446">
        <v>0</v>
      </c>
    </row>
    <row r="1325" spans="2:6" s="424" customFormat="1">
      <c r="B1325" s="452" t="s">
        <v>2142</v>
      </c>
      <c r="C1325" s="453"/>
      <c r="D1325" s="454">
        <v>12520</v>
      </c>
      <c r="E1325" s="454">
        <v>12520</v>
      </c>
      <c r="F1325" s="446">
        <v>0</v>
      </c>
    </row>
    <row r="1326" spans="2:6" s="424" customFormat="1">
      <c r="B1326" s="452" t="s">
        <v>2142</v>
      </c>
      <c r="C1326" s="453"/>
      <c r="D1326" s="454">
        <v>12520</v>
      </c>
      <c r="E1326" s="454">
        <v>12520</v>
      </c>
      <c r="F1326" s="446">
        <v>0</v>
      </c>
    </row>
    <row r="1327" spans="2:6" s="424" customFormat="1">
      <c r="B1327" s="452" t="s">
        <v>2142</v>
      </c>
      <c r="C1327" s="453"/>
      <c r="D1327" s="454">
        <v>12520</v>
      </c>
      <c r="E1327" s="454">
        <v>12520</v>
      </c>
      <c r="F1327" s="446">
        <v>0</v>
      </c>
    </row>
    <row r="1328" spans="2:6" s="424" customFormat="1">
      <c r="B1328" s="452" t="s">
        <v>2142</v>
      </c>
      <c r="C1328" s="453"/>
      <c r="D1328" s="454">
        <v>12520</v>
      </c>
      <c r="E1328" s="454">
        <v>12520</v>
      </c>
      <c r="F1328" s="446">
        <v>0</v>
      </c>
    </row>
    <row r="1329" spans="2:6" s="424" customFormat="1">
      <c r="B1329" s="452" t="s">
        <v>2142</v>
      </c>
      <c r="C1329" s="453"/>
      <c r="D1329" s="454">
        <v>12520</v>
      </c>
      <c r="E1329" s="454">
        <v>12520</v>
      </c>
      <c r="F1329" s="446">
        <v>0</v>
      </c>
    </row>
    <row r="1330" spans="2:6" s="424" customFormat="1">
      <c r="B1330" s="452" t="s">
        <v>2142</v>
      </c>
      <c r="C1330" s="453"/>
      <c r="D1330" s="454">
        <v>12520</v>
      </c>
      <c r="E1330" s="454">
        <v>12520</v>
      </c>
      <c r="F1330" s="446">
        <v>0</v>
      </c>
    </row>
    <row r="1331" spans="2:6" s="424" customFormat="1">
      <c r="B1331" s="452" t="s">
        <v>2142</v>
      </c>
      <c r="C1331" s="453"/>
      <c r="D1331" s="454">
        <v>12520</v>
      </c>
      <c r="E1331" s="454">
        <v>12520</v>
      </c>
      <c r="F1331" s="446">
        <v>0</v>
      </c>
    </row>
    <row r="1332" spans="2:6" s="424" customFormat="1">
      <c r="B1332" s="452" t="s">
        <v>2142</v>
      </c>
      <c r="C1332" s="453"/>
      <c r="D1332" s="454">
        <v>12520</v>
      </c>
      <c r="E1332" s="454">
        <v>12520</v>
      </c>
      <c r="F1332" s="446">
        <v>0</v>
      </c>
    </row>
    <row r="1333" spans="2:6" s="424" customFormat="1">
      <c r="B1333" s="452" t="s">
        <v>2142</v>
      </c>
      <c r="C1333" s="453"/>
      <c r="D1333" s="454">
        <v>12520</v>
      </c>
      <c r="E1333" s="454">
        <v>12520</v>
      </c>
      <c r="F1333" s="446">
        <v>0</v>
      </c>
    </row>
    <row r="1334" spans="2:6" s="424" customFormat="1">
      <c r="B1334" s="452" t="s">
        <v>2142</v>
      </c>
      <c r="C1334" s="453"/>
      <c r="D1334" s="454">
        <v>12520</v>
      </c>
      <c r="E1334" s="454">
        <v>12520</v>
      </c>
      <c r="F1334" s="446">
        <v>0</v>
      </c>
    </row>
    <row r="1335" spans="2:6" s="424" customFormat="1">
      <c r="B1335" s="452" t="s">
        <v>2142</v>
      </c>
      <c r="C1335" s="453"/>
      <c r="D1335" s="454">
        <v>12520</v>
      </c>
      <c r="E1335" s="454">
        <v>12520</v>
      </c>
      <c r="F1335" s="446">
        <v>0</v>
      </c>
    </row>
    <row r="1336" spans="2:6" s="424" customFormat="1">
      <c r="B1336" s="452" t="s">
        <v>2142</v>
      </c>
      <c r="C1336" s="453"/>
      <c r="D1336" s="454">
        <v>12520</v>
      </c>
      <c r="E1336" s="454">
        <v>12520</v>
      </c>
      <c r="F1336" s="446">
        <v>0</v>
      </c>
    </row>
    <row r="1337" spans="2:6" s="424" customFormat="1">
      <c r="B1337" s="452" t="s">
        <v>2142</v>
      </c>
      <c r="C1337" s="453"/>
      <c r="D1337" s="454">
        <v>12520</v>
      </c>
      <c r="E1337" s="454">
        <v>12520</v>
      </c>
      <c r="F1337" s="446">
        <v>0</v>
      </c>
    </row>
    <row r="1338" spans="2:6" s="424" customFormat="1">
      <c r="B1338" s="452" t="s">
        <v>2142</v>
      </c>
      <c r="C1338" s="453"/>
      <c r="D1338" s="454">
        <v>12520</v>
      </c>
      <c r="E1338" s="454">
        <v>12520</v>
      </c>
      <c r="F1338" s="446">
        <v>0</v>
      </c>
    </row>
    <row r="1339" spans="2:6" s="424" customFormat="1">
      <c r="B1339" s="452" t="s">
        <v>2142</v>
      </c>
      <c r="C1339" s="453"/>
      <c r="D1339" s="454">
        <v>12520</v>
      </c>
      <c r="E1339" s="454">
        <v>12520</v>
      </c>
      <c r="F1339" s="446">
        <v>0</v>
      </c>
    </row>
    <row r="1340" spans="2:6" s="424" customFormat="1">
      <c r="B1340" s="452" t="s">
        <v>2142</v>
      </c>
      <c r="C1340" s="453"/>
      <c r="D1340" s="454">
        <v>12520</v>
      </c>
      <c r="E1340" s="454">
        <v>12520</v>
      </c>
      <c r="F1340" s="446">
        <v>0</v>
      </c>
    </row>
    <row r="1341" spans="2:6" s="424" customFormat="1">
      <c r="B1341" s="452" t="s">
        <v>2142</v>
      </c>
      <c r="C1341" s="453"/>
      <c r="D1341" s="454">
        <v>12520</v>
      </c>
      <c r="E1341" s="454">
        <v>12520</v>
      </c>
      <c r="F1341" s="446">
        <v>0</v>
      </c>
    </row>
    <row r="1342" spans="2:6" s="424" customFormat="1">
      <c r="B1342" s="452" t="s">
        <v>2142</v>
      </c>
      <c r="C1342" s="453"/>
      <c r="D1342" s="454">
        <v>12520</v>
      </c>
      <c r="E1342" s="454">
        <v>12520</v>
      </c>
      <c r="F1342" s="446">
        <v>0</v>
      </c>
    </row>
    <row r="1343" spans="2:6" s="424" customFormat="1">
      <c r="B1343" s="452" t="s">
        <v>2142</v>
      </c>
      <c r="C1343" s="453"/>
      <c r="D1343" s="454">
        <v>12520</v>
      </c>
      <c r="E1343" s="454">
        <v>12520</v>
      </c>
      <c r="F1343" s="446">
        <v>0</v>
      </c>
    </row>
    <row r="1344" spans="2:6" s="424" customFormat="1">
      <c r="B1344" s="452" t="s">
        <v>2142</v>
      </c>
      <c r="C1344" s="453"/>
      <c r="D1344" s="454">
        <v>12520</v>
      </c>
      <c r="E1344" s="454">
        <v>12520</v>
      </c>
      <c r="F1344" s="446">
        <v>0</v>
      </c>
    </row>
    <row r="1345" spans="2:6" s="424" customFormat="1">
      <c r="B1345" s="452" t="s">
        <v>2142</v>
      </c>
      <c r="C1345" s="453"/>
      <c r="D1345" s="454">
        <v>12520</v>
      </c>
      <c r="E1345" s="454">
        <v>12520</v>
      </c>
      <c r="F1345" s="446">
        <v>0</v>
      </c>
    </row>
    <row r="1346" spans="2:6" s="424" customFormat="1">
      <c r="B1346" s="452" t="s">
        <v>2142</v>
      </c>
      <c r="C1346" s="453"/>
      <c r="D1346" s="454">
        <v>12520</v>
      </c>
      <c r="E1346" s="454">
        <v>12520</v>
      </c>
      <c r="F1346" s="446">
        <v>0</v>
      </c>
    </row>
    <row r="1347" spans="2:6" s="424" customFormat="1">
      <c r="B1347" s="452" t="s">
        <v>2142</v>
      </c>
      <c r="C1347" s="453"/>
      <c r="D1347" s="454">
        <v>12520</v>
      </c>
      <c r="E1347" s="454">
        <v>12520</v>
      </c>
      <c r="F1347" s="446">
        <v>0</v>
      </c>
    </row>
    <row r="1348" spans="2:6" s="424" customFormat="1">
      <c r="B1348" s="452" t="s">
        <v>2142</v>
      </c>
      <c r="C1348" s="453"/>
      <c r="D1348" s="454">
        <v>12520</v>
      </c>
      <c r="E1348" s="454">
        <v>12520</v>
      </c>
      <c r="F1348" s="446">
        <v>0</v>
      </c>
    </row>
    <row r="1349" spans="2:6" s="424" customFormat="1">
      <c r="B1349" s="452" t="s">
        <v>2142</v>
      </c>
      <c r="C1349" s="453"/>
      <c r="D1349" s="454">
        <v>12520</v>
      </c>
      <c r="E1349" s="454">
        <v>12520</v>
      </c>
      <c r="F1349" s="446">
        <v>0</v>
      </c>
    </row>
    <row r="1350" spans="2:6" s="424" customFormat="1">
      <c r="B1350" s="452" t="s">
        <v>2142</v>
      </c>
      <c r="C1350" s="453"/>
      <c r="D1350" s="454">
        <v>12520</v>
      </c>
      <c r="E1350" s="454">
        <v>12520</v>
      </c>
      <c r="F1350" s="446">
        <v>0</v>
      </c>
    </row>
    <row r="1351" spans="2:6" s="424" customFormat="1">
      <c r="B1351" s="452" t="s">
        <v>2142</v>
      </c>
      <c r="C1351" s="453"/>
      <c r="D1351" s="454">
        <v>12520</v>
      </c>
      <c r="E1351" s="454">
        <v>12520</v>
      </c>
      <c r="F1351" s="446">
        <v>0</v>
      </c>
    </row>
    <row r="1352" spans="2:6" s="424" customFormat="1">
      <c r="B1352" s="452" t="s">
        <v>2142</v>
      </c>
      <c r="C1352" s="453"/>
      <c r="D1352" s="454">
        <v>12520</v>
      </c>
      <c r="E1352" s="454">
        <v>12520</v>
      </c>
      <c r="F1352" s="446">
        <v>0</v>
      </c>
    </row>
    <row r="1353" spans="2:6" s="424" customFormat="1">
      <c r="B1353" s="452" t="s">
        <v>2142</v>
      </c>
      <c r="C1353" s="453"/>
      <c r="D1353" s="454">
        <v>12520</v>
      </c>
      <c r="E1353" s="454">
        <v>12520</v>
      </c>
      <c r="F1353" s="446">
        <v>0</v>
      </c>
    </row>
    <row r="1354" spans="2:6" s="424" customFormat="1">
      <c r="B1354" s="452" t="s">
        <v>2142</v>
      </c>
      <c r="C1354" s="453"/>
      <c r="D1354" s="454">
        <v>12520</v>
      </c>
      <c r="E1354" s="454">
        <v>12520</v>
      </c>
      <c r="F1354" s="446">
        <v>0</v>
      </c>
    </row>
    <row r="1355" spans="2:6" s="424" customFormat="1">
      <c r="B1355" s="452" t="s">
        <v>2142</v>
      </c>
      <c r="C1355" s="453"/>
      <c r="D1355" s="454">
        <v>12520</v>
      </c>
      <c r="E1355" s="454">
        <v>12520</v>
      </c>
      <c r="F1355" s="446">
        <v>0</v>
      </c>
    </row>
    <row r="1356" spans="2:6" s="424" customFormat="1">
      <c r="B1356" s="452" t="s">
        <v>2142</v>
      </c>
      <c r="C1356" s="453"/>
      <c r="D1356" s="454">
        <v>12520</v>
      </c>
      <c r="E1356" s="454">
        <v>12520</v>
      </c>
      <c r="F1356" s="446">
        <v>0</v>
      </c>
    </row>
    <row r="1357" spans="2:6" s="424" customFormat="1">
      <c r="B1357" s="452" t="s">
        <v>2142</v>
      </c>
      <c r="C1357" s="453"/>
      <c r="D1357" s="454">
        <v>12520</v>
      </c>
      <c r="E1357" s="454">
        <v>12520</v>
      </c>
      <c r="F1357" s="446">
        <v>0</v>
      </c>
    </row>
    <row r="1358" spans="2:6" s="424" customFormat="1">
      <c r="B1358" s="452" t="s">
        <v>2142</v>
      </c>
      <c r="C1358" s="453"/>
      <c r="D1358" s="454">
        <v>12520</v>
      </c>
      <c r="E1358" s="454">
        <v>12520</v>
      </c>
      <c r="F1358" s="446">
        <v>0</v>
      </c>
    </row>
    <row r="1359" spans="2:6" s="424" customFormat="1">
      <c r="B1359" s="452" t="s">
        <v>2142</v>
      </c>
      <c r="C1359" s="453"/>
      <c r="D1359" s="454">
        <v>12520</v>
      </c>
      <c r="E1359" s="454">
        <v>12520</v>
      </c>
      <c r="F1359" s="446">
        <v>0</v>
      </c>
    </row>
    <row r="1360" spans="2:6" s="424" customFormat="1">
      <c r="B1360" s="452" t="s">
        <v>2142</v>
      </c>
      <c r="C1360" s="453"/>
      <c r="D1360" s="454">
        <v>12520</v>
      </c>
      <c r="E1360" s="454">
        <v>12520</v>
      </c>
      <c r="F1360" s="446">
        <v>0</v>
      </c>
    </row>
    <row r="1361" spans="2:6" s="424" customFormat="1">
      <c r="B1361" s="452" t="s">
        <v>2142</v>
      </c>
      <c r="C1361" s="453"/>
      <c r="D1361" s="454">
        <v>12520</v>
      </c>
      <c r="E1361" s="454">
        <v>12520</v>
      </c>
      <c r="F1361" s="446">
        <v>0</v>
      </c>
    </row>
    <row r="1362" spans="2:6" s="424" customFormat="1">
      <c r="B1362" s="452" t="s">
        <v>2142</v>
      </c>
      <c r="C1362" s="453"/>
      <c r="D1362" s="454">
        <v>12520</v>
      </c>
      <c r="E1362" s="454">
        <v>12520</v>
      </c>
      <c r="F1362" s="446">
        <v>0</v>
      </c>
    </row>
    <row r="1363" spans="2:6" s="424" customFormat="1">
      <c r="B1363" s="452" t="s">
        <v>2142</v>
      </c>
      <c r="C1363" s="453"/>
      <c r="D1363" s="454">
        <v>12520</v>
      </c>
      <c r="E1363" s="454">
        <v>12520</v>
      </c>
      <c r="F1363" s="446">
        <v>0</v>
      </c>
    </row>
    <row r="1364" spans="2:6" s="424" customFormat="1">
      <c r="B1364" s="452" t="s">
        <v>2142</v>
      </c>
      <c r="C1364" s="453"/>
      <c r="D1364" s="454">
        <v>12520</v>
      </c>
      <c r="E1364" s="454">
        <v>12520</v>
      </c>
      <c r="F1364" s="446">
        <v>0</v>
      </c>
    </row>
    <row r="1365" spans="2:6" s="424" customFormat="1">
      <c r="B1365" s="452" t="s">
        <v>1386</v>
      </c>
      <c r="C1365" s="453"/>
      <c r="D1365" s="454">
        <v>177008</v>
      </c>
      <c r="E1365" s="454">
        <v>177008</v>
      </c>
      <c r="F1365" s="446">
        <v>0</v>
      </c>
    </row>
    <row r="1366" spans="2:6" s="424" customFormat="1">
      <c r="B1366" s="452" t="s">
        <v>2143</v>
      </c>
      <c r="C1366" s="453"/>
      <c r="D1366" s="454">
        <v>103000</v>
      </c>
      <c r="E1366" s="454">
        <v>103000</v>
      </c>
      <c r="F1366" s="446">
        <v>0</v>
      </c>
    </row>
    <row r="1367" spans="2:6" s="424" customFormat="1">
      <c r="B1367" s="452" t="s">
        <v>2144</v>
      </c>
      <c r="C1367" s="453"/>
      <c r="D1367" s="454">
        <v>45000</v>
      </c>
      <c r="E1367" s="454">
        <v>45000</v>
      </c>
      <c r="F1367" s="446">
        <v>0</v>
      </c>
    </row>
    <row r="1368" spans="2:6" s="424" customFormat="1">
      <c r="B1368" s="452" t="s">
        <v>2144</v>
      </c>
      <c r="C1368" s="453"/>
      <c r="D1368" s="454">
        <v>45000</v>
      </c>
      <c r="E1368" s="454">
        <v>45000</v>
      </c>
      <c r="F1368" s="446">
        <v>0</v>
      </c>
    </row>
    <row r="1369" spans="2:6" s="424" customFormat="1">
      <c r="B1369" s="452" t="s">
        <v>2144</v>
      </c>
      <c r="C1369" s="453"/>
      <c r="D1369" s="454">
        <v>45000</v>
      </c>
      <c r="E1369" s="454">
        <v>45000</v>
      </c>
      <c r="F1369" s="446">
        <v>0</v>
      </c>
    </row>
    <row r="1370" spans="2:6" s="424" customFormat="1">
      <c r="B1370" s="452" t="s">
        <v>2144</v>
      </c>
      <c r="C1370" s="453"/>
      <c r="D1370" s="454">
        <v>45000</v>
      </c>
      <c r="E1370" s="454">
        <v>45000</v>
      </c>
      <c r="F1370" s="446">
        <v>0</v>
      </c>
    </row>
    <row r="1371" spans="2:6" s="424" customFormat="1">
      <c r="B1371" s="452" t="s">
        <v>2144</v>
      </c>
      <c r="C1371" s="453"/>
      <c r="D1371" s="454">
        <v>45000</v>
      </c>
      <c r="E1371" s="454">
        <v>45000</v>
      </c>
      <c r="F1371" s="446">
        <v>0</v>
      </c>
    </row>
    <row r="1372" spans="2:6" s="424" customFormat="1">
      <c r="B1372" s="452" t="s">
        <v>2144</v>
      </c>
      <c r="C1372" s="453"/>
      <c r="D1372" s="454">
        <v>45000</v>
      </c>
      <c r="E1372" s="454">
        <v>45000</v>
      </c>
      <c r="F1372" s="446">
        <v>0</v>
      </c>
    </row>
    <row r="1373" spans="2:6" s="424" customFormat="1">
      <c r="B1373" s="452" t="s">
        <v>2144</v>
      </c>
      <c r="C1373" s="453"/>
      <c r="D1373" s="454">
        <v>45000</v>
      </c>
      <c r="E1373" s="454">
        <v>45000</v>
      </c>
      <c r="F1373" s="446">
        <v>0</v>
      </c>
    </row>
    <row r="1374" spans="2:6" s="424" customFormat="1">
      <c r="B1374" s="452" t="s">
        <v>2145</v>
      </c>
      <c r="C1374" s="453"/>
      <c r="D1374" s="454">
        <v>150000</v>
      </c>
      <c r="E1374" s="454">
        <v>150000</v>
      </c>
      <c r="F1374" s="446">
        <v>0</v>
      </c>
    </row>
    <row r="1375" spans="2:6" s="424" customFormat="1">
      <c r="B1375" s="452" t="s">
        <v>2146</v>
      </c>
      <c r="C1375" s="453"/>
      <c r="D1375" s="454">
        <v>185000</v>
      </c>
      <c r="E1375" s="454">
        <v>185000</v>
      </c>
      <c r="F1375" s="446">
        <v>0</v>
      </c>
    </row>
    <row r="1376" spans="2:6" s="424" customFormat="1">
      <c r="B1376" s="452" t="s">
        <v>2146</v>
      </c>
      <c r="C1376" s="453"/>
      <c r="D1376" s="454">
        <v>185000</v>
      </c>
      <c r="E1376" s="454">
        <v>185000</v>
      </c>
      <c r="F1376" s="446">
        <v>0</v>
      </c>
    </row>
    <row r="1377" spans="2:6" s="424" customFormat="1">
      <c r="B1377" s="452" t="s">
        <v>2119</v>
      </c>
      <c r="C1377" s="453"/>
      <c r="D1377" s="454">
        <v>150000</v>
      </c>
      <c r="E1377" s="454">
        <v>150000</v>
      </c>
      <c r="F1377" s="446">
        <v>0</v>
      </c>
    </row>
    <row r="1378" spans="2:6" s="424" customFormat="1">
      <c r="B1378" s="452" t="s">
        <v>2119</v>
      </c>
      <c r="C1378" s="453"/>
      <c r="D1378" s="454">
        <v>150000</v>
      </c>
      <c r="E1378" s="454">
        <v>150000</v>
      </c>
      <c r="F1378" s="446">
        <v>0</v>
      </c>
    </row>
    <row r="1379" spans="2:6" s="424" customFormat="1">
      <c r="B1379" s="452" t="s">
        <v>2147</v>
      </c>
      <c r="C1379" s="453"/>
      <c r="D1379" s="454">
        <v>85000</v>
      </c>
      <c r="E1379" s="454">
        <v>85000</v>
      </c>
      <c r="F1379" s="446">
        <v>0</v>
      </c>
    </row>
    <row r="1380" spans="2:6" s="424" customFormat="1">
      <c r="B1380" s="452" t="s">
        <v>2147</v>
      </c>
      <c r="C1380" s="453"/>
      <c r="D1380" s="454">
        <v>85000</v>
      </c>
      <c r="E1380" s="454">
        <v>85000</v>
      </c>
      <c r="F1380" s="446">
        <v>0</v>
      </c>
    </row>
    <row r="1381" spans="2:6" s="424" customFormat="1">
      <c r="B1381" s="452" t="s">
        <v>2148</v>
      </c>
      <c r="C1381" s="453"/>
      <c r="D1381" s="454">
        <v>110000</v>
      </c>
      <c r="E1381" s="454">
        <v>110000</v>
      </c>
      <c r="F1381" s="446">
        <v>0</v>
      </c>
    </row>
    <row r="1382" spans="2:6" s="424" customFormat="1">
      <c r="B1382" s="452" t="s">
        <v>2148</v>
      </c>
      <c r="C1382" s="453"/>
      <c r="D1382" s="454">
        <v>110000</v>
      </c>
      <c r="E1382" s="454">
        <v>110000</v>
      </c>
      <c r="F1382" s="446">
        <v>0</v>
      </c>
    </row>
    <row r="1383" spans="2:6" s="424" customFormat="1">
      <c r="B1383" s="452" t="s">
        <v>2148</v>
      </c>
      <c r="C1383" s="453"/>
      <c r="D1383" s="454">
        <v>110000</v>
      </c>
      <c r="E1383" s="454">
        <v>110000</v>
      </c>
      <c r="F1383" s="446">
        <v>0</v>
      </c>
    </row>
    <row r="1384" spans="2:6" s="424" customFormat="1">
      <c r="B1384" s="452" t="s">
        <v>2148</v>
      </c>
      <c r="C1384" s="453"/>
      <c r="D1384" s="454">
        <v>110000</v>
      </c>
      <c r="E1384" s="454">
        <v>110000</v>
      </c>
      <c r="F1384" s="446">
        <v>0</v>
      </c>
    </row>
    <row r="1385" spans="2:6" s="424" customFormat="1">
      <c r="B1385" s="452" t="s">
        <v>2149</v>
      </c>
      <c r="C1385" s="453"/>
      <c r="D1385" s="454">
        <v>79845</v>
      </c>
      <c r="E1385" s="454">
        <v>79845</v>
      </c>
      <c r="F1385" s="446">
        <v>0</v>
      </c>
    </row>
    <row r="1386" spans="2:6" s="424" customFormat="1">
      <c r="B1386" s="452" t="s">
        <v>2149</v>
      </c>
      <c r="C1386" s="453"/>
      <c r="D1386" s="454">
        <v>79845</v>
      </c>
      <c r="E1386" s="454">
        <v>79845</v>
      </c>
      <c r="F1386" s="446">
        <v>0</v>
      </c>
    </row>
    <row r="1387" spans="2:6" s="424" customFormat="1">
      <c r="B1387" s="452" t="s">
        <v>1278</v>
      </c>
      <c r="C1387" s="453"/>
      <c r="D1387" s="454">
        <v>120000</v>
      </c>
      <c r="E1387" s="454">
        <v>120000</v>
      </c>
      <c r="F1387" s="446">
        <v>0</v>
      </c>
    </row>
    <row r="1388" spans="2:6" s="424" customFormat="1">
      <c r="B1388" s="452" t="s">
        <v>1278</v>
      </c>
      <c r="C1388" s="453"/>
      <c r="D1388" s="454">
        <v>120000</v>
      </c>
      <c r="E1388" s="454">
        <v>120000</v>
      </c>
      <c r="F1388" s="446">
        <v>0</v>
      </c>
    </row>
    <row r="1389" spans="2:6" s="424" customFormat="1">
      <c r="B1389" s="452" t="s">
        <v>1278</v>
      </c>
      <c r="C1389" s="453"/>
      <c r="D1389" s="454">
        <v>120000</v>
      </c>
      <c r="E1389" s="454">
        <v>120000</v>
      </c>
      <c r="F1389" s="446">
        <v>0</v>
      </c>
    </row>
    <row r="1390" spans="2:6" s="424" customFormat="1">
      <c r="B1390" s="452" t="s">
        <v>2150</v>
      </c>
      <c r="C1390" s="453"/>
      <c r="D1390" s="454">
        <v>50000</v>
      </c>
      <c r="E1390" s="454">
        <v>50000</v>
      </c>
      <c r="F1390" s="446">
        <v>0</v>
      </c>
    </row>
    <row r="1391" spans="2:6" s="424" customFormat="1">
      <c r="B1391" s="452" t="s">
        <v>2150</v>
      </c>
      <c r="C1391" s="453"/>
      <c r="D1391" s="454">
        <v>50000</v>
      </c>
      <c r="E1391" s="454">
        <v>50000</v>
      </c>
      <c r="F1391" s="446">
        <v>0</v>
      </c>
    </row>
    <row r="1392" spans="2:6" s="424" customFormat="1">
      <c r="B1392" s="452" t="s">
        <v>2142</v>
      </c>
      <c r="C1392" s="453"/>
      <c r="D1392" s="454">
        <v>12519</v>
      </c>
      <c r="E1392" s="454">
        <v>12519</v>
      </c>
      <c r="F1392" s="446">
        <v>0</v>
      </c>
    </row>
    <row r="1393" spans="2:6" s="424" customFormat="1">
      <c r="B1393" s="452" t="s">
        <v>2142</v>
      </c>
      <c r="C1393" s="453"/>
      <c r="D1393" s="454">
        <v>12519</v>
      </c>
      <c r="E1393" s="454">
        <v>12519</v>
      </c>
      <c r="F1393" s="446">
        <v>0</v>
      </c>
    </row>
    <row r="1394" spans="2:6" s="424" customFormat="1">
      <c r="B1394" s="452" t="s">
        <v>2142</v>
      </c>
      <c r="C1394" s="453"/>
      <c r="D1394" s="454">
        <v>12519</v>
      </c>
      <c r="E1394" s="454">
        <v>12519</v>
      </c>
      <c r="F1394" s="446">
        <v>0</v>
      </c>
    </row>
    <row r="1395" spans="2:6" s="424" customFormat="1">
      <c r="B1395" s="452" t="s">
        <v>2142</v>
      </c>
      <c r="C1395" s="453"/>
      <c r="D1395" s="454">
        <v>12519</v>
      </c>
      <c r="E1395" s="454">
        <v>12519</v>
      </c>
      <c r="F1395" s="446">
        <v>0</v>
      </c>
    </row>
    <row r="1396" spans="2:6" s="424" customFormat="1">
      <c r="B1396" s="452" t="s">
        <v>2142</v>
      </c>
      <c r="C1396" s="453"/>
      <c r="D1396" s="454">
        <v>12519</v>
      </c>
      <c r="E1396" s="454">
        <v>12519</v>
      </c>
      <c r="F1396" s="446">
        <v>0</v>
      </c>
    </row>
    <row r="1397" spans="2:6" s="424" customFormat="1">
      <c r="B1397" s="452" t="s">
        <v>2142</v>
      </c>
      <c r="C1397" s="453"/>
      <c r="D1397" s="454">
        <v>12519</v>
      </c>
      <c r="E1397" s="454">
        <v>12519</v>
      </c>
      <c r="F1397" s="446">
        <v>0</v>
      </c>
    </row>
    <row r="1398" spans="2:6" s="424" customFormat="1">
      <c r="B1398" s="452" t="s">
        <v>2142</v>
      </c>
      <c r="C1398" s="453"/>
      <c r="D1398" s="454">
        <v>12519</v>
      </c>
      <c r="E1398" s="454">
        <v>12519</v>
      </c>
      <c r="F1398" s="446">
        <v>0</v>
      </c>
    </row>
    <row r="1399" spans="2:6" s="424" customFormat="1">
      <c r="B1399" s="452" t="s">
        <v>2142</v>
      </c>
      <c r="C1399" s="453"/>
      <c r="D1399" s="454">
        <v>12519</v>
      </c>
      <c r="E1399" s="454">
        <v>12519</v>
      </c>
      <c r="F1399" s="446">
        <v>0</v>
      </c>
    </row>
    <row r="1400" spans="2:6" s="424" customFormat="1">
      <c r="B1400" s="452" t="s">
        <v>2142</v>
      </c>
      <c r="C1400" s="453"/>
      <c r="D1400" s="454">
        <v>12519</v>
      </c>
      <c r="E1400" s="454">
        <v>12519</v>
      </c>
      <c r="F1400" s="446">
        <v>0</v>
      </c>
    </row>
    <row r="1401" spans="2:6" s="424" customFormat="1">
      <c r="B1401" s="452" t="s">
        <v>2142</v>
      </c>
      <c r="C1401" s="453"/>
      <c r="D1401" s="454">
        <v>12519</v>
      </c>
      <c r="E1401" s="454">
        <v>12519</v>
      </c>
      <c r="F1401" s="446">
        <v>0</v>
      </c>
    </row>
    <row r="1402" spans="2:6" s="424" customFormat="1">
      <c r="B1402" s="452" t="s">
        <v>2142</v>
      </c>
      <c r="C1402" s="453"/>
      <c r="D1402" s="454">
        <v>12519</v>
      </c>
      <c r="E1402" s="454">
        <v>12519</v>
      </c>
      <c r="F1402" s="446">
        <v>0</v>
      </c>
    </row>
    <row r="1403" spans="2:6" s="424" customFormat="1">
      <c r="B1403" s="452" t="s">
        <v>2142</v>
      </c>
      <c r="C1403" s="453"/>
      <c r="D1403" s="454">
        <v>12519</v>
      </c>
      <c r="E1403" s="454">
        <v>12519</v>
      </c>
      <c r="F1403" s="446">
        <v>0</v>
      </c>
    </row>
    <row r="1404" spans="2:6" s="424" customFormat="1">
      <c r="B1404" s="452" t="s">
        <v>2142</v>
      </c>
      <c r="C1404" s="453"/>
      <c r="D1404" s="454">
        <v>12519</v>
      </c>
      <c r="E1404" s="454">
        <v>12519</v>
      </c>
      <c r="F1404" s="446">
        <v>0</v>
      </c>
    </row>
    <row r="1405" spans="2:6" s="424" customFormat="1">
      <c r="B1405" s="452" t="s">
        <v>2142</v>
      </c>
      <c r="C1405" s="453"/>
      <c r="D1405" s="454">
        <v>12519</v>
      </c>
      <c r="E1405" s="454">
        <v>12519</v>
      </c>
      <c r="F1405" s="446">
        <v>0</v>
      </c>
    </row>
    <row r="1406" spans="2:6" s="424" customFormat="1">
      <c r="B1406" s="452" t="s">
        <v>2142</v>
      </c>
      <c r="C1406" s="453"/>
      <c r="D1406" s="454">
        <v>12519</v>
      </c>
      <c r="E1406" s="454">
        <v>12519</v>
      </c>
      <c r="F1406" s="446">
        <v>0</v>
      </c>
    </row>
    <row r="1407" spans="2:6" s="424" customFormat="1">
      <c r="B1407" s="452" t="s">
        <v>2142</v>
      </c>
      <c r="C1407" s="453"/>
      <c r="D1407" s="454">
        <v>12519</v>
      </c>
      <c r="E1407" s="454">
        <v>12519</v>
      </c>
      <c r="F1407" s="446">
        <v>0</v>
      </c>
    </row>
    <row r="1408" spans="2:6" s="424" customFormat="1">
      <c r="B1408" s="452" t="s">
        <v>2142</v>
      </c>
      <c r="C1408" s="453"/>
      <c r="D1408" s="454">
        <v>12519</v>
      </c>
      <c r="E1408" s="454">
        <v>12519</v>
      </c>
      <c r="F1408" s="446">
        <v>0</v>
      </c>
    </row>
    <row r="1409" spans="2:6" s="424" customFormat="1">
      <c r="B1409" s="452" t="s">
        <v>2142</v>
      </c>
      <c r="C1409" s="453"/>
      <c r="D1409" s="454">
        <v>12519</v>
      </c>
      <c r="E1409" s="454">
        <v>12519</v>
      </c>
      <c r="F1409" s="446">
        <v>0</v>
      </c>
    </row>
    <row r="1410" spans="2:6" s="424" customFormat="1">
      <c r="B1410" s="452" t="s">
        <v>2142</v>
      </c>
      <c r="C1410" s="453"/>
      <c r="D1410" s="454">
        <v>12519</v>
      </c>
      <c r="E1410" s="454">
        <v>12519</v>
      </c>
      <c r="F1410" s="446">
        <v>0</v>
      </c>
    </row>
    <row r="1411" spans="2:6" s="424" customFormat="1">
      <c r="B1411" s="452" t="s">
        <v>2142</v>
      </c>
      <c r="C1411" s="453"/>
      <c r="D1411" s="454">
        <v>12519</v>
      </c>
      <c r="E1411" s="454">
        <v>12519</v>
      </c>
      <c r="F1411" s="446">
        <v>0</v>
      </c>
    </row>
    <row r="1412" spans="2:6" s="424" customFormat="1">
      <c r="B1412" s="452" t="s">
        <v>2142</v>
      </c>
      <c r="C1412" s="453"/>
      <c r="D1412" s="454">
        <v>12519</v>
      </c>
      <c r="E1412" s="454">
        <v>12519</v>
      </c>
      <c r="F1412" s="446">
        <v>0</v>
      </c>
    </row>
    <row r="1413" spans="2:6" s="424" customFormat="1">
      <c r="B1413" s="452" t="s">
        <v>2142</v>
      </c>
      <c r="C1413" s="453"/>
      <c r="D1413" s="454">
        <v>12519</v>
      </c>
      <c r="E1413" s="454">
        <v>12519</v>
      </c>
      <c r="F1413" s="446">
        <v>0</v>
      </c>
    </row>
    <row r="1414" spans="2:6" s="424" customFormat="1">
      <c r="B1414" s="452" t="s">
        <v>2142</v>
      </c>
      <c r="C1414" s="453"/>
      <c r="D1414" s="454">
        <v>12519</v>
      </c>
      <c r="E1414" s="454">
        <v>12519</v>
      </c>
      <c r="F1414" s="446">
        <v>0</v>
      </c>
    </row>
    <row r="1415" spans="2:6" s="424" customFormat="1">
      <c r="B1415" s="452" t="s">
        <v>2142</v>
      </c>
      <c r="C1415" s="453"/>
      <c r="D1415" s="454">
        <v>12520</v>
      </c>
      <c r="E1415" s="454">
        <v>12520</v>
      </c>
      <c r="F1415" s="446">
        <v>0</v>
      </c>
    </row>
    <row r="1416" spans="2:6" s="424" customFormat="1">
      <c r="B1416" s="452" t="s">
        <v>2142</v>
      </c>
      <c r="C1416" s="453"/>
      <c r="D1416" s="454">
        <v>12520</v>
      </c>
      <c r="E1416" s="454">
        <v>12520</v>
      </c>
      <c r="F1416" s="446">
        <v>0</v>
      </c>
    </row>
    <row r="1417" spans="2:6" s="424" customFormat="1">
      <c r="B1417" s="452" t="s">
        <v>2142</v>
      </c>
      <c r="C1417" s="453"/>
      <c r="D1417" s="454">
        <v>12520</v>
      </c>
      <c r="E1417" s="454">
        <v>12520</v>
      </c>
      <c r="F1417" s="446">
        <v>0</v>
      </c>
    </row>
    <row r="1418" spans="2:6" s="424" customFormat="1">
      <c r="B1418" s="452" t="s">
        <v>2142</v>
      </c>
      <c r="C1418" s="453"/>
      <c r="D1418" s="454">
        <v>12520</v>
      </c>
      <c r="E1418" s="454">
        <v>12520</v>
      </c>
      <c r="F1418" s="446">
        <v>0</v>
      </c>
    </row>
    <row r="1419" spans="2:6" s="424" customFormat="1">
      <c r="B1419" s="452" t="s">
        <v>2142</v>
      </c>
      <c r="C1419" s="453"/>
      <c r="D1419" s="454">
        <v>12520</v>
      </c>
      <c r="E1419" s="454">
        <v>12520</v>
      </c>
      <c r="F1419" s="446">
        <v>0</v>
      </c>
    </row>
    <row r="1420" spans="2:6" s="424" customFormat="1">
      <c r="B1420" s="452" t="s">
        <v>2142</v>
      </c>
      <c r="C1420" s="453"/>
      <c r="D1420" s="454">
        <v>12520</v>
      </c>
      <c r="E1420" s="454">
        <v>12520</v>
      </c>
      <c r="F1420" s="446">
        <v>0</v>
      </c>
    </row>
    <row r="1421" spans="2:6" s="424" customFormat="1">
      <c r="B1421" s="452" t="s">
        <v>2142</v>
      </c>
      <c r="C1421" s="453"/>
      <c r="D1421" s="454">
        <v>12520</v>
      </c>
      <c r="E1421" s="454">
        <v>12520</v>
      </c>
      <c r="F1421" s="446">
        <v>0</v>
      </c>
    </row>
    <row r="1422" spans="2:6" s="424" customFormat="1">
      <c r="B1422" s="452" t="s">
        <v>2151</v>
      </c>
      <c r="C1422" s="453"/>
      <c r="D1422" s="454">
        <v>62562</v>
      </c>
      <c r="E1422" s="454">
        <v>62562</v>
      </c>
      <c r="F1422" s="446">
        <v>0</v>
      </c>
    </row>
    <row r="1423" spans="2:6" s="424" customFormat="1">
      <c r="B1423" s="452" t="s">
        <v>2151</v>
      </c>
      <c r="C1423" s="453"/>
      <c r="D1423" s="454">
        <v>62562</v>
      </c>
      <c r="E1423" s="454">
        <v>62562</v>
      </c>
      <c r="F1423" s="446">
        <v>0</v>
      </c>
    </row>
    <row r="1424" spans="2:6" s="424" customFormat="1">
      <c r="B1424" s="452" t="s">
        <v>2152</v>
      </c>
      <c r="C1424" s="453"/>
      <c r="D1424" s="454">
        <v>120000</v>
      </c>
      <c r="E1424" s="454">
        <v>120000</v>
      </c>
      <c r="F1424" s="446">
        <v>0</v>
      </c>
    </row>
    <row r="1425" spans="2:6" s="424" customFormat="1">
      <c r="B1425" s="452" t="s">
        <v>2152</v>
      </c>
      <c r="C1425" s="453"/>
      <c r="D1425" s="454">
        <v>120000</v>
      </c>
      <c r="E1425" s="454">
        <v>120000</v>
      </c>
      <c r="F1425" s="446">
        <v>0</v>
      </c>
    </row>
    <row r="1426" spans="2:6" s="424" customFormat="1">
      <c r="B1426" s="452" t="s">
        <v>2153</v>
      </c>
      <c r="C1426" s="453"/>
      <c r="D1426" s="454">
        <v>15748</v>
      </c>
      <c r="E1426" s="454">
        <v>15748</v>
      </c>
      <c r="F1426" s="446">
        <v>0</v>
      </c>
    </row>
    <row r="1427" spans="2:6" s="424" customFormat="1">
      <c r="B1427" s="452" t="s">
        <v>2154</v>
      </c>
      <c r="C1427" s="453"/>
      <c r="D1427" s="454">
        <v>37900</v>
      </c>
      <c r="E1427" s="454">
        <v>37900</v>
      </c>
      <c r="F1427" s="446">
        <v>0</v>
      </c>
    </row>
    <row r="1428" spans="2:6" s="424" customFormat="1">
      <c r="B1428" s="452" t="s">
        <v>2154</v>
      </c>
      <c r="C1428" s="453"/>
      <c r="D1428" s="454">
        <v>37900</v>
      </c>
      <c r="E1428" s="454">
        <v>37900</v>
      </c>
      <c r="F1428" s="446">
        <v>0</v>
      </c>
    </row>
    <row r="1429" spans="2:6" s="424" customFormat="1">
      <c r="B1429" s="452" t="s">
        <v>2154</v>
      </c>
      <c r="C1429" s="453"/>
      <c r="D1429" s="454">
        <v>37900</v>
      </c>
      <c r="E1429" s="454">
        <v>37900</v>
      </c>
      <c r="F1429" s="446">
        <v>0</v>
      </c>
    </row>
    <row r="1430" spans="2:6" s="424" customFormat="1">
      <c r="B1430" s="452" t="s">
        <v>2154</v>
      </c>
      <c r="C1430" s="453"/>
      <c r="D1430" s="454">
        <v>37900</v>
      </c>
      <c r="E1430" s="454">
        <v>37900</v>
      </c>
      <c r="F1430" s="446">
        <v>0</v>
      </c>
    </row>
    <row r="1431" spans="2:6" s="424" customFormat="1">
      <c r="B1431" s="452" t="s">
        <v>2154</v>
      </c>
      <c r="C1431" s="453"/>
      <c r="D1431" s="454">
        <v>37900</v>
      </c>
      <c r="E1431" s="454">
        <v>37900</v>
      </c>
      <c r="F1431" s="446">
        <v>0</v>
      </c>
    </row>
    <row r="1432" spans="2:6" s="424" customFormat="1">
      <c r="B1432" s="452" t="s">
        <v>2154</v>
      </c>
      <c r="C1432" s="453"/>
      <c r="D1432" s="454">
        <v>37900</v>
      </c>
      <c r="E1432" s="454">
        <v>37900</v>
      </c>
      <c r="F1432" s="446">
        <v>0</v>
      </c>
    </row>
    <row r="1433" spans="2:6" s="424" customFormat="1">
      <c r="B1433" s="452" t="s">
        <v>2154</v>
      </c>
      <c r="C1433" s="453"/>
      <c r="D1433" s="454">
        <v>37900</v>
      </c>
      <c r="E1433" s="454">
        <v>37900</v>
      </c>
      <c r="F1433" s="446">
        <v>0</v>
      </c>
    </row>
    <row r="1434" spans="2:6" s="424" customFormat="1">
      <c r="B1434" s="452" t="s">
        <v>2154</v>
      </c>
      <c r="C1434" s="453"/>
      <c r="D1434" s="454">
        <v>37900</v>
      </c>
      <c r="E1434" s="454">
        <v>37900</v>
      </c>
      <c r="F1434" s="446">
        <v>0</v>
      </c>
    </row>
    <row r="1435" spans="2:6" s="424" customFormat="1">
      <c r="B1435" s="452" t="s">
        <v>2154</v>
      </c>
      <c r="C1435" s="453"/>
      <c r="D1435" s="454">
        <v>37900</v>
      </c>
      <c r="E1435" s="454">
        <v>37900</v>
      </c>
      <c r="F1435" s="446">
        <v>0</v>
      </c>
    </row>
    <row r="1436" spans="2:6" s="424" customFormat="1">
      <c r="B1436" s="452" t="s">
        <v>2154</v>
      </c>
      <c r="C1436" s="453"/>
      <c r="D1436" s="454">
        <v>37900</v>
      </c>
      <c r="E1436" s="454">
        <v>37900</v>
      </c>
      <c r="F1436" s="446">
        <v>0</v>
      </c>
    </row>
    <row r="1437" spans="2:6" s="424" customFormat="1">
      <c r="B1437" s="452" t="s">
        <v>2154</v>
      </c>
      <c r="C1437" s="453"/>
      <c r="D1437" s="454">
        <v>37900</v>
      </c>
      <c r="E1437" s="454">
        <v>37900</v>
      </c>
      <c r="F1437" s="446">
        <v>0</v>
      </c>
    </row>
    <row r="1438" spans="2:6" s="424" customFormat="1">
      <c r="B1438" s="452" t="s">
        <v>2155</v>
      </c>
      <c r="C1438" s="453"/>
      <c r="D1438" s="454">
        <v>12500</v>
      </c>
      <c r="E1438" s="454">
        <v>12500</v>
      </c>
      <c r="F1438" s="446">
        <v>0</v>
      </c>
    </row>
    <row r="1439" spans="2:6" s="424" customFormat="1">
      <c r="B1439" s="452" t="s">
        <v>2155</v>
      </c>
      <c r="C1439" s="453"/>
      <c r="D1439" s="454">
        <v>12500</v>
      </c>
      <c r="E1439" s="454">
        <v>12500</v>
      </c>
      <c r="F1439" s="446">
        <v>0</v>
      </c>
    </row>
    <row r="1440" spans="2:6" s="424" customFormat="1">
      <c r="B1440" s="452" t="s">
        <v>2155</v>
      </c>
      <c r="C1440" s="453"/>
      <c r="D1440" s="454">
        <v>12500</v>
      </c>
      <c r="E1440" s="454">
        <v>12500</v>
      </c>
      <c r="F1440" s="446">
        <v>0</v>
      </c>
    </row>
    <row r="1441" spans="2:6" s="424" customFormat="1">
      <c r="B1441" s="452" t="s">
        <v>2155</v>
      </c>
      <c r="C1441" s="453"/>
      <c r="D1441" s="454">
        <v>12500</v>
      </c>
      <c r="E1441" s="454">
        <v>12500</v>
      </c>
      <c r="F1441" s="446">
        <v>0</v>
      </c>
    </row>
    <row r="1442" spans="2:6" s="424" customFormat="1">
      <c r="B1442" s="452" t="s">
        <v>2155</v>
      </c>
      <c r="C1442" s="453"/>
      <c r="D1442" s="454">
        <v>12500</v>
      </c>
      <c r="E1442" s="454">
        <v>12500</v>
      </c>
      <c r="F1442" s="446">
        <v>0</v>
      </c>
    </row>
    <row r="1443" spans="2:6" s="424" customFormat="1">
      <c r="B1443" s="452" t="s">
        <v>2155</v>
      </c>
      <c r="C1443" s="453"/>
      <c r="D1443" s="454">
        <v>12500</v>
      </c>
      <c r="E1443" s="454">
        <v>12500</v>
      </c>
      <c r="F1443" s="446">
        <v>0</v>
      </c>
    </row>
    <row r="1444" spans="2:6" s="424" customFormat="1">
      <c r="B1444" s="452" t="s">
        <v>2155</v>
      </c>
      <c r="C1444" s="453"/>
      <c r="D1444" s="454">
        <v>12500</v>
      </c>
      <c r="E1444" s="454">
        <v>12500</v>
      </c>
      <c r="F1444" s="446">
        <v>0</v>
      </c>
    </row>
    <row r="1445" spans="2:6" s="424" customFormat="1">
      <c r="B1445" s="452" t="s">
        <v>2155</v>
      </c>
      <c r="C1445" s="453"/>
      <c r="D1445" s="454">
        <v>12500</v>
      </c>
      <c r="E1445" s="454">
        <v>12500</v>
      </c>
      <c r="F1445" s="446">
        <v>0</v>
      </c>
    </row>
    <row r="1446" spans="2:6" s="424" customFormat="1">
      <c r="B1446" s="452" t="s">
        <v>2155</v>
      </c>
      <c r="C1446" s="453"/>
      <c r="D1446" s="454">
        <v>12500</v>
      </c>
      <c r="E1446" s="454">
        <v>12500</v>
      </c>
      <c r="F1446" s="446">
        <v>0</v>
      </c>
    </row>
    <row r="1447" spans="2:6" s="424" customFormat="1">
      <c r="B1447" s="452" t="s">
        <v>2155</v>
      </c>
      <c r="C1447" s="453"/>
      <c r="D1447" s="454">
        <v>12500</v>
      </c>
      <c r="E1447" s="454">
        <v>12500</v>
      </c>
      <c r="F1447" s="446">
        <v>0</v>
      </c>
    </row>
    <row r="1448" spans="2:6" s="424" customFormat="1">
      <c r="B1448" s="452" t="s">
        <v>2155</v>
      </c>
      <c r="C1448" s="453"/>
      <c r="D1448" s="454">
        <v>12500</v>
      </c>
      <c r="E1448" s="454">
        <v>12500</v>
      </c>
      <c r="F1448" s="446">
        <v>0</v>
      </c>
    </row>
    <row r="1449" spans="2:6" s="424" customFormat="1">
      <c r="B1449" s="452" t="s">
        <v>1650</v>
      </c>
      <c r="C1449" s="453"/>
      <c r="D1449" s="454">
        <v>27000</v>
      </c>
      <c r="E1449" s="454">
        <v>27000</v>
      </c>
      <c r="F1449" s="446">
        <v>0</v>
      </c>
    </row>
    <row r="1450" spans="2:6" s="424" customFormat="1">
      <c r="B1450" s="452" t="s">
        <v>1650</v>
      </c>
      <c r="C1450" s="453"/>
      <c r="D1450" s="454">
        <v>27000</v>
      </c>
      <c r="E1450" s="454">
        <v>27000</v>
      </c>
      <c r="F1450" s="446">
        <v>0</v>
      </c>
    </row>
    <row r="1451" spans="2:6" s="424" customFormat="1">
      <c r="B1451" s="452" t="s">
        <v>1650</v>
      </c>
      <c r="C1451" s="453"/>
      <c r="D1451" s="454">
        <v>27000</v>
      </c>
      <c r="E1451" s="454">
        <v>27000</v>
      </c>
      <c r="F1451" s="446">
        <v>0</v>
      </c>
    </row>
    <row r="1452" spans="2:6" s="424" customFormat="1">
      <c r="B1452" s="452" t="s">
        <v>1650</v>
      </c>
      <c r="C1452" s="453"/>
      <c r="D1452" s="454">
        <v>27000</v>
      </c>
      <c r="E1452" s="454">
        <v>27000</v>
      </c>
      <c r="F1452" s="446">
        <v>0</v>
      </c>
    </row>
    <row r="1453" spans="2:6" s="424" customFormat="1">
      <c r="B1453" s="452" t="s">
        <v>1650</v>
      </c>
      <c r="C1453" s="453"/>
      <c r="D1453" s="454">
        <v>27000</v>
      </c>
      <c r="E1453" s="454">
        <v>27000</v>
      </c>
      <c r="F1453" s="446">
        <v>0</v>
      </c>
    </row>
    <row r="1454" spans="2:6" s="424" customFormat="1">
      <c r="B1454" s="452" t="s">
        <v>1650</v>
      </c>
      <c r="C1454" s="453"/>
      <c r="D1454" s="454">
        <v>27000</v>
      </c>
      <c r="E1454" s="454">
        <v>27000</v>
      </c>
      <c r="F1454" s="446">
        <v>0</v>
      </c>
    </row>
    <row r="1455" spans="2:6" s="424" customFormat="1">
      <c r="B1455" s="452" t="s">
        <v>1650</v>
      </c>
      <c r="C1455" s="453"/>
      <c r="D1455" s="454">
        <v>27000</v>
      </c>
      <c r="E1455" s="454">
        <v>27000</v>
      </c>
      <c r="F1455" s="446">
        <v>0</v>
      </c>
    </row>
    <row r="1456" spans="2:6" s="424" customFormat="1">
      <c r="B1456" s="452" t="s">
        <v>1650</v>
      </c>
      <c r="C1456" s="453"/>
      <c r="D1456" s="454">
        <v>27000</v>
      </c>
      <c r="E1456" s="454">
        <v>27000</v>
      </c>
      <c r="F1456" s="446">
        <v>0</v>
      </c>
    </row>
    <row r="1457" spans="2:6" s="424" customFormat="1">
      <c r="B1457" s="452" t="s">
        <v>1650</v>
      </c>
      <c r="C1457" s="453"/>
      <c r="D1457" s="454">
        <v>27000</v>
      </c>
      <c r="E1457" s="454">
        <v>27000</v>
      </c>
      <c r="F1457" s="446">
        <v>0</v>
      </c>
    </row>
    <row r="1458" spans="2:6" s="424" customFormat="1">
      <c r="B1458" s="452" t="s">
        <v>1650</v>
      </c>
      <c r="C1458" s="453"/>
      <c r="D1458" s="454">
        <v>27000</v>
      </c>
      <c r="E1458" s="454">
        <v>27000</v>
      </c>
      <c r="F1458" s="446">
        <v>0</v>
      </c>
    </row>
    <row r="1459" spans="2:6" s="424" customFormat="1">
      <c r="B1459" s="452" t="s">
        <v>1650</v>
      </c>
      <c r="C1459" s="453"/>
      <c r="D1459" s="454">
        <v>27000</v>
      </c>
      <c r="E1459" s="454">
        <v>27000</v>
      </c>
      <c r="F1459" s="446">
        <v>0</v>
      </c>
    </row>
    <row r="1460" spans="2:6" s="424" customFormat="1">
      <c r="B1460" s="452" t="s">
        <v>2156</v>
      </c>
      <c r="C1460" s="453"/>
      <c r="D1460" s="454">
        <v>126000</v>
      </c>
      <c r="E1460" s="454">
        <v>126000</v>
      </c>
      <c r="F1460" s="446">
        <v>0</v>
      </c>
    </row>
    <row r="1461" spans="2:6" s="424" customFormat="1">
      <c r="B1461" s="452" t="s">
        <v>2156</v>
      </c>
      <c r="C1461" s="453"/>
      <c r="D1461" s="454">
        <v>126000</v>
      </c>
      <c r="E1461" s="454">
        <v>126000</v>
      </c>
      <c r="F1461" s="446">
        <v>0</v>
      </c>
    </row>
    <row r="1462" spans="2:6" s="424" customFormat="1">
      <c r="B1462" s="452" t="s">
        <v>2156</v>
      </c>
      <c r="C1462" s="453"/>
      <c r="D1462" s="454">
        <v>126000</v>
      </c>
      <c r="E1462" s="454">
        <v>126000</v>
      </c>
      <c r="F1462" s="446">
        <v>0</v>
      </c>
    </row>
    <row r="1463" spans="2:6" s="424" customFormat="1">
      <c r="B1463" s="452" t="s">
        <v>2156</v>
      </c>
      <c r="C1463" s="453"/>
      <c r="D1463" s="454">
        <v>126000</v>
      </c>
      <c r="E1463" s="454">
        <v>126000</v>
      </c>
      <c r="F1463" s="446">
        <v>0</v>
      </c>
    </row>
    <row r="1464" spans="2:6" s="424" customFormat="1">
      <c r="B1464" s="452" t="s">
        <v>2156</v>
      </c>
      <c r="C1464" s="453"/>
      <c r="D1464" s="454">
        <v>126000</v>
      </c>
      <c r="E1464" s="454">
        <v>126000</v>
      </c>
      <c r="F1464" s="446">
        <v>0</v>
      </c>
    </row>
    <row r="1465" spans="2:6" s="424" customFormat="1">
      <c r="B1465" s="452" t="s">
        <v>2156</v>
      </c>
      <c r="C1465" s="453"/>
      <c r="D1465" s="454">
        <v>126000</v>
      </c>
      <c r="E1465" s="454">
        <v>126000</v>
      </c>
      <c r="F1465" s="446">
        <v>0</v>
      </c>
    </row>
    <row r="1466" spans="2:6" s="424" customFormat="1">
      <c r="B1466" s="452" t="s">
        <v>2156</v>
      </c>
      <c r="C1466" s="453"/>
      <c r="D1466" s="454">
        <v>126000</v>
      </c>
      <c r="E1466" s="454">
        <v>126000</v>
      </c>
      <c r="F1466" s="446">
        <v>0</v>
      </c>
    </row>
    <row r="1467" spans="2:6" s="424" customFormat="1">
      <c r="B1467" s="452" t="s">
        <v>2156</v>
      </c>
      <c r="C1467" s="453"/>
      <c r="D1467" s="454">
        <v>126000</v>
      </c>
      <c r="E1467" s="454">
        <v>126000</v>
      </c>
      <c r="F1467" s="446">
        <v>0</v>
      </c>
    </row>
    <row r="1468" spans="2:6" s="424" customFormat="1">
      <c r="B1468" s="452" t="s">
        <v>2156</v>
      </c>
      <c r="C1468" s="453"/>
      <c r="D1468" s="454">
        <v>126000</v>
      </c>
      <c r="E1468" s="454">
        <v>126000</v>
      </c>
      <c r="F1468" s="446">
        <v>0</v>
      </c>
    </row>
    <row r="1469" spans="2:6" s="424" customFormat="1">
      <c r="B1469" s="452" t="s">
        <v>2156</v>
      </c>
      <c r="C1469" s="453"/>
      <c r="D1469" s="454">
        <v>126000</v>
      </c>
      <c r="E1469" s="454">
        <v>126000</v>
      </c>
      <c r="F1469" s="446">
        <v>0</v>
      </c>
    </row>
    <row r="1470" spans="2:6" s="424" customFormat="1">
      <c r="B1470" s="452" t="s">
        <v>2156</v>
      </c>
      <c r="C1470" s="453"/>
      <c r="D1470" s="454">
        <v>126000</v>
      </c>
      <c r="E1470" s="454">
        <v>126000</v>
      </c>
      <c r="F1470" s="446">
        <v>0</v>
      </c>
    </row>
    <row r="1471" spans="2:6" s="424" customFormat="1">
      <c r="B1471" s="452" t="s">
        <v>2157</v>
      </c>
      <c r="C1471" s="453"/>
      <c r="D1471" s="454">
        <v>85000</v>
      </c>
      <c r="E1471" s="454">
        <v>85000</v>
      </c>
      <c r="F1471" s="446">
        <v>0</v>
      </c>
    </row>
    <row r="1472" spans="2:6" s="424" customFormat="1">
      <c r="B1472" s="452" t="s">
        <v>2157</v>
      </c>
      <c r="C1472" s="453"/>
      <c r="D1472" s="454">
        <v>85000</v>
      </c>
      <c r="E1472" s="454">
        <v>85000</v>
      </c>
      <c r="F1472" s="446">
        <v>0</v>
      </c>
    </row>
    <row r="1473" spans="2:6" s="424" customFormat="1">
      <c r="B1473" s="452" t="s">
        <v>2157</v>
      </c>
      <c r="C1473" s="453"/>
      <c r="D1473" s="454">
        <v>85000</v>
      </c>
      <c r="E1473" s="454">
        <v>85000</v>
      </c>
      <c r="F1473" s="446">
        <v>0</v>
      </c>
    </row>
    <row r="1474" spans="2:6" s="424" customFormat="1">
      <c r="B1474" s="452" t="s">
        <v>2157</v>
      </c>
      <c r="C1474" s="453"/>
      <c r="D1474" s="454">
        <v>85000</v>
      </c>
      <c r="E1474" s="454">
        <v>85000</v>
      </c>
      <c r="F1474" s="446">
        <v>0</v>
      </c>
    </row>
    <row r="1475" spans="2:6" s="424" customFormat="1">
      <c r="B1475" s="452" t="s">
        <v>2157</v>
      </c>
      <c r="C1475" s="453"/>
      <c r="D1475" s="454">
        <v>85000</v>
      </c>
      <c r="E1475" s="454">
        <v>85000</v>
      </c>
      <c r="F1475" s="446">
        <v>0</v>
      </c>
    </row>
    <row r="1476" spans="2:6" s="424" customFormat="1">
      <c r="B1476" s="452" t="s">
        <v>2157</v>
      </c>
      <c r="C1476" s="453"/>
      <c r="D1476" s="454">
        <v>85000</v>
      </c>
      <c r="E1476" s="454">
        <v>85000</v>
      </c>
      <c r="F1476" s="446">
        <v>0</v>
      </c>
    </row>
    <row r="1477" spans="2:6" s="424" customFormat="1">
      <c r="B1477" s="452" t="s">
        <v>2157</v>
      </c>
      <c r="C1477" s="453"/>
      <c r="D1477" s="454">
        <v>85000</v>
      </c>
      <c r="E1477" s="454">
        <v>85000</v>
      </c>
      <c r="F1477" s="446">
        <v>0</v>
      </c>
    </row>
    <row r="1478" spans="2:6" s="424" customFormat="1">
      <c r="B1478" s="452" t="s">
        <v>2157</v>
      </c>
      <c r="C1478" s="453"/>
      <c r="D1478" s="454">
        <v>85000</v>
      </c>
      <c r="E1478" s="454">
        <v>85000</v>
      </c>
      <c r="F1478" s="446">
        <v>0</v>
      </c>
    </row>
    <row r="1479" spans="2:6" s="424" customFormat="1">
      <c r="B1479" s="452" t="s">
        <v>2157</v>
      </c>
      <c r="C1479" s="453"/>
      <c r="D1479" s="454">
        <v>85000</v>
      </c>
      <c r="E1479" s="454">
        <v>85000</v>
      </c>
      <c r="F1479" s="446">
        <v>0</v>
      </c>
    </row>
    <row r="1480" spans="2:6" s="424" customFormat="1">
      <c r="B1480" s="452" t="s">
        <v>2157</v>
      </c>
      <c r="C1480" s="453"/>
      <c r="D1480" s="454">
        <v>85000</v>
      </c>
      <c r="E1480" s="454">
        <v>85000</v>
      </c>
      <c r="F1480" s="446">
        <v>0</v>
      </c>
    </row>
    <row r="1481" spans="2:6" s="424" customFormat="1">
      <c r="B1481" s="452" t="s">
        <v>2157</v>
      </c>
      <c r="C1481" s="453"/>
      <c r="D1481" s="454">
        <v>85000</v>
      </c>
      <c r="E1481" s="454">
        <v>85000</v>
      </c>
      <c r="F1481" s="446">
        <v>0</v>
      </c>
    </row>
    <row r="1482" spans="2:6" s="424" customFormat="1">
      <c r="B1482" s="452" t="s">
        <v>2158</v>
      </c>
      <c r="C1482" s="453"/>
      <c r="D1482" s="454">
        <v>75000</v>
      </c>
      <c r="E1482" s="454">
        <v>75000</v>
      </c>
      <c r="F1482" s="446">
        <v>0</v>
      </c>
    </row>
    <row r="1483" spans="2:6" s="424" customFormat="1">
      <c r="B1483" s="452" t="s">
        <v>2158</v>
      </c>
      <c r="C1483" s="453"/>
      <c r="D1483" s="454">
        <v>75000</v>
      </c>
      <c r="E1483" s="454">
        <v>75000</v>
      </c>
      <c r="F1483" s="446">
        <v>0</v>
      </c>
    </row>
    <row r="1484" spans="2:6" s="424" customFormat="1">
      <c r="B1484" s="452" t="s">
        <v>2159</v>
      </c>
      <c r="C1484" s="453"/>
      <c r="D1484" s="454">
        <v>60000</v>
      </c>
      <c r="E1484" s="454">
        <v>60000</v>
      </c>
      <c r="F1484" s="446">
        <v>0</v>
      </c>
    </row>
    <row r="1485" spans="2:6" s="424" customFormat="1">
      <c r="B1485" s="452" t="s">
        <v>2159</v>
      </c>
      <c r="C1485" s="453"/>
      <c r="D1485" s="454">
        <v>60000</v>
      </c>
      <c r="E1485" s="454">
        <v>60000</v>
      </c>
      <c r="F1485" s="446">
        <v>0</v>
      </c>
    </row>
    <row r="1486" spans="2:6" s="424" customFormat="1">
      <c r="B1486" s="452" t="s">
        <v>2160</v>
      </c>
      <c r="C1486" s="453"/>
      <c r="D1486" s="454">
        <v>59000</v>
      </c>
      <c r="E1486" s="454">
        <v>59000</v>
      </c>
      <c r="F1486" s="446">
        <v>0</v>
      </c>
    </row>
    <row r="1487" spans="2:6" s="424" customFormat="1">
      <c r="B1487" s="452" t="s">
        <v>2160</v>
      </c>
      <c r="C1487" s="453"/>
      <c r="D1487" s="454">
        <v>59000</v>
      </c>
      <c r="E1487" s="454">
        <v>59000</v>
      </c>
      <c r="F1487" s="446">
        <v>0</v>
      </c>
    </row>
    <row r="1488" spans="2:6" s="424" customFormat="1">
      <c r="B1488" s="452" t="s">
        <v>2160</v>
      </c>
      <c r="C1488" s="453"/>
      <c r="D1488" s="454">
        <v>59000</v>
      </c>
      <c r="E1488" s="454">
        <v>59000</v>
      </c>
      <c r="F1488" s="446">
        <v>0</v>
      </c>
    </row>
    <row r="1489" spans="2:6" s="424" customFormat="1">
      <c r="B1489" s="452" t="s">
        <v>2160</v>
      </c>
      <c r="C1489" s="453"/>
      <c r="D1489" s="454">
        <v>59000</v>
      </c>
      <c r="E1489" s="454">
        <v>59000</v>
      </c>
      <c r="F1489" s="446">
        <v>0</v>
      </c>
    </row>
    <row r="1490" spans="2:6" s="424" customFormat="1">
      <c r="B1490" s="452" t="s">
        <v>2160</v>
      </c>
      <c r="C1490" s="453"/>
      <c r="D1490" s="454">
        <v>59000</v>
      </c>
      <c r="E1490" s="454">
        <v>59000</v>
      </c>
      <c r="F1490" s="446">
        <v>0</v>
      </c>
    </row>
    <row r="1491" spans="2:6" s="424" customFormat="1">
      <c r="B1491" s="452" t="s">
        <v>2160</v>
      </c>
      <c r="C1491" s="453"/>
      <c r="D1491" s="454">
        <v>59000</v>
      </c>
      <c r="E1491" s="454">
        <v>59000</v>
      </c>
      <c r="F1491" s="446">
        <v>0</v>
      </c>
    </row>
    <row r="1492" spans="2:6" s="424" customFormat="1">
      <c r="B1492" s="452" t="s">
        <v>2160</v>
      </c>
      <c r="C1492" s="453"/>
      <c r="D1492" s="454">
        <v>59000</v>
      </c>
      <c r="E1492" s="454">
        <v>59000</v>
      </c>
      <c r="F1492" s="446">
        <v>0</v>
      </c>
    </row>
    <row r="1493" spans="2:6" s="424" customFormat="1">
      <c r="B1493" s="452" t="s">
        <v>2160</v>
      </c>
      <c r="C1493" s="453"/>
      <c r="D1493" s="454">
        <v>59000</v>
      </c>
      <c r="E1493" s="454">
        <v>59000</v>
      </c>
      <c r="F1493" s="446">
        <v>0</v>
      </c>
    </row>
    <row r="1494" spans="2:6" s="424" customFormat="1">
      <c r="B1494" s="452" t="s">
        <v>2160</v>
      </c>
      <c r="C1494" s="453"/>
      <c r="D1494" s="454">
        <v>59000</v>
      </c>
      <c r="E1494" s="454">
        <v>59000</v>
      </c>
      <c r="F1494" s="446">
        <v>0</v>
      </c>
    </row>
    <row r="1495" spans="2:6" s="424" customFormat="1">
      <c r="B1495" s="452" t="s">
        <v>2160</v>
      </c>
      <c r="C1495" s="453"/>
      <c r="D1495" s="454">
        <v>59000</v>
      </c>
      <c r="E1495" s="454">
        <v>59000</v>
      </c>
      <c r="F1495" s="446">
        <v>0</v>
      </c>
    </row>
    <row r="1496" spans="2:6" s="424" customFormat="1">
      <c r="B1496" s="452" t="s">
        <v>2160</v>
      </c>
      <c r="C1496" s="453"/>
      <c r="D1496" s="454">
        <v>59000</v>
      </c>
      <c r="E1496" s="454">
        <v>59000</v>
      </c>
      <c r="F1496" s="446">
        <v>0</v>
      </c>
    </row>
    <row r="1497" spans="2:6" s="424" customFormat="1">
      <c r="B1497" s="452" t="s">
        <v>2161</v>
      </c>
      <c r="C1497" s="453"/>
      <c r="D1497" s="454">
        <v>23000</v>
      </c>
      <c r="E1497" s="454">
        <v>23000</v>
      </c>
      <c r="F1497" s="446">
        <v>0</v>
      </c>
    </row>
    <row r="1498" spans="2:6" s="424" customFormat="1">
      <c r="B1498" s="452" t="s">
        <v>2161</v>
      </c>
      <c r="C1498" s="453"/>
      <c r="D1498" s="454">
        <v>23000</v>
      </c>
      <c r="E1498" s="454">
        <v>23000</v>
      </c>
      <c r="F1498" s="446">
        <v>0</v>
      </c>
    </row>
    <row r="1499" spans="2:6" s="424" customFormat="1">
      <c r="B1499" s="452" t="s">
        <v>2161</v>
      </c>
      <c r="C1499" s="453"/>
      <c r="D1499" s="454">
        <v>23000</v>
      </c>
      <c r="E1499" s="454">
        <v>23000</v>
      </c>
      <c r="F1499" s="446">
        <v>0</v>
      </c>
    </row>
    <row r="1500" spans="2:6" s="424" customFormat="1">
      <c r="B1500" s="452" t="s">
        <v>2161</v>
      </c>
      <c r="C1500" s="453"/>
      <c r="D1500" s="454">
        <v>23000</v>
      </c>
      <c r="E1500" s="454">
        <v>23000</v>
      </c>
      <c r="F1500" s="446">
        <v>0</v>
      </c>
    </row>
    <row r="1501" spans="2:6" s="424" customFormat="1">
      <c r="B1501" s="452" t="s">
        <v>2161</v>
      </c>
      <c r="C1501" s="453"/>
      <c r="D1501" s="454">
        <v>23000</v>
      </c>
      <c r="E1501" s="454">
        <v>23000</v>
      </c>
      <c r="F1501" s="446">
        <v>0</v>
      </c>
    </row>
    <row r="1502" spans="2:6" s="424" customFormat="1">
      <c r="B1502" s="452" t="s">
        <v>2161</v>
      </c>
      <c r="C1502" s="453"/>
      <c r="D1502" s="454">
        <v>23000</v>
      </c>
      <c r="E1502" s="454">
        <v>23000</v>
      </c>
      <c r="F1502" s="446">
        <v>0</v>
      </c>
    </row>
    <row r="1503" spans="2:6" s="424" customFormat="1">
      <c r="B1503" s="452" t="s">
        <v>2161</v>
      </c>
      <c r="C1503" s="453"/>
      <c r="D1503" s="454">
        <v>23000</v>
      </c>
      <c r="E1503" s="454">
        <v>23000</v>
      </c>
      <c r="F1503" s="446">
        <v>0</v>
      </c>
    </row>
    <row r="1504" spans="2:6" s="424" customFormat="1">
      <c r="B1504" s="452" t="s">
        <v>2161</v>
      </c>
      <c r="C1504" s="453"/>
      <c r="D1504" s="454">
        <v>23000</v>
      </c>
      <c r="E1504" s="454">
        <v>23000</v>
      </c>
      <c r="F1504" s="446">
        <v>0</v>
      </c>
    </row>
    <row r="1505" spans="2:6" s="424" customFormat="1">
      <c r="B1505" s="452" t="s">
        <v>2161</v>
      </c>
      <c r="C1505" s="453"/>
      <c r="D1505" s="454">
        <v>23000</v>
      </c>
      <c r="E1505" s="454">
        <v>23000</v>
      </c>
      <c r="F1505" s="446">
        <v>0</v>
      </c>
    </row>
    <row r="1506" spans="2:6" s="424" customFormat="1">
      <c r="B1506" s="452" t="s">
        <v>2161</v>
      </c>
      <c r="C1506" s="453"/>
      <c r="D1506" s="454">
        <v>23000</v>
      </c>
      <c r="E1506" s="454">
        <v>23000</v>
      </c>
      <c r="F1506" s="446">
        <v>0</v>
      </c>
    </row>
    <row r="1507" spans="2:6" s="424" customFormat="1">
      <c r="B1507" s="452" t="s">
        <v>2161</v>
      </c>
      <c r="C1507" s="453"/>
      <c r="D1507" s="454">
        <v>23000</v>
      </c>
      <c r="E1507" s="454">
        <v>23000</v>
      </c>
      <c r="F1507" s="446">
        <v>0</v>
      </c>
    </row>
    <row r="1508" spans="2:6" s="424" customFormat="1">
      <c r="B1508" s="452" t="s">
        <v>2162</v>
      </c>
      <c r="C1508" s="453"/>
      <c r="D1508" s="454">
        <v>157000</v>
      </c>
      <c r="E1508" s="454">
        <v>157000</v>
      </c>
      <c r="F1508" s="446">
        <v>0</v>
      </c>
    </row>
    <row r="1509" spans="2:6" s="424" customFormat="1">
      <c r="B1509" s="452" t="s">
        <v>2162</v>
      </c>
      <c r="C1509" s="453"/>
      <c r="D1509" s="454">
        <v>157000</v>
      </c>
      <c r="E1509" s="454">
        <v>157000</v>
      </c>
      <c r="F1509" s="446">
        <v>0</v>
      </c>
    </row>
    <row r="1510" spans="2:6" s="424" customFormat="1">
      <c r="B1510" s="452" t="s">
        <v>2162</v>
      </c>
      <c r="C1510" s="453"/>
      <c r="D1510" s="454">
        <v>157000</v>
      </c>
      <c r="E1510" s="454">
        <v>157000</v>
      </c>
      <c r="F1510" s="446">
        <v>0</v>
      </c>
    </row>
    <row r="1511" spans="2:6" s="424" customFormat="1">
      <c r="B1511" s="452" t="s">
        <v>2162</v>
      </c>
      <c r="C1511" s="453"/>
      <c r="D1511" s="454">
        <v>157000</v>
      </c>
      <c r="E1511" s="454">
        <v>157000</v>
      </c>
      <c r="F1511" s="446">
        <v>0</v>
      </c>
    </row>
    <row r="1512" spans="2:6" s="424" customFormat="1">
      <c r="B1512" s="452" t="s">
        <v>2162</v>
      </c>
      <c r="C1512" s="453"/>
      <c r="D1512" s="454">
        <v>157000</v>
      </c>
      <c r="E1512" s="454">
        <v>157000</v>
      </c>
      <c r="F1512" s="446">
        <v>0</v>
      </c>
    </row>
    <row r="1513" spans="2:6" s="424" customFormat="1">
      <c r="B1513" s="452" t="s">
        <v>2162</v>
      </c>
      <c r="C1513" s="453"/>
      <c r="D1513" s="454">
        <v>157000</v>
      </c>
      <c r="E1513" s="454">
        <v>157000</v>
      </c>
      <c r="F1513" s="446">
        <v>0</v>
      </c>
    </row>
    <row r="1514" spans="2:6" s="424" customFormat="1">
      <c r="B1514" s="452" t="s">
        <v>2162</v>
      </c>
      <c r="C1514" s="453"/>
      <c r="D1514" s="454">
        <v>145000</v>
      </c>
      <c r="E1514" s="454">
        <v>145000</v>
      </c>
      <c r="F1514" s="446">
        <v>0</v>
      </c>
    </row>
    <row r="1515" spans="2:6" s="424" customFormat="1">
      <c r="B1515" s="452" t="s">
        <v>2162</v>
      </c>
      <c r="C1515" s="453"/>
      <c r="D1515" s="454">
        <v>145000</v>
      </c>
      <c r="E1515" s="454">
        <v>145000</v>
      </c>
      <c r="F1515" s="446">
        <v>0</v>
      </c>
    </row>
    <row r="1516" spans="2:6" s="424" customFormat="1">
      <c r="B1516" s="452" t="s">
        <v>2163</v>
      </c>
      <c r="C1516" s="453"/>
      <c r="D1516" s="454">
        <v>72000</v>
      </c>
      <c r="E1516" s="454">
        <v>72000</v>
      </c>
      <c r="F1516" s="446">
        <v>0</v>
      </c>
    </row>
    <row r="1517" spans="2:6" s="424" customFormat="1">
      <c r="B1517" s="452" t="s">
        <v>2163</v>
      </c>
      <c r="C1517" s="453"/>
      <c r="D1517" s="454">
        <v>72000</v>
      </c>
      <c r="E1517" s="454">
        <v>72000</v>
      </c>
      <c r="F1517" s="446">
        <v>0</v>
      </c>
    </row>
    <row r="1518" spans="2:6" s="424" customFormat="1">
      <c r="B1518" s="452" t="s">
        <v>2164</v>
      </c>
      <c r="C1518" s="453"/>
      <c r="D1518" s="454">
        <v>16000</v>
      </c>
      <c r="E1518" s="454">
        <v>16000</v>
      </c>
      <c r="F1518" s="446">
        <v>0</v>
      </c>
    </row>
    <row r="1519" spans="2:6" s="424" customFormat="1">
      <c r="B1519" s="452" t="s">
        <v>2164</v>
      </c>
      <c r="C1519" s="453"/>
      <c r="D1519" s="454">
        <v>16000</v>
      </c>
      <c r="E1519" s="454">
        <v>16000</v>
      </c>
      <c r="F1519" s="446">
        <v>0</v>
      </c>
    </row>
    <row r="1520" spans="2:6" s="424" customFormat="1">
      <c r="B1520" s="452" t="s">
        <v>2164</v>
      </c>
      <c r="C1520" s="453"/>
      <c r="D1520" s="454">
        <v>16000</v>
      </c>
      <c r="E1520" s="454">
        <v>16000</v>
      </c>
      <c r="F1520" s="446">
        <v>0</v>
      </c>
    </row>
    <row r="1521" spans="2:6" s="424" customFormat="1">
      <c r="B1521" s="452" t="s">
        <v>2164</v>
      </c>
      <c r="C1521" s="453"/>
      <c r="D1521" s="454">
        <v>16000</v>
      </c>
      <c r="E1521" s="454">
        <v>16000</v>
      </c>
      <c r="F1521" s="446">
        <v>0</v>
      </c>
    </row>
    <row r="1522" spans="2:6" s="424" customFormat="1">
      <c r="B1522" s="452" t="s">
        <v>2164</v>
      </c>
      <c r="C1522" s="453"/>
      <c r="D1522" s="454">
        <v>16000</v>
      </c>
      <c r="E1522" s="454">
        <v>16000</v>
      </c>
      <c r="F1522" s="446">
        <v>0</v>
      </c>
    </row>
    <row r="1523" spans="2:6" s="424" customFormat="1">
      <c r="B1523" s="452" t="s">
        <v>2164</v>
      </c>
      <c r="C1523" s="453"/>
      <c r="D1523" s="454">
        <v>16000</v>
      </c>
      <c r="E1523" s="454">
        <v>16000</v>
      </c>
      <c r="F1523" s="446">
        <v>0</v>
      </c>
    </row>
    <row r="1524" spans="2:6" s="424" customFormat="1">
      <c r="B1524" s="452" t="s">
        <v>2164</v>
      </c>
      <c r="C1524" s="453"/>
      <c r="D1524" s="454">
        <v>16000</v>
      </c>
      <c r="E1524" s="454">
        <v>16000</v>
      </c>
      <c r="F1524" s="446">
        <v>0</v>
      </c>
    </row>
    <row r="1525" spans="2:6" s="424" customFormat="1">
      <c r="B1525" s="452" t="s">
        <v>2164</v>
      </c>
      <c r="C1525" s="453"/>
      <c r="D1525" s="454">
        <v>16000</v>
      </c>
      <c r="E1525" s="454">
        <v>16000</v>
      </c>
      <c r="F1525" s="446">
        <v>0</v>
      </c>
    </row>
    <row r="1526" spans="2:6" s="424" customFormat="1">
      <c r="B1526" s="452" t="s">
        <v>2164</v>
      </c>
      <c r="C1526" s="453"/>
      <c r="D1526" s="454">
        <v>16000</v>
      </c>
      <c r="E1526" s="454">
        <v>16000</v>
      </c>
      <c r="F1526" s="446">
        <v>0</v>
      </c>
    </row>
    <row r="1527" spans="2:6" s="424" customFormat="1">
      <c r="B1527" s="452" t="s">
        <v>2164</v>
      </c>
      <c r="C1527" s="453"/>
      <c r="D1527" s="454">
        <v>16000</v>
      </c>
      <c r="E1527" s="454">
        <v>16000</v>
      </c>
      <c r="F1527" s="446">
        <v>0</v>
      </c>
    </row>
    <row r="1528" spans="2:6" s="424" customFormat="1">
      <c r="B1528" s="452" t="s">
        <v>2164</v>
      </c>
      <c r="C1528" s="453"/>
      <c r="D1528" s="454">
        <v>16000</v>
      </c>
      <c r="E1528" s="454">
        <v>16000</v>
      </c>
      <c r="F1528" s="446">
        <v>0</v>
      </c>
    </row>
    <row r="1529" spans="2:6" s="424" customFormat="1">
      <c r="B1529" s="452" t="s">
        <v>2164</v>
      </c>
      <c r="C1529" s="453"/>
      <c r="D1529" s="454">
        <v>16000</v>
      </c>
      <c r="E1529" s="454">
        <v>16000</v>
      </c>
      <c r="F1529" s="446">
        <v>0</v>
      </c>
    </row>
    <row r="1530" spans="2:6" s="424" customFormat="1">
      <c r="B1530" s="452" t="s">
        <v>2164</v>
      </c>
      <c r="C1530" s="453"/>
      <c r="D1530" s="454">
        <v>16000</v>
      </c>
      <c r="E1530" s="454">
        <v>16000</v>
      </c>
      <c r="F1530" s="446">
        <v>0</v>
      </c>
    </row>
    <row r="1531" spans="2:6" s="424" customFormat="1">
      <c r="B1531" s="452" t="s">
        <v>2164</v>
      </c>
      <c r="C1531" s="453"/>
      <c r="D1531" s="454">
        <v>16000</v>
      </c>
      <c r="E1531" s="454">
        <v>16000</v>
      </c>
      <c r="F1531" s="446">
        <v>0</v>
      </c>
    </row>
    <row r="1532" spans="2:6" s="424" customFormat="1">
      <c r="B1532" s="452" t="s">
        <v>2164</v>
      </c>
      <c r="C1532" s="453"/>
      <c r="D1532" s="454">
        <v>16000</v>
      </c>
      <c r="E1532" s="454">
        <v>16000</v>
      </c>
      <c r="F1532" s="446">
        <v>0</v>
      </c>
    </row>
    <row r="1533" spans="2:6" s="424" customFormat="1">
      <c r="B1533" s="452" t="s">
        <v>2164</v>
      </c>
      <c r="C1533" s="453"/>
      <c r="D1533" s="454">
        <v>16000</v>
      </c>
      <c r="E1533" s="454">
        <v>16000</v>
      </c>
      <c r="F1533" s="446">
        <v>0</v>
      </c>
    </row>
    <row r="1534" spans="2:6" s="424" customFormat="1">
      <c r="B1534" s="452" t="s">
        <v>2164</v>
      </c>
      <c r="C1534" s="453"/>
      <c r="D1534" s="454">
        <v>16000</v>
      </c>
      <c r="E1534" s="454">
        <v>16000</v>
      </c>
      <c r="F1534" s="446">
        <v>0</v>
      </c>
    </row>
    <row r="1535" spans="2:6" s="424" customFormat="1">
      <c r="B1535" s="452" t="s">
        <v>2164</v>
      </c>
      <c r="C1535" s="453"/>
      <c r="D1535" s="454">
        <v>16000</v>
      </c>
      <c r="E1535" s="454">
        <v>16000</v>
      </c>
      <c r="F1535" s="446">
        <v>0</v>
      </c>
    </row>
    <row r="1536" spans="2:6" s="424" customFormat="1">
      <c r="B1536" s="452" t="s">
        <v>2164</v>
      </c>
      <c r="C1536" s="453"/>
      <c r="D1536" s="454">
        <v>16000</v>
      </c>
      <c r="E1536" s="454">
        <v>16000</v>
      </c>
      <c r="F1536" s="446">
        <v>0</v>
      </c>
    </row>
    <row r="1537" spans="2:6" s="424" customFormat="1">
      <c r="B1537" s="452" t="s">
        <v>2164</v>
      </c>
      <c r="C1537" s="453"/>
      <c r="D1537" s="454">
        <v>16000</v>
      </c>
      <c r="E1537" s="454">
        <v>16000</v>
      </c>
      <c r="F1537" s="446">
        <v>0</v>
      </c>
    </row>
    <row r="1538" spans="2:6" s="424" customFormat="1">
      <c r="B1538" s="452" t="s">
        <v>2164</v>
      </c>
      <c r="C1538" s="453"/>
      <c r="D1538" s="454">
        <v>16000</v>
      </c>
      <c r="E1538" s="454">
        <v>16000</v>
      </c>
      <c r="F1538" s="446">
        <v>0</v>
      </c>
    </row>
    <row r="1539" spans="2:6" s="424" customFormat="1">
      <c r="B1539" s="452" t="s">
        <v>2164</v>
      </c>
      <c r="C1539" s="453"/>
      <c r="D1539" s="454">
        <v>16000</v>
      </c>
      <c r="E1539" s="454">
        <v>16000</v>
      </c>
      <c r="F1539" s="446">
        <v>0</v>
      </c>
    </row>
    <row r="1540" spans="2:6" s="424" customFormat="1">
      <c r="B1540" s="452" t="s">
        <v>2165</v>
      </c>
      <c r="C1540" s="453"/>
      <c r="D1540" s="454">
        <v>11200</v>
      </c>
      <c r="E1540" s="454">
        <v>11200</v>
      </c>
      <c r="F1540" s="446">
        <v>0</v>
      </c>
    </row>
    <row r="1541" spans="2:6" s="424" customFormat="1">
      <c r="B1541" s="452" t="s">
        <v>2165</v>
      </c>
      <c r="C1541" s="453"/>
      <c r="D1541" s="454">
        <v>11200</v>
      </c>
      <c r="E1541" s="454">
        <v>11200</v>
      </c>
      <c r="F1541" s="446">
        <v>0</v>
      </c>
    </row>
    <row r="1542" spans="2:6" s="424" customFormat="1">
      <c r="B1542" s="452" t="s">
        <v>2165</v>
      </c>
      <c r="C1542" s="453"/>
      <c r="D1542" s="454">
        <v>11200</v>
      </c>
      <c r="E1542" s="454">
        <v>11200</v>
      </c>
      <c r="F1542" s="446">
        <v>0</v>
      </c>
    </row>
    <row r="1543" spans="2:6" s="424" customFormat="1">
      <c r="B1543" s="452" t="s">
        <v>2165</v>
      </c>
      <c r="C1543" s="453"/>
      <c r="D1543" s="454">
        <v>11200</v>
      </c>
      <c r="E1543" s="454">
        <v>11200</v>
      </c>
      <c r="F1543" s="446">
        <v>0</v>
      </c>
    </row>
    <row r="1544" spans="2:6" s="424" customFormat="1">
      <c r="B1544" s="452" t="s">
        <v>2165</v>
      </c>
      <c r="C1544" s="453"/>
      <c r="D1544" s="454">
        <v>11200</v>
      </c>
      <c r="E1544" s="454">
        <v>11200</v>
      </c>
      <c r="F1544" s="446">
        <v>0</v>
      </c>
    </row>
    <row r="1545" spans="2:6" s="424" customFormat="1">
      <c r="B1545" s="452" t="s">
        <v>2165</v>
      </c>
      <c r="C1545" s="453"/>
      <c r="D1545" s="454">
        <v>11200</v>
      </c>
      <c r="E1545" s="454">
        <v>11200</v>
      </c>
      <c r="F1545" s="446">
        <v>0</v>
      </c>
    </row>
    <row r="1546" spans="2:6" s="424" customFormat="1">
      <c r="B1546" s="452" t="s">
        <v>2165</v>
      </c>
      <c r="C1546" s="453"/>
      <c r="D1546" s="454">
        <v>11200</v>
      </c>
      <c r="E1546" s="454">
        <v>11200</v>
      </c>
      <c r="F1546" s="446">
        <v>0</v>
      </c>
    </row>
    <row r="1547" spans="2:6" s="424" customFormat="1">
      <c r="B1547" s="452" t="s">
        <v>2165</v>
      </c>
      <c r="C1547" s="453"/>
      <c r="D1547" s="454">
        <v>11200</v>
      </c>
      <c r="E1547" s="454">
        <v>11200</v>
      </c>
      <c r="F1547" s="446">
        <v>0</v>
      </c>
    </row>
    <row r="1548" spans="2:6" s="424" customFormat="1">
      <c r="B1548" s="452" t="s">
        <v>2165</v>
      </c>
      <c r="C1548" s="453"/>
      <c r="D1548" s="454">
        <v>11200</v>
      </c>
      <c r="E1548" s="454">
        <v>11200</v>
      </c>
      <c r="F1548" s="446">
        <v>0</v>
      </c>
    </row>
    <row r="1549" spans="2:6" s="424" customFormat="1">
      <c r="B1549" s="452" t="s">
        <v>2165</v>
      </c>
      <c r="C1549" s="453"/>
      <c r="D1549" s="454">
        <v>11200</v>
      </c>
      <c r="E1549" s="454">
        <v>11200</v>
      </c>
      <c r="F1549" s="446">
        <v>0</v>
      </c>
    </row>
    <row r="1550" spans="2:6" s="424" customFormat="1">
      <c r="B1550" s="452" t="s">
        <v>2165</v>
      </c>
      <c r="C1550" s="453"/>
      <c r="D1550" s="454">
        <v>11200</v>
      </c>
      <c r="E1550" s="454">
        <v>11200</v>
      </c>
      <c r="F1550" s="446">
        <v>0</v>
      </c>
    </row>
    <row r="1551" spans="2:6" s="424" customFormat="1">
      <c r="B1551" s="452" t="s">
        <v>2165</v>
      </c>
      <c r="C1551" s="453"/>
      <c r="D1551" s="454">
        <v>11200</v>
      </c>
      <c r="E1551" s="454">
        <v>11200</v>
      </c>
      <c r="F1551" s="446">
        <v>0</v>
      </c>
    </row>
    <row r="1552" spans="2:6" s="424" customFormat="1">
      <c r="B1552" s="452" t="s">
        <v>2165</v>
      </c>
      <c r="C1552" s="453"/>
      <c r="D1552" s="454">
        <v>11200</v>
      </c>
      <c r="E1552" s="454">
        <v>11200</v>
      </c>
      <c r="F1552" s="446">
        <v>0</v>
      </c>
    </row>
    <row r="1553" spans="2:6" s="424" customFormat="1">
      <c r="B1553" s="452" t="s">
        <v>2165</v>
      </c>
      <c r="C1553" s="453"/>
      <c r="D1553" s="454">
        <v>11200</v>
      </c>
      <c r="E1553" s="454">
        <v>11200</v>
      </c>
      <c r="F1553" s="446">
        <v>0</v>
      </c>
    </row>
    <row r="1554" spans="2:6" s="424" customFormat="1">
      <c r="B1554" s="452" t="s">
        <v>2165</v>
      </c>
      <c r="C1554" s="453"/>
      <c r="D1554" s="454">
        <v>11200</v>
      </c>
      <c r="E1554" s="454">
        <v>11200</v>
      </c>
      <c r="F1554" s="446">
        <v>0</v>
      </c>
    </row>
    <row r="1555" spans="2:6" s="424" customFormat="1">
      <c r="B1555" s="452" t="s">
        <v>2165</v>
      </c>
      <c r="C1555" s="453"/>
      <c r="D1555" s="454">
        <v>11200</v>
      </c>
      <c r="E1555" s="454">
        <v>11200</v>
      </c>
      <c r="F1555" s="446">
        <v>0</v>
      </c>
    </row>
    <row r="1556" spans="2:6" s="424" customFormat="1">
      <c r="B1556" s="452" t="s">
        <v>2165</v>
      </c>
      <c r="C1556" s="453"/>
      <c r="D1556" s="454">
        <v>11200</v>
      </c>
      <c r="E1556" s="454">
        <v>11200</v>
      </c>
      <c r="F1556" s="446">
        <v>0</v>
      </c>
    </row>
    <row r="1557" spans="2:6" s="424" customFormat="1">
      <c r="B1557" s="452" t="s">
        <v>2165</v>
      </c>
      <c r="C1557" s="453"/>
      <c r="D1557" s="454">
        <v>11200</v>
      </c>
      <c r="E1557" s="454">
        <v>11200</v>
      </c>
      <c r="F1557" s="446">
        <v>0</v>
      </c>
    </row>
    <row r="1558" spans="2:6" s="424" customFormat="1">
      <c r="B1558" s="452" t="s">
        <v>2165</v>
      </c>
      <c r="C1558" s="453"/>
      <c r="D1558" s="454">
        <v>11200</v>
      </c>
      <c r="E1558" s="454">
        <v>11200</v>
      </c>
      <c r="F1558" s="446">
        <v>0</v>
      </c>
    </row>
    <row r="1559" spans="2:6" s="424" customFormat="1">
      <c r="B1559" s="452" t="s">
        <v>2165</v>
      </c>
      <c r="C1559" s="453"/>
      <c r="D1559" s="454">
        <v>11200</v>
      </c>
      <c r="E1559" s="454">
        <v>11200</v>
      </c>
      <c r="F1559" s="446">
        <v>0</v>
      </c>
    </row>
    <row r="1560" spans="2:6" s="424" customFormat="1">
      <c r="B1560" s="452" t="s">
        <v>2165</v>
      </c>
      <c r="C1560" s="453"/>
      <c r="D1560" s="454">
        <v>11200</v>
      </c>
      <c r="E1560" s="454">
        <v>11200</v>
      </c>
      <c r="F1560" s="446">
        <v>0</v>
      </c>
    </row>
    <row r="1561" spans="2:6" s="424" customFormat="1">
      <c r="B1561" s="452" t="s">
        <v>2165</v>
      </c>
      <c r="C1561" s="453"/>
      <c r="D1561" s="454">
        <v>11200</v>
      </c>
      <c r="E1561" s="454">
        <v>11200</v>
      </c>
      <c r="F1561" s="446">
        <v>0</v>
      </c>
    </row>
    <row r="1562" spans="2:6" s="424" customFormat="1">
      <c r="B1562" s="452" t="s">
        <v>2165</v>
      </c>
      <c r="C1562" s="453"/>
      <c r="D1562" s="454">
        <v>11200</v>
      </c>
      <c r="E1562" s="454">
        <v>11200</v>
      </c>
      <c r="F1562" s="446">
        <v>0</v>
      </c>
    </row>
    <row r="1563" spans="2:6" s="424" customFormat="1">
      <c r="B1563" s="452" t="s">
        <v>2165</v>
      </c>
      <c r="C1563" s="453"/>
      <c r="D1563" s="454">
        <v>11200</v>
      </c>
      <c r="E1563" s="454">
        <v>11200</v>
      </c>
      <c r="F1563" s="446">
        <v>0</v>
      </c>
    </row>
    <row r="1564" spans="2:6" s="424" customFormat="1">
      <c r="B1564" s="452" t="s">
        <v>2166</v>
      </c>
      <c r="C1564" s="453"/>
      <c r="D1564" s="454">
        <v>39500</v>
      </c>
      <c r="E1564" s="454">
        <v>39500</v>
      </c>
      <c r="F1564" s="446">
        <v>0</v>
      </c>
    </row>
    <row r="1565" spans="2:6" s="424" customFormat="1">
      <c r="B1565" s="452" t="s">
        <v>2166</v>
      </c>
      <c r="C1565" s="453"/>
      <c r="D1565" s="454">
        <v>39500</v>
      </c>
      <c r="E1565" s="454">
        <v>39500</v>
      </c>
      <c r="F1565" s="446">
        <v>0</v>
      </c>
    </row>
    <row r="1566" spans="2:6" s="424" customFormat="1">
      <c r="B1566" s="452" t="s">
        <v>2166</v>
      </c>
      <c r="C1566" s="453"/>
      <c r="D1566" s="454">
        <v>39500</v>
      </c>
      <c r="E1566" s="454">
        <v>39500</v>
      </c>
      <c r="F1566" s="446">
        <v>0</v>
      </c>
    </row>
    <row r="1567" spans="2:6" s="424" customFormat="1">
      <c r="B1567" s="452" t="s">
        <v>2167</v>
      </c>
      <c r="C1567" s="453"/>
      <c r="D1567" s="454">
        <v>74500</v>
      </c>
      <c r="E1567" s="454">
        <v>74500</v>
      </c>
      <c r="F1567" s="446">
        <v>0</v>
      </c>
    </row>
    <row r="1568" spans="2:6" s="424" customFormat="1">
      <c r="B1568" s="452" t="s">
        <v>2167</v>
      </c>
      <c r="C1568" s="453"/>
      <c r="D1568" s="454">
        <v>74500</v>
      </c>
      <c r="E1568" s="454">
        <v>74500</v>
      </c>
      <c r="F1568" s="446">
        <v>0</v>
      </c>
    </row>
    <row r="1569" spans="2:6" s="424" customFormat="1">
      <c r="B1569" s="452" t="s">
        <v>2167</v>
      </c>
      <c r="C1569" s="453"/>
      <c r="D1569" s="454">
        <v>74500</v>
      </c>
      <c r="E1569" s="454">
        <v>74500</v>
      </c>
      <c r="F1569" s="446">
        <v>0</v>
      </c>
    </row>
    <row r="1570" spans="2:6" s="424" customFormat="1">
      <c r="B1570" s="452" t="s">
        <v>2167</v>
      </c>
      <c r="C1570" s="453"/>
      <c r="D1570" s="454">
        <v>74500</v>
      </c>
      <c r="E1570" s="454">
        <v>74500</v>
      </c>
      <c r="F1570" s="446">
        <v>0</v>
      </c>
    </row>
    <row r="1571" spans="2:6" s="424" customFormat="1">
      <c r="B1571" s="452" t="s">
        <v>2167</v>
      </c>
      <c r="C1571" s="453"/>
      <c r="D1571" s="454">
        <v>48000</v>
      </c>
      <c r="E1571" s="454">
        <v>48000</v>
      </c>
      <c r="F1571" s="446">
        <v>0</v>
      </c>
    </row>
    <row r="1572" spans="2:6" s="424" customFormat="1">
      <c r="B1572" s="452" t="s">
        <v>2167</v>
      </c>
      <c r="C1572" s="453"/>
      <c r="D1572" s="454">
        <v>48000</v>
      </c>
      <c r="E1572" s="454">
        <v>48000</v>
      </c>
      <c r="F1572" s="446">
        <v>0</v>
      </c>
    </row>
    <row r="1573" spans="2:6" s="424" customFormat="1">
      <c r="B1573" s="452" t="s">
        <v>2167</v>
      </c>
      <c r="C1573" s="453"/>
      <c r="D1573" s="454">
        <v>48000</v>
      </c>
      <c r="E1573" s="454">
        <v>48000</v>
      </c>
      <c r="F1573" s="446">
        <v>0</v>
      </c>
    </row>
    <row r="1574" spans="2:6" s="424" customFormat="1">
      <c r="B1574" s="452" t="s">
        <v>2167</v>
      </c>
      <c r="C1574" s="453"/>
      <c r="D1574" s="454">
        <v>48000</v>
      </c>
      <c r="E1574" s="454">
        <v>48000</v>
      </c>
      <c r="F1574" s="446">
        <v>0</v>
      </c>
    </row>
    <row r="1575" spans="2:6" s="424" customFormat="1">
      <c r="B1575" s="452" t="s">
        <v>2167</v>
      </c>
      <c r="C1575" s="453"/>
      <c r="D1575" s="454">
        <v>48000</v>
      </c>
      <c r="E1575" s="454">
        <v>48000</v>
      </c>
      <c r="F1575" s="446">
        <v>0</v>
      </c>
    </row>
    <row r="1576" spans="2:6" s="424" customFormat="1">
      <c r="B1576" s="452" t="s">
        <v>2167</v>
      </c>
      <c r="C1576" s="453"/>
      <c r="D1576" s="454">
        <v>48000</v>
      </c>
      <c r="E1576" s="454">
        <v>48000</v>
      </c>
      <c r="F1576" s="446">
        <v>0</v>
      </c>
    </row>
    <row r="1577" spans="2:6" s="424" customFormat="1">
      <c r="B1577" s="452" t="s">
        <v>2167</v>
      </c>
      <c r="C1577" s="453"/>
      <c r="D1577" s="454">
        <v>48000</v>
      </c>
      <c r="E1577" s="454">
        <v>48000</v>
      </c>
      <c r="F1577" s="446">
        <v>0</v>
      </c>
    </row>
    <row r="1578" spans="2:6" s="424" customFormat="1">
      <c r="B1578" s="452" t="s">
        <v>2167</v>
      </c>
      <c r="C1578" s="453"/>
      <c r="D1578" s="454">
        <v>48000</v>
      </c>
      <c r="E1578" s="454">
        <v>48000</v>
      </c>
      <c r="F1578" s="446">
        <v>0</v>
      </c>
    </row>
    <row r="1579" spans="2:6" s="424" customFormat="1">
      <c r="B1579" s="452" t="s">
        <v>2167</v>
      </c>
      <c r="C1579" s="453"/>
      <c r="D1579" s="454">
        <v>48000</v>
      </c>
      <c r="E1579" s="454">
        <v>48000</v>
      </c>
      <c r="F1579" s="446">
        <v>0</v>
      </c>
    </row>
    <row r="1580" spans="2:6" s="424" customFormat="1">
      <c r="B1580" s="452" t="s">
        <v>2168</v>
      </c>
      <c r="C1580" s="453"/>
      <c r="D1580" s="454">
        <v>135000</v>
      </c>
      <c r="E1580" s="454">
        <v>135000</v>
      </c>
      <c r="F1580" s="446">
        <v>0</v>
      </c>
    </row>
    <row r="1581" spans="2:6" s="424" customFormat="1">
      <c r="B1581" s="452" t="s">
        <v>2168</v>
      </c>
      <c r="C1581" s="453"/>
      <c r="D1581" s="454">
        <v>135000</v>
      </c>
      <c r="E1581" s="454">
        <v>135000</v>
      </c>
      <c r="F1581" s="446">
        <v>0</v>
      </c>
    </row>
    <row r="1582" spans="2:6" s="424" customFormat="1">
      <c r="B1582" s="452" t="s">
        <v>2168</v>
      </c>
      <c r="C1582" s="453"/>
      <c r="D1582" s="454">
        <v>135000</v>
      </c>
      <c r="E1582" s="454">
        <v>135000</v>
      </c>
      <c r="F1582" s="446">
        <v>0</v>
      </c>
    </row>
    <row r="1583" spans="2:6" s="424" customFormat="1">
      <c r="B1583" s="452" t="s">
        <v>2169</v>
      </c>
      <c r="C1583" s="453"/>
      <c r="D1583" s="454">
        <v>40000</v>
      </c>
      <c r="E1583" s="454">
        <v>40000</v>
      </c>
      <c r="F1583" s="446">
        <v>0</v>
      </c>
    </row>
    <row r="1584" spans="2:6" s="424" customFormat="1">
      <c r="B1584" s="452" t="s">
        <v>2169</v>
      </c>
      <c r="C1584" s="453"/>
      <c r="D1584" s="454">
        <v>40000</v>
      </c>
      <c r="E1584" s="454">
        <v>40000</v>
      </c>
      <c r="F1584" s="446">
        <v>0</v>
      </c>
    </row>
    <row r="1585" spans="2:6" s="424" customFormat="1">
      <c r="B1585" s="452" t="s">
        <v>2169</v>
      </c>
      <c r="C1585" s="453"/>
      <c r="D1585" s="454">
        <v>40000</v>
      </c>
      <c r="E1585" s="454">
        <v>40000</v>
      </c>
      <c r="F1585" s="446">
        <v>0</v>
      </c>
    </row>
    <row r="1586" spans="2:6" s="424" customFormat="1">
      <c r="B1586" s="452" t="s">
        <v>2170</v>
      </c>
      <c r="C1586" s="453"/>
      <c r="D1586" s="454">
        <v>4999</v>
      </c>
      <c r="E1586" s="454">
        <v>4999</v>
      </c>
      <c r="F1586" s="446">
        <v>0</v>
      </c>
    </row>
    <row r="1587" spans="2:6" s="424" customFormat="1">
      <c r="B1587" s="452" t="s">
        <v>2170</v>
      </c>
      <c r="C1587" s="453"/>
      <c r="D1587" s="454">
        <v>4999</v>
      </c>
      <c r="E1587" s="454">
        <v>4999</v>
      </c>
      <c r="F1587" s="446">
        <v>0</v>
      </c>
    </row>
    <row r="1588" spans="2:6" s="424" customFormat="1">
      <c r="B1588" s="452" t="s">
        <v>2170</v>
      </c>
      <c r="C1588" s="453"/>
      <c r="D1588" s="454">
        <v>4999</v>
      </c>
      <c r="E1588" s="454">
        <v>4999</v>
      </c>
      <c r="F1588" s="446">
        <v>0</v>
      </c>
    </row>
    <row r="1589" spans="2:6" s="424" customFormat="1">
      <c r="B1589" s="452" t="s">
        <v>2170</v>
      </c>
      <c r="C1589" s="453"/>
      <c r="D1589" s="454">
        <v>4999</v>
      </c>
      <c r="E1589" s="454">
        <v>4999</v>
      </c>
      <c r="F1589" s="446">
        <v>0</v>
      </c>
    </row>
    <row r="1590" spans="2:6" s="424" customFormat="1">
      <c r="B1590" s="452" t="s">
        <v>2170</v>
      </c>
      <c r="C1590" s="453"/>
      <c r="D1590" s="454">
        <v>4999</v>
      </c>
      <c r="E1590" s="454">
        <v>4999</v>
      </c>
      <c r="F1590" s="446">
        <v>0</v>
      </c>
    </row>
    <row r="1591" spans="2:6" s="424" customFormat="1">
      <c r="B1591" s="452" t="s">
        <v>2170</v>
      </c>
      <c r="C1591" s="453"/>
      <c r="D1591" s="454">
        <v>4999</v>
      </c>
      <c r="E1591" s="454">
        <v>4999</v>
      </c>
      <c r="F1591" s="446">
        <v>0</v>
      </c>
    </row>
    <row r="1592" spans="2:6" s="424" customFormat="1">
      <c r="B1592" s="452" t="s">
        <v>2170</v>
      </c>
      <c r="C1592" s="453"/>
      <c r="D1592" s="454">
        <v>4999</v>
      </c>
      <c r="E1592" s="454">
        <v>4999</v>
      </c>
      <c r="F1592" s="446">
        <v>0</v>
      </c>
    </row>
    <row r="1593" spans="2:6" s="424" customFormat="1">
      <c r="B1593" s="452" t="s">
        <v>2170</v>
      </c>
      <c r="C1593" s="453"/>
      <c r="D1593" s="454">
        <v>4999</v>
      </c>
      <c r="E1593" s="454">
        <v>4999</v>
      </c>
      <c r="F1593" s="446">
        <v>0</v>
      </c>
    </row>
    <row r="1594" spans="2:6" s="424" customFormat="1">
      <c r="B1594" s="452" t="s">
        <v>2170</v>
      </c>
      <c r="C1594" s="453"/>
      <c r="D1594" s="454">
        <v>4999</v>
      </c>
      <c r="E1594" s="454">
        <v>4999</v>
      </c>
      <c r="F1594" s="446">
        <v>0</v>
      </c>
    </row>
    <row r="1595" spans="2:6" s="424" customFormat="1">
      <c r="B1595" s="452" t="s">
        <v>2170</v>
      </c>
      <c r="C1595" s="453"/>
      <c r="D1595" s="454">
        <v>4999</v>
      </c>
      <c r="E1595" s="454">
        <v>4999</v>
      </c>
      <c r="F1595" s="446">
        <v>0</v>
      </c>
    </row>
    <row r="1596" spans="2:6" s="424" customFormat="1">
      <c r="B1596" s="452" t="s">
        <v>2170</v>
      </c>
      <c r="C1596" s="453"/>
      <c r="D1596" s="454">
        <v>4999</v>
      </c>
      <c r="E1596" s="454">
        <v>4999</v>
      </c>
      <c r="F1596" s="446">
        <v>0</v>
      </c>
    </row>
    <row r="1597" spans="2:6" s="424" customFormat="1">
      <c r="B1597" s="452" t="s">
        <v>2171</v>
      </c>
      <c r="C1597" s="453"/>
      <c r="D1597" s="454">
        <v>57001</v>
      </c>
      <c r="E1597" s="454">
        <v>57001</v>
      </c>
      <c r="F1597" s="446">
        <v>0</v>
      </c>
    </row>
    <row r="1598" spans="2:6" s="424" customFormat="1">
      <c r="B1598" s="452" t="s">
        <v>2171</v>
      </c>
      <c r="C1598" s="453"/>
      <c r="D1598" s="454">
        <v>57001</v>
      </c>
      <c r="E1598" s="454">
        <v>57001</v>
      </c>
      <c r="F1598" s="446">
        <v>0</v>
      </c>
    </row>
    <row r="1599" spans="2:6" s="424" customFormat="1">
      <c r="B1599" s="452" t="s">
        <v>2171</v>
      </c>
      <c r="C1599" s="453"/>
      <c r="D1599" s="454">
        <v>57001</v>
      </c>
      <c r="E1599" s="454">
        <v>57001</v>
      </c>
      <c r="F1599" s="446">
        <v>0</v>
      </c>
    </row>
    <row r="1600" spans="2:6" s="424" customFormat="1">
      <c r="B1600" s="452" t="s">
        <v>2171</v>
      </c>
      <c r="C1600" s="453"/>
      <c r="D1600" s="454">
        <v>57001</v>
      </c>
      <c r="E1600" s="454">
        <v>57001</v>
      </c>
      <c r="F1600" s="446">
        <v>0</v>
      </c>
    </row>
    <row r="1601" spans="2:6" s="424" customFormat="1">
      <c r="B1601" s="452" t="s">
        <v>2171</v>
      </c>
      <c r="C1601" s="453"/>
      <c r="D1601" s="454">
        <v>57001</v>
      </c>
      <c r="E1601" s="454">
        <v>57001</v>
      </c>
      <c r="F1601" s="446">
        <v>0</v>
      </c>
    </row>
    <row r="1602" spans="2:6" s="424" customFormat="1">
      <c r="B1602" s="452" t="s">
        <v>2171</v>
      </c>
      <c r="C1602" s="453"/>
      <c r="D1602" s="454">
        <v>57001</v>
      </c>
      <c r="E1602" s="454">
        <v>57001</v>
      </c>
      <c r="F1602" s="446">
        <v>0</v>
      </c>
    </row>
    <row r="1603" spans="2:6" s="424" customFormat="1">
      <c r="B1603" s="452" t="s">
        <v>2171</v>
      </c>
      <c r="C1603" s="453"/>
      <c r="D1603" s="454">
        <v>57001</v>
      </c>
      <c r="E1603" s="454">
        <v>57001</v>
      </c>
      <c r="F1603" s="446">
        <v>0</v>
      </c>
    </row>
    <row r="1604" spans="2:6" s="424" customFormat="1">
      <c r="B1604" s="452" t="s">
        <v>2171</v>
      </c>
      <c r="C1604" s="453"/>
      <c r="D1604" s="454">
        <v>57001</v>
      </c>
      <c r="E1604" s="454">
        <v>57001</v>
      </c>
      <c r="F1604" s="446">
        <v>0</v>
      </c>
    </row>
    <row r="1605" spans="2:6" s="424" customFormat="1">
      <c r="B1605" s="452" t="s">
        <v>2171</v>
      </c>
      <c r="C1605" s="453"/>
      <c r="D1605" s="454">
        <v>57001</v>
      </c>
      <c r="E1605" s="454">
        <v>57001</v>
      </c>
      <c r="F1605" s="446">
        <v>0</v>
      </c>
    </row>
    <row r="1606" spans="2:6" s="424" customFormat="1">
      <c r="B1606" s="452" t="s">
        <v>2171</v>
      </c>
      <c r="C1606" s="453"/>
      <c r="D1606" s="454">
        <v>57001</v>
      </c>
      <c r="E1606" s="454">
        <v>57001</v>
      </c>
      <c r="F1606" s="446">
        <v>0</v>
      </c>
    </row>
    <row r="1607" spans="2:6" s="424" customFormat="1">
      <c r="B1607" s="452" t="s">
        <v>2171</v>
      </c>
      <c r="C1607" s="453"/>
      <c r="D1607" s="454">
        <v>57001</v>
      </c>
      <c r="E1607" s="454">
        <v>57001</v>
      </c>
      <c r="F1607" s="446">
        <v>0</v>
      </c>
    </row>
    <row r="1608" spans="2:6" s="424" customFormat="1">
      <c r="B1608" s="452" t="s">
        <v>2172</v>
      </c>
      <c r="C1608" s="453"/>
      <c r="D1608" s="454">
        <v>16000</v>
      </c>
      <c r="E1608" s="454">
        <v>16000</v>
      </c>
      <c r="F1608" s="446">
        <v>0</v>
      </c>
    </row>
    <row r="1609" spans="2:6" s="424" customFormat="1">
      <c r="B1609" s="452" t="s">
        <v>2172</v>
      </c>
      <c r="C1609" s="453"/>
      <c r="D1609" s="454">
        <v>16000</v>
      </c>
      <c r="E1609" s="454">
        <v>16000</v>
      </c>
      <c r="F1609" s="446">
        <v>0</v>
      </c>
    </row>
    <row r="1610" spans="2:6" s="424" customFormat="1">
      <c r="B1610" s="452" t="s">
        <v>2172</v>
      </c>
      <c r="C1610" s="453"/>
      <c r="D1610" s="454">
        <v>16000</v>
      </c>
      <c r="E1610" s="454">
        <v>16000</v>
      </c>
      <c r="F1610" s="446">
        <v>0</v>
      </c>
    </row>
    <row r="1611" spans="2:6" s="424" customFormat="1">
      <c r="B1611" s="452" t="s">
        <v>2172</v>
      </c>
      <c r="C1611" s="453"/>
      <c r="D1611" s="454">
        <v>16000</v>
      </c>
      <c r="E1611" s="454">
        <v>16000</v>
      </c>
      <c r="F1611" s="446">
        <v>0</v>
      </c>
    </row>
    <row r="1612" spans="2:6" s="424" customFormat="1">
      <c r="B1612" s="452" t="s">
        <v>2172</v>
      </c>
      <c r="C1612" s="453"/>
      <c r="D1612" s="454">
        <v>16000</v>
      </c>
      <c r="E1612" s="454">
        <v>16000</v>
      </c>
      <c r="F1612" s="446">
        <v>0</v>
      </c>
    </row>
    <row r="1613" spans="2:6" s="424" customFormat="1">
      <c r="B1613" s="452" t="s">
        <v>2172</v>
      </c>
      <c r="C1613" s="453"/>
      <c r="D1613" s="454">
        <v>16000</v>
      </c>
      <c r="E1613" s="454">
        <v>16000</v>
      </c>
      <c r="F1613" s="446">
        <v>0</v>
      </c>
    </row>
    <row r="1614" spans="2:6" s="424" customFormat="1">
      <c r="B1614" s="452" t="s">
        <v>2172</v>
      </c>
      <c r="C1614" s="453"/>
      <c r="D1614" s="454">
        <v>16000</v>
      </c>
      <c r="E1614" s="454">
        <v>16000</v>
      </c>
      <c r="F1614" s="446">
        <v>0</v>
      </c>
    </row>
    <row r="1615" spans="2:6" s="424" customFormat="1">
      <c r="B1615" s="452" t="s">
        <v>2172</v>
      </c>
      <c r="C1615" s="453"/>
      <c r="D1615" s="454">
        <v>16000</v>
      </c>
      <c r="E1615" s="454">
        <v>16000</v>
      </c>
      <c r="F1615" s="446">
        <v>0</v>
      </c>
    </row>
    <row r="1616" spans="2:6" s="424" customFormat="1">
      <c r="B1616" s="452" t="s">
        <v>2172</v>
      </c>
      <c r="C1616" s="453"/>
      <c r="D1616" s="454">
        <v>16000</v>
      </c>
      <c r="E1616" s="454">
        <v>16000</v>
      </c>
      <c r="F1616" s="446">
        <v>0</v>
      </c>
    </row>
    <row r="1617" spans="2:6" s="424" customFormat="1">
      <c r="B1617" s="452" t="s">
        <v>2172</v>
      </c>
      <c r="C1617" s="453"/>
      <c r="D1617" s="454">
        <v>16000</v>
      </c>
      <c r="E1617" s="454">
        <v>16000</v>
      </c>
      <c r="F1617" s="446">
        <v>0</v>
      </c>
    </row>
    <row r="1618" spans="2:6" s="424" customFormat="1">
      <c r="B1618" s="452" t="s">
        <v>2172</v>
      </c>
      <c r="C1618" s="453"/>
      <c r="D1618" s="454">
        <v>16000</v>
      </c>
      <c r="E1618" s="454">
        <v>16000</v>
      </c>
      <c r="F1618" s="446">
        <v>0</v>
      </c>
    </row>
    <row r="1619" spans="2:6" s="424" customFormat="1">
      <c r="B1619" s="452" t="s">
        <v>2172</v>
      </c>
      <c r="C1619" s="453"/>
      <c r="D1619" s="454">
        <v>16000</v>
      </c>
      <c r="E1619" s="454">
        <v>16000</v>
      </c>
      <c r="F1619" s="446">
        <v>0</v>
      </c>
    </row>
    <row r="1620" spans="2:6" s="424" customFormat="1">
      <c r="B1620" s="452" t="s">
        <v>2172</v>
      </c>
      <c r="C1620" s="453"/>
      <c r="D1620" s="454">
        <v>16000</v>
      </c>
      <c r="E1620" s="454">
        <v>16000</v>
      </c>
      <c r="F1620" s="446">
        <v>0</v>
      </c>
    </row>
    <row r="1621" spans="2:6" s="424" customFormat="1">
      <c r="B1621" s="452" t="s">
        <v>2172</v>
      </c>
      <c r="C1621" s="453"/>
      <c r="D1621" s="454">
        <v>16000</v>
      </c>
      <c r="E1621" s="454">
        <v>16000</v>
      </c>
      <c r="F1621" s="446">
        <v>0</v>
      </c>
    </row>
    <row r="1622" spans="2:6" s="424" customFormat="1">
      <c r="B1622" s="452" t="s">
        <v>2172</v>
      </c>
      <c r="C1622" s="453"/>
      <c r="D1622" s="454">
        <v>16000</v>
      </c>
      <c r="E1622" s="454">
        <v>16000</v>
      </c>
      <c r="F1622" s="446">
        <v>0</v>
      </c>
    </row>
    <row r="1623" spans="2:6" s="424" customFormat="1">
      <c r="B1623" s="452" t="s">
        <v>2172</v>
      </c>
      <c r="C1623" s="453"/>
      <c r="D1623" s="454">
        <v>16000</v>
      </c>
      <c r="E1623" s="454">
        <v>16000</v>
      </c>
      <c r="F1623" s="446">
        <v>0</v>
      </c>
    </row>
    <row r="1624" spans="2:6" s="424" customFormat="1">
      <c r="B1624" s="452" t="s">
        <v>2172</v>
      </c>
      <c r="C1624" s="453"/>
      <c r="D1624" s="454">
        <v>16000</v>
      </c>
      <c r="E1624" s="454">
        <v>16000</v>
      </c>
      <c r="F1624" s="446">
        <v>0</v>
      </c>
    </row>
    <row r="1625" spans="2:6" s="424" customFormat="1">
      <c r="B1625" s="452" t="s">
        <v>2172</v>
      </c>
      <c r="C1625" s="453"/>
      <c r="D1625" s="454">
        <v>16000</v>
      </c>
      <c r="E1625" s="454">
        <v>16000</v>
      </c>
      <c r="F1625" s="446">
        <v>0</v>
      </c>
    </row>
    <row r="1626" spans="2:6" s="424" customFormat="1">
      <c r="B1626" s="452" t="s">
        <v>2172</v>
      </c>
      <c r="C1626" s="453"/>
      <c r="D1626" s="454">
        <v>16000</v>
      </c>
      <c r="E1626" s="454">
        <v>16000</v>
      </c>
      <c r="F1626" s="446">
        <v>0</v>
      </c>
    </row>
    <row r="1627" spans="2:6" s="424" customFormat="1">
      <c r="B1627" s="452" t="s">
        <v>2172</v>
      </c>
      <c r="C1627" s="453"/>
      <c r="D1627" s="454">
        <v>16000</v>
      </c>
      <c r="E1627" s="454">
        <v>16000</v>
      </c>
      <c r="F1627" s="446">
        <v>0</v>
      </c>
    </row>
    <row r="1628" spans="2:6" s="424" customFormat="1">
      <c r="B1628" s="452" t="s">
        <v>2172</v>
      </c>
      <c r="C1628" s="453"/>
      <c r="D1628" s="454">
        <v>16000</v>
      </c>
      <c r="E1628" s="454">
        <v>16000</v>
      </c>
      <c r="F1628" s="446">
        <v>0</v>
      </c>
    </row>
    <row r="1629" spans="2:6" s="424" customFormat="1">
      <c r="B1629" s="452" t="s">
        <v>2172</v>
      </c>
      <c r="C1629" s="453"/>
      <c r="D1629" s="454">
        <v>16000</v>
      </c>
      <c r="E1629" s="454">
        <v>16000</v>
      </c>
      <c r="F1629" s="446">
        <v>0</v>
      </c>
    </row>
    <row r="1630" spans="2:6" s="424" customFormat="1">
      <c r="B1630" s="452" t="s">
        <v>2172</v>
      </c>
      <c r="C1630" s="453"/>
      <c r="D1630" s="454">
        <v>16000</v>
      </c>
      <c r="E1630" s="454">
        <v>16000</v>
      </c>
      <c r="F1630" s="446">
        <v>0</v>
      </c>
    </row>
    <row r="1631" spans="2:6" s="424" customFormat="1">
      <c r="B1631" s="452" t="s">
        <v>2172</v>
      </c>
      <c r="C1631" s="453"/>
      <c r="D1631" s="454">
        <v>16000</v>
      </c>
      <c r="E1631" s="454">
        <v>16000</v>
      </c>
      <c r="F1631" s="446">
        <v>0</v>
      </c>
    </row>
    <row r="1632" spans="2:6" s="424" customFormat="1">
      <c r="B1632" s="452" t="s">
        <v>2172</v>
      </c>
      <c r="C1632" s="453"/>
      <c r="D1632" s="454">
        <v>16000</v>
      </c>
      <c r="E1632" s="454">
        <v>16000</v>
      </c>
      <c r="F1632" s="446">
        <v>0</v>
      </c>
    </row>
    <row r="1633" spans="2:6" s="424" customFormat="1">
      <c r="B1633" s="452" t="s">
        <v>2172</v>
      </c>
      <c r="C1633" s="453"/>
      <c r="D1633" s="454">
        <v>16000</v>
      </c>
      <c r="E1633" s="454">
        <v>16000</v>
      </c>
      <c r="F1633" s="446">
        <v>0</v>
      </c>
    </row>
    <row r="1634" spans="2:6" s="424" customFormat="1">
      <c r="B1634" s="452" t="s">
        <v>2172</v>
      </c>
      <c r="C1634" s="453"/>
      <c r="D1634" s="454">
        <v>16000</v>
      </c>
      <c r="E1634" s="454">
        <v>16000</v>
      </c>
      <c r="F1634" s="446">
        <v>0</v>
      </c>
    </row>
    <row r="1635" spans="2:6" s="424" customFormat="1">
      <c r="B1635" s="452" t="s">
        <v>2172</v>
      </c>
      <c r="C1635" s="453"/>
      <c r="D1635" s="454">
        <v>16000</v>
      </c>
      <c r="E1635" s="454">
        <v>16000</v>
      </c>
      <c r="F1635" s="446">
        <v>0</v>
      </c>
    </row>
    <row r="1636" spans="2:6" s="424" customFormat="1">
      <c r="B1636" s="452" t="s">
        <v>2172</v>
      </c>
      <c r="C1636" s="453"/>
      <c r="D1636" s="454">
        <v>16000</v>
      </c>
      <c r="E1636" s="454">
        <v>16000</v>
      </c>
      <c r="F1636" s="446">
        <v>0</v>
      </c>
    </row>
    <row r="1637" spans="2:6" s="424" customFormat="1">
      <c r="B1637" s="452" t="s">
        <v>2172</v>
      </c>
      <c r="C1637" s="453"/>
      <c r="D1637" s="454">
        <v>16000</v>
      </c>
      <c r="E1637" s="454">
        <v>16000</v>
      </c>
      <c r="F1637" s="446">
        <v>0</v>
      </c>
    </row>
    <row r="1638" spans="2:6" s="424" customFormat="1">
      <c r="B1638" s="452" t="s">
        <v>2172</v>
      </c>
      <c r="C1638" s="453"/>
      <c r="D1638" s="454">
        <v>16000</v>
      </c>
      <c r="E1638" s="454">
        <v>16000</v>
      </c>
      <c r="F1638" s="446">
        <v>0</v>
      </c>
    </row>
    <row r="1639" spans="2:6" s="424" customFormat="1">
      <c r="B1639" s="452" t="s">
        <v>2172</v>
      </c>
      <c r="C1639" s="453"/>
      <c r="D1639" s="454">
        <v>16000</v>
      </c>
      <c r="E1639" s="454">
        <v>16000</v>
      </c>
      <c r="F1639" s="446">
        <v>0</v>
      </c>
    </row>
    <row r="1640" spans="2:6" s="424" customFormat="1">
      <c r="B1640" s="452" t="s">
        <v>2172</v>
      </c>
      <c r="C1640" s="453"/>
      <c r="D1640" s="454">
        <v>16000</v>
      </c>
      <c r="E1640" s="454">
        <v>16000</v>
      </c>
      <c r="F1640" s="446">
        <v>0</v>
      </c>
    </row>
    <row r="1641" spans="2:6" s="424" customFormat="1">
      <c r="B1641" s="452" t="s">
        <v>2172</v>
      </c>
      <c r="C1641" s="453"/>
      <c r="D1641" s="454">
        <v>16000</v>
      </c>
      <c r="E1641" s="454">
        <v>16000</v>
      </c>
      <c r="F1641" s="446">
        <v>0</v>
      </c>
    </row>
    <row r="1642" spans="2:6" s="424" customFormat="1">
      <c r="B1642" s="452" t="s">
        <v>2172</v>
      </c>
      <c r="C1642" s="453"/>
      <c r="D1642" s="454">
        <v>16000</v>
      </c>
      <c r="E1642" s="454">
        <v>16000</v>
      </c>
      <c r="F1642" s="446">
        <v>0</v>
      </c>
    </row>
    <row r="1643" spans="2:6" s="424" customFormat="1">
      <c r="B1643" s="452" t="s">
        <v>2172</v>
      </c>
      <c r="C1643" s="453"/>
      <c r="D1643" s="454">
        <v>16000</v>
      </c>
      <c r="E1643" s="454">
        <v>16000</v>
      </c>
      <c r="F1643" s="446">
        <v>0</v>
      </c>
    </row>
    <row r="1644" spans="2:6" s="424" customFormat="1">
      <c r="B1644" s="452" t="s">
        <v>2172</v>
      </c>
      <c r="C1644" s="453"/>
      <c r="D1644" s="454">
        <v>16000</v>
      </c>
      <c r="E1644" s="454">
        <v>16000</v>
      </c>
      <c r="F1644" s="446">
        <v>0</v>
      </c>
    </row>
    <row r="1645" spans="2:6" s="424" customFormat="1">
      <c r="B1645" s="452" t="s">
        <v>2172</v>
      </c>
      <c r="C1645" s="453"/>
      <c r="D1645" s="454">
        <v>16000</v>
      </c>
      <c r="E1645" s="454">
        <v>16000</v>
      </c>
      <c r="F1645" s="446">
        <v>0</v>
      </c>
    </row>
    <row r="1646" spans="2:6" s="424" customFormat="1">
      <c r="B1646" s="452" t="s">
        <v>2172</v>
      </c>
      <c r="C1646" s="453"/>
      <c r="D1646" s="454">
        <v>16000</v>
      </c>
      <c r="E1646" s="454">
        <v>16000</v>
      </c>
      <c r="F1646" s="446">
        <v>0</v>
      </c>
    </row>
    <row r="1647" spans="2:6" s="424" customFormat="1">
      <c r="B1647" s="452" t="s">
        <v>2172</v>
      </c>
      <c r="C1647" s="453"/>
      <c r="D1647" s="454">
        <v>16000</v>
      </c>
      <c r="E1647" s="454">
        <v>16000</v>
      </c>
      <c r="F1647" s="446">
        <v>0</v>
      </c>
    </row>
    <row r="1648" spans="2:6" s="424" customFormat="1">
      <c r="B1648" s="452" t="s">
        <v>2172</v>
      </c>
      <c r="C1648" s="453"/>
      <c r="D1648" s="454">
        <v>16000</v>
      </c>
      <c r="E1648" s="454">
        <v>16000</v>
      </c>
      <c r="F1648" s="446">
        <v>0</v>
      </c>
    </row>
    <row r="1649" spans="2:6" s="424" customFormat="1">
      <c r="B1649" s="452" t="s">
        <v>2172</v>
      </c>
      <c r="C1649" s="453"/>
      <c r="D1649" s="454">
        <v>16000</v>
      </c>
      <c r="E1649" s="454">
        <v>16000</v>
      </c>
      <c r="F1649" s="446">
        <v>0</v>
      </c>
    </row>
    <row r="1650" spans="2:6" s="424" customFormat="1">
      <c r="B1650" s="452" t="s">
        <v>2172</v>
      </c>
      <c r="C1650" s="453"/>
      <c r="D1650" s="454">
        <v>16000</v>
      </c>
      <c r="E1650" s="454">
        <v>16000</v>
      </c>
      <c r="F1650" s="446">
        <v>0</v>
      </c>
    </row>
    <row r="1651" spans="2:6" s="424" customFormat="1">
      <c r="B1651" s="452" t="s">
        <v>2172</v>
      </c>
      <c r="C1651" s="453"/>
      <c r="D1651" s="454">
        <v>16000</v>
      </c>
      <c r="E1651" s="454">
        <v>16000</v>
      </c>
      <c r="F1651" s="446">
        <v>0</v>
      </c>
    </row>
    <row r="1652" spans="2:6" s="424" customFormat="1">
      <c r="B1652" s="452" t="s">
        <v>2173</v>
      </c>
      <c r="C1652" s="453"/>
      <c r="D1652" s="454">
        <v>155000</v>
      </c>
      <c r="E1652" s="454">
        <v>155000</v>
      </c>
      <c r="F1652" s="446">
        <v>0</v>
      </c>
    </row>
    <row r="1653" spans="2:6" s="424" customFormat="1">
      <c r="B1653" s="452" t="s">
        <v>2173</v>
      </c>
      <c r="C1653" s="453"/>
      <c r="D1653" s="454">
        <v>155000</v>
      </c>
      <c r="E1653" s="454">
        <v>155000</v>
      </c>
      <c r="F1653" s="446">
        <v>0</v>
      </c>
    </row>
    <row r="1654" spans="2:6" s="424" customFormat="1">
      <c r="B1654" s="452" t="s">
        <v>2173</v>
      </c>
      <c r="C1654" s="453"/>
      <c r="D1654" s="454">
        <v>147000</v>
      </c>
      <c r="E1654" s="454">
        <v>147000</v>
      </c>
      <c r="F1654" s="446">
        <v>0</v>
      </c>
    </row>
    <row r="1655" spans="2:6" s="424" customFormat="1">
      <c r="B1655" s="452" t="s">
        <v>2173</v>
      </c>
      <c r="C1655" s="453"/>
      <c r="D1655" s="454">
        <v>147000</v>
      </c>
      <c r="E1655" s="454">
        <v>147000</v>
      </c>
      <c r="F1655" s="446">
        <v>0</v>
      </c>
    </row>
    <row r="1656" spans="2:6" s="424" customFormat="1">
      <c r="B1656" s="452" t="s">
        <v>2173</v>
      </c>
      <c r="C1656" s="453"/>
      <c r="D1656" s="454">
        <v>157000</v>
      </c>
      <c r="E1656" s="454">
        <v>157000</v>
      </c>
      <c r="F1656" s="446">
        <v>0</v>
      </c>
    </row>
    <row r="1657" spans="2:6" s="424" customFormat="1">
      <c r="B1657" s="452" t="s">
        <v>2173</v>
      </c>
      <c r="C1657" s="453"/>
      <c r="D1657" s="454">
        <v>157000</v>
      </c>
      <c r="E1657" s="454">
        <v>157000</v>
      </c>
      <c r="F1657" s="446">
        <v>0</v>
      </c>
    </row>
    <row r="1658" spans="2:6" s="424" customFormat="1">
      <c r="B1658" s="452" t="s">
        <v>2173</v>
      </c>
      <c r="C1658" s="453"/>
      <c r="D1658" s="454">
        <v>157000</v>
      </c>
      <c r="E1658" s="454">
        <v>157000</v>
      </c>
      <c r="F1658" s="446">
        <v>0</v>
      </c>
    </row>
    <row r="1659" spans="2:6" s="424" customFormat="1">
      <c r="B1659" s="452" t="s">
        <v>2173</v>
      </c>
      <c r="C1659" s="453"/>
      <c r="D1659" s="454">
        <v>157000</v>
      </c>
      <c r="E1659" s="454">
        <v>157000</v>
      </c>
      <c r="F1659" s="446">
        <v>0</v>
      </c>
    </row>
    <row r="1660" spans="2:6" s="424" customFormat="1">
      <c r="B1660" s="452" t="s">
        <v>2173</v>
      </c>
      <c r="C1660" s="453"/>
      <c r="D1660" s="454">
        <v>157000</v>
      </c>
      <c r="E1660" s="454">
        <v>157000</v>
      </c>
      <c r="F1660" s="446">
        <v>0</v>
      </c>
    </row>
    <row r="1661" spans="2:6" s="424" customFormat="1">
      <c r="B1661" s="452" t="s">
        <v>2173</v>
      </c>
      <c r="C1661" s="453"/>
      <c r="D1661" s="454">
        <v>157000</v>
      </c>
      <c r="E1661" s="454">
        <v>157000</v>
      </c>
      <c r="F1661" s="446">
        <v>0</v>
      </c>
    </row>
    <row r="1662" spans="2:6" s="424" customFormat="1">
      <c r="B1662" s="452" t="s">
        <v>2174</v>
      </c>
      <c r="C1662" s="453"/>
      <c r="D1662" s="454">
        <v>32103</v>
      </c>
      <c r="E1662" s="454">
        <v>32103</v>
      </c>
      <c r="F1662" s="446">
        <v>0</v>
      </c>
    </row>
    <row r="1663" spans="2:6" s="424" customFormat="1">
      <c r="B1663" s="452" t="s">
        <v>2174</v>
      </c>
      <c r="C1663" s="453"/>
      <c r="D1663" s="454">
        <v>32103</v>
      </c>
      <c r="E1663" s="454">
        <v>32103</v>
      </c>
      <c r="F1663" s="446">
        <v>0</v>
      </c>
    </row>
    <row r="1664" spans="2:6" s="424" customFormat="1">
      <c r="B1664" s="452" t="s">
        <v>2174</v>
      </c>
      <c r="C1664" s="453"/>
      <c r="D1664" s="454">
        <v>32103</v>
      </c>
      <c r="E1664" s="454">
        <v>32103</v>
      </c>
      <c r="F1664" s="446">
        <v>0</v>
      </c>
    </row>
    <row r="1665" spans="2:6" s="424" customFormat="1">
      <c r="B1665" s="452" t="s">
        <v>2174</v>
      </c>
      <c r="C1665" s="453"/>
      <c r="D1665" s="454">
        <v>32103</v>
      </c>
      <c r="E1665" s="454">
        <v>32103</v>
      </c>
      <c r="F1665" s="446">
        <v>0</v>
      </c>
    </row>
    <row r="1666" spans="2:6" s="424" customFormat="1">
      <c r="B1666" s="452" t="s">
        <v>2174</v>
      </c>
      <c r="C1666" s="453"/>
      <c r="D1666" s="454">
        <v>32103</v>
      </c>
      <c r="E1666" s="454">
        <v>32103</v>
      </c>
      <c r="F1666" s="446">
        <v>0</v>
      </c>
    </row>
    <row r="1667" spans="2:6" s="424" customFormat="1">
      <c r="B1667" s="452" t="s">
        <v>2174</v>
      </c>
      <c r="C1667" s="453"/>
      <c r="D1667" s="454">
        <v>32103</v>
      </c>
      <c r="E1667" s="454">
        <v>32103</v>
      </c>
      <c r="F1667" s="446">
        <v>0</v>
      </c>
    </row>
    <row r="1668" spans="2:6" s="424" customFormat="1">
      <c r="B1668" s="452" t="s">
        <v>2174</v>
      </c>
      <c r="C1668" s="453"/>
      <c r="D1668" s="454">
        <v>32103</v>
      </c>
      <c r="E1668" s="454">
        <v>32103</v>
      </c>
      <c r="F1668" s="446">
        <v>0</v>
      </c>
    </row>
    <row r="1669" spans="2:6" s="424" customFormat="1">
      <c r="B1669" s="452" t="s">
        <v>2174</v>
      </c>
      <c r="C1669" s="453"/>
      <c r="D1669" s="454">
        <v>32103</v>
      </c>
      <c r="E1669" s="454">
        <v>32103</v>
      </c>
      <c r="F1669" s="446">
        <v>0</v>
      </c>
    </row>
    <row r="1670" spans="2:6" s="424" customFormat="1">
      <c r="B1670" s="452" t="s">
        <v>2174</v>
      </c>
      <c r="C1670" s="453"/>
      <c r="D1670" s="454">
        <v>32103</v>
      </c>
      <c r="E1670" s="454">
        <v>32103</v>
      </c>
      <c r="F1670" s="446">
        <v>0</v>
      </c>
    </row>
    <row r="1671" spans="2:6" s="424" customFormat="1">
      <c r="B1671" s="452" t="s">
        <v>2174</v>
      </c>
      <c r="C1671" s="453"/>
      <c r="D1671" s="454">
        <v>32103</v>
      </c>
      <c r="E1671" s="454">
        <v>32103</v>
      </c>
      <c r="F1671" s="446">
        <v>0</v>
      </c>
    </row>
    <row r="1672" spans="2:6" s="424" customFormat="1">
      <c r="B1672" s="452" t="s">
        <v>2174</v>
      </c>
      <c r="C1672" s="453"/>
      <c r="D1672" s="454">
        <v>32103</v>
      </c>
      <c r="E1672" s="454">
        <v>32103</v>
      </c>
      <c r="F1672" s="446">
        <v>0</v>
      </c>
    </row>
    <row r="1673" spans="2:6" s="424" customFormat="1">
      <c r="B1673" s="452" t="s">
        <v>2175</v>
      </c>
      <c r="C1673" s="453"/>
      <c r="D1673" s="454">
        <v>5300</v>
      </c>
      <c r="E1673" s="454">
        <v>5300</v>
      </c>
      <c r="F1673" s="446">
        <v>0</v>
      </c>
    </row>
    <row r="1674" spans="2:6" s="424" customFormat="1">
      <c r="B1674" s="452" t="s">
        <v>2175</v>
      </c>
      <c r="C1674" s="453"/>
      <c r="D1674" s="454">
        <v>5300</v>
      </c>
      <c r="E1674" s="454">
        <v>5300</v>
      </c>
      <c r="F1674" s="446">
        <v>0</v>
      </c>
    </row>
    <row r="1675" spans="2:6" s="424" customFormat="1">
      <c r="B1675" s="452" t="s">
        <v>2175</v>
      </c>
      <c r="C1675" s="453"/>
      <c r="D1675" s="454">
        <v>5300</v>
      </c>
      <c r="E1675" s="454">
        <v>5300</v>
      </c>
      <c r="F1675" s="446">
        <v>0</v>
      </c>
    </row>
    <row r="1676" spans="2:6" s="424" customFormat="1">
      <c r="B1676" s="452" t="s">
        <v>2175</v>
      </c>
      <c r="C1676" s="453"/>
      <c r="D1676" s="454">
        <v>5300</v>
      </c>
      <c r="E1676" s="454">
        <v>5300</v>
      </c>
      <c r="F1676" s="446">
        <v>0</v>
      </c>
    </row>
    <row r="1677" spans="2:6" s="424" customFormat="1">
      <c r="B1677" s="452" t="s">
        <v>2175</v>
      </c>
      <c r="C1677" s="453"/>
      <c r="D1677" s="454">
        <v>5300</v>
      </c>
      <c r="E1677" s="454">
        <v>5300</v>
      </c>
      <c r="F1677" s="446">
        <v>0</v>
      </c>
    </row>
    <row r="1678" spans="2:6" s="424" customFormat="1">
      <c r="B1678" s="452" t="s">
        <v>2175</v>
      </c>
      <c r="C1678" s="453"/>
      <c r="D1678" s="454">
        <v>5300</v>
      </c>
      <c r="E1678" s="454">
        <v>5300</v>
      </c>
      <c r="F1678" s="446">
        <v>0</v>
      </c>
    </row>
    <row r="1679" spans="2:6" s="424" customFormat="1">
      <c r="B1679" s="452" t="s">
        <v>2175</v>
      </c>
      <c r="C1679" s="453"/>
      <c r="D1679" s="454">
        <v>5300</v>
      </c>
      <c r="E1679" s="454">
        <v>5300</v>
      </c>
      <c r="F1679" s="446">
        <v>0</v>
      </c>
    </row>
    <row r="1680" spans="2:6" s="424" customFormat="1">
      <c r="B1680" s="452" t="s">
        <v>2175</v>
      </c>
      <c r="C1680" s="453"/>
      <c r="D1680" s="454">
        <v>5300</v>
      </c>
      <c r="E1680" s="454">
        <v>5300</v>
      </c>
      <c r="F1680" s="446">
        <v>0</v>
      </c>
    </row>
    <row r="1681" spans="2:6" s="424" customFormat="1">
      <c r="B1681" s="452" t="s">
        <v>2175</v>
      </c>
      <c r="C1681" s="453"/>
      <c r="D1681" s="454">
        <v>5300</v>
      </c>
      <c r="E1681" s="454">
        <v>5300</v>
      </c>
      <c r="F1681" s="446">
        <v>0</v>
      </c>
    </row>
    <row r="1682" spans="2:6" s="424" customFormat="1">
      <c r="B1682" s="452" t="s">
        <v>2175</v>
      </c>
      <c r="C1682" s="453"/>
      <c r="D1682" s="454">
        <v>5300</v>
      </c>
      <c r="E1682" s="454">
        <v>5300</v>
      </c>
      <c r="F1682" s="446">
        <v>0</v>
      </c>
    </row>
    <row r="1683" spans="2:6" s="424" customFormat="1">
      <c r="B1683" s="452" t="s">
        <v>2175</v>
      </c>
      <c r="C1683" s="453"/>
      <c r="D1683" s="454">
        <v>5300</v>
      </c>
      <c r="E1683" s="454">
        <v>5300</v>
      </c>
      <c r="F1683" s="446">
        <v>0</v>
      </c>
    </row>
    <row r="1684" spans="2:6" s="424" customFormat="1">
      <c r="B1684" s="452" t="s">
        <v>2175</v>
      </c>
      <c r="C1684" s="453"/>
      <c r="D1684" s="454">
        <v>5300</v>
      </c>
      <c r="E1684" s="454">
        <v>5300</v>
      </c>
      <c r="F1684" s="446">
        <v>0</v>
      </c>
    </row>
    <row r="1685" spans="2:6" s="424" customFormat="1">
      <c r="B1685" s="452" t="s">
        <v>2175</v>
      </c>
      <c r="C1685" s="453"/>
      <c r="D1685" s="454">
        <v>5300</v>
      </c>
      <c r="E1685" s="454">
        <v>5300</v>
      </c>
      <c r="F1685" s="446">
        <v>0</v>
      </c>
    </row>
    <row r="1686" spans="2:6" s="424" customFormat="1">
      <c r="B1686" s="452" t="s">
        <v>2175</v>
      </c>
      <c r="C1686" s="453"/>
      <c r="D1686" s="454">
        <v>5300</v>
      </c>
      <c r="E1686" s="454">
        <v>5300</v>
      </c>
      <c r="F1686" s="446">
        <v>0</v>
      </c>
    </row>
    <row r="1687" spans="2:6" s="424" customFormat="1">
      <c r="B1687" s="452" t="s">
        <v>2175</v>
      </c>
      <c r="C1687" s="453"/>
      <c r="D1687" s="454">
        <v>5300</v>
      </c>
      <c r="E1687" s="454">
        <v>5300</v>
      </c>
      <c r="F1687" s="446">
        <v>0</v>
      </c>
    </row>
    <row r="1688" spans="2:6" s="424" customFormat="1">
      <c r="B1688" s="452" t="s">
        <v>2175</v>
      </c>
      <c r="C1688" s="453"/>
      <c r="D1688" s="454">
        <v>5300</v>
      </c>
      <c r="E1688" s="454">
        <v>5300</v>
      </c>
      <c r="F1688" s="446">
        <v>0</v>
      </c>
    </row>
    <row r="1689" spans="2:6" s="424" customFormat="1">
      <c r="B1689" s="452" t="s">
        <v>2175</v>
      </c>
      <c r="C1689" s="453"/>
      <c r="D1689" s="454">
        <v>5300</v>
      </c>
      <c r="E1689" s="454">
        <v>5300</v>
      </c>
      <c r="F1689" s="446">
        <v>0</v>
      </c>
    </row>
    <row r="1690" spans="2:6" s="424" customFormat="1">
      <c r="B1690" s="452" t="s">
        <v>2175</v>
      </c>
      <c r="C1690" s="453"/>
      <c r="D1690" s="454">
        <v>5300</v>
      </c>
      <c r="E1690" s="454">
        <v>5300</v>
      </c>
      <c r="F1690" s="446">
        <v>0</v>
      </c>
    </row>
    <row r="1691" spans="2:6" s="424" customFormat="1">
      <c r="B1691" s="452" t="s">
        <v>2175</v>
      </c>
      <c r="C1691" s="453"/>
      <c r="D1691" s="454">
        <v>5300</v>
      </c>
      <c r="E1691" s="454">
        <v>5300</v>
      </c>
      <c r="F1691" s="446">
        <v>0</v>
      </c>
    </row>
    <row r="1692" spans="2:6" s="424" customFormat="1">
      <c r="B1692" s="452" t="s">
        <v>2175</v>
      </c>
      <c r="C1692" s="453"/>
      <c r="D1692" s="454">
        <v>5300</v>
      </c>
      <c r="E1692" s="454">
        <v>5300</v>
      </c>
      <c r="F1692" s="446">
        <v>0</v>
      </c>
    </row>
    <row r="1693" spans="2:6" s="424" customFormat="1">
      <c r="B1693" s="452" t="s">
        <v>2175</v>
      </c>
      <c r="C1693" s="453"/>
      <c r="D1693" s="454">
        <v>5300</v>
      </c>
      <c r="E1693" s="454">
        <v>5300</v>
      </c>
      <c r="F1693" s="446">
        <v>0</v>
      </c>
    </row>
    <row r="1694" spans="2:6" s="424" customFormat="1">
      <c r="B1694" s="452" t="s">
        <v>2175</v>
      </c>
      <c r="C1694" s="453"/>
      <c r="D1694" s="454">
        <v>5300</v>
      </c>
      <c r="E1694" s="454">
        <v>5300</v>
      </c>
      <c r="F1694" s="446">
        <v>0</v>
      </c>
    </row>
    <row r="1695" spans="2:6" s="424" customFormat="1">
      <c r="B1695" s="452" t="s">
        <v>2175</v>
      </c>
      <c r="C1695" s="453"/>
      <c r="D1695" s="454">
        <v>5300</v>
      </c>
      <c r="E1695" s="454">
        <v>5300</v>
      </c>
      <c r="F1695" s="446">
        <v>0</v>
      </c>
    </row>
    <row r="1696" spans="2:6" s="424" customFormat="1">
      <c r="B1696" s="452" t="s">
        <v>2175</v>
      </c>
      <c r="C1696" s="453"/>
      <c r="D1696" s="454">
        <v>3600</v>
      </c>
      <c r="E1696" s="454">
        <v>3600</v>
      </c>
      <c r="F1696" s="446">
        <v>0</v>
      </c>
    </row>
    <row r="1697" spans="2:6" s="424" customFormat="1">
      <c r="B1697" s="452" t="s">
        <v>2175</v>
      </c>
      <c r="C1697" s="453"/>
      <c r="D1697" s="454">
        <v>3600</v>
      </c>
      <c r="E1697" s="454">
        <v>3600</v>
      </c>
      <c r="F1697" s="446">
        <v>0</v>
      </c>
    </row>
    <row r="1698" spans="2:6" s="424" customFormat="1">
      <c r="B1698" s="452" t="s">
        <v>2175</v>
      </c>
      <c r="C1698" s="453"/>
      <c r="D1698" s="454">
        <v>3600</v>
      </c>
      <c r="E1698" s="454">
        <v>3600</v>
      </c>
      <c r="F1698" s="446">
        <v>0</v>
      </c>
    </row>
    <row r="1699" spans="2:6" s="424" customFormat="1">
      <c r="B1699" s="452" t="s">
        <v>2175</v>
      </c>
      <c r="C1699" s="453"/>
      <c r="D1699" s="454">
        <v>3600</v>
      </c>
      <c r="E1699" s="454">
        <v>3600</v>
      </c>
      <c r="F1699" s="446">
        <v>0</v>
      </c>
    </row>
    <row r="1700" spans="2:6" s="424" customFormat="1">
      <c r="B1700" s="452" t="s">
        <v>2175</v>
      </c>
      <c r="C1700" s="453"/>
      <c r="D1700" s="454">
        <v>3600</v>
      </c>
      <c r="E1700" s="454">
        <v>3600</v>
      </c>
      <c r="F1700" s="446">
        <v>0</v>
      </c>
    </row>
    <row r="1701" spans="2:6" s="424" customFormat="1">
      <c r="B1701" s="452" t="s">
        <v>2175</v>
      </c>
      <c r="C1701" s="453"/>
      <c r="D1701" s="454">
        <v>3600</v>
      </c>
      <c r="E1701" s="454">
        <v>3600</v>
      </c>
      <c r="F1701" s="446">
        <v>0</v>
      </c>
    </row>
    <row r="1702" spans="2:6" s="424" customFormat="1">
      <c r="B1702" s="452" t="s">
        <v>2175</v>
      </c>
      <c r="C1702" s="453"/>
      <c r="D1702" s="454">
        <v>3600</v>
      </c>
      <c r="E1702" s="454">
        <v>3600</v>
      </c>
      <c r="F1702" s="446">
        <v>0</v>
      </c>
    </row>
    <row r="1703" spans="2:6" s="424" customFormat="1">
      <c r="B1703" s="452" t="s">
        <v>2175</v>
      </c>
      <c r="C1703" s="453"/>
      <c r="D1703" s="454">
        <v>3600</v>
      </c>
      <c r="E1703" s="454">
        <v>3600</v>
      </c>
      <c r="F1703" s="446">
        <v>0</v>
      </c>
    </row>
    <row r="1704" spans="2:6" s="424" customFormat="1">
      <c r="B1704" s="452" t="s">
        <v>2175</v>
      </c>
      <c r="C1704" s="453"/>
      <c r="D1704" s="454">
        <v>3600</v>
      </c>
      <c r="E1704" s="454">
        <v>3600</v>
      </c>
      <c r="F1704" s="446">
        <v>0</v>
      </c>
    </row>
    <row r="1705" spans="2:6" s="424" customFormat="1">
      <c r="B1705" s="452" t="s">
        <v>2175</v>
      </c>
      <c r="C1705" s="453"/>
      <c r="D1705" s="454">
        <v>3600</v>
      </c>
      <c r="E1705" s="454">
        <v>3600</v>
      </c>
      <c r="F1705" s="446">
        <v>0</v>
      </c>
    </row>
    <row r="1706" spans="2:6" s="424" customFormat="1">
      <c r="B1706" s="452" t="s">
        <v>2175</v>
      </c>
      <c r="C1706" s="453"/>
      <c r="D1706" s="454">
        <v>3600</v>
      </c>
      <c r="E1706" s="454">
        <v>3600</v>
      </c>
      <c r="F1706" s="446">
        <v>0</v>
      </c>
    </row>
    <row r="1707" spans="2:6" s="424" customFormat="1">
      <c r="B1707" s="452" t="s">
        <v>2175</v>
      </c>
      <c r="C1707" s="453"/>
      <c r="D1707" s="454">
        <v>3600</v>
      </c>
      <c r="E1707" s="454">
        <v>3600</v>
      </c>
      <c r="F1707" s="446">
        <v>0</v>
      </c>
    </row>
    <row r="1708" spans="2:6" s="424" customFormat="1">
      <c r="B1708" s="452" t="s">
        <v>2175</v>
      </c>
      <c r="C1708" s="453"/>
      <c r="D1708" s="454">
        <v>3600</v>
      </c>
      <c r="E1708" s="454">
        <v>3600</v>
      </c>
      <c r="F1708" s="446">
        <v>0</v>
      </c>
    </row>
    <row r="1709" spans="2:6" s="424" customFormat="1">
      <c r="B1709" s="452" t="s">
        <v>2175</v>
      </c>
      <c r="C1709" s="453"/>
      <c r="D1709" s="454">
        <v>3600</v>
      </c>
      <c r="E1709" s="454">
        <v>3600</v>
      </c>
      <c r="F1709" s="446">
        <v>0</v>
      </c>
    </row>
    <row r="1710" spans="2:6" s="424" customFormat="1">
      <c r="B1710" s="452" t="s">
        <v>2175</v>
      </c>
      <c r="C1710" s="453"/>
      <c r="D1710" s="454">
        <v>3600</v>
      </c>
      <c r="E1710" s="454">
        <v>3600</v>
      </c>
      <c r="F1710" s="446">
        <v>0</v>
      </c>
    </row>
    <row r="1711" spans="2:6" s="424" customFormat="1">
      <c r="B1711" s="452" t="s">
        <v>2175</v>
      </c>
      <c r="C1711" s="453"/>
      <c r="D1711" s="454">
        <v>3600</v>
      </c>
      <c r="E1711" s="454">
        <v>3600</v>
      </c>
      <c r="F1711" s="446">
        <v>0</v>
      </c>
    </row>
    <row r="1712" spans="2:6" s="424" customFormat="1">
      <c r="B1712" s="452" t="s">
        <v>2175</v>
      </c>
      <c r="C1712" s="453"/>
      <c r="D1712" s="454">
        <v>3600</v>
      </c>
      <c r="E1712" s="454">
        <v>3600</v>
      </c>
      <c r="F1712" s="446">
        <v>0</v>
      </c>
    </row>
    <row r="1713" spans="2:6" s="424" customFormat="1">
      <c r="B1713" s="452" t="s">
        <v>2175</v>
      </c>
      <c r="C1713" s="453"/>
      <c r="D1713" s="454">
        <v>3600</v>
      </c>
      <c r="E1713" s="454">
        <v>3600</v>
      </c>
      <c r="F1713" s="446">
        <v>0</v>
      </c>
    </row>
    <row r="1714" spans="2:6" s="424" customFormat="1">
      <c r="B1714" s="452" t="s">
        <v>2175</v>
      </c>
      <c r="C1714" s="453"/>
      <c r="D1714" s="454">
        <v>3600</v>
      </c>
      <c r="E1714" s="454">
        <v>3600</v>
      </c>
      <c r="F1714" s="446">
        <v>0</v>
      </c>
    </row>
    <row r="1715" spans="2:6" s="424" customFormat="1">
      <c r="B1715" s="452" t="s">
        <v>2060</v>
      </c>
      <c r="C1715" s="453"/>
      <c r="D1715" s="454">
        <v>9200</v>
      </c>
      <c r="E1715" s="454">
        <v>9200</v>
      </c>
      <c r="F1715" s="446">
        <v>0</v>
      </c>
    </row>
    <row r="1716" spans="2:6" s="424" customFormat="1">
      <c r="B1716" s="452" t="s">
        <v>2060</v>
      </c>
      <c r="C1716" s="453"/>
      <c r="D1716" s="454">
        <v>9200</v>
      </c>
      <c r="E1716" s="454">
        <v>9200</v>
      </c>
      <c r="F1716" s="446">
        <v>0</v>
      </c>
    </row>
    <row r="1717" spans="2:6" s="424" customFormat="1">
      <c r="B1717" s="452" t="s">
        <v>2060</v>
      </c>
      <c r="C1717" s="453"/>
      <c r="D1717" s="454">
        <v>9200</v>
      </c>
      <c r="E1717" s="454">
        <v>9200</v>
      </c>
      <c r="F1717" s="446">
        <v>0</v>
      </c>
    </row>
    <row r="1718" spans="2:6" s="424" customFormat="1">
      <c r="B1718" s="452" t="s">
        <v>2060</v>
      </c>
      <c r="C1718" s="453"/>
      <c r="D1718" s="454">
        <v>9200</v>
      </c>
      <c r="E1718" s="454">
        <v>9200</v>
      </c>
      <c r="F1718" s="446">
        <v>0</v>
      </c>
    </row>
    <row r="1719" spans="2:6" s="424" customFormat="1">
      <c r="B1719" s="452" t="s">
        <v>2060</v>
      </c>
      <c r="C1719" s="453"/>
      <c r="D1719" s="454">
        <v>9200</v>
      </c>
      <c r="E1719" s="454">
        <v>9200</v>
      </c>
      <c r="F1719" s="446">
        <v>0</v>
      </c>
    </row>
    <row r="1720" spans="2:6" s="424" customFormat="1">
      <c r="B1720" s="452" t="s">
        <v>2060</v>
      </c>
      <c r="C1720" s="453"/>
      <c r="D1720" s="454">
        <v>9200</v>
      </c>
      <c r="E1720" s="454">
        <v>9200</v>
      </c>
      <c r="F1720" s="446">
        <v>0</v>
      </c>
    </row>
    <row r="1721" spans="2:6" s="424" customFormat="1">
      <c r="B1721" s="452" t="s">
        <v>2060</v>
      </c>
      <c r="C1721" s="453"/>
      <c r="D1721" s="454">
        <v>9200</v>
      </c>
      <c r="E1721" s="454">
        <v>9200</v>
      </c>
      <c r="F1721" s="446">
        <v>0</v>
      </c>
    </row>
    <row r="1722" spans="2:6" s="424" customFormat="1">
      <c r="B1722" s="452" t="s">
        <v>2060</v>
      </c>
      <c r="C1722" s="453"/>
      <c r="D1722" s="454">
        <v>9200</v>
      </c>
      <c r="E1722" s="454">
        <v>9200</v>
      </c>
      <c r="F1722" s="446">
        <v>0</v>
      </c>
    </row>
    <row r="1723" spans="2:6" s="424" customFormat="1">
      <c r="B1723" s="452" t="s">
        <v>2060</v>
      </c>
      <c r="C1723" s="453"/>
      <c r="D1723" s="454">
        <v>9200</v>
      </c>
      <c r="E1723" s="454">
        <v>9200</v>
      </c>
      <c r="F1723" s="446">
        <v>0</v>
      </c>
    </row>
    <row r="1724" spans="2:6" s="424" customFormat="1">
      <c r="B1724" s="452" t="s">
        <v>2060</v>
      </c>
      <c r="C1724" s="453"/>
      <c r="D1724" s="454">
        <v>9200</v>
      </c>
      <c r="E1724" s="454">
        <v>9200</v>
      </c>
      <c r="F1724" s="446">
        <v>0</v>
      </c>
    </row>
    <row r="1725" spans="2:6" s="424" customFormat="1">
      <c r="B1725" s="452" t="s">
        <v>2060</v>
      </c>
      <c r="C1725" s="453"/>
      <c r="D1725" s="454">
        <v>9200</v>
      </c>
      <c r="E1725" s="454">
        <v>9200</v>
      </c>
      <c r="F1725" s="446">
        <v>0</v>
      </c>
    </row>
    <row r="1726" spans="2:6" s="424" customFormat="1">
      <c r="B1726" s="452" t="s">
        <v>2060</v>
      </c>
      <c r="C1726" s="453"/>
      <c r="D1726" s="454">
        <v>9200</v>
      </c>
      <c r="E1726" s="454">
        <v>9200</v>
      </c>
      <c r="F1726" s="446">
        <v>0</v>
      </c>
    </row>
    <row r="1727" spans="2:6" s="424" customFormat="1">
      <c r="B1727" s="452" t="s">
        <v>2060</v>
      </c>
      <c r="C1727" s="453"/>
      <c r="D1727" s="454">
        <v>9200</v>
      </c>
      <c r="E1727" s="454">
        <v>9200</v>
      </c>
      <c r="F1727" s="446">
        <v>0</v>
      </c>
    </row>
    <row r="1728" spans="2:6" s="424" customFormat="1">
      <c r="B1728" s="452" t="s">
        <v>2060</v>
      </c>
      <c r="C1728" s="453"/>
      <c r="D1728" s="454">
        <v>9200</v>
      </c>
      <c r="E1728" s="454">
        <v>9200</v>
      </c>
      <c r="F1728" s="446">
        <v>0</v>
      </c>
    </row>
    <row r="1729" spans="2:6" s="424" customFormat="1">
      <c r="B1729" s="452" t="s">
        <v>2060</v>
      </c>
      <c r="C1729" s="453"/>
      <c r="D1729" s="454">
        <v>9200</v>
      </c>
      <c r="E1729" s="454">
        <v>9200</v>
      </c>
      <c r="F1729" s="446">
        <v>0</v>
      </c>
    </row>
    <row r="1730" spans="2:6" s="424" customFormat="1">
      <c r="B1730" s="452" t="s">
        <v>2060</v>
      </c>
      <c r="C1730" s="453"/>
      <c r="D1730" s="454">
        <v>9200</v>
      </c>
      <c r="E1730" s="454">
        <v>9200</v>
      </c>
      <c r="F1730" s="446">
        <v>0</v>
      </c>
    </row>
    <row r="1731" spans="2:6" s="424" customFormat="1">
      <c r="B1731" s="452" t="s">
        <v>2060</v>
      </c>
      <c r="C1731" s="453"/>
      <c r="D1731" s="454">
        <v>9200</v>
      </c>
      <c r="E1731" s="454">
        <v>9200</v>
      </c>
      <c r="F1731" s="446">
        <v>0</v>
      </c>
    </row>
    <row r="1732" spans="2:6" s="424" customFormat="1">
      <c r="B1732" s="452" t="s">
        <v>2060</v>
      </c>
      <c r="C1732" s="453"/>
      <c r="D1732" s="454">
        <v>9200</v>
      </c>
      <c r="E1732" s="454">
        <v>9200</v>
      </c>
      <c r="F1732" s="446">
        <v>0</v>
      </c>
    </row>
    <row r="1733" spans="2:6" s="424" customFormat="1">
      <c r="B1733" s="452" t="s">
        <v>2060</v>
      </c>
      <c r="C1733" s="453"/>
      <c r="D1733" s="454">
        <v>9200</v>
      </c>
      <c r="E1733" s="454">
        <v>9200</v>
      </c>
      <c r="F1733" s="446">
        <v>0</v>
      </c>
    </row>
    <row r="1734" spans="2:6" s="424" customFormat="1">
      <c r="B1734" s="452" t="s">
        <v>2060</v>
      </c>
      <c r="C1734" s="453"/>
      <c r="D1734" s="454">
        <v>9200</v>
      </c>
      <c r="E1734" s="454">
        <v>9200</v>
      </c>
      <c r="F1734" s="446">
        <v>0</v>
      </c>
    </row>
    <row r="1735" spans="2:6" s="424" customFormat="1">
      <c r="B1735" s="452" t="s">
        <v>2060</v>
      </c>
      <c r="C1735" s="453"/>
      <c r="D1735" s="454">
        <v>9200</v>
      </c>
      <c r="E1735" s="454">
        <v>9200</v>
      </c>
      <c r="F1735" s="446">
        <v>0</v>
      </c>
    </row>
    <row r="1736" spans="2:6" s="424" customFormat="1">
      <c r="B1736" s="452" t="s">
        <v>2060</v>
      </c>
      <c r="C1736" s="453"/>
      <c r="D1736" s="454">
        <v>9200</v>
      </c>
      <c r="E1736" s="454">
        <v>9200</v>
      </c>
      <c r="F1736" s="446">
        <v>0</v>
      </c>
    </row>
    <row r="1737" spans="2:6" s="424" customFormat="1">
      <c r="B1737" s="452" t="s">
        <v>2060</v>
      </c>
      <c r="C1737" s="453"/>
      <c r="D1737" s="454">
        <v>9200</v>
      </c>
      <c r="E1737" s="454">
        <v>9200</v>
      </c>
      <c r="F1737" s="446">
        <v>0</v>
      </c>
    </row>
    <row r="1738" spans="2:6" s="424" customFormat="1">
      <c r="B1738" s="452" t="s">
        <v>2176</v>
      </c>
      <c r="C1738" s="453"/>
      <c r="D1738" s="454">
        <v>12500</v>
      </c>
      <c r="E1738" s="454">
        <v>12500</v>
      </c>
      <c r="F1738" s="446">
        <v>0</v>
      </c>
    </row>
    <row r="1739" spans="2:6" s="424" customFormat="1">
      <c r="B1739" s="452" t="s">
        <v>2176</v>
      </c>
      <c r="C1739" s="453"/>
      <c r="D1739" s="454">
        <v>12500</v>
      </c>
      <c r="E1739" s="454">
        <v>12500</v>
      </c>
      <c r="F1739" s="446">
        <v>0</v>
      </c>
    </row>
    <row r="1740" spans="2:6" s="424" customFormat="1">
      <c r="B1740" s="452" t="s">
        <v>2176</v>
      </c>
      <c r="C1740" s="453"/>
      <c r="D1740" s="454">
        <v>12500</v>
      </c>
      <c r="E1740" s="454">
        <v>12500</v>
      </c>
      <c r="F1740" s="446">
        <v>0</v>
      </c>
    </row>
    <row r="1741" spans="2:6" s="424" customFormat="1">
      <c r="B1741" s="452" t="s">
        <v>2176</v>
      </c>
      <c r="C1741" s="453"/>
      <c r="D1741" s="454">
        <v>12500</v>
      </c>
      <c r="E1741" s="454">
        <v>12500</v>
      </c>
      <c r="F1741" s="446">
        <v>0</v>
      </c>
    </row>
    <row r="1742" spans="2:6" s="424" customFormat="1">
      <c r="B1742" s="452" t="s">
        <v>2176</v>
      </c>
      <c r="C1742" s="453"/>
      <c r="D1742" s="454">
        <v>12500</v>
      </c>
      <c r="E1742" s="454">
        <v>12500</v>
      </c>
      <c r="F1742" s="446">
        <v>0</v>
      </c>
    </row>
    <row r="1743" spans="2:6" s="424" customFormat="1">
      <c r="B1743" s="452" t="s">
        <v>2176</v>
      </c>
      <c r="C1743" s="453"/>
      <c r="D1743" s="454">
        <v>12500</v>
      </c>
      <c r="E1743" s="454">
        <v>12500</v>
      </c>
      <c r="F1743" s="446">
        <v>0</v>
      </c>
    </row>
    <row r="1744" spans="2:6" s="424" customFormat="1">
      <c r="B1744" s="452" t="s">
        <v>2176</v>
      </c>
      <c r="C1744" s="453"/>
      <c r="D1744" s="454">
        <v>12500</v>
      </c>
      <c r="E1744" s="454">
        <v>12500</v>
      </c>
      <c r="F1744" s="446">
        <v>0</v>
      </c>
    </row>
    <row r="1745" spans="2:6" s="424" customFormat="1">
      <c r="B1745" s="452" t="s">
        <v>2176</v>
      </c>
      <c r="C1745" s="453"/>
      <c r="D1745" s="454">
        <v>12500</v>
      </c>
      <c r="E1745" s="454">
        <v>12500</v>
      </c>
      <c r="F1745" s="446">
        <v>0</v>
      </c>
    </row>
    <row r="1746" spans="2:6" s="424" customFormat="1">
      <c r="B1746" s="452" t="s">
        <v>2176</v>
      </c>
      <c r="C1746" s="453"/>
      <c r="D1746" s="454">
        <v>12500</v>
      </c>
      <c r="E1746" s="454">
        <v>12500</v>
      </c>
      <c r="F1746" s="446">
        <v>0</v>
      </c>
    </row>
    <row r="1747" spans="2:6" s="424" customFormat="1">
      <c r="B1747" s="452" t="s">
        <v>2176</v>
      </c>
      <c r="C1747" s="453"/>
      <c r="D1747" s="454">
        <v>12500</v>
      </c>
      <c r="E1747" s="454">
        <v>12500</v>
      </c>
      <c r="F1747" s="446">
        <v>0</v>
      </c>
    </row>
    <row r="1748" spans="2:6" s="424" customFormat="1">
      <c r="B1748" s="452" t="s">
        <v>2176</v>
      </c>
      <c r="C1748" s="453"/>
      <c r="D1748" s="454">
        <v>12500</v>
      </c>
      <c r="E1748" s="454">
        <v>12500</v>
      </c>
      <c r="F1748" s="446">
        <v>0</v>
      </c>
    </row>
    <row r="1749" spans="2:6" s="424" customFormat="1">
      <c r="B1749" s="452" t="s">
        <v>2176</v>
      </c>
      <c r="C1749" s="453"/>
      <c r="D1749" s="454">
        <v>12500</v>
      </c>
      <c r="E1749" s="454">
        <v>12500</v>
      </c>
      <c r="F1749" s="446">
        <v>0</v>
      </c>
    </row>
    <row r="1750" spans="2:6" s="424" customFormat="1">
      <c r="B1750" s="452" t="s">
        <v>2176</v>
      </c>
      <c r="C1750" s="453"/>
      <c r="D1750" s="454">
        <v>12500</v>
      </c>
      <c r="E1750" s="454">
        <v>12500</v>
      </c>
      <c r="F1750" s="446">
        <v>0</v>
      </c>
    </row>
    <row r="1751" spans="2:6" s="424" customFormat="1">
      <c r="B1751" s="452" t="s">
        <v>2176</v>
      </c>
      <c r="C1751" s="453"/>
      <c r="D1751" s="454">
        <v>12500</v>
      </c>
      <c r="E1751" s="454">
        <v>12500</v>
      </c>
      <c r="F1751" s="446">
        <v>0</v>
      </c>
    </row>
    <row r="1752" spans="2:6" s="424" customFormat="1">
      <c r="B1752" s="452" t="s">
        <v>2176</v>
      </c>
      <c r="C1752" s="453"/>
      <c r="D1752" s="454">
        <v>12500</v>
      </c>
      <c r="E1752" s="454">
        <v>12500</v>
      </c>
      <c r="F1752" s="446">
        <v>0</v>
      </c>
    </row>
    <row r="1753" spans="2:6" s="424" customFormat="1">
      <c r="B1753" s="452" t="s">
        <v>2176</v>
      </c>
      <c r="C1753" s="453"/>
      <c r="D1753" s="454">
        <v>12500</v>
      </c>
      <c r="E1753" s="454">
        <v>12500</v>
      </c>
      <c r="F1753" s="446">
        <v>0</v>
      </c>
    </row>
    <row r="1754" spans="2:6" s="424" customFormat="1">
      <c r="B1754" s="452" t="s">
        <v>2176</v>
      </c>
      <c r="C1754" s="453"/>
      <c r="D1754" s="454">
        <v>12500</v>
      </c>
      <c r="E1754" s="454">
        <v>12500</v>
      </c>
      <c r="F1754" s="446">
        <v>0</v>
      </c>
    </row>
    <row r="1755" spans="2:6" s="424" customFormat="1">
      <c r="B1755" s="452" t="s">
        <v>2176</v>
      </c>
      <c r="C1755" s="453"/>
      <c r="D1755" s="454">
        <v>12500</v>
      </c>
      <c r="E1755" s="454">
        <v>12500</v>
      </c>
      <c r="F1755" s="446">
        <v>0</v>
      </c>
    </row>
    <row r="1756" spans="2:6" s="424" customFormat="1">
      <c r="B1756" s="452" t="s">
        <v>2176</v>
      </c>
      <c r="C1756" s="453"/>
      <c r="D1756" s="454">
        <v>12500</v>
      </c>
      <c r="E1756" s="454">
        <v>12500</v>
      </c>
      <c r="F1756" s="446">
        <v>0</v>
      </c>
    </row>
    <row r="1757" spans="2:6" s="424" customFormat="1">
      <c r="B1757" s="452" t="s">
        <v>2176</v>
      </c>
      <c r="C1757" s="453"/>
      <c r="D1757" s="454">
        <v>12500</v>
      </c>
      <c r="E1757" s="454">
        <v>12500</v>
      </c>
      <c r="F1757" s="446">
        <v>0</v>
      </c>
    </row>
    <row r="1758" spans="2:6" s="424" customFormat="1">
      <c r="B1758" s="452" t="s">
        <v>2176</v>
      </c>
      <c r="C1758" s="453"/>
      <c r="D1758" s="454">
        <v>12500</v>
      </c>
      <c r="E1758" s="454">
        <v>12500</v>
      </c>
      <c r="F1758" s="446">
        <v>0</v>
      </c>
    </row>
    <row r="1759" spans="2:6" s="424" customFormat="1">
      <c r="B1759" s="452" t="s">
        <v>2176</v>
      </c>
      <c r="C1759" s="453"/>
      <c r="D1759" s="454">
        <v>12500</v>
      </c>
      <c r="E1759" s="454">
        <v>12500</v>
      </c>
      <c r="F1759" s="446">
        <v>0</v>
      </c>
    </row>
    <row r="1760" spans="2:6" s="424" customFormat="1">
      <c r="B1760" s="452" t="s">
        <v>2176</v>
      </c>
      <c r="C1760" s="453"/>
      <c r="D1760" s="454">
        <v>12500</v>
      </c>
      <c r="E1760" s="454">
        <v>12500</v>
      </c>
      <c r="F1760" s="446">
        <v>0</v>
      </c>
    </row>
    <row r="1761" spans="2:6" s="424" customFormat="1">
      <c r="B1761" s="452" t="s">
        <v>2176</v>
      </c>
      <c r="C1761" s="453"/>
      <c r="D1761" s="454">
        <v>12500</v>
      </c>
      <c r="E1761" s="454">
        <v>12500</v>
      </c>
      <c r="F1761" s="446">
        <v>0</v>
      </c>
    </row>
    <row r="1762" spans="2:6" s="424" customFormat="1">
      <c r="B1762" s="452" t="s">
        <v>2176</v>
      </c>
      <c r="C1762" s="453"/>
      <c r="D1762" s="454">
        <v>12500</v>
      </c>
      <c r="E1762" s="454">
        <v>12500</v>
      </c>
      <c r="F1762" s="446">
        <v>0</v>
      </c>
    </row>
    <row r="1763" spans="2:6" s="424" customFormat="1">
      <c r="B1763" s="452" t="s">
        <v>2176</v>
      </c>
      <c r="C1763" s="453"/>
      <c r="D1763" s="454">
        <v>12500</v>
      </c>
      <c r="E1763" s="454">
        <v>12500</v>
      </c>
      <c r="F1763" s="446">
        <v>0</v>
      </c>
    </row>
    <row r="1764" spans="2:6" s="424" customFormat="1">
      <c r="B1764" s="452" t="s">
        <v>2176</v>
      </c>
      <c r="C1764" s="453"/>
      <c r="D1764" s="454">
        <v>12500</v>
      </c>
      <c r="E1764" s="454">
        <v>12500</v>
      </c>
      <c r="F1764" s="446">
        <v>0</v>
      </c>
    </row>
    <row r="1765" spans="2:6" s="424" customFormat="1">
      <c r="B1765" s="452" t="s">
        <v>2176</v>
      </c>
      <c r="C1765" s="453"/>
      <c r="D1765" s="454">
        <v>12500</v>
      </c>
      <c r="E1765" s="454">
        <v>12500</v>
      </c>
      <c r="F1765" s="446">
        <v>0</v>
      </c>
    </row>
    <row r="1766" spans="2:6" s="424" customFormat="1">
      <c r="B1766" s="452" t="s">
        <v>2177</v>
      </c>
      <c r="C1766" s="453"/>
      <c r="D1766" s="454">
        <v>19397</v>
      </c>
      <c r="E1766" s="454">
        <v>19397</v>
      </c>
      <c r="F1766" s="446">
        <v>0</v>
      </c>
    </row>
    <row r="1767" spans="2:6" s="424" customFormat="1">
      <c r="B1767" s="452" t="s">
        <v>2177</v>
      </c>
      <c r="C1767" s="453"/>
      <c r="D1767" s="454">
        <v>19397</v>
      </c>
      <c r="E1767" s="454">
        <v>19397</v>
      </c>
      <c r="F1767" s="446">
        <v>0</v>
      </c>
    </row>
    <row r="1768" spans="2:6" s="424" customFormat="1">
      <c r="B1768" s="452" t="s">
        <v>2177</v>
      </c>
      <c r="C1768" s="453"/>
      <c r="D1768" s="454">
        <v>19397</v>
      </c>
      <c r="E1768" s="454">
        <v>19397</v>
      </c>
      <c r="F1768" s="446">
        <v>0</v>
      </c>
    </row>
    <row r="1769" spans="2:6" s="424" customFormat="1">
      <c r="B1769" s="452" t="s">
        <v>2177</v>
      </c>
      <c r="C1769" s="453"/>
      <c r="D1769" s="454">
        <v>19397</v>
      </c>
      <c r="E1769" s="454">
        <v>19397</v>
      </c>
      <c r="F1769" s="446">
        <v>0</v>
      </c>
    </row>
    <row r="1770" spans="2:6" s="424" customFormat="1">
      <c r="B1770" s="452" t="s">
        <v>2177</v>
      </c>
      <c r="C1770" s="453"/>
      <c r="D1770" s="454">
        <v>19397</v>
      </c>
      <c r="E1770" s="454">
        <v>19397</v>
      </c>
      <c r="F1770" s="446">
        <v>0</v>
      </c>
    </row>
    <row r="1771" spans="2:6" s="424" customFormat="1">
      <c r="B1771" s="452" t="s">
        <v>2177</v>
      </c>
      <c r="C1771" s="453"/>
      <c r="D1771" s="454">
        <v>19397</v>
      </c>
      <c r="E1771" s="454">
        <v>19397</v>
      </c>
      <c r="F1771" s="446">
        <v>0</v>
      </c>
    </row>
    <row r="1772" spans="2:6" s="424" customFormat="1">
      <c r="B1772" s="452" t="s">
        <v>2177</v>
      </c>
      <c r="C1772" s="453"/>
      <c r="D1772" s="454">
        <v>19397</v>
      </c>
      <c r="E1772" s="454">
        <v>19397</v>
      </c>
      <c r="F1772" s="446">
        <v>0</v>
      </c>
    </row>
    <row r="1773" spans="2:6" s="424" customFormat="1">
      <c r="B1773" s="452" t="s">
        <v>2177</v>
      </c>
      <c r="C1773" s="453"/>
      <c r="D1773" s="454">
        <v>19397</v>
      </c>
      <c r="E1773" s="454">
        <v>19397</v>
      </c>
      <c r="F1773" s="446">
        <v>0</v>
      </c>
    </row>
    <row r="1774" spans="2:6" s="424" customFormat="1">
      <c r="B1774" s="452" t="s">
        <v>2177</v>
      </c>
      <c r="C1774" s="453"/>
      <c r="D1774" s="454">
        <v>19397</v>
      </c>
      <c r="E1774" s="454">
        <v>19397</v>
      </c>
      <c r="F1774" s="446">
        <v>0</v>
      </c>
    </row>
    <row r="1775" spans="2:6" s="424" customFormat="1">
      <c r="B1775" s="452" t="s">
        <v>2177</v>
      </c>
      <c r="C1775" s="453"/>
      <c r="D1775" s="454">
        <v>19397</v>
      </c>
      <c r="E1775" s="454">
        <v>19397</v>
      </c>
      <c r="F1775" s="446">
        <v>0</v>
      </c>
    </row>
    <row r="1776" spans="2:6" s="424" customFormat="1">
      <c r="B1776" s="452" t="s">
        <v>2177</v>
      </c>
      <c r="C1776" s="453"/>
      <c r="D1776" s="454">
        <v>19397</v>
      </c>
      <c r="E1776" s="454">
        <v>19397</v>
      </c>
      <c r="F1776" s="446">
        <v>0</v>
      </c>
    </row>
    <row r="1777" spans="2:6" s="424" customFormat="1">
      <c r="B1777" s="452" t="s">
        <v>2178</v>
      </c>
      <c r="C1777" s="453"/>
      <c r="D1777" s="454">
        <v>9500</v>
      </c>
      <c r="E1777" s="454">
        <v>9500</v>
      </c>
      <c r="F1777" s="446">
        <v>0</v>
      </c>
    </row>
    <row r="1778" spans="2:6" s="424" customFormat="1">
      <c r="B1778" s="452" t="s">
        <v>2178</v>
      </c>
      <c r="C1778" s="453"/>
      <c r="D1778" s="454">
        <v>9500</v>
      </c>
      <c r="E1778" s="454">
        <v>9500</v>
      </c>
      <c r="F1778" s="446">
        <v>0</v>
      </c>
    </row>
    <row r="1779" spans="2:6" s="424" customFormat="1">
      <c r="B1779" s="452" t="s">
        <v>2178</v>
      </c>
      <c r="C1779" s="453"/>
      <c r="D1779" s="454">
        <v>9500</v>
      </c>
      <c r="E1779" s="454">
        <v>9500</v>
      </c>
      <c r="F1779" s="446">
        <v>0</v>
      </c>
    </row>
    <row r="1780" spans="2:6" s="424" customFormat="1">
      <c r="B1780" s="452" t="s">
        <v>2178</v>
      </c>
      <c r="C1780" s="453"/>
      <c r="D1780" s="454">
        <v>9500</v>
      </c>
      <c r="E1780" s="454">
        <v>9500</v>
      </c>
      <c r="F1780" s="446">
        <v>0</v>
      </c>
    </row>
    <row r="1781" spans="2:6" s="424" customFormat="1">
      <c r="B1781" s="452" t="s">
        <v>2178</v>
      </c>
      <c r="C1781" s="453"/>
      <c r="D1781" s="454">
        <v>9500</v>
      </c>
      <c r="E1781" s="454">
        <v>9500</v>
      </c>
      <c r="F1781" s="446">
        <v>0</v>
      </c>
    </row>
    <row r="1782" spans="2:6" s="424" customFormat="1">
      <c r="B1782" s="452" t="s">
        <v>2178</v>
      </c>
      <c r="C1782" s="453"/>
      <c r="D1782" s="454">
        <v>9500</v>
      </c>
      <c r="E1782" s="454">
        <v>9500</v>
      </c>
      <c r="F1782" s="446">
        <v>0</v>
      </c>
    </row>
    <row r="1783" spans="2:6" s="424" customFormat="1">
      <c r="B1783" s="452" t="s">
        <v>2178</v>
      </c>
      <c r="C1783" s="453"/>
      <c r="D1783" s="454">
        <v>9500</v>
      </c>
      <c r="E1783" s="454">
        <v>9500</v>
      </c>
      <c r="F1783" s="446">
        <v>0</v>
      </c>
    </row>
    <row r="1784" spans="2:6" s="424" customFormat="1">
      <c r="B1784" s="452" t="s">
        <v>2178</v>
      </c>
      <c r="C1784" s="453"/>
      <c r="D1784" s="454">
        <v>9500</v>
      </c>
      <c r="E1784" s="454">
        <v>9500</v>
      </c>
      <c r="F1784" s="446">
        <v>0</v>
      </c>
    </row>
    <row r="1785" spans="2:6" s="424" customFormat="1">
      <c r="B1785" s="452" t="s">
        <v>2178</v>
      </c>
      <c r="C1785" s="453"/>
      <c r="D1785" s="454">
        <v>9500</v>
      </c>
      <c r="E1785" s="454">
        <v>9500</v>
      </c>
      <c r="F1785" s="446">
        <v>0</v>
      </c>
    </row>
    <row r="1786" spans="2:6" s="424" customFormat="1">
      <c r="B1786" s="452" t="s">
        <v>2178</v>
      </c>
      <c r="C1786" s="453"/>
      <c r="D1786" s="454">
        <v>9500</v>
      </c>
      <c r="E1786" s="454">
        <v>9500</v>
      </c>
      <c r="F1786" s="446">
        <v>0</v>
      </c>
    </row>
    <row r="1787" spans="2:6" s="424" customFormat="1">
      <c r="B1787" s="452" t="s">
        <v>2178</v>
      </c>
      <c r="C1787" s="453"/>
      <c r="D1787" s="454">
        <v>9500</v>
      </c>
      <c r="E1787" s="454">
        <v>9500</v>
      </c>
      <c r="F1787" s="446">
        <v>0</v>
      </c>
    </row>
    <row r="1788" spans="2:6" s="424" customFormat="1">
      <c r="B1788" s="452" t="s">
        <v>2179</v>
      </c>
      <c r="C1788" s="453"/>
      <c r="D1788" s="454">
        <v>22300</v>
      </c>
      <c r="E1788" s="454">
        <v>22300</v>
      </c>
      <c r="F1788" s="446">
        <v>0</v>
      </c>
    </row>
    <row r="1789" spans="2:6" s="424" customFormat="1">
      <c r="B1789" s="452" t="s">
        <v>2179</v>
      </c>
      <c r="C1789" s="453"/>
      <c r="D1789" s="454">
        <v>22300</v>
      </c>
      <c r="E1789" s="454">
        <v>22300</v>
      </c>
      <c r="F1789" s="446">
        <v>0</v>
      </c>
    </row>
    <row r="1790" spans="2:6" s="424" customFormat="1">
      <c r="B1790" s="452" t="s">
        <v>2179</v>
      </c>
      <c r="C1790" s="453"/>
      <c r="D1790" s="454">
        <v>22300</v>
      </c>
      <c r="E1790" s="454">
        <v>22300</v>
      </c>
      <c r="F1790" s="446">
        <v>0</v>
      </c>
    </row>
    <row r="1791" spans="2:6" s="424" customFormat="1">
      <c r="B1791" s="452" t="s">
        <v>2179</v>
      </c>
      <c r="C1791" s="453"/>
      <c r="D1791" s="454">
        <v>22300</v>
      </c>
      <c r="E1791" s="454">
        <v>22300</v>
      </c>
      <c r="F1791" s="446">
        <v>0</v>
      </c>
    </row>
    <row r="1792" spans="2:6" s="424" customFormat="1">
      <c r="B1792" s="452" t="s">
        <v>2179</v>
      </c>
      <c r="C1792" s="453"/>
      <c r="D1792" s="454">
        <v>22300</v>
      </c>
      <c r="E1792" s="454">
        <v>22300</v>
      </c>
      <c r="F1792" s="446">
        <v>0</v>
      </c>
    </row>
    <row r="1793" spans="2:6" s="424" customFormat="1">
      <c r="B1793" s="452" t="s">
        <v>2179</v>
      </c>
      <c r="C1793" s="453"/>
      <c r="D1793" s="454">
        <v>22300</v>
      </c>
      <c r="E1793" s="454">
        <v>22300</v>
      </c>
      <c r="F1793" s="446">
        <v>0</v>
      </c>
    </row>
    <row r="1794" spans="2:6" s="424" customFormat="1">
      <c r="B1794" s="452" t="s">
        <v>2179</v>
      </c>
      <c r="C1794" s="453"/>
      <c r="D1794" s="454">
        <v>22300</v>
      </c>
      <c r="E1794" s="454">
        <v>22300</v>
      </c>
      <c r="F1794" s="446">
        <v>0</v>
      </c>
    </row>
    <row r="1795" spans="2:6" s="424" customFormat="1">
      <c r="B1795" s="452" t="s">
        <v>2179</v>
      </c>
      <c r="C1795" s="453"/>
      <c r="D1795" s="454">
        <v>22300</v>
      </c>
      <c r="E1795" s="454">
        <v>22300</v>
      </c>
      <c r="F1795" s="446">
        <v>0</v>
      </c>
    </row>
    <row r="1796" spans="2:6" s="424" customFormat="1">
      <c r="B1796" s="452" t="s">
        <v>2179</v>
      </c>
      <c r="C1796" s="453"/>
      <c r="D1796" s="454">
        <v>22300</v>
      </c>
      <c r="E1796" s="454">
        <v>22300</v>
      </c>
      <c r="F1796" s="446">
        <v>0</v>
      </c>
    </row>
    <row r="1797" spans="2:6" s="424" customFormat="1">
      <c r="B1797" s="452" t="s">
        <v>2179</v>
      </c>
      <c r="C1797" s="453"/>
      <c r="D1797" s="454">
        <v>22300</v>
      </c>
      <c r="E1797" s="454">
        <v>22300</v>
      </c>
      <c r="F1797" s="446">
        <v>0</v>
      </c>
    </row>
    <row r="1798" spans="2:6" s="424" customFormat="1">
      <c r="B1798" s="452" t="s">
        <v>2179</v>
      </c>
      <c r="C1798" s="453"/>
      <c r="D1798" s="454">
        <v>22300</v>
      </c>
      <c r="E1798" s="454">
        <v>22300</v>
      </c>
      <c r="F1798" s="446">
        <v>0</v>
      </c>
    </row>
    <row r="1799" spans="2:6" s="424" customFormat="1">
      <c r="B1799" s="452" t="s">
        <v>2180</v>
      </c>
      <c r="C1799" s="453"/>
      <c r="D1799" s="454">
        <v>27500</v>
      </c>
      <c r="E1799" s="454">
        <v>27500</v>
      </c>
      <c r="F1799" s="446">
        <v>0</v>
      </c>
    </row>
    <row r="1800" spans="2:6" s="424" customFormat="1">
      <c r="B1800" s="452" t="s">
        <v>2180</v>
      </c>
      <c r="C1800" s="453"/>
      <c r="D1800" s="454">
        <v>27500</v>
      </c>
      <c r="E1800" s="454">
        <v>27500</v>
      </c>
      <c r="F1800" s="446">
        <v>0</v>
      </c>
    </row>
    <row r="1801" spans="2:6" s="424" customFormat="1">
      <c r="B1801" s="452" t="s">
        <v>2180</v>
      </c>
      <c r="C1801" s="453"/>
      <c r="D1801" s="454">
        <v>27500</v>
      </c>
      <c r="E1801" s="454">
        <v>27500</v>
      </c>
      <c r="F1801" s="446">
        <v>0</v>
      </c>
    </row>
    <row r="1802" spans="2:6" s="424" customFormat="1">
      <c r="B1802" s="452" t="s">
        <v>2180</v>
      </c>
      <c r="C1802" s="453"/>
      <c r="D1802" s="454">
        <v>27500</v>
      </c>
      <c r="E1802" s="454">
        <v>27500</v>
      </c>
      <c r="F1802" s="446">
        <v>0</v>
      </c>
    </row>
    <row r="1803" spans="2:6" s="424" customFormat="1">
      <c r="B1803" s="452" t="s">
        <v>2180</v>
      </c>
      <c r="C1803" s="453"/>
      <c r="D1803" s="454">
        <v>27500</v>
      </c>
      <c r="E1803" s="454">
        <v>27500</v>
      </c>
      <c r="F1803" s="446">
        <v>0</v>
      </c>
    </row>
    <row r="1804" spans="2:6" s="424" customFormat="1">
      <c r="B1804" s="452" t="s">
        <v>2180</v>
      </c>
      <c r="C1804" s="453"/>
      <c r="D1804" s="454">
        <v>27500</v>
      </c>
      <c r="E1804" s="454">
        <v>27500</v>
      </c>
      <c r="F1804" s="446">
        <v>0</v>
      </c>
    </row>
    <row r="1805" spans="2:6" s="424" customFormat="1">
      <c r="B1805" s="452" t="s">
        <v>2180</v>
      </c>
      <c r="C1805" s="453"/>
      <c r="D1805" s="454">
        <v>27500</v>
      </c>
      <c r="E1805" s="454">
        <v>27500</v>
      </c>
      <c r="F1805" s="446">
        <v>0</v>
      </c>
    </row>
    <row r="1806" spans="2:6" s="424" customFormat="1">
      <c r="B1806" s="452" t="s">
        <v>2180</v>
      </c>
      <c r="C1806" s="453"/>
      <c r="D1806" s="454">
        <v>27500</v>
      </c>
      <c r="E1806" s="454">
        <v>27500</v>
      </c>
      <c r="F1806" s="446">
        <v>0</v>
      </c>
    </row>
    <row r="1807" spans="2:6" s="424" customFormat="1">
      <c r="B1807" s="452" t="s">
        <v>2180</v>
      </c>
      <c r="C1807" s="453"/>
      <c r="D1807" s="454">
        <v>27500</v>
      </c>
      <c r="E1807" s="454">
        <v>27500</v>
      </c>
      <c r="F1807" s="446">
        <v>0</v>
      </c>
    </row>
    <row r="1808" spans="2:6" s="424" customFormat="1">
      <c r="B1808" s="452" t="s">
        <v>2180</v>
      </c>
      <c r="C1808" s="453"/>
      <c r="D1808" s="454">
        <v>27500</v>
      </c>
      <c r="E1808" s="454">
        <v>27500</v>
      </c>
      <c r="F1808" s="446">
        <v>0</v>
      </c>
    </row>
    <row r="1809" spans="2:6" s="424" customFormat="1">
      <c r="B1809" s="452" t="s">
        <v>2180</v>
      </c>
      <c r="C1809" s="453"/>
      <c r="D1809" s="454">
        <v>27500</v>
      </c>
      <c r="E1809" s="454">
        <v>27500</v>
      </c>
      <c r="F1809" s="446">
        <v>0</v>
      </c>
    </row>
    <row r="1810" spans="2:6" s="424" customFormat="1">
      <c r="B1810" s="452" t="s">
        <v>2181</v>
      </c>
      <c r="C1810" s="453"/>
      <c r="D1810" s="454">
        <v>3700</v>
      </c>
      <c r="E1810" s="454">
        <v>3700</v>
      </c>
      <c r="F1810" s="446">
        <v>0</v>
      </c>
    </row>
    <row r="1811" spans="2:6" s="424" customFormat="1">
      <c r="B1811" s="452" t="s">
        <v>2181</v>
      </c>
      <c r="C1811" s="453"/>
      <c r="D1811" s="454">
        <v>3700</v>
      </c>
      <c r="E1811" s="454">
        <v>3700</v>
      </c>
      <c r="F1811" s="446">
        <v>0</v>
      </c>
    </row>
    <row r="1812" spans="2:6" s="424" customFormat="1">
      <c r="B1812" s="452" t="s">
        <v>2181</v>
      </c>
      <c r="C1812" s="453"/>
      <c r="D1812" s="454">
        <v>3700</v>
      </c>
      <c r="E1812" s="454">
        <v>3700</v>
      </c>
      <c r="F1812" s="446">
        <v>0</v>
      </c>
    </row>
    <row r="1813" spans="2:6" s="424" customFormat="1">
      <c r="B1813" s="452" t="s">
        <v>2181</v>
      </c>
      <c r="C1813" s="453"/>
      <c r="D1813" s="454">
        <v>3700</v>
      </c>
      <c r="E1813" s="454">
        <v>3700</v>
      </c>
      <c r="F1813" s="446">
        <v>0</v>
      </c>
    </row>
    <row r="1814" spans="2:6" s="424" customFormat="1">
      <c r="B1814" s="452" t="s">
        <v>2181</v>
      </c>
      <c r="C1814" s="453"/>
      <c r="D1814" s="454">
        <v>3700</v>
      </c>
      <c r="E1814" s="454">
        <v>3700</v>
      </c>
      <c r="F1814" s="446">
        <v>0</v>
      </c>
    </row>
    <row r="1815" spans="2:6" s="424" customFormat="1">
      <c r="B1815" s="452" t="s">
        <v>2181</v>
      </c>
      <c r="C1815" s="453"/>
      <c r="D1815" s="454">
        <v>3700</v>
      </c>
      <c r="E1815" s="454">
        <v>3700</v>
      </c>
      <c r="F1815" s="446">
        <v>0</v>
      </c>
    </row>
    <row r="1816" spans="2:6" s="424" customFormat="1">
      <c r="B1816" s="452" t="s">
        <v>2181</v>
      </c>
      <c r="C1816" s="453"/>
      <c r="D1816" s="454">
        <v>3700</v>
      </c>
      <c r="E1816" s="454">
        <v>3700</v>
      </c>
      <c r="F1816" s="446">
        <v>0</v>
      </c>
    </row>
    <row r="1817" spans="2:6" s="424" customFormat="1">
      <c r="B1817" s="452" t="s">
        <v>2181</v>
      </c>
      <c r="C1817" s="453"/>
      <c r="D1817" s="454">
        <v>3700</v>
      </c>
      <c r="E1817" s="454">
        <v>3700</v>
      </c>
      <c r="F1817" s="446">
        <v>0</v>
      </c>
    </row>
    <row r="1818" spans="2:6" s="424" customFormat="1">
      <c r="B1818" s="452" t="s">
        <v>2181</v>
      </c>
      <c r="C1818" s="453"/>
      <c r="D1818" s="454">
        <v>3700</v>
      </c>
      <c r="E1818" s="454">
        <v>3700</v>
      </c>
      <c r="F1818" s="446">
        <v>0</v>
      </c>
    </row>
    <row r="1819" spans="2:6" s="424" customFormat="1">
      <c r="B1819" s="452" t="s">
        <v>2181</v>
      </c>
      <c r="C1819" s="453"/>
      <c r="D1819" s="454">
        <v>3700</v>
      </c>
      <c r="E1819" s="454">
        <v>3700</v>
      </c>
      <c r="F1819" s="446">
        <v>0</v>
      </c>
    </row>
    <row r="1820" spans="2:6" s="424" customFormat="1">
      <c r="B1820" s="452" t="s">
        <v>2181</v>
      </c>
      <c r="C1820" s="453"/>
      <c r="D1820" s="454">
        <v>3700</v>
      </c>
      <c r="E1820" s="454">
        <v>3700</v>
      </c>
      <c r="F1820" s="446">
        <v>0</v>
      </c>
    </row>
    <row r="1821" spans="2:6" s="424" customFormat="1">
      <c r="B1821" s="452" t="s">
        <v>2182</v>
      </c>
      <c r="C1821" s="453"/>
      <c r="D1821" s="454">
        <v>4900</v>
      </c>
      <c r="E1821" s="454">
        <v>4900</v>
      </c>
      <c r="F1821" s="446">
        <v>0</v>
      </c>
    </row>
    <row r="1822" spans="2:6" s="424" customFormat="1">
      <c r="B1822" s="452" t="s">
        <v>2182</v>
      </c>
      <c r="C1822" s="453"/>
      <c r="D1822" s="454">
        <v>4900</v>
      </c>
      <c r="E1822" s="454">
        <v>4900</v>
      </c>
      <c r="F1822" s="446">
        <v>0</v>
      </c>
    </row>
    <row r="1823" spans="2:6" s="424" customFormat="1">
      <c r="B1823" s="452" t="s">
        <v>2182</v>
      </c>
      <c r="C1823" s="453"/>
      <c r="D1823" s="454">
        <v>4900</v>
      </c>
      <c r="E1823" s="454">
        <v>4900</v>
      </c>
      <c r="F1823" s="446">
        <v>0</v>
      </c>
    </row>
    <row r="1824" spans="2:6" s="424" customFormat="1">
      <c r="B1824" s="452" t="s">
        <v>2182</v>
      </c>
      <c r="C1824" s="453"/>
      <c r="D1824" s="454">
        <v>4900</v>
      </c>
      <c r="E1824" s="454">
        <v>4900</v>
      </c>
      <c r="F1824" s="446">
        <v>0</v>
      </c>
    </row>
    <row r="1825" spans="2:6" s="424" customFormat="1">
      <c r="B1825" s="452" t="s">
        <v>2182</v>
      </c>
      <c r="C1825" s="453"/>
      <c r="D1825" s="454">
        <v>4900</v>
      </c>
      <c r="E1825" s="454">
        <v>4900</v>
      </c>
      <c r="F1825" s="446">
        <v>0</v>
      </c>
    </row>
    <row r="1826" spans="2:6" s="424" customFormat="1">
      <c r="B1826" s="452" t="s">
        <v>2182</v>
      </c>
      <c r="C1826" s="453"/>
      <c r="D1826" s="454">
        <v>4900</v>
      </c>
      <c r="E1826" s="454">
        <v>4900</v>
      </c>
      <c r="F1826" s="446">
        <v>0</v>
      </c>
    </row>
    <row r="1827" spans="2:6" s="424" customFormat="1">
      <c r="B1827" s="452" t="s">
        <v>2182</v>
      </c>
      <c r="C1827" s="453"/>
      <c r="D1827" s="454">
        <v>4900</v>
      </c>
      <c r="E1827" s="454">
        <v>4900</v>
      </c>
      <c r="F1827" s="446">
        <v>0</v>
      </c>
    </row>
    <row r="1828" spans="2:6" s="424" customFormat="1">
      <c r="B1828" s="452" t="s">
        <v>2182</v>
      </c>
      <c r="C1828" s="453"/>
      <c r="D1828" s="454">
        <v>4900</v>
      </c>
      <c r="E1828" s="454">
        <v>4900</v>
      </c>
      <c r="F1828" s="446">
        <v>0</v>
      </c>
    </row>
    <row r="1829" spans="2:6" s="424" customFormat="1">
      <c r="B1829" s="452" t="s">
        <v>2182</v>
      </c>
      <c r="C1829" s="453"/>
      <c r="D1829" s="454">
        <v>4900</v>
      </c>
      <c r="E1829" s="454">
        <v>4900</v>
      </c>
      <c r="F1829" s="446">
        <v>0</v>
      </c>
    </row>
    <row r="1830" spans="2:6" s="424" customFormat="1">
      <c r="B1830" s="452" t="s">
        <v>2182</v>
      </c>
      <c r="C1830" s="453"/>
      <c r="D1830" s="454">
        <v>4900</v>
      </c>
      <c r="E1830" s="454">
        <v>4900</v>
      </c>
      <c r="F1830" s="446">
        <v>0</v>
      </c>
    </row>
    <row r="1831" spans="2:6" s="424" customFormat="1">
      <c r="B1831" s="452" t="s">
        <v>2182</v>
      </c>
      <c r="C1831" s="453"/>
      <c r="D1831" s="454">
        <v>4900</v>
      </c>
      <c r="E1831" s="454">
        <v>4900</v>
      </c>
      <c r="F1831" s="446">
        <v>0</v>
      </c>
    </row>
    <row r="1832" spans="2:6" s="424" customFormat="1">
      <c r="B1832" s="452" t="s">
        <v>2183</v>
      </c>
      <c r="C1832" s="453"/>
      <c r="D1832" s="454">
        <v>3300</v>
      </c>
      <c r="E1832" s="454">
        <v>3300</v>
      </c>
      <c r="F1832" s="446">
        <v>0</v>
      </c>
    </row>
    <row r="1833" spans="2:6" s="424" customFormat="1">
      <c r="B1833" s="452" t="s">
        <v>2183</v>
      </c>
      <c r="C1833" s="453"/>
      <c r="D1833" s="454">
        <v>3300</v>
      </c>
      <c r="E1833" s="454">
        <v>3300</v>
      </c>
      <c r="F1833" s="446">
        <v>0</v>
      </c>
    </row>
    <row r="1834" spans="2:6" s="424" customFormat="1">
      <c r="B1834" s="452" t="s">
        <v>2183</v>
      </c>
      <c r="C1834" s="453"/>
      <c r="D1834" s="454">
        <v>3300</v>
      </c>
      <c r="E1834" s="454">
        <v>3300</v>
      </c>
      <c r="F1834" s="446">
        <v>0</v>
      </c>
    </row>
    <row r="1835" spans="2:6" s="424" customFormat="1">
      <c r="B1835" s="452" t="s">
        <v>2183</v>
      </c>
      <c r="C1835" s="453"/>
      <c r="D1835" s="454">
        <v>3300</v>
      </c>
      <c r="E1835" s="454">
        <v>3300</v>
      </c>
      <c r="F1835" s="446">
        <v>0</v>
      </c>
    </row>
    <row r="1836" spans="2:6" s="424" customFormat="1">
      <c r="B1836" s="452" t="s">
        <v>2183</v>
      </c>
      <c r="C1836" s="453"/>
      <c r="D1836" s="454">
        <v>3300</v>
      </c>
      <c r="E1836" s="454">
        <v>3300</v>
      </c>
      <c r="F1836" s="446">
        <v>0</v>
      </c>
    </row>
    <row r="1837" spans="2:6" s="424" customFormat="1">
      <c r="B1837" s="452" t="s">
        <v>2183</v>
      </c>
      <c r="C1837" s="453"/>
      <c r="D1837" s="454">
        <v>3300</v>
      </c>
      <c r="E1837" s="454">
        <v>3300</v>
      </c>
      <c r="F1837" s="446">
        <v>0</v>
      </c>
    </row>
    <row r="1838" spans="2:6" s="424" customFormat="1">
      <c r="B1838" s="452" t="s">
        <v>2183</v>
      </c>
      <c r="C1838" s="453"/>
      <c r="D1838" s="454">
        <v>3300</v>
      </c>
      <c r="E1838" s="454">
        <v>3300</v>
      </c>
      <c r="F1838" s="446">
        <v>0</v>
      </c>
    </row>
    <row r="1839" spans="2:6" s="424" customFormat="1">
      <c r="B1839" s="452" t="s">
        <v>2183</v>
      </c>
      <c r="C1839" s="453"/>
      <c r="D1839" s="454">
        <v>3300</v>
      </c>
      <c r="E1839" s="454">
        <v>3300</v>
      </c>
      <c r="F1839" s="446">
        <v>0</v>
      </c>
    </row>
    <row r="1840" spans="2:6" s="424" customFormat="1">
      <c r="B1840" s="452" t="s">
        <v>2183</v>
      </c>
      <c r="C1840" s="453"/>
      <c r="D1840" s="454">
        <v>3300</v>
      </c>
      <c r="E1840" s="454">
        <v>3300</v>
      </c>
      <c r="F1840" s="446">
        <v>0</v>
      </c>
    </row>
    <row r="1841" spans="2:6" s="424" customFormat="1">
      <c r="B1841" s="452" t="s">
        <v>2183</v>
      </c>
      <c r="C1841" s="453"/>
      <c r="D1841" s="454">
        <v>3300</v>
      </c>
      <c r="E1841" s="454">
        <v>3300</v>
      </c>
      <c r="F1841" s="446">
        <v>0</v>
      </c>
    </row>
    <row r="1842" spans="2:6" s="424" customFormat="1">
      <c r="B1842" s="452" t="s">
        <v>2183</v>
      </c>
      <c r="C1842" s="453"/>
      <c r="D1842" s="454">
        <v>3300</v>
      </c>
      <c r="E1842" s="454">
        <v>3300</v>
      </c>
      <c r="F1842" s="446">
        <v>0</v>
      </c>
    </row>
    <row r="1843" spans="2:6" s="424" customFormat="1">
      <c r="B1843" s="452" t="s">
        <v>2184</v>
      </c>
      <c r="C1843" s="453"/>
      <c r="D1843" s="454">
        <v>4500</v>
      </c>
      <c r="E1843" s="454">
        <v>4500</v>
      </c>
      <c r="F1843" s="446">
        <v>0</v>
      </c>
    </row>
    <row r="1844" spans="2:6" s="424" customFormat="1">
      <c r="B1844" s="452" t="s">
        <v>2184</v>
      </c>
      <c r="C1844" s="453"/>
      <c r="D1844" s="454">
        <v>4500</v>
      </c>
      <c r="E1844" s="454">
        <v>4500</v>
      </c>
      <c r="F1844" s="446">
        <v>0</v>
      </c>
    </row>
    <row r="1845" spans="2:6" s="424" customFormat="1">
      <c r="B1845" s="452" t="s">
        <v>2184</v>
      </c>
      <c r="C1845" s="453"/>
      <c r="D1845" s="454">
        <v>4500</v>
      </c>
      <c r="E1845" s="454">
        <v>4500</v>
      </c>
      <c r="F1845" s="446">
        <v>0</v>
      </c>
    </row>
    <row r="1846" spans="2:6" s="424" customFormat="1">
      <c r="B1846" s="452" t="s">
        <v>2184</v>
      </c>
      <c r="C1846" s="453"/>
      <c r="D1846" s="454">
        <v>4500</v>
      </c>
      <c r="E1846" s="454">
        <v>4500</v>
      </c>
      <c r="F1846" s="446">
        <v>0</v>
      </c>
    </row>
    <row r="1847" spans="2:6" s="424" customFormat="1">
      <c r="B1847" s="452" t="s">
        <v>2184</v>
      </c>
      <c r="C1847" s="453"/>
      <c r="D1847" s="454">
        <v>4500</v>
      </c>
      <c r="E1847" s="454">
        <v>4500</v>
      </c>
      <c r="F1847" s="446">
        <v>0</v>
      </c>
    </row>
    <row r="1848" spans="2:6" s="424" customFormat="1">
      <c r="B1848" s="452" t="s">
        <v>2184</v>
      </c>
      <c r="C1848" s="453"/>
      <c r="D1848" s="454">
        <v>4500</v>
      </c>
      <c r="E1848" s="454">
        <v>4500</v>
      </c>
      <c r="F1848" s="446">
        <v>0</v>
      </c>
    </row>
    <row r="1849" spans="2:6" s="424" customFormat="1">
      <c r="B1849" s="452" t="s">
        <v>2184</v>
      </c>
      <c r="C1849" s="453"/>
      <c r="D1849" s="454">
        <v>4500</v>
      </c>
      <c r="E1849" s="454">
        <v>4500</v>
      </c>
      <c r="F1849" s="446">
        <v>0</v>
      </c>
    </row>
    <row r="1850" spans="2:6" s="424" customFormat="1">
      <c r="B1850" s="452" t="s">
        <v>2184</v>
      </c>
      <c r="C1850" s="453"/>
      <c r="D1850" s="454">
        <v>4500</v>
      </c>
      <c r="E1850" s="454">
        <v>4500</v>
      </c>
      <c r="F1850" s="446">
        <v>0</v>
      </c>
    </row>
    <row r="1851" spans="2:6" s="424" customFormat="1">
      <c r="B1851" s="452" t="s">
        <v>2184</v>
      </c>
      <c r="C1851" s="453"/>
      <c r="D1851" s="454">
        <v>4500</v>
      </c>
      <c r="E1851" s="454">
        <v>4500</v>
      </c>
      <c r="F1851" s="446">
        <v>0</v>
      </c>
    </row>
    <row r="1852" spans="2:6" s="424" customFormat="1">
      <c r="B1852" s="452" t="s">
        <v>2184</v>
      </c>
      <c r="C1852" s="453"/>
      <c r="D1852" s="454">
        <v>4500</v>
      </c>
      <c r="E1852" s="454">
        <v>4500</v>
      </c>
      <c r="F1852" s="446">
        <v>0</v>
      </c>
    </row>
    <row r="1853" spans="2:6" s="424" customFormat="1">
      <c r="B1853" s="452" t="s">
        <v>2184</v>
      </c>
      <c r="C1853" s="453"/>
      <c r="D1853" s="454">
        <v>4500</v>
      </c>
      <c r="E1853" s="454">
        <v>4500</v>
      </c>
      <c r="F1853" s="446">
        <v>0</v>
      </c>
    </row>
    <row r="1854" spans="2:6" s="424" customFormat="1">
      <c r="B1854" s="452" t="s">
        <v>2185</v>
      </c>
      <c r="C1854" s="453"/>
      <c r="D1854" s="454">
        <v>8500</v>
      </c>
      <c r="E1854" s="454">
        <v>8500</v>
      </c>
      <c r="F1854" s="446">
        <v>0</v>
      </c>
    </row>
    <row r="1855" spans="2:6" s="424" customFormat="1">
      <c r="B1855" s="452" t="s">
        <v>2185</v>
      </c>
      <c r="C1855" s="453"/>
      <c r="D1855" s="454">
        <v>8500</v>
      </c>
      <c r="E1855" s="454">
        <v>8500</v>
      </c>
      <c r="F1855" s="446">
        <v>0</v>
      </c>
    </row>
    <row r="1856" spans="2:6" s="424" customFormat="1">
      <c r="B1856" s="452" t="s">
        <v>2185</v>
      </c>
      <c r="C1856" s="453"/>
      <c r="D1856" s="454">
        <v>8500</v>
      </c>
      <c r="E1856" s="454">
        <v>8500</v>
      </c>
      <c r="F1856" s="446">
        <v>0</v>
      </c>
    </row>
    <row r="1857" spans="2:6" s="424" customFormat="1">
      <c r="B1857" s="452" t="s">
        <v>2185</v>
      </c>
      <c r="C1857" s="453"/>
      <c r="D1857" s="454">
        <v>8500</v>
      </c>
      <c r="E1857" s="454">
        <v>8500</v>
      </c>
      <c r="F1857" s="446">
        <v>0</v>
      </c>
    </row>
    <row r="1858" spans="2:6" s="424" customFormat="1">
      <c r="B1858" s="452" t="s">
        <v>2185</v>
      </c>
      <c r="C1858" s="453"/>
      <c r="D1858" s="454">
        <v>8500</v>
      </c>
      <c r="E1858" s="454">
        <v>8500</v>
      </c>
      <c r="F1858" s="446">
        <v>0</v>
      </c>
    </row>
    <row r="1859" spans="2:6" s="424" customFormat="1">
      <c r="B1859" s="452" t="s">
        <v>2185</v>
      </c>
      <c r="C1859" s="453"/>
      <c r="D1859" s="454">
        <v>8500</v>
      </c>
      <c r="E1859" s="454">
        <v>8500</v>
      </c>
      <c r="F1859" s="446">
        <v>0</v>
      </c>
    </row>
    <row r="1860" spans="2:6" s="424" customFormat="1">
      <c r="B1860" s="452" t="s">
        <v>2185</v>
      </c>
      <c r="C1860" s="453"/>
      <c r="D1860" s="454">
        <v>8500</v>
      </c>
      <c r="E1860" s="454">
        <v>8500</v>
      </c>
      <c r="F1860" s="446">
        <v>0</v>
      </c>
    </row>
    <row r="1861" spans="2:6" s="424" customFormat="1">
      <c r="B1861" s="452" t="s">
        <v>2185</v>
      </c>
      <c r="C1861" s="453"/>
      <c r="D1861" s="454">
        <v>8500</v>
      </c>
      <c r="E1861" s="454">
        <v>8500</v>
      </c>
      <c r="F1861" s="446">
        <v>0</v>
      </c>
    </row>
    <row r="1862" spans="2:6" s="424" customFormat="1">
      <c r="B1862" s="452" t="s">
        <v>2185</v>
      </c>
      <c r="C1862" s="453"/>
      <c r="D1862" s="454">
        <v>8500</v>
      </c>
      <c r="E1862" s="454">
        <v>8500</v>
      </c>
      <c r="F1862" s="446">
        <v>0</v>
      </c>
    </row>
    <row r="1863" spans="2:6" s="424" customFormat="1">
      <c r="B1863" s="452" t="s">
        <v>2185</v>
      </c>
      <c r="C1863" s="453"/>
      <c r="D1863" s="454">
        <v>8500</v>
      </c>
      <c r="E1863" s="454">
        <v>8500</v>
      </c>
      <c r="F1863" s="446">
        <v>0</v>
      </c>
    </row>
    <row r="1864" spans="2:6" s="424" customFormat="1">
      <c r="B1864" s="452" t="s">
        <v>2185</v>
      </c>
      <c r="C1864" s="453"/>
      <c r="D1864" s="454">
        <v>8500</v>
      </c>
      <c r="E1864" s="454">
        <v>8500</v>
      </c>
      <c r="F1864" s="446">
        <v>0</v>
      </c>
    </row>
    <row r="1865" spans="2:6" s="424" customFormat="1">
      <c r="B1865" s="452" t="s">
        <v>2186</v>
      </c>
      <c r="C1865" s="453"/>
      <c r="D1865" s="454">
        <v>47900</v>
      </c>
      <c r="E1865" s="454">
        <v>47900</v>
      </c>
      <c r="F1865" s="446">
        <v>0</v>
      </c>
    </row>
    <row r="1866" spans="2:6" s="424" customFormat="1">
      <c r="B1866" s="452" t="s">
        <v>2186</v>
      </c>
      <c r="C1866" s="453"/>
      <c r="D1866" s="454">
        <v>47900</v>
      </c>
      <c r="E1866" s="454">
        <v>47900</v>
      </c>
      <c r="F1866" s="446">
        <v>0</v>
      </c>
    </row>
    <row r="1867" spans="2:6" s="424" customFormat="1">
      <c r="B1867" s="452" t="s">
        <v>2186</v>
      </c>
      <c r="C1867" s="453"/>
      <c r="D1867" s="454">
        <v>47900</v>
      </c>
      <c r="E1867" s="454">
        <v>47900</v>
      </c>
      <c r="F1867" s="446">
        <v>0</v>
      </c>
    </row>
    <row r="1868" spans="2:6" s="424" customFormat="1">
      <c r="B1868" s="452" t="s">
        <v>2186</v>
      </c>
      <c r="C1868" s="453"/>
      <c r="D1868" s="454">
        <v>47900</v>
      </c>
      <c r="E1868" s="454">
        <v>47900</v>
      </c>
      <c r="F1868" s="446">
        <v>0</v>
      </c>
    </row>
    <row r="1869" spans="2:6" s="424" customFormat="1">
      <c r="B1869" s="452" t="s">
        <v>2186</v>
      </c>
      <c r="C1869" s="453"/>
      <c r="D1869" s="454">
        <v>47900</v>
      </c>
      <c r="E1869" s="454">
        <v>47900</v>
      </c>
      <c r="F1869" s="446">
        <v>0</v>
      </c>
    </row>
    <row r="1870" spans="2:6" s="424" customFormat="1">
      <c r="B1870" s="452" t="s">
        <v>2186</v>
      </c>
      <c r="C1870" s="453"/>
      <c r="D1870" s="454">
        <v>47900</v>
      </c>
      <c r="E1870" s="454">
        <v>47900</v>
      </c>
      <c r="F1870" s="446">
        <v>0</v>
      </c>
    </row>
    <row r="1871" spans="2:6" s="424" customFormat="1">
      <c r="B1871" s="452" t="s">
        <v>2186</v>
      </c>
      <c r="C1871" s="453"/>
      <c r="D1871" s="454">
        <v>47900</v>
      </c>
      <c r="E1871" s="454">
        <v>47900</v>
      </c>
      <c r="F1871" s="446">
        <v>0</v>
      </c>
    </row>
    <row r="1872" spans="2:6" s="424" customFormat="1">
      <c r="B1872" s="452" t="s">
        <v>2186</v>
      </c>
      <c r="C1872" s="453"/>
      <c r="D1872" s="454">
        <v>47900</v>
      </c>
      <c r="E1872" s="454">
        <v>47900</v>
      </c>
      <c r="F1872" s="446">
        <v>0</v>
      </c>
    </row>
    <row r="1873" spans="2:6" s="424" customFormat="1">
      <c r="B1873" s="452" t="s">
        <v>2186</v>
      </c>
      <c r="C1873" s="453"/>
      <c r="D1873" s="454">
        <v>47900</v>
      </c>
      <c r="E1873" s="454">
        <v>47900</v>
      </c>
      <c r="F1873" s="446">
        <v>0</v>
      </c>
    </row>
    <row r="1874" spans="2:6" s="424" customFormat="1">
      <c r="B1874" s="452" t="s">
        <v>2186</v>
      </c>
      <c r="C1874" s="453"/>
      <c r="D1874" s="454">
        <v>47900</v>
      </c>
      <c r="E1874" s="454">
        <v>47900</v>
      </c>
      <c r="F1874" s="446">
        <v>0</v>
      </c>
    </row>
    <row r="1875" spans="2:6" s="424" customFormat="1">
      <c r="B1875" s="452" t="s">
        <v>2186</v>
      </c>
      <c r="C1875" s="453"/>
      <c r="D1875" s="454">
        <v>47900</v>
      </c>
      <c r="E1875" s="454">
        <v>47900</v>
      </c>
      <c r="F1875" s="446">
        <v>0</v>
      </c>
    </row>
    <row r="1876" spans="2:6" s="424" customFormat="1">
      <c r="B1876" s="452" t="s">
        <v>2187</v>
      </c>
      <c r="C1876" s="453"/>
      <c r="D1876" s="454">
        <v>4200</v>
      </c>
      <c r="E1876" s="454">
        <v>4200</v>
      </c>
      <c r="F1876" s="446">
        <v>0</v>
      </c>
    </row>
    <row r="1877" spans="2:6" s="424" customFormat="1">
      <c r="B1877" s="452" t="s">
        <v>2187</v>
      </c>
      <c r="C1877" s="453"/>
      <c r="D1877" s="454">
        <v>4200</v>
      </c>
      <c r="E1877" s="454">
        <v>4200</v>
      </c>
      <c r="F1877" s="446">
        <v>0</v>
      </c>
    </row>
    <row r="1878" spans="2:6" s="424" customFormat="1">
      <c r="B1878" s="452" t="s">
        <v>2187</v>
      </c>
      <c r="C1878" s="453"/>
      <c r="D1878" s="454">
        <v>4200</v>
      </c>
      <c r="E1878" s="454">
        <v>4200</v>
      </c>
      <c r="F1878" s="446">
        <v>0</v>
      </c>
    </row>
    <row r="1879" spans="2:6" s="424" customFormat="1">
      <c r="B1879" s="452" t="s">
        <v>2187</v>
      </c>
      <c r="C1879" s="453"/>
      <c r="D1879" s="454">
        <v>4200</v>
      </c>
      <c r="E1879" s="454">
        <v>4200</v>
      </c>
      <c r="F1879" s="446">
        <v>0</v>
      </c>
    </row>
    <row r="1880" spans="2:6" s="424" customFormat="1">
      <c r="B1880" s="452" t="s">
        <v>2187</v>
      </c>
      <c r="C1880" s="453"/>
      <c r="D1880" s="454">
        <v>4200</v>
      </c>
      <c r="E1880" s="454">
        <v>4200</v>
      </c>
      <c r="F1880" s="446">
        <v>0</v>
      </c>
    </row>
    <row r="1881" spans="2:6" s="424" customFormat="1">
      <c r="B1881" s="452" t="s">
        <v>2187</v>
      </c>
      <c r="C1881" s="453"/>
      <c r="D1881" s="454">
        <v>4200</v>
      </c>
      <c r="E1881" s="454">
        <v>4200</v>
      </c>
      <c r="F1881" s="446">
        <v>0</v>
      </c>
    </row>
    <row r="1882" spans="2:6" s="424" customFormat="1">
      <c r="B1882" s="452" t="s">
        <v>2187</v>
      </c>
      <c r="C1882" s="453"/>
      <c r="D1882" s="454">
        <v>4200</v>
      </c>
      <c r="E1882" s="454">
        <v>4200</v>
      </c>
      <c r="F1882" s="446">
        <v>0</v>
      </c>
    </row>
    <row r="1883" spans="2:6" s="424" customFormat="1">
      <c r="B1883" s="452" t="s">
        <v>2187</v>
      </c>
      <c r="C1883" s="453"/>
      <c r="D1883" s="454">
        <v>4200</v>
      </c>
      <c r="E1883" s="454">
        <v>4200</v>
      </c>
      <c r="F1883" s="446">
        <v>0</v>
      </c>
    </row>
    <row r="1884" spans="2:6" s="424" customFormat="1">
      <c r="B1884" s="452" t="s">
        <v>2187</v>
      </c>
      <c r="C1884" s="453"/>
      <c r="D1884" s="454">
        <v>4200</v>
      </c>
      <c r="E1884" s="454">
        <v>4200</v>
      </c>
      <c r="F1884" s="446">
        <v>0</v>
      </c>
    </row>
    <row r="1885" spans="2:6" s="424" customFormat="1">
      <c r="B1885" s="452" t="s">
        <v>2187</v>
      </c>
      <c r="C1885" s="453"/>
      <c r="D1885" s="454">
        <v>4200</v>
      </c>
      <c r="E1885" s="454">
        <v>4200</v>
      </c>
      <c r="F1885" s="446">
        <v>0</v>
      </c>
    </row>
    <row r="1886" spans="2:6" s="424" customFormat="1">
      <c r="B1886" s="452" t="s">
        <v>2187</v>
      </c>
      <c r="C1886" s="453"/>
      <c r="D1886" s="454">
        <v>4200</v>
      </c>
      <c r="E1886" s="454">
        <v>4200</v>
      </c>
      <c r="F1886" s="446">
        <v>0</v>
      </c>
    </row>
    <row r="1887" spans="2:6" s="424" customFormat="1">
      <c r="B1887" s="452" t="s">
        <v>1596</v>
      </c>
      <c r="C1887" s="453"/>
      <c r="D1887" s="454">
        <v>42200</v>
      </c>
      <c r="E1887" s="454">
        <v>42200</v>
      </c>
      <c r="F1887" s="446">
        <v>0</v>
      </c>
    </row>
    <row r="1888" spans="2:6" s="424" customFormat="1">
      <c r="B1888" s="452" t="s">
        <v>1596</v>
      </c>
      <c r="C1888" s="453"/>
      <c r="D1888" s="454">
        <v>42200</v>
      </c>
      <c r="E1888" s="454">
        <v>42200</v>
      </c>
      <c r="F1888" s="446">
        <v>0</v>
      </c>
    </row>
    <row r="1889" spans="2:6" s="424" customFormat="1">
      <c r="B1889" s="452" t="s">
        <v>1596</v>
      </c>
      <c r="C1889" s="453"/>
      <c r="D1889" s="454">
        <v>42200</v>
      </c>
      <c r="E1889" s="454">
        <v>42200</v>
      </c>
      <c r="F1889" s="446">
        <v>0</v>
      </c>
    </row>
    <row r="1890" spans="2:6" s="424" customFormat="1">
      <c r="B1890" s="452" t="s">
        <v>1596</v>
      </c>
      <c r="C1890" s="453"/>
      <c r="D1890" s="454">
        <v>42200</v>
      </c>
      <c r="E1890" s="454">
        <v>42200</v>
      </c>
      <c r="F1890" s="446">
        <v>0</v>
      </c>
    </row>
    <row r="1891" spans="2:6" s="424" customFormat="1">
      <c r="B1891" s="452" t="s">
        <v>1596</v>
      </c>
      <c r="C1891" s="453"/>
      <c r="D1891" s="454">
        <v>42200</v>
      </c>
      <c r="E1891" s="454">
        <v>42200</v>
      </c>
      <c r="F1891" s="446">
        <v>0</v>
      </c>
    </row>
    <row r="1892" spans="2:6" s="424" customFormat="1">
      <c r="B1892" s="452" t="s">
        <v>1596</v>
      </c>
      <c r="C1892" s="453"/>
      <c r="D1892" s="454">
        <v>42200</v>
      </c>
      <c r="E1892" s="454">
        <v>42200</v>
      </c>
      <c r="F1892" s="446">
        <v>0</v>
      </c>
    </row>
    <row r="1893" spans="2:6" s="424" customFormat="1">
      <c r="B1893" s="452" t="s">
        <v>1596</v>
      </c>
      <c r="C1893" s="453"/>
      <c r="D1893" s="454">
        <v>42200</v>
      </c>
      <c r="E1893" s="454">
        <v>42200</v>
      </c>
      <c r="F1893" s="446">
        <v>0</v>
      </c>
    </row>
    <row r="1894" spans="2:6" s="424" customFormat="1">
      <c r="B1894" s="452" t="s">
        <v>1596</v>
      </c>
      <c r="C1894" s="453"/>
      <c r="D1894" s="454">
        <v>42200</v>
      </c>
      <c r="E1894" s="454">
        <v>42200</v>
      </c>
      <c r="F1894" s="446">
        <v>0</v>
      </c>
    </row>
    <row r="1895" spans="2:6" s="424" customFormat="1">
      <c r="B1895" s="452" t="s">
        <v>2188</v>
      </c>
      <c r="C1895" s="453"/>
      <c r="D1895" s="454">
        <v>19000</v>
      </c>
      <c r="E1895" s="454">
        <v>19000</v>
      </c>
      <c r="F1895" s="446">
        <v>0</v>
      </c>
    </row>
    <row r="1896" spans="2:6" s="424" customFormat="1">
      <c r="B1896" s="452" t="s">
        <v>2188</v>
      </c>
      <c r="C1896" s="453"/>
      <c r="D1896" s="454">
        <v>19000</v>
      </c>
      <c r="E1896" s="454">
        <v>19000</v>
      </c>
      <c r="F1896" s="446">
        <v>0</v>
      </c>
    </row>
    <row r="1897" spans="2:6" s="424" customFormat="1">
      <c r="B1897" s="452" t="s">
        <v>2188</v>
      </c>
      <c r="C1897" s="453"/>
      <c r="D1897" s="454">
        <v>19000</v>
      </c>
      <c r="E1897" s="454">
        <v>19000</v>
      </c>
      <c r="F1897" s="446">
        <v>0</v>
      </c>
    </row>
    <row r="1898" spans="2:6" s="424" customFormat="1">
      <c r="B1898" s="452" t="s">
        <v>2188</v>
      </c>
      <c r="C1898" s="453"/>
      <c r="D1898" s="454">
        <v>19000</v>
      </c>
      <c r="E1898" s="454">
        <v>19000</v>
      </c>
      <c r="F1898" s="446">
        <v>0</v>
      </c>
    </row>
    <row r="1899" spans="2:6" s="424" customFormat="1">
      <c r="B1899" s="452" t="s">
        <v>2188</v>
      </c>
      <c r="C1899" s="453"/>
      <c r="D1899" s="454">
        <v>19000</v>
      </c>
      <c r="E1899" s="454">
        <v>19000</v>
      </c>
      <c r="F1899" s="446">
        <v>0</v>
      </c>
    </row>
    <row r="1900" spans="2:6" s="424" customFormat="1">
      <c r="B1900" s="452" t="s">
        <v>2188</v>
      </c>
      <c r="C1900" s="453"/>
      <c r="D1900" s="454">
        <v>19000</v>
      </c>
      <c r="E1900" s="454">
        <v>19000</v>
      </c>
      <c r="F1900" s="446">
        <v>0</v>
      </c>
    </row>
    <row r="1901" spans="2:6" s="424" customFormat="1">
      <c r="B1901" s="452" t="s">
        <v>2188</v>
      </c>
      <c r="C1901" s="453"/>
      <c r="D1901" s="454">
        <v>19000</v>
      </c>
      <c r="E1901" s="454">
        <v>19000</v>
      </c>
      <c r="F1901" s="446">
        <v>0</v>
      </c>
    </row>
    <row r="1902" spans="2:6" s="424" customFormat="1">
      <c r="B1902" s="452" t="s">
        <v>2188</v>
      </c>
      <c r="C1902" s="453"/>
      <c r="D1902" s="454">
        <v>19000</v>
      </c>
      <c r="E1902" s="454">
        <v>19000</v>
      </c>
      <c r="F1902" s="446">
        <v>0</v>
      </c>
    </row>
    <row r="1903" spans="2:6" s="424" customFormat="1">
      <c r="B1903" s="452" t="s">
        <v>2188</v>
      </c>
      <c r="C1903" s="453"/>
      <c r="D1903" s="454">
        <v>19000</v>
      </c>
      <c r="E1903" s="454">
        <v>19000</v>
      </c>
      <c r="F1903" s="446">
        <v>0</v>
      </c>
    </row>
    <row r="1904" spans="2:6" s="424" customFormat="1">
      <c r="B1904" s="452" t="s">
        <v>2188</v>
      </c>
      <c r="C1904" s="453"/>
      <c r="D1904" s="454">
        <v>19000</v>
      </c>
      <c r="E1904" s="454">
        <v>19000</v>
      </c>
      <c r="F1904" s="446">
        <v>0</v>
      </c>
    </row>
    <row r="1905" spans="2:6" s="424" customFormat="1">
      <c r="B1905" s="452" t="s">
        <v>2188</v>
      </c>
      <c r="C1905" s="453"/>
      <c r="D1905" s="454">
        <v>19000</v>
      </c>
      <c r="E1905" s="454">
        <v>19000</v>
      </c>
      <c r="F1905" s="446">
        <v>0</v>
      </c>
    </row>
    <row r="1906" spans="2:6" s="424" customFormat="1">
      <c r="B1906" s="452" t="s">
        <v>2189</v>
      </c>
      <c r="C1906" s="453"/>
      <c r="D1906" s="454">
        <v>30480</v>
      </c>
      <c r="E1906" s="454">
        <v>30480</v>
      </c>
      <c r="F1906" s="446">
        <v>0</v>
      </c>
    </row>
    <row r="1907" spans="2:6" s="424" customFormat="1">
      <c r="B1907" s="452" t="s">
        <v>2189</v>
      </c>
      <c r="C1907" s="453"/>
      <c r="D1907" s="454">
        <v>30480</v>
      </c>
      <c r="E1907" s="454">
        <v>30480</v>
      </c>
      <c r="F1907" s="446">
        <v>0</v>
      </c>
    </row>
    <row r="1908" spans="2:6" s="424" customFormat="1">
      <c r="B1908" s="452" t="s">
        <v>2189</v>
      </c>
      <c r="C1908" s="453"/>
      <c r="D1908" s="454">
        <v>30480</v>
      </c>
      <c r="E1908" s="454">
        <v>30480</v>
      </c>
      <c r="F1908" s="446">
        <v>0</v>
      </c>
    </row>
    <row r="1909" spans="2:6" s="424" customFormat="1">
      <c r="B1909" s="452" t="s">
        <v>2189</v>
      </c>
      <c r="C1909" s="453"/>
      <c r="D1909" s="454">
        <v>30480</v>
      </c>
      <c r="E1909" s="454">
        <v>30480</v>
      </c>
      <c r="F1909" s="446">
        <v>0</v>
      </c>
    </row>
    <row r="1910" spans="2:6" s="424" customFormat="1">
      <c r="B1910" s="452" t="s">
        <v>2189</v>
      </c>
      <c r="C1910" s="453"/>
      <c r="D1910" s="454">
        <v>30480</v>
      </c>
      <c r="E1910" s="454">
        <v>30480</v>
      </c>
      <c r="F1910" s="446">
        <v>0</v>
      </c>
    </row>
    <row r="1911" spans="2:6" s="424" customFormat="1">
      <c r="B1911" s="452" t="s">
        <v>2189</v>
      </c>
      <c r="C1911" s="453"/>
      <c r="D1911" s="454">
        <v>30480</v>
      </c>
      <c r="E1911" s="454">
        <v>30480</v>
      </c>
      <c r="F1911" s="446">
        <v>0</v>
      </c>
    </row>
    <row r="1912" spans="2:6" s="424" customFormat="1">
      <c r="B1912" s="452" t="s">
        <v>2189</v>
      </c>
      <c r="C1912" s="453"/>
      <c r="D1912" s="454">
        <v>30480</v>
      </c>
      <c r="E1912" s="454">
        <v>30480</v>
      </c>
      <c r="F1912" s="446">
        <v>0</v>
      </c>
    </row>
    <row r="1913" spans="2:6" s="424" customFormat="1">
      <c r="B1913" s="452" t="s">
        <v>2189</v>
      </c>
      <c r="C1913" s="453"/>
      <c r="D1913" s="454">
        <v>30480</v>
      </c>
      <c r="E1913" s="454">
        <v>30480</v>
      </c>
      <c r="F1913" s="446">
        <v>0</v>
      </c>
    </row>
    <row r="1914" spans="2:6" s="424" customFormat="1">
      <c r="B1914" s="452" t="s">
        <v>2189</v>
      </c>
      <c r="C1914" s="453"/>
      <c r="D1914" s="454">
        <v>30480</v>
      </c>
      <c r="E1914" s="454">
        <v>30480</v>
      </c>
      <c r="F1914" s="446">
        <v>0</v>
      </c>
    </row>
    <row r="1915" spans="2:6" s="424" customFormat="1">
      <c r="B1915" s="452" t="s">
        <v>2189</v>
      </c>
      <c r="C1915" s="453"/>
      <c r="D1915" s="454">
        <v>30480</v>
      </c>
      <c r="E1915" s="454">
        <v>30480</v>
      </c>
      <c r="F1915" s="446">
        <v>0</v>
      </c>
    </row>
    <row r="1916" spans="2:6" s="424" customFormat="1">
      <c r="B1916" s="452" t="s">
        <v>2189</v>
      </c>
      <c r="C1916" s="453"/>
      <c r="D1916" s="454">
        <v>30480</v>
      </c>
      <c r="E1916" s="454">
        <v>30480</v>
      </c>
      <c r="F1916" s="446">
        <v>0</v>
      </c>
    </row>
    <row r="1917" spans="2:6" s="424" customFormat="1">
      <c r="B1917" s="452" t="s">
        <v>2190</v>
      </c>
      <c r="C1917" s="453"/>
      <c r="D1917" s="454">
        <v>7500</v>
      </c>
      <c r="E1917" s="454">
        <v>7500</v>
      </c>
      <c r="F1917" s="446">
        <v>0</v>
      </c>
    </row>
    <row r="1918" spans="2:6" s="424" customFormat="1">
      <c r="B1918" s="452" t="s">
        <v>2190</v>
      </c>
      <c r="C1918" s="453"/>
      <c r="D1918" s="454">
        <v>7500</v>
      </c>
      <c r="E1918" s="454">
        <v>7500</v>
      </c>
      <c r="F1918" s="446">
        <v>0</v>
      </c>
    </row>
    <row r="1919" spans="2:6" s="424" customFormat="1">
      <c r="B1919" s="452" t="s">
        <v>2190</v>
      </c>
      <c r="C1919" s="453"/>
      <c r="D1919" s="454">
        <v>7500</v>
      </c>
      <c r="E1919" s="454">
        <v>7500</v>
      </c>
      <c r="F1919" s="446">
        <v>0</v>
      </c>
    </row>
    <row r="1920" spans="2:6" s="424" customFormat="1">
      <c r="B1920" s="452" t="s">
        <v>2190</v>
      </c>
      <c r="C1920" s="453"/>
      <c r="D1920" s="454">
        <v>7500</v>
      </c>
      <c r="E1920" s="454">
        <v>7500</v>
      </c>
      <c r="F1920" s="446">
        <v>0</v>
      </c>
    </row>
    <row r="1921" spans="2:6" s="424" customFormat="1">
      <c r="B1921" s="452" t="s">
        <v>2190</v>
      </c>
      <c r="C1921" s="453"/>
      <c r="D1921" s="454">
        <v>7500</v>
      </c>
      <c r="E1921" s="454">
        <v>7500</v>
      </c>
      <c r="F1921" s="446">
        <v>0</v>
      </c>
    </row>
    <row r="1922" spans="2:6" s="424" customFormat="1">
      <c r="B1922" s="452" t="s">
        <v>2190</v>
      </c>
      <c r="C1922" s="453"/>
      <c r="D1922" s="454">
        <v>7500</v>
      </c>
      <c r="E1922" s="454">
        <v>7500</v>
      </c>
      <c r="F1922" s="446">
        <v>0</v>
      </c>
    </row>
    <row r="1923" spans="2:6" s="424" customFormat="1">
      <c r="B1923" s="452" t="s">
        <v>2190</v>
      </c>
      <c r="C1923" s="453"/>
      <c r="D1923" s="454">
        <v>7500</v>
      </c>
      <c r="E1923" s="454">
        <v>7500</v>
      </c>
      <c r="F1923" s="446">
        <v>0</v>
      </c>
    </row>
    <row r="1924" spans="2:6" s="424" customFormat="1">
      <c r="B1924" s="452" t="s">
        <v>2190</v>
      </c>
      <c r="C1924" s="453"/>
      <c r="D1924" s="454">
        <v>7500</v>
      </c>
      <c r="E1924" s="454">
        <v>7500</v>
      </c>
      <c r="F1924" s="446">
        <v>0</v>
      </c>
    </row>
    <row r="1925" spans="2:6" s="424" customFormat="1">
      <c r="B1925" s="452" t="s">
        <v>2190</v>
      </c>
      <c r="C1925" s="453"/>
      <c r="D1925" s="454">
        <v>7500</v>
      </c>
      <c r="E1925" s="454">
        <v>7500</v>
      </c>
      <c r="F1925" s="446">
        <v>0</v>
      </c>
    </row>
    <row r="1926" spans="2:6" s="424" customFormat="1">
      <c r="B1926" s="452" t="s">
        <v>2190</v>
      </c>
      <c r="C1926" s="453"/>
      <c r="D1926" s="454">
        <v>7500</v>
      </c>
      <c r="E1926" s="454">
        <v>7500</v>
      </c>
      <c r="F1926" s="446">
        <v>0</v>
      </c>
    </row>
    <row r="1927" spans="2:6" s="424" customFormat="1">
      <c r="B1927" s="452" t="s">
        <v>2190</v>
      </c>
      <c r="C1927" s="453"/>
      <c r="D1927" s="454">
        <v>7500</v>
      </c>
      <c r="E1927" s="454">
        <v>7500</v>
      </c>
      <c r="F1927" s="446">
        <v>0</v>
      </c>
    </row>
    <row r="1928" spans="2:6" s="424" customFormat="1">
      <c r="B1928" s="452" t="s">
        <v>2191</v>
      </c>
      <c r="C1928" s="453"/>
      <c r="D1928" s="454">
        <v>131000</v>
      </c>
      <c r="E1928" s="454">
        <v>131000</v>
      </c>
      <c r="F1928" s="446">
        <v>0</v>
      </c>
    </row>
    <row r="1929" spans="2:6" s="424" customFormat="1">
      <c r="B1929" s="452" t="s">
        <v>2191</v>
      </c>
      <c r="C1929" s="453"/>
      <c r="D1929" s="454">
        <v>131000</v>
      </c>
      <c r="E1929" s="454">
        <v>131000</v>
      </c>
      <c r="F1929" s="446">
        <v>0</v>
      </c>
    </row>
    <row r="1930" spans="2:6" s="424" customFormat="1">
      <c r="B1930" s="452" t="s">
        <v>2191</v>
      </c>
      <c r="C1930" s="453"/>
      <c r="D1930" s="454">
        <v>131000</v>
      </c>
      <c r="E1930" s="454">
        <v>131000</v>
      </c>
      <c r="F1930" s="446">
        <v>0</v>
      </c>
    </row>
    <row r="1931" spans="2:6" s="424" customFormat="1">
      <c r="B1931" s="452" t="s">
        <v>2191</v>
      </c>
      <c r="C1931" s="453"/>
      <c r="D1931" s="454">
        <v>131000</v>
      </c>
      <c r="E1931" s="454">
        <v>131000</v>
      </c>
      <c r="F1931" s="446">
        <v>0</v>
      </c>
    </row>
    <row r="1932" spans="2:6" s="424" customFormat="1">
      <c r="B1932" s="452" t="s">
        <v>2191</v>
      </c>
      <c r="C1932" s="453"/>
      <c r="D1932" s="454">
        <v>131000</v>
      </c>
      <c r="E1932" s="454">
        <v>131000</v>
      </c>
      <c r="F1932" s="446">
        <v>0</v>
      </c>
    </row>
    <row r="1933" spans="2:6" s="424" customFormat="1">
      <c r="B1933" s="452" t="s">
        <v>2191</v>
      </c>
      <c r="C1933" s="453"/>
      <c r="D1933" s="454">
        <v>131000</v>
      </c>
      <c r="E1933" s="454">
        <v>131000</v>
      </c>
      <c r="F1933" s="446">
        <v>0</v>
      </c>
    </row>
    <row r="1934" spans="2:6" s="424" customFormat="1">
      <c r="B1934" s="452" t="s">
        <v>2191</v>
      </c>
      <c r="C1934" s="453"/>
      <c r="D1934" s="454">
        <v>131000</v>
      </c>
      <c r="E1934" s="454">
        <v>131000</v>
      </c>
      <c r="F1934" s="446">
        <v>0</v>
      </c>
    </row>
    <row r="1935" spans="2:6" s="424" customFormat="1">
      <c r="B1935" s="452" t="s">
        <v>2191</v>
      </c>
      <c r="C1935" s="453"/>
      <c r="D1935" s="454">
        <v>131000</v>
      </c>
      <c r="E1935" s="454">
        <v>131000</v>
      </c>
      <c r="F1935" s="446">
        <v>0</v>
      </c>
    </row>
    <row r="1936" spans="2:6" s="424" customFormat="1">
      <c r="B1936" s="452" t="s">
        <v>2191</v>
      </c>
      <c r="C1936" s="453"/>
      <c r="D1936" s="454">
        <v>131000</v>
      </c>
      <c r="E1936" s="454">
        <v>131000</v>
      </c>
      <c r="F1936" s="446">
        <v>0</v>
      </c>
    </row>
    <row r="1937" spans="1:8" s="424" customFormat="1">
      <c r="B1937" s="452" t="s">
        <v>2191</v>
      </c>
      <c r="C1937" s="453"/>
      <c r="D1937" s="454">
        <v>131000</v>
      </c>
      <c r="E1937" s="454">
        <v>131000</v>
      </c>
      <c r="F1937" s="446">
        <v>0</v>
      </c>
    </row>
    <row r="1938" spans="1:8" s="424" customFormat="1">
      <c r="B1938" s="452" t="s">
        <v>2191</v>
      </c>
      <c r="C1938" s="453"/>
      <c r="D1938" s="454">
        <v>131000</v>
      </c>
      <c r="E1938" s="454">
        <v>131000</v>
      </c>
      <c r="F1938" s="446">
        <v>0</v>
      </c>
    </row>
    <row r="1939" spans="1:8" s="424" customFormat="1">
      <c r="B1939" s="452" t="s">
        <v>2192</v>
      </c>
      <c r="C1939" s="453"/>
      <c r="D1939" s="454">
        <v>9450</v>
      </c>
      <c r="E1939" s="454">
        <v>9450</v>
      </c>
      <c r="F1939" s="446">
        <v>0</v>
      </c>
    </row>
    <row r="1940" spans="1:8" ht="12.75">
      <c r="A1940" s="237"/>
      <c r="B1940" s="313"/>
      <c r="C1940" s="314"/>
      <c r="D1940" s="315">
        <f>SUM(D1048:D1939)</f>
        <v>106348791</v>
      </c>
      <c r="E1940" s="315">
        <f t="shared" ref="E1940:F1940" si="38">SUM(E1048:E1939)</f>
        <v>106348791</v>
      </c>
      <c r="F1940" s="315">
        <f t="shared" si="38"/>
        <v>0</v>
      </c>
    </row>
    <row r="1941" spans="1:8" ht="12.75">
      <c r="A1941" s="237"/>
      <c r="B1941" s="313"/>
      <c r="C1941" s="314"/>
      <c r="D1941" s="318"/>
      <c r="E1941" s="318"/>
      <c r="F1941" s="318"/>
    </row>
    <row r="1942" spans="1:8" ht="12.75">
      <c r="A1942" s="237"/>
      <c r="B1942" s="313"/>
      <c r="C1942" s="314"/>
      <c r="D1942" s="318"/>
      <c r="E1942" s="318"/>
      <c r="F1942" s="318"/>
    </row>
    <row r="1943" spans="1:8" s="424" customFormat="1">
      <c r="A1943" s="424" t="s">
        <v>585</v>
      </c>
      <c r="B1943" s="452" t="s">
        <v>2193</v>
      </c>
      <c r="C1943" s="453"/>
      <c r="D1943" s="454">
        <v>180000</v>
      </c>
      <c r="E1943" s="454">
        <v>180000</v>
      </c>
      <c r="F1943" s="446">
        <v>0</v>
      </c>
      <c r="G1943" s="455"/>
      <c r="H1943" s="455"/>
    </row>
    <row r="1944" spans="1:8" s="424" customFormat="1">
      <c r="B1944" s="452" t="s">
        <v>2193</v>
      </c>
      <c r="C1944" s="453"/>
      <c r="D1944" s="454">
        <v>180000</v>
      </c>
      <c r="E1944" s="454">
        <v>180000</v>
      </c>
      <c r="F1944" s="446">
        <v>0</v>
      </c>
      <c r="G1944" s="455"/>
      <c r="H1944" s="455"/>
    </row>
    <row r="1945" spans="1:8" s="424" customFormat="1">
      <c r="B1945" s="452" t="s">
        <v>2194</v>
      </c>
      <c r="C1945" s="453"/>
      <c r="D1945" s="454">
        <v>181087</v>
      </c>
      <c r="E1945" s="454">
        <v>181087</v>
      </c>
      <c r="F1945" s="446">
        <v>0</v>
      </c>
      <c r="G1945" s="455"/>
      <c r="H1945" s="455"/>
    </row>
    <row r="1946" spans="1:8" s="424" customFormat="1">
      <c r="B1946" s="452" t="s">
        <v>2195</v>
      </c>
      <c r="C1946" s="453"/>
      <c r="D1946" s="454">
        <v>154500</v>
      </c>
      <c r="E1946" s="454">
        <v>154500</v>
      </c>
      <c r="F1946" s="446">
        <v>0</v>
      </c>
      <c r="G1946" s="455"/>
      <c r="H1946" s="455"/>
    </row>
    <row r="1947" spans="1:8" s="424" customFormat="1">
      <c r="B1947" s="452" t="s">
        <v>1914</v>
      </c>
      <c r="C1947" s="453"/>
      <c r="D1947" s="454">
        <v>123994</v>
      </c>
      <c r="E1947" s="454">
        <v>123994</v>
      </c>
      <c r="F1947" s="446">
        <v>0</v>
      </c>
      <c r="G1947" s="455"/>
      <c r="H1947" s="455"/>
    </row>
    <row r="1948" spans="1:8" s="424" customFormat="1">
      <c r="B1948" s="452" t="s">
        <v>2196</v>
      </c>
      <c r="C1948" s="453"/>
      <c r="D1948" s="454">
        <v>175000</v>
      </c>
      <c r="E1948" s="454">
        <v>175000</v>
      </c>
      <c r="F1948" s="446">
        <v>0</v>
      </c>
      <c r="G1948" s="455"/>
      <c r="H1948" s="455"/>
    </row>
    <row r="1949" spans="1:8" s="424" customFormat="1">
      <c r="B1949" s="452" t="s">
        <v>2196</v>
      </c>
      <c r="C1949" s="453"/>
      <c r="D1949" s="454">
        <v>175000</v>
      </c>
      <c r="E1949" s="454">
        <v>175000</v>
      </c>
      <c r="F1949" s="446">
        <v>0</v>
      </c>
      <c r="G1949" s="455"/>
      <c r="H1949" s="455"/>
    </row>
    <row r="1950" spans="1:8" s="424" customFormat="1">
      <c r="B1950" s="452" t="s">
        <v>2197</v>
      </c>
      <c r="C1950" s="453"/>
      <c r="D1950" s="454">
        <v>180000</v>
      </c>
      <c r="E1950" s="454">
        <v>180000</v>
      </c>
      <c r="F1950" s="446">
        <v>0</v>
      </c>
      <c r="G1950" s="455"/>
      <c r="H1950" s="455"/>
    </row>
    <row r="1951" spans="1:8" s="424" customFormat="1">
      <c r="B1951" s="452" t="s">
        <v>2198</v>
      </c>
      <c r="C1951" s="453"/>
      <c r="D1951" s="454">
        <v>65000</v>
      </c>
      <c r="E1951" s="454">
        <v>65000</v>
      </c>
      <c r="F1951" s="446">
        <v>0</v>
      </c>
      <c r="G1951" s="455"/>
      <c r="H1951" s="455"/>
    </row>
    <row r="1952" spans="1:8" s="424" customFormat="1">
      <c r="B1952" s="452" t="s">
        <v>2199</v>
      </c>
      <c r="C1952" s="453"/>
      <c r="D1952" s="454">
        <v>85000</v>
      </c>
      <c r="E1952" s="454">
        <v>85000</v>
      </c>
      <c r="F1952" s="446">
        <v>0</v>
      </c>
      <c r="G1952" s="455"/>
      <c r="H1952" s="455"/>
    </row>
    <row r="1953" spans="2:8" s="424" customFormat="1">
      <c r="B1953" s="452" t="s">
        <v>2199</v>
      </c>
      <c r="C1953" s="453"/>
      <c r="D1953" s="454">
        <v>85000</v>
      </c>
      <c r="E1953" s="454">
        <v>85000</v>
      </c>
      <c r="F1953" s="446">
        <v>0</v>
      </c>
      <c r="G1953" s="455"/>
      <c r="H1953" s="455"/>
    </row>
    <row r="1954" spans="2:8" s="424" customFormat="1">
      <c r="B1954" s="452" t="s">
        <v>2200</v>
      </c>
      <c r="C1954" s="453"/>
      <c r="D1954" s="454">
        <v>100000</v>
      </c>
      <c r="E1954" s="454">
        <v>100000</v>
      </c>
      <c r="F1954" s="446">
        <v>0</v>
      </c>
      <c r="G1954" s="455"/>
      <c r="H1954" s="455"/>
    </row>
    <row r="1955" spans="2:8" s="424" customFormat="1">
      <c r="B1955" s="452" t="s">
        <v>2200</v>
      </c>
      <c r="C1955" s="453"/>
      <c r="D1955" s="454">
        <v>100000</v>
      </c>
      <c r="E1955" s="454">
        <v>100000</v>
      </c>
      <c r="F1955" s="446">
        <v>0</v>
      </c>
      <c r="G1955" s="455"/>
      <c r="H1955" s="455"/>
    </row>
    <row r="1956" spans="2:8" s="424" customFormat="1">
      <c r="B1956" s="452" t="s">
        <v>2200</v>
      </c>
      <c r="C1956" s="453"/>
      <c r="D1956" s="454">
        <v>100000</v>
      </c>
      <c r="E1956" s="454">
        <v>100000</v>
      </c>
      <c r="F1956" s="446">
        <v>0</v>
      </c>
      <c r="G1956" s="455"/>
      <c r="H1956" s="455"/>
    </row>
    <row r="1957" spans="2:8" s="424" customFormat="1">
      <c r="B1957" s="452" t="s">
        <v>2201</v>
      </c>
      <c r="C1957" s="453"/>
      <c r="D1957" s="454">
        <v>70000</v>
      </c>
      <c r="E1957" s="454">
        <v>70000</v>
      </c>
      <c r="F1957" s="446">
        <v>0</v>
      </c>
      <c r="G1957" s="455"/>
      <c r="H1957" s="455"/>
    </row>
    <row r="1958" spans="2:8" s="424" customFormat="1">
      <c r="B1958" s="452" t="s">
        <v>2201</v>
      </c>
      <c r="C1958" s="453"/>
      <c r="D1958" s="454">
        <v>70000</v>
      </c>
      <c r="E1958" s="454">
        <v>70000</v>
      </c>
      <c r="F1958" s="446">
        <v>0</v>
      </c>
      <c r="G1958" s="455"/>
      <c r="H1958" s="455"/>
    </row>
    <row r="1959" spans="2:8" s="424" customFormat="1">
      <c r="B1959" s="452" t="s">
        <v>2202</v>
      </c>
      <c r="C1959" s="453"/>
      <c r="D1959" s="454">
        <v>45000</v>
      </c>
      <c r="E1959" s="454">
        <v>45000</v>
      </c>
      <c r="F1959" s="446">
        <v>0</v>
      </c>
      <c r="G1959" s="455"/>
      <c r="H1959" s="455"/>
    </row>
    <row r="1960" spans="2:8" s="424" customFormat="1">
      <c r="B1960" s="452" t="s">
        <v>2202</v>
      </c>
      <c r="C1960" s="453"/>
      <c r="D1960" s="454">
        <v>45000</v>
      </c>
      <c r="E1960" s="454">
        <v>45000</v>
      </c>
      <c r="F1960" s="446">
        <v>0</v>
      </c>
      <c r="G1960" s="455"/>
      <c r="H1960" s="455"/>
    </row>
    <row r="1961" spans="2:8" s="424" customFormat="1">
      <c r="B1961" s="452" t="s">
        <v>2202</v>
      </c>
      <c r="C1961" s="453"/>
      <c r="D1961" s="454">
        <v>45000</v>
      </c>
      <c r="E1961" s="454">
        <v>45000</v>
      </c>
      <c r="F1961" s="446">
        <v>0</v>
      </c>
      <c r="G1961" s="455"/>
      <c r="H1961" s="455"/>
    </row>
    <row r="1962" spans="2:8" s="424" customFormat="1">
      <c r="B1962" s="452" t="s">
        <v>2203</v>
      </c>
      <c r="C1962" s="453"/>
      <c r="D1962" s="454">
        <v>30000</v>
      </c>
      <c r="E1962" s="454">
        <v>30000</v>
      </c>
      <c r="F1962" s="446">
        <v>0</v>
      </c>
      <c r="G1962" s="455"/>
      <c r="H1962" s="455"/>
    </row>
    <row r="1963" spans="2:8" s="424" customFormat="1">
      <c r="B1963" s="452" t="s">
        <v>2204</v>
      </c>
      <c r="C1963" s="453"/>
      <c r="D1963" s="454">
        <v>160000</v>
      </c>
      <c r="E1963" s="454">
        <v>160000</v>
      </c>
      <c r="F1963" s="446">
        <v>0</v>
      </c>
      <c r="G1963" s="455"/>
      <c r="H1963" s="455"/>
    </row>
    <row r="1964" spans="2:8" s="424" customFormat="1">
      <c r="B1964" s="452" t="s">
        <v>2205</v>
      </c>
      <c r="C1964" s="453"/>
      <c r="D1964" s="454">
        <v>70000</v>
      </c>
      <c r="E1964" s="454">
        <v>70000</v>
      </c>
      <c r="F1964" s="446">
        <v>0</v>
      </c>
      <c r="G1964" s="455"/>
      <c r="H1964" s="455"/>
    </row>
    <row r="1965" spans="2:8" s="424" customFormat="1">
      <c r="B1965" s="452" t="s">
        <v>2205</v>
      </c>
      <c r="C1965" s="453"/>
      <c r="D1965" s="454">
        <v>70000</v>
      </c>
      <c r="E1965" s="454">
        <v>70000</v>
      </c>
      <c r="F1965" s="446">
        <v>0</v>
      </c>
      <c r="G1965" s="455"/>
      <c r="H1965" s="455"/>
    </row>
    <row r="1966" spans="2:8" s="424" customFormat="1">
      <c r="B1966" s="452" t="s">
        <v>2205</v>
      </c>
      <c r="C1966" s="453"/>
      <c r="D1966" s="454">
        <v>70000</v>
      </c>
      <c r="E1966" s="454">
        <v>70000</v>
      </c>
      <c r="F1966" s="446">
        <v>0</v>
      </c>
      <c r="G1966" s="455"/>
      <c r="H1966" s="455"/>
    </row>
    <row r="1967" spans="2:8" s="424" customFormat="1">
      <c r="B1967" s="452" t="s">
        <v>2205</v>
      </c>
      <c r="C1967" s="453"/>
      <c r="D1967" s="454">
        <v>70000</v>
      </c>
      <c r="E1967" s="454">
        <v>70000</v>
      </c>
      <c r="F1967" s="446">
        <v>0</v>
      </c>
      <c r="G1967" s="455"/>
      <c r="H1967" s="455"/>
    </row>
    <row r="1968" spans="2:8" s="424" customFormat="1">
      <c r="B1968" s="452" t="s">
        <v>1216</v>
      </c>
      <c r="C1968" s="453"/>
      <c r="D1968" s="454">
        <v>115000</v>
      </c>
      <c r="E1968" s="454">
        <v>115000</v>
      </c>
      <c r="F1968" s="446">
        <v>0</v>
      </c>
      <c r="G1968" s="455"/>
      <c r="H1968" s="455"/>
    </row>
    <row r="1969" spans="2:8" s="424" customFormat="1">
      <c r="B1969" s="452" t="s">
        <v>1217</v>
      </c>
      <c r="C1969" s="453"/>
      <c r="D1969" s="454">
        <v>167000</v>
      </c>
      <c r="E1969" s="454">
        <v>167000</v>
      </c>
      <c r="F1969" s="446">
        <v>0</v>
      </c>
      <c r="G1969" s="455"/>
      <c r="H1969" s="455"/>
    </row>
    <row r="1970" spans="2:8" s="424" customFormat="1">
      <c r="B1970" s="452" t="s">
        <v>2206</v>
      </c>
      <c r="C1970" s="453"/>
      <c r="D1970" s="454">
        <v>141592</v>
      </c>
      <c r="E1970" s="454">
        <v>141592</v>
      </c>
      <c r="F1970" s="446">
        <v>0</v>
      </c>
      <c r="G1970" s="455"/>
      <c r="H1970" s="455"/>
    </row>
    <row r="1971" spans="2:8" s="424" customFormat="1">
      <c r="B1971" s="452" t="s">
        <v>2206</v>
      </c>
      <c r="C1971" s="453"/>
      <c r="D1971" s="454">
        <v>141593</v>
      </c>
      <c r="E1971" s="454">
        <v>141593</v>
      </c>
      <c r="F1971" s="446">
        <v>0</v>
      </c>
      <c r="G1971" s="455"/>
      <c r="H1971" s="455"/>
    </row>
    <row r="1972" spans="2:8" s="424" customFormat="1">
      <c r="B1972" s="452" t="s">
        <v>2207</v>
      </c>
      <c r="C1972" s="453"/>
      <c r="D1972" s="454">
        <v>31210</v>
      </c>
      <c r="E1972" s="454">
        <v>31210</v>
      </c>
      <c r="F1972" s="446">
        <v>0</v>
      </c>
      <c r="G1972" s="455"/>
      <c r="H1972" s="455"/>
    </row>
    <row r="1973" spans="2:8" s="424" customFormat="1">
      <c r="B1973" s="452" t="s">
        <v>2207</v>
      </c>
      <c r="C1973" s="453"/>
      <c r="D1973" s="454">
        <v>31210</v>
      </c>
      <c r="E1973" s="454">
        <v>31210</v>
      </c>
      <c r="F1973" s="446">
        <v>0</v>
      </c>
      <c r="G1973" s="455"/>
      <c r="H1973" s="455"/>
    </row>
    <row r="1974" spans="2:8" s="424" customFormat="1">
      <c r="B1974" s="452" t="s">
        <v>2207</v>
      </c>
      <c r="C1974" s="453"/>
      <c r="D1974" s="454">
        <v>31210</v>
      </c>
      <c r="E1974" s="454">
        <v>31210</v>
      </c>
      <c r="F1974" s="446">
        <v>0</v>
      </c>
      <c r="G1974" s="455"/>
      <c r="H1974" s="455"/>
    </row>
    <row r="1975" spans="2:8" s="424" customFormat="1">
      <c r="B1975" s="452" t="s">
        <v>2207</v>
      </c>
      <c r="C1975" s="453"/>
      <c r="D1975" s="454">
        <v>31210</v>
      </c>
      <c r="E1975" s="454">
        <v>31210</v>
      </c>
      <c r="F1975" s="446">
        <v>0</v>
      </c>
      <c r="G1975" s="455"/>
      <c r="H1975" s="455"/>
    </row>
    <row r="1976" spans="2:8" s="424" customFormat="1">
      <c r="B1976" s="452" t="s">
        <v>2207</v>
      </c>
      <c r="C1976" s="453"/>
      <c r="D1976" s="454">
        <v>31210</v>
      </c>
      <c r="E1976" s="454">
        <v>31210</v>
      </c>
      <c r="F1976" s="446">
        <v>0</v>
      </c>
      <c r="G1976" s="455"/>
      <c r="H1976" s="455"/>
    </row>
    <row r="1977" spans="2:8" s="424" customFormat="1">
      <c r="B1977" s="452" t="s">
        <v>2207</v>
      </c>
      <c r="C1977" s="453"/>
      <c r="D1977" s="454">
        <v>31210</v>
      </c>
      <c r="E1977" s="454">
        <v>31210</v>
      </c>
      <c r="F1977" s="446">
        <v>0</v>
      </c>
      <c r="G1977" s="455"/>
      <c r="H1977" s="455"/>
    </row>
    <row r="1978" spans="2:8" s="424" customFormat="1">
      <c r="B1978" s="452" t="s">
        <v>2207</v>
      </c>
      <c r="C1978" s="453"/>
      <c r="D1978" s="454">
        <v>31210</v>
      </c>
      <c r="E1978" s="454">
        <v>31210</v>
      </c>
      <c r="F1978" s="446">
        <v>0</v>
      </c>
      <c r="G1978" s="455"/>
      <c r="H1978" s="455"/>
    </row>
    <row r="1979" spans="2:8" s="424" customFormat="1">
      <c r="B1979" s="452" t="s">
        <v>2207</v>
      </c>
      <c r="C1979" s="453"/>
      <c r="D1979" s="454">
        <v>31210</v>
      </c>
      <c r="E1979" s="454">
        <v>31210</v>
      </c>
      <c r="F1979" s="446">
        <v>0</v>
      </c>
      <c r="G1979" s="455"/>
      <c r="H1979" s="455"/>
    </row>
    <row r="1980" spans="2:8" s="424" customFormat="1">
      <c r="B1980" s="452" t="s">
        <v>1253</v>
      </c>
      <c r="C1980" s="453"/>
      <c r="D1980" s="454">
        <v>103200</v>
      </c>
      <c r="E1980" s="454">
        <v>103200</v>
      </c>
      <c r="F1980" s="446">
        <v>0</v>
      </c>
      <c r="G1980" s="455"/>
      <c r="H1980" s="455"/>
    </row>
    <row r="1981" spans="2:8" s="424" customFormat="1">
      <c r="B1981" s="452" t="s">
        <v>1253</v>
      </c>
      <c r="C1981" s="453"/>
      <c r="D1981" s="454">
        <v>103200</v>
      </c>
      <c r="E1981" s="454">
        <v>103200</v>
      </c>
      <c r="F1981" s="446">
        <v>0</v>
      </c>
      <c r="G1981" s="455"/>
      <c r="H1981" s="455"/>
    </row>
    <row r="1982" spans="2:8" s="424" customFormat="1">
      <c r="B1982" s="452" t="s">
        <v>1253</v>
      </c>
      <c r="C1982" s="453"/>
      <c r="D1982" s="454">
        <v>103200</v>
      </c>
      <c r="E1982" s="454">
        <v>103200</v>
      </c>
      <c r="F1982" s="446">
        <v>0</v>
      </c>
      <c r="G1982" s="455"/>
      <c r="H1982" s="455"/>
    </row>
    <row r="1983" spans="2:8" s="424" customFormat="1">
      <c r="B1983" s="452" t="s">
        <v>1253</v>
      </c>
      <c r="C1983" s="453"/>
      <c r="D1983" s="454">
        <v>103200</v>
      </c>
      <c r="E1983" s="454">
        <v>103200</v>
      </c>
      <c r="F1983" s="446">
        <v>0</v>
      </c>
      <c r="G1983" s="455"/>
      <c r="H1983" s="455"/>
    </row>
    <row r="1984" spans="2:8" s="424" customFormat="1">
      <c r="B1984" s="452" t="s">
        <v>2208</v>
      </c>
      <c r="C1984" s="453"/>
      <c r="D1984" s="454">
        <v>100640</v>
      </c>
      <c r="E1984" s="454">
        <v>100640</v>
      </c>
      <c r="F1984" s="446">
        <v>0</v>
      </c>
      <c r="G1984" s="455"/>
      <c r="H1984" s="455"/>
    </row>
    <row r="1985" spans="2:8" s="424" customFormat="1">
      <c r="B1985" s="452" t="s">
        <v>2208</v>
      </c>
      <c r="C1985" s="453"/>
      <c r="D1985" s="454">
        <v>100640</v>
      </c>
      <c r="E1985" s="454">
        <v>100640</v>
      </c>
      <c r="F1985" s="446">
        <v>0</v>
      </c>
      <c r="G1985" s="455"/>
      <c r="H1985" s="455"/>
    </row>
    <row r="1986" spans="2:8" s="424" customFormat="1">
      <c r="B1986" s="452" t="s">
        <v>2208</v>
      </c>
      <c r="C1986" s="453"/>
      <c r="D1986" s="454">
        <v>100640</v>
      </c>
      <c r="E1986" s="454">
        <v>100640</v>
      </c>
      <c r="F1986" s="446">
        <v>0</v>
      </c>
      <c r="G1986" s="455"/>
      <c r="H1986" s="455"/>
    </row>
    <row r="1987" spans="2:8" s="424" customFormat="1">
      <c r="B1987" s="452" t="s">
        <v>2208</v>
      </c>
      <c r="C1987" s="453"/>
      <c r="D1987" s="454">
        <v>100640</v>
      </c>
      <c r="E1987" s="454">
        <v>100640</v>
      </c>
      <c r="F1987" s="446">
        <v>0</v>
      </c>
      <c r="G1987" s="455"/>
      <c r="H1987" s="455"/>
    </row>
    <row r="1988" spans="2:8" s="424" customFormat="1">
      <c r="B1988" s="452" t="s">
        <v>2209</v>
      </c>
      <c r="C1988" s="453"/>
      <c r="D1988" s="454">
        <v>30100</v>
      </c>
      <c r="E1988" s="454">
        <v>30100</v>
      </c>
      <c r="F1988" s="446">
        <v>0</v>
      </c>
      <c r="G1988" s="455"/>
      <c r="H1988" s="455"/>
    </row>
    <row r="1989" spans="2:8" s="424" customFormat="1">
      <c r="B1989" s="452" t="s">
        <v>2209</v>
      </c>
      <c r="C1989" s="453"/>
      <c r="D1989" s="454">
        <v>30100</v>
      </c>
      <c r="E1989" s="454">
        <v>30100</v>
      </c>
      <c r="F1989" s="446">
        <v>0</v>
      </c>
      <c r="G1989" s="455"/>
      <c r="H1989" s="455"/>
    </row>
    <row r="1990" spans="2:8" s="424" customFormat="1">
      <c r="B1990" s="452" t="s">
        <v>2209</v>
      </c>
      <c r="C1990" s="453"/>
      <c r="D1990" s="454">
        <v>30100</v>
      </c>
      <c r="E1990" s="454">
        <v>30100</v>
      </c>
      <c r="F1990" s="446">
        <v>0</v>
      </c>
      <c r="G1990" s="455"/>
      <c r="H1990" s="455"/>
    </row>
    <row r="1991" spans="2:8" s="424" customFormat="1">
      <c r="B1991" s="452" t="s">
        <v>2209</v>
      </c>
      <c r="C1991" s="453"/>
      <c r="D1991" s="454">
        <v>30100</v>
      </c>
      <c r="E1991" s="454">
        <v>30100</v>
      </c>
      <c r="F1991" s="446">
        <v>0</v>
      </c>
      <c r="G1991" s="455"/>
      <c r="H1991" s="455"/>
    </row>
    <row r="1992" spans="2:8" s="424" customFormat="1">
      <c r="B1992" s="452" t="s">
        <v>2210</v>
      </c>
      <c r="C1992" s="453"/>
      <c r="D1992" s="454">
        <v>84160</v>
      </c>
      <c r="E1992" s="454">
        <v>84160</v>
      </c>
      <c r="F1992" s="446">
        <v>0</v>
      </c>
      <c r="G1992" s="455"/>
      <c r="H1992" s="455"/>
    </row>
    <row r="1993" spans="2:8" s="424" customFormat="1">
      <c r="B1993" s="452" t="s">
        <v>2210</v>
      </c>
      <c r="C1993" s="453"/>
      <c r="D1993" s="454">
        <v>84160</v>
      </c>
      <c r="E1993" s="454">
        <v>84160</v>
      </c>
      <c r="F1993" s="446">
        <v>0</v>
      </c>
      <c r="G1993" s="455"/>
      <c r="H1993" s="455"/>
    </row>
    <row r="1994" spans="2:8" s="424" customFormat="1">
      <c r="B1994" s="452" t="s">
        <v>2210</v>
      </c>
      <c r="C1994" s="453"/>
      <c r="D1994" s="454">
        <v>84160</v>
      </c>
      <c r="E1994" s="454">
        <v>84160</v>
      </c>
      <c r="F1994" s="446">
        <v>0</v>
      </c>
      <c r="G1994" s="455"/>
      <c r="H1994" s="455"/>
    </row>
    <row r="1995" spans="2:8" s="424" customFormat="1">
      <c r="B1995" s="452" t="s">
        <v>2210</v>
      </c>
      <c r="C1995" s="453"/>
      <c r="D1995" s="454">
        <v>84160</v>
      </c>
      <c r="E1995" s="454">
        <v>84160</v>
      </c>
      <c r="F1995" s="446">
        <v>0</v>
      </c>
      <c r="G1995" s="455"/>
      <c r="H1995" s="455"/>
    </row>
    <row r="1996" spans="2:8" s="424" customFormat="1">
      <c r="B1996" s="452" t="s">
        <v>2211</v>
      </c>
      <c r="C1996" s="453"/>
      <c r="D1996" s="454">
        <v>54128</v>
      </c>
      <c r="E1996" s="454">
        <v>54128</v>
      </c>
      <c r="F1996" s="446">
        <v>0</v>
      </c>
      <c r="G1996" s="455"/>
      <c r="H1996" s="455"/>
    </row>
    <row r="1997" spans="2:8" s="424" customFormat="1">
      <c r="B1997" s="452" t="s">
        <v>2211</v>
      </c>
      <c r="C1997" s="453"/>
      <c r="D1997" s="454">
        <v>54128</v>
      </c>
      <c r="E1997" s="454">
        <v>54128</v>
      </c>
      <c r="F1997" s="446">
        <v>0</v>
      </c>
      <c r="G1997" s="455"/>
      <c r="H1997" s="455"/>
    </row>
    <row r="1998" spans="2:8" s="424" customFormat="1">
      <c r="B1998" s="452" t="s">
        <v>2211</v>
      </c>
      <c r="C1998" s="453"/>
      <c r="D1998" s="454">
        <v>54128</v>
      </c>
      <c r="E1998" s="454">
        <v>54128</v>
      </c>
      <c r="F1998" s="446">
        <v>0</v>
      </c>
      <c r="G1998" s="455"/>
      <c r="H1998" s="455"/>
    </row>
    <row r="1999" spans="2:8" s="424" customFormat="1">
      <c r="B1999" s="452" t="s">
        <v>2211</v>
      </c>
      <c r="C1999" s="453"/>
      <c r="D1999" s="454">
        <v>54128</v>
      </c>
      <c r="E1999" s="454">
        <v>54128</v>
      </c>
      <c r="F1999" s="446">
        <v>0</v>
      </c>
      <c r="G1999" s="455"/>
      <c r="H1999" s="455"/>
    </row>
    <row r="2000" spans="2:8" s="424" customFormat="1">
      <c r="B2000" s="452" t="s">
        <v>2212</v>
      </c>
      <c r="C2000" s="453"/>
      <c r="D2000" s="454">
        <v>81320</v>
      </c>
      <c r="E2000" s="454">
        <v>81320</v>
      </c>
      <c r="F2000" s="446">
        <v>0</v>
      </c>
      <c r="G2000" s="455"/>
      <c r="H2000" s="455"/>
    </row>
    <row r="2001" spans="2:8" s="424" customFormat="1">
      <c r="B2001" s="452" t="s">
        <v>2212</v>
      </c>
      <c r="C2001" s="453"/>
      <c r="D2001" s="454">
        <v>81320</v>
      </c>
      <c r="E2001" s="454">
        <v>81320</v>
      </c>
      <c r="F2001" s="446">
        <v>0</v>
      </c>
      <c r="G2001" s="455"/>
      <c r="H2001" s="455"/>
    </row>
    <row r="2002" spans="2:8" s="424" customFormat="1">
      <c r="B2002" s="452" t="s">
        <v>2212</v>
      </c>
      <c r="C2002" s="453"/>
      <c r="D2002" s="454">
        <v>81320</v>
      </c>
      <c r="E2002" s="454">
        <v>81320</v>
      </c>
      <c r="F2002" s="446">
        <v>0</v>
      </c>
      <c r="G2002" s="455"/>
      <c r="H2002" s="455"/>
    </row>
    <row r="2003" spans="2:8" s="424" customFormat="1">
      <c r="B2003" s="452" t="s">
        <v>2212</v>
      </c>
      <c r="C2003" s="453"/>
      <c r="D2003" s="454">
        <v>81320</v>
      </c>
      <c r="E2003" s="454">
        <v>81320</v>
      </c>
      <c r="F2003" s="446">
        <v>0</v>
      </c>
      <c r="G2003" s="455"/>
      <c r="H2003" s="455"/>
    </row>
    <row r="2004" spans="2:8" s="424" customFormat="1">
      <c r="B2004" s="452" t="s">
        <v>2213</v>
      </c>
      <c r="C2004" s="453"/>
      <c r="D2004" s="454">
        <v>28980</v>
      </c>
      <c r="E2004" s="454">
        <v>28980</v>
      </c>
      <c r="F2004" s="446">
        <v>0</v>
      </c>
      <c r="G2004" s="455"/>
      <c r="H2004" s="455"/>
    </row>
    <row r="2005" spans="2:8" s="424" customFormat="1">
      <c r="B2005" s="452" t="s">
        <v>2213</v>
      </c>
      <c r="C2005" s="453"/>
      <c r="D2005" s="454">
        <v>28980</v>
      </c>
      <c r="E2005" s="454">
        <v>28980</v>
      </c>
      <c r="F2005" s="446">
        <v>0</v>
      </c>
      <c r="G2005" s="455"/>
      <c r="H2005" s="455"/>
    </row>
    <row r="2006" spans="2:8" s="424" customFormat="1">
      <c r="B2006" s="452" t="s">
        <v>2213</v>
      </c>
      <c r="C2006" s="453"/>
      <c r="D2006" s="454">
        <v>28980</v>
      </c>
      <c r="E2006" s="454">
        <v>28980</v>
      </c>
      <c r="F2006" s="446">
        <v>0</v>
      </c>
      <c r="G2006" s="455"/>
      <c r="H2006" s="455"/>
    </row>
    <row r="2007" spans="2:8" s="424" customFormat="1">
      <c r="B2007" s="452" t="s">
        <v>2213</v>
      </c>
      <c r="C2007" s="453"/>
      <c r="D2007" s="454">
        <v>28980</v>
      </c>
      <c r="E2007" s="454">
        <v>28980</v>
      </c>
      <c r="F2007" s="446">
        <v>0</v>
      </c>
      <c r="G2007" s="455"/>
      <c r="H2007" s="455"/>
    </row>
    <row r="2008" spans="2:8" s="424" customFormat="1">
      <c r="B2008" s="452" t="s">
        <v>2214</v>
      </c>
      <c r="C2008" s="453"/>
      <c r="D2008" s="454">
        <v>11980</v>
      </c>
      <c r="E2008" s="454">
        <v>11980</v>
      </c>
      <c r="F2008" s="446">
        <v>0</v>
      </c>
      <c r="G2008" s="455"/>
      <c r="H2008" s="455"/>
    </row>
    <row r="2009" spans="2:8" s="424" customFormat="1">
      <c r="B2009" s="452" t="s">
        <v>2214</v>
      </c>
      <c r="C2009" s="453"/>
      <c r="D2009" s="454">
        <v>11980</v>
      </c>
      <c r="E2009" s="454">
        <v>11980</v>
      </c>
      <c r="F2009" s="446">
        <v>0</v>
      </c>
      <c r="G2009" s="455"/>
      <c r="H2009" s="455"/>
    </row>
    <row r="2010" spans="2:8" s="424" customFormat="1">
      <c r="B2010" s="452" t="s">
        <v>2214</v>
      </c>
      <c r="C2010" s="453"/>
      <c r="D2010" s="454">
        <v>11980</v>
      </c>
      <c r="E2010" s="454">
        <v>11980</v>
      </c>
      <c r="F2010" s="446">
        <v>0</v>
      </c>
      <c r="G2010" s="455"/>
      <c r="H2010" s="455"/>
    </row>
    <row r="2011" spans="2:8" s="424" customFormat="1">
      <c r="B2011" s="452" t="s">
        <v>2214</v>
      </c>
      <c r="C2011" s="453"/>
      <c r="D2011" s="454">
        <v>11980</v>
      </c>
      <c r="E2011" s="454">
        <v>11980</v>
      </c>
      <c r="F2011" s="446">
        <v>0</v>
      </c>
      <c r="G2011" s="455"/>
      <c r="H2011" s="455"/>
    </row>
    <row r="2012" spans="2:8" s="424" customFormat="1">
      <c r="B2012" s="452" t="s">
        <v>2215</v>
      </c>
      <c r="C2012" s="453"/>
      <c r="D2012" s="454">
        <v>44172</v>
      </c>
      <c r="E2012" s="454">
        <v>44172</v>
      </c>
      <c r="F2012" s="446">
        <v>0</v>
      </c>
      <c r="G2012" s="455"/>
      <c r="H2012" s="455"/>
    </row>
    <row r="2013" spans="2:8" s="424" customFormat="1">
      <c r="B2013" s="452" t="s">
        <v>2216</v>
      </c>
      <c r="C2013" s="453"/>
      <c r="D2013" s="454">
        <v>63151</v>
      </c>
      <c r="E2013" s="454">
        <v>63151</v>
      </c>
      <c r="F2013" s="446">
        <v>0</v>
      </c>
      <c r="G2013" s="455"/>
      <c r="H2013" s="455"/>
    </row>
    <row r="2014" spans="2:8" s="424" customFormat="1">
      <c r="B2014" s="452" t="s">
        <v>2216</v>
      </c>
      <c r="C2014" s="453"/>
      <c r="D2014" s="454">
        <v>63151</v>
      </c>
      <c r="E2014" s="454">
        <v>63151</v>
      </c>
      <c r="F2014" s="446">
        <v>0</v>
      </c>
      <c r="G2014" s="455"/>
      <c r="H2014" s="455"/>
    </row>
    <row r="2015" spans="2:8" s="424" customFormat="1">
      <c r="B2015" s="452" t="s">
        <v>2216</v>
      </c>
      <c r="C2015" s="453"/>
      <c r="D2015" s="454">
        <v>63151</v>
      </c>
      <c r="E2015" s="454">
        <v>63151</v>
      </c>
      <c r="F2015" s="446">
        <v>0</v>
      </c>
      <c r="G2015" s="455"/>
      <c r="H2015" s="455"/>
    </row>
    <row r="2016" spans="2:8" s="424" customFormat="1">
      <c r="B2016" s="452" t="s">
        <v>2216</v>
      </c>
      <c r="C2016" s="453"/>
      <c r="D2016" s="454">
        <v>63150</v>
      </c>
      <c r="E2016" s="454">
        <v>63150</v>
      </c>
      <c r="F2016" s="446">
        <v>0</v>
      </c>
      <c r="G2016" s="455"/>
      <c r="H2016" s="455"/>
    </row>
    <row r="2017" spans="2:8" s="424" customFormat="1">
      <c r="B2017" s="452" t="s">
        <v>2217</v>
      </c>
      <c r="C2017" s="453"/>
      <c r="D2017" s="454">
        <v>51180</v>
      </c>
      <c r="E2017" s="454">
        <v>51180</v>
      </c>
      <c r="F2017" s="446">
        <v>0</v>
      </c>
      <c r="G2017" s="455"/>
      <c r="H2017" s="455"/>
    </row>
    <row r="2018" spans="2:8" s="424" customFormat="1">
      <c r="B2018" s="452" t="s">
        <v>2218</v>
      </c>
      <c r="C2018" s="453"/>
      <c r="D2018" s="454">
        <v>51180</v>
      </c>
      <c r="E2018" s="454">
        <v>51180</v>
      </c>
      <c r="F2018" s="446">
        <v>0</v>
      </c>
      <c r="G2018" s="455"/>
      <c r="H2018" s="455"/>
    </row>
    <row r="2019" spans="2:8" s="424" customFormat="1">
      <c r="B2019" s="452" t="s">
        <v>2218</v>
      </c>
      <c r="C2019" s="453"/>
      <c r="D2019" s="454">
        <v>51180</v>
      </c>
      <c r="E2019" s="454">
        <v>51180</v>
      </c>
      <c r="F2019" s="446">
        <v>0</v>
      </c>
      <c r="G2019" s="455"/>
      <c r="H2019" s="455"/>
    </row>
    <row r="2020" spans="2:8" s="424" customFormat="1">
      <c r="B2020" s="452" t="s">
        <v>2219</v>
      </c>
      <c r="C2020" s="453"/>
      <c r="D2020" s="454">
        <v>106298</v>
      </c>
      <c r="E2020" s="454">
        <v>106298</v>
      </c>
      <c r="F2020" s="446">
        <v>0</v>
      </c>
      <c r="G2020" s="455"/>
      <c r="H2020" s="455"/>
    </row>
    <row r="2021" spans="2:8" s="424" customFormat="1">
      <c r="B2021" s="452" t="s">
        <v>2220</v>
      </c>
      <c r="C2021" s="453"/>
      <c r="D2021" s="454">
        <v>11811</v>
      </c>
      <c r="E2021" s="454">
        <v>11811</v>
      </c>
      <c r="F2021" s="446">
        <v>0</v>
      </c>
      <c r="G2021" s="455"/>
      <c r="H2021" s="455"/>
    </row>
    <row r="2022" spans="2:8" s="424" customFormat="1">
      <c r="B2022" s="452" t="s">
        <v>2220</v>
      </c>
      <c r="C2022" s="453"/>
      <c r="D2022" s="454">
        <v>11811</v>
      </c>
      <c r="E2022" s="454">
        <v>11811</v>
      </c>
      <c r="F2022" s="446">
        <v>0</v>
      </c>
      <c r="G2022" s="455"/>
      <c r="H2022" s="455"/>
    </row>
    <row r="2023" spans="2:8" s="424" customFormat="1">
      <c r="B2023" s="452" t="s">
        <v>2220</v>
      </c>
      <c r="C2023" s="453"/>
      <c r="D2023" s="454">
        <v>11811</v>
      </c>
      <c r="E2023" s="454">
        <v>11811</v>
      </c>
      <c r="F2023" s="446">
        <v>0</v>
      </c>
      <c r="G2023" s="455"/>
      <c r="H2023" s="455"/>
    </row>
    <row r="2024" spans="2:8" s="424" customFormat="1">
      <c r="B2024" s="452" t="s">
        <v>2221</v>
      </c>
      <c r="C2024" s="453"/>
      <c r="D2024" s="454">
        <v>10200</v>
      </c>
      <c r="E2024" s="454">
        <v>10200</v>
      </c>
      <c r="F2024" s="446">
        <v>0</v>
      </c>
      <c r="G2024" s="455"/>
      <c r="H2024" s="455"/>
    </row>
    <row r="2025" spans="2:8" s="424" customFormat="1">
      <c r="B2025" s="452" t="s">
        <v>2222</v>
      </c>
      <c r="C2025" s="453"/>
      <c r="D2025" s="454">
        <v>148504</v>
      </c>
      <c r="E2025" s="454">
        <v>148504</v>
      </c>
      <c r="F2025" s="446">
        <v>0</v>
      </c>
      <c r="G2025" s="455"/>
      <c r="H2025" s="455"/>
    </row>
    <row r="2026" spans="2:8" s="424" customFormat="1">
      <c r="B2026" s="452" t="s">
        <v>2223</v>
      </c>
      <c r="C2026" s="453"/>
      <c r="D2026" s="454">
        <v>42677</v>
      </c>
      <c r="E2026" s="454">
        <v>42677</v>
      </c>
      <c r="F2026" s="446">
        <v>0</v>
      </c>
      <c r="G2026" s="455"/>
      <c r="H2026" s="455"/>
    </row>
    <row r="2027" spans="2:8" s="424" customFormat="1">
      <c r="B2027" s="452" t="s">
        <v>177</v>
      </c>
      <c r="C2027" s="453"/>
      <c r="D2027" s="454">
        <v>73025</v>
      </c>
      <c r="E2027" s="454">
        <v>73025</v>
      </c>
      <c r="F2027" s="446">
        <v>0</v>
      </c>
      <c r="G2027" s="455"/>
      <c r="H2027" s="455"/>
    </row>
    <row r="2028" spans="2:8" s="424" customFormat="1">
      <c r="B2028" s="452" t="s">
        <v>2224</v>
      </c>
      <c r="C2028" s="453"/>
      <c r="D2028" s="454">
        <v>24236</v>
      </c>
      <c r="E2028" s="454">
        <v>24236</v>
      </c>
      <c r="F2028" s="446">
        <v>0</v>
      </c>
      <c r="G2028" s="455"/>
      <c r="H2028" s="455"/>
    </row>
    <row r="2029" spans="2:8" s="424" customFormat="1">
      <c r="B2029" s="452" t="s">
        <v>2224</v>
      </c>
      <c r="C2029" s="453"/>
      <c r="D2029" s="454">
        <v>24236</v>
      </c>
      <c r="E2029" s="454">
        <v>24236</v>
      </c>
      <c r="F2029" s="446">
        <v>0</v>
      </c>
      <c r="G2029" s="455"/>
      <c r="H2029" s="455"/>
    </row>
    <row r="2030" spans="2:8" s="424" customFormat="1">
      <c r="B2030" s="452" t="s">
        <v>2224</v>
      </c>
      <c r="C2030" s="453"/>
      <c r="D2030" s="454">
        <v>24236</v>
      </c>
      <c r="E2030" s="454">
        <v>24236</v>
      </c>
      <c r="F2030" s="446">
        <v>0</v>
      </c>
      <c r="G2030" s="455"/>
      <c r="H2030" s="455"/>
    </row>
    <row r="2031" spans="2:8" s="424" customFormat="1">
      <c r="B2031" s="452" t="s">
        <v>2224</v>
      </c>
      <c r="C2031" s="453"/>
      <c r="D2031" s="454">
        <v>24236</v>
      </c>
      <c r="E2031" s="454">
        <v>24236</v>
      </c>
      <c r="F2031" s="446">
        <v>0</v>
      </c>
      <c r="G2031" s="455"/>
      <c r="H2031" s="455"/>
    </row>
    <row r="2032" spans="2:8" s="424" customFormat="1">
      <c r="B2032" s="452" t="s">
        <v>2224</v>
      </c>
      <c r="C2032" s="453"/>
      <c r="D2032" s="454">
        <v>24236</v>
      </c>
      <c r="E2032" s="454">
        <v>24236</v>
      </c>
      <c r="F2032" s="446">
        <v>0</v>
      </c>
      <c r="G2032" s="455"/>
      <c r="H2032" s="455"/>
    </row>
    <row r="2033" spans="2:8" s="424" customFormat="1">
      <c r="B2033" s="452" t="s">
        <v>2224</v>
      </c>
      <c r="C2033" s="453"/>
      <c r="D2033" s="454">
        <v>24235</v>
      </c>
      <c r="E2033" s="454">
        <v>24235</v>
      </c>
      <c r="F2033" s="446">
        <v>0</v>
      </c>
      <c r="G2033" s="455"/>
      <c r="H2033" s="455"/>
    </row>
    <row r="2034" spans="2:8" s="424" customFormat="1">
      <c r="B2034" s="452" t="s">
        <v>178</v>
      </c>
      <c r="C2034" s="453"/>
      <c r="D2034" s="454">
        <v>44027</v>
      </c>
      <c r="E2034" s="454">
        <v>44027</v>
      </c>
      <c r="F2034" s="446">
        <v>0</v>
      </c>
      <c r="G2034" s="455"/>
      <c r="H2034" s="455"/>
    </row>
    <row r="2035" spans="2:8" s="424" customFormat="1">
      <c r="B2035" s="452" t="s">
        <v>178</v>
      </c>
      <c r="C2035" s="453"/>
      <c r="D2035" s="454">
        <v>44027</v>
      </c>
      <c r="E2035" s="454">
        <v>44027</v>
      </c>
      <c r="F2035" s="446">
        <v>0</v>
      </c>
      <c r="G2035" s="455"/>
      <c r="H2035" s="455"/>
    </row>
    <row r="2036" spans="2:8" s="424" customFormat="1">
      <c r="B2036" s="452" t="s">
        <v>178</v>
      </c>
      <c r="C2036" s="453"/>
      <c r="D2036" s="454">
        <v>44026</v>
      </c>
      <c r="E2036" s="454">
        <v>44026</v>
      </c>
      <c r="F2036" s="446">
        <v>0</v>
      </c>
      <c r="G2036" s="455"/>
      <c r="H2036" s="455"/>
    </row>
    <row r="2037" spans="2:8" s="424" customFormat="1">
      <c r="B2037" s="452" t="s">
        <v>179</v>
      </c>
      <c r="C2037" s="453"/>
      <c r="D2037" s="454">
        <v>180975</v>
      </c>
      <c r="E2037" s="454">
        <v>180975</v>
      </c>
      <c r="F2037" s="446">
        <v>0</v>
      </c>
      <c r="G2037" s="455"/>
      <c r="H2037" s="455"/>
    </row>
    <row r="2038" spans="2:8" s="424" customFormat="1">
      <c r="B2038" s="452" t="s">
        <v>1399</v>
      </c>
      <c r="C2038" s="453"/>
      <c r="D2038" s="454">
        <v>38750</v>
      </c>
      <c r="E2038" s="454">
        <v>38750</v>
      </c>
      <c r="F2038" s="446">
        <v>0</v>
      </c>
      <c r="G2038" s="455"/>
      <c r="H2038" s="455"/>
    </row>
    <row r="2039" spans="2:8" s="424" customFormat="1">
      <c r="B2039" s="452" t="s">
        <v>1272</v>
      </c>
      <c r="C2039" s="453"/>
      <c r="D2039" s="454">
        <v>157480</v>
      </c>
      <c r="E2039" s="454">
        <v>157480</v>
      </c>
      <c r="F2039" s="446">
        <v>0</v>
      </c>
      <c r="G2039" s="455"/>
      <c r="H2039" s="455"/>
    </row>
    <row r="2040" spans="2:8" s="424" customFormat="1">
      <c r="B2040" s="452" t="s">
        <v>1272</v>
      </c>
      <c r="C2040" s="453"/>
      <c r="D2040" s="454">
        <v>157480</v>
      </c>
      <c r="E2040" s="454">
        <v>157480</v>
      </c>
      <c r="F2040" s="446">
        <v>0</v>
      </c>
      <c r="G2040" s="455"/>
      <c r="H2040" s="455"/>
    </row>
    <row r="2041" spans="2:8" s="424" customFormat="1">
      <c r="B2041" s="452" t="s">
        <v>2225</v>
      </c>
      <c r="C2041" s="453"/>
      <c r="D2041" s="454">
        <v>27600</v>
      </c>
      <c r="E2041" s="454">
        <v>27600</v>
      </c>
      <c r="F2041" s="446">
        <v>0</v>
      </c>
      <c r="G2041" s="455"/>
      <c r="H2041" s="455"/>
    </row>
    <row r="2042" spans="2:8" s="424" customFormat="1">
      <c r="B2042" s="452" t="s">
        <v>2225</v>
      </c>
      <c r="C2042" s="453"/>
      <c r="D2042" s="454">
        <v>27600</v>
      </c>
      <c r="E2042" s="454">
        <v>27600</v>
      </c>
      <c r="F2042" s="446">
        <v>0</v>
      </c>
      <c r="G2042" s="455"/>
      <c r="H2042" s="455"/>
    </row>
    <row r="2043" spans="2:8" s="424" customFormat="1">
      <c r="B2043" s="452" t="s">
        <v>2225</v>
      </c>
      <c r="C2043" s="453"/>
      <c r="D2043" s="454">
        <v>27600</v>
      </c>
      <c r="E2043" s="454">
        <v>27600</v>
      </c>
      <c r="F2043" s="446">
        <v>0</v>
      </c>
      <c r="G2043" s="455"/>
      <c r="H2043" s="455"/>
    </row>
    <row r="2044" spans="2:8" s="424" customFormat="1">
      <c r="B2044" s="452" t="s">
        <v>2225</v>
      </c>
      <c r="C2044" s="453"/>
      <c r="D2044" s="454">
        <v>27600</v>
      </c>
      <c r="E2044" s="454">
        <v>27600</v>
      </c>
      <c r="F2044" s="446">
        <v>0</v>
      </c>
      <c r="G2044" s="455"/>
      <c r="H2044" s="455"/>
    </row>
    <row r="2045" spans="2:8" s="424" customFormat="1">
      <c r="B2045" s="452" t="s">
        <v>2225</v>
      </c>
      <c r="C2045" s="453"/>
      <c r="D2045" s="454">
        <v>27600</v>
      </c>
      <c r="E2045" s="454">
        <v>27600</v>
      </c>
      <c r="F2045" s="446">
        <v>0</v>
      </c>
      <c r="G2045" s="455"/>
      <c r="H2045" s="455"/>
    </row>
    <row r="2046" spans="2:8" s="424" customFormat="1">
      <c r="B2046" s="452" t="s">
        <v>2225</v>
      </c>
      <c r="C2046" s="453"/>
      <c r="D2046" s="454">
        <v>27600</v>
      </c>
      <c r="E2046" s="454">
        <v>27600</v>
      </c>
      <c r="F2046" s="446">
        <v>0</v>
      </c>
      <c r="G2046" s="455"/>
      <c r="H2046" s="455"/>
    </row>
    <row r="2047" spans="2:8" s="424" customFormat="1">
      <c r="B2047" s="452" t="s">
        <v>2225</v>
      </c>
      <c r="C2047" s="453"/>
      <c r="D2047" s="454">
        <v>27600</v>
      </c>
      <c r="E2047" s="454">
        <v>27600</v>
      </c>
      <c r="F2047" s="446">
        <v>0</v>
      </c>
      <c r="G2047" s="455"/>
      <c r="H2047" s="455"/>
    </row>
    <row r="2048" spans="2:8" s="424" customFormat="1">
      <c r="B2048" s="452" t="s">
        <v>2225</v>
      </c>
      <c r="C2048" s="453"/>
      <c r="D2048" s="454">
        <v>27600</v>
      </c>
      <c r="E2048" s="454">
        <v>27600</v>
      </c>
      <c r="F2048" s="446">
        <v>0</v>
      </c>
      <c r="G2048" s="455"/>
      <c r="H2048" s="455"/>
    </row>
    <row r="2049" spans="2:8" s="424" customFormat="1">
      <c r="B2049" s="452" t="s">
        <v>2225</v>
      </c>
      <c r="C2049" s="453"/>
      <c r="D2049" s="454">
        <v>27600</v>
      </c>
      <c r="E2049" s="454">
        <v>27600</v>
      </c>
      <c r="F2049" s="446">
        <v>0</v>
      </c>
      <c r="G2049" s="455"/>
      <c r="H2049" s="455"/>
    </row>
    <row r="2050" spans="2:8" s="424" customFormat="1">
      <c r="B2050" s="452" t="s">
        <v>2225</v>
      </c>
      <c r="C2050" s="453"/>
      <c r="D2050" s="454">
        <v>27600</v>
      </c>
      <c r="E2050" s="454">
        <v>27600</v>
      </c>
      <c r="F2050" s="446">
        <v>0</v>
      </c>
      <c r="G2050" s="455"/>
      <c r="H2050" s="455"/>
    </row>
    <row r="2051" spans="2:8" s="424" customFormat="1">
      <c r="B2051" s="452" t="s">
        <v>2225</v>
      </c>
      <c r="C2051" s="453"/>
      <c r="D2051" s="454">
        <v>27600</v>
      </c>
      <c r="E2051" s="454">
        <v>27600</v>
      </c>
      <c r="F2051" s="446">
        <v>0</v>
      </c>
      <c r="G2051" s="455"/>
      <c r="H2051" s="455"/>
    </row>
    <row r="2052" spans="2:8" s="424" customFormat="1">
      <c r="B2052" s="452" t="s">
        <v>2225</v>
      </c>
      <c r="C2052" s="453"/>
      <c r="D2052" s="454">
        <v>27600</v>
      </c>
      <c r="E2052" s="454">
        <v>27600</v>
      </c>
      <c r="F2052" s="446">
        <v>0</v>
      </c>
      <c r="G2052" s="455"/>
      <c r="H2052" s="455"/>
    </row>
    <row r="2053" spans="2:8" s="424" customFormat="1">
      <c r="B2053" s="452" t="s">
        <v>2226</v>
      </c>
      <c r="C2053" s="453"/>
      <c r="D2053" s="454">
        <v>11960</v>
      </c>
      <c r="E2053" s="454">
        <v>11960</v>
      </c>
      <c r="F2053" s="446">
        <v>0</v>
      </c>
      <c r="G2053" s="455"/>
      <c r="H2053" s="455"/>
    </row>
    <row r="2054" spans="2:8" s="424" customFormat="1">
      <c r="B2054" s="452" t="s">
        <v>2226</v>
      </c>
      <c r="C2054" s="453"/>
      <c r="D2054" s="454">
        <v>11960</v>
      </c>
      <c r="E2054" s="454">
        <v>11960</v>
      </c>
      <c r="F2054" s="446">
        <v>0</v>
      </c>
      <c r="G2054" s="455"/>
      <c r="H2054" s="455"/>
    </row>
    <row r="2055" spans="2:8" s="424" customFormat="1">
      <c r="B2055" s="452" t="s">
        <v>2226</v>
      </c>
      <c r="C2055" s="453"/>
      <c r="D2055" s="454">
        <v>11960</v>
      </c>
      <c r="E2055" s="454">
        <v>11960</v>
      </c>
      <c r="F2055" s="446">
        <v>0</v>
      </c>
      <c r="G2055" s="455"/>
      <c r="H2055" s="455"/>
    </row>
    <row r="2056" spans="2:8" s="424" customFormat="1">
      <c r="B2056" s="452" t="s">
        <v>2226</v>
      </c>
      <c r="C2056" s="453"/>
      <c r="D2056" s="454">
        <v>11960</v>
      </c>
      <c r="E2056" s="454">
        <v>11960</v>
      </c>
      <c r="F2056" s="446">
        <v>0</v>
      </c>
      <c r="G2056" s="455"/>
      <c r="H2056" s="455"/>
    </row>
    <row r="2057" spans="2:8" s="424" customFormat="1">
      <c r="B2057" s="452" t="s">
        <v>2226</v>
      </c>
      <c r="C2057" s="453"/>
      <c r="D2057" s="454">
        <v>11960</v>
      </c>
      <c r="E2057" s="454">
        <v>11960</v>
      </c>
      <c r="F2057" s="446">
        <v>0</v>
      </c>
      <c r="G2057" s="455"/>
      <c r="H2057" s="455"/>
    </row>
    <row r="2058" spans="2:8" s="424" customFormat="1">
      <c r="B2058" s="452" t="s">
        <v>2226</v>
      </c>
      <c r="C2058" s="453"/>
      <c r="D2058" s="454">
        <v>11960</v>
      </c>
      <c r="E2058" s="454">
        <v>11960</v>
      </c>
      <c r="F2058" s="446">
        <v>0</v>
      </c>
      <c r="G2058" s="455"/>
      <c r="H2058" s="455"/>
    </row>
    <row r="2059" spans="2:8" s="424" customFormat="1">
      <c r="B2059" s="452" t="s">
        <v>2226</v>
      </c>
      <c r="C2059" s="453"/>
      <c r="D2059" s="454">
        <v>11960</v>
      </c>
      <c r="E2059" s="454">
        <v>11960</v>
      </c>
      <c r="F2059" s="446">
        <v>0</v>
      </c>
      <c r="G2059" s="455"/>
      <c r="H2059" s="455"/>
    </row>
    <row r="2060" spans="2:8" s="424" customFormat="1">
      <c r="B2060" s="452" t="s">
        <v>2226</v>
      </c>
      <c r="C2060" s="453"/>
      <c r="D2060" s="454">
        <v>11960</v>
      </c>
      <c r="E2060" s="454">
        <v>11960</v>
      </c>
      <c r="F2060" s="446">
        <v>0</v>
      </c>
      <c r="G2060" s="455"/>
      <c r="H2060" s="455"/>
    </row>
    <row r="2061" spans="2:8" s="424" customFormat="1">
      <c r="B2061" s="452" t="s">
        <v>2226</v>
      </c>
      <c r="C2061" s="453"/>
      <c r="D2061" s="454">
        <v>11960</v>
      </c>
      <c r="E2061" s="454">
        <v>11960</v>
      </c>
      <c r="F2061" s="446">
        <v>0</v>
      </c>
      <c r="G2061" s="455"/>
      <c r="H2061" s="455"/>
    </row>
    <row r="2062" spans="2:8" s="424" customFormat="1">
      <c r="B2062" s="452" t="s">
        <v>2226</v>
      </c>
      <c r="C2062" s="453"/>
      <c r="D2062" s="454">
        <v>11960</v>
      </c>
      <c r="E2062" s="454">
        <v>11960</v>
      </c>
      <c r="F2062" s="446">
        <v>0</v>
      </c>
      <c r="G2062" s="455"/>
      <c r="H2062" s="455"/>
    </row>
    <row r="2063" spans="2:8" s="424" customFormat="1">
      <c r="B2063" s="452" t="s">
        <v>2226</v>
      </c>
      <c r="C2063" s="453"/>
      <c r="D2063" s="454">
        <v>11960</v>
      </c>
      <c r="E2063" s="454">
        <v>11960</v>
      </c>
      <c r="F2063" s="446">
        <v>0</v>
      </c>
      <c r="G2063" s="455"/>
      <c r="H2063" s="455"/>
    </row>
    <row r="2064" spans="2:8" s="424" customFormat="1">
      <c r="B2064" s="452" t="s">
        <v>2226</v>
      </c>
      <c r="C2064" s="453"/>
      <c r="D2064" s="454">
        <v>11960</v>
      </c>
      <c r="E2064" s="454">
        <v>11960</v>
      </c>
      <c r="F2064" s="446">
        <v>0</v>
      </c>
      <c r="G2064" s="455"/>
      <c r="H2064" s="455"/>
    </row>
    <row r="2065" spans="2:8" s="424" customFormat="1">
      <c r="B2065" s="452" t="s">
        <v>2227</v>
      </c>
      <c r="C2065" s="453"/>
      <c r="D2065" s="454">
        <v>34500</v>
      </c>
      <c r="E2065" s="454">
        <v>34500</v>
      </c>
      <c r="F2065" s="446">
        <v>0</v>
      </c>
      <c r="G2065" s="455"/>
      <c r="H2065" s="455"/>
    </row>
    <row r="2066" spans="2:8" s="424" customFormat="1">
      <c r="B2066" s="452" t="s">
        <v>2227</v>
      </c>
      <c r="C2066" s="453"/>
      <c r="D2066" s="454">
        <v>34500</v>
      </c>
      <c r="E2066" s="454">
        <v>34500</v>
      </c>
      <c r="F2066" s="446">
        <v>0</v>
      </c>
      <c r="G2066" s="455"/>
      <c r="H2066" s="455"/>
    </row>
    <row r="2067" spans="2:8" s="424" customFormat="1">
      <c r="B2067" s="452" t="s">
        <v>2227</v>
      </c>
      <c r="C2067" s="453"/>
      <c r="D2067" s="454">
        <v>34500</v>
      </c>
      <c r="E2067" s="454">
        <v>34500</v>
      </c>
      <c r="F2067" s="446">
        <v>0</v>
      </c>
      <c r="G2067" s="455"/>
      <c r="H2067" s="455"/>
    </row>
    <row r="2068" spans="2:8" s="424" customFormat="1">
      <c r="B2068" s="452" t="s">
        <v>2227</v>
      </c>
      <c r="C2068" s="453"/>
      <c r="D2068" s="454">
        <v>34500</v>
      </c>
      <c r="E2068" s="454">
        <v>34500</v>
      </c>
      <c r="F2068" s="446">
        <v>0</v>
      </c>
      <c r="G2068" s="455"/>
      <c r="H2068" s="455"/>
    </row>
    <row r="2069" spans="2:8" s="424" customFormat="1">
      <c r="B2069" s="452" t="s">
        <v>2227</v>
      </c>
      <c r="C2069" s="453"/>
      <c r="D2069" s="454">
        <v>34500</v>
      </c>
      <c r="E2069" s="454">
        <v>34500</v>
      </c>
      <c r="F2069" s="446">
        <v>0</v>
      </c>
      <c r="G2069" s="455"/>
      <c r="H2069" s="455"/>
    </row>
    <row r="2070" spans="2:8" s="424" customFormat="1">
      <c r="B2070" s="452" t="s">
        <v>2227</v>
      </c>
      <c r="C2070" s="453"/>
      <c r="D2070" s="454">
        <v>34500</v>
      </c>
      <c r="E2070" s="454">
        <v>34500</v>
      </c>
      <c r="F2070" s="446">
        <v>0</v>
      </c>
      <c r="G2070" s="455"/>
      <c r="H2070" s="455"/>
    </row>
    <row r="2071" spans="2:8" s="424" customFormat="1">
      <c r="B2071" s="452" t="s">
        <v>2227</v>
      </c>
      <c r="C2071" s="453"/>
      <c r="D2071" s="454">
        <v>34500</v>
      </c>
      <c r="E2071" s="454">
        <v>34500</v>
      </c>
      <c r="F2071" s="446">
        <v>0</v>
      </c>
      <c r="G2071" s="455"/>
      <c r="H2071" s="455"/>
    </row>
    <row r="2072" spans="2:8" s="424" customFormat="1">
      <c r="B2072" s="452" t="s">
        <v>2227</v>
      </c>
      <c r="C2072" s="453"/>
      <c r="D2072" s="454">
        <v>34500</v>
      </c>
      <c r="E2072" s="454">
        <v>34500</v>
      </c>
      <c r="F2072" s="446">
        <v>0</v>
      </c>
      <c r="G2072" s="455"/>
      <c r="H2072" s="455"/>
    </row>
    <row r="2073" spans="2:8" s="424" customFormat="1">
      <c r="B2073" s="452" t="s">
        <v>2227</v>
      </c>
      <c r="C2073" s="453"/>
      <c r="D2073" s="454">
        <v>34500</v>
      </c>
      <c r="E2073" s="454">
        <v>34500</v>
      </c>
      <c r="F2073" s="446">
        <v>0</v>
      </c>
      <c r="G2073" s="455"/>
      <c r="H2073" s="455"/>
    </row>
    <row r="2074" spans="2:8" s="424" customFormat="1">
      <c r="B2074" s="452" t="s">
        <v>2227</v>
      </c>
      <c r="C2074" s="453"/>
      <c r="D2074" s="454">
        <v>34500</v>
      </c>
      <c r="E2074" s="454">
        <v>34500</v>
      </c>
      <c r="F2074" s="446">
        <v>0</v>
      </c>
      <c r="G2074" s="455"/>
      <c r="H2074" s="455"/>
    </row>
    <row r="2075" spans="2:8" s="424" customFormat="1">
      <c r="B2075" s="452" t="s">
        <v>2227</v>
      </c>
      <c r="C2075" s="453"/>
      <c r="D2075" s="454">
        <v>34500</v>
      </c>
      <c r="E2075" s="454">
        <v>34500</v>
      </c>
      <c r="F2075" s="446">
        <v>0</v>
      </c>
      <c r="G2075" s="455"/>
      <c r="H2075" s="455"/>
    </row>
    <row r="2076" spans="2:8" s="424" customFormat="1">
      <c r="B2076" s="452" t="s">
        <v>2227</v>
      </c>
      <c r="C2076" s="453"/>
      <c r="D2076" s="454">
        <v>34500</v>
      </c>
      <c r="E2076" s="454">
        <v>34500</v>
      </c>
      <c r="F2076" s="446">
        <v>0</v>
      </c>
      <c r="G2076" s="455"/>
      <c r="H2076" s="455"/>
    </row>
    <row r="2077" spans="2:8" s="424" customFormat="1">
      <c r="B2077" s="452" t="s">
        <v>2228</v>
      </c>
      <c r="C2077" s="453"/>
      <c r="D2077" s="454">
        <v>13800</v>
      </c>
      <c r="E2077" s="454">
        <v>13800</v>
      </c>
      <c r="F2077" s="446">
        <v>0</v>
      </c>
      <c r="G2077" s="455"/>
      <c r="H2077" s="455"/>
    </row>
    <row r="2078" spans="2:8" s="424" customFormat="1">
      <c r="B2078" s="452" t="s">
        <v>2228</v>
      </c>
      <c r="C2078" s="453"/>
      <c r="D2078" s="454">
        <v>13800</v>
      </c>
      <c r="E2078" s="454">
        <v>13800</v>
      </c>
      <c r="F2078" s="446">
        <v>0</v>
      </c>
      <c r="G2078" s="455"/>
      <c r="H2078" s="455"/>
    </row>
    <row r="2079" spans="2:8" s="424" customFormat="1">
      <c r="B2079" s="452" t="s">
        <v>2228</v>
      </c>
      <c r="C2079" s="453"/>
      <c r="D2079" s="454">
        <v>13800</v>
      </c>
      <c r="E2079" s="454">
        <v>13800</v>
      </c>
      <c r="F2079" s="446">
        <v>0</v>
      </c>
      <c r="G2079" s="455"/>
      <c r="H2079" s="455"/>
    </row>
    <row r="2080" spans="2:8" s="424" customFormat="1">
      <c r="B2080" s="452" t="s">
        <v>2228</v>
      </c>
      <c r="C2080" s="453"/>
      <c r="D2080" s="454">
        <v>13800</v>
      </c>
      <c r="E2080" s="454">
        <v>13800</v>
      </c>
      <c r="F2080" s="446">
        <v>0</v>
      </c>
      <c r="G2080" s="455"/>
      <c r="H2080" s="455"/>
    </row>
    <row r="2081" spans="2:8" s="424" customFormat="1">
      <c r="B2081" s="452" t="s">
        <v>2228</v>
      </c>
      <c r="C2081" s="453"/>
      <c r="D2081" s="454">
        <v>13800</v>
      </c>
      <c r="E2081" s="454">
        <v>13800</v>
      </c>
      <c r="F2081" s="446">
        <v>0</v>
      </c>
      <c r="G2081" s="455"/>
      <c r="H2081" s="455"/>
    </row>
    <row r="2082" spans="2:8" s="424" customFormat="1">
      <c r="B2082" s="452" t="s">
        <v>2228</v>
      </c>
      <c r="C2082" s="453"/>
      <c r="D2082" s="454">
        <v>13800</v>
      </c>
      <c r="E2082" s="454">
        <v>13800</v>
      </c>
      <c r="F2082" s="446">
        <v>0</v>
      </c>
      <c r="G2082" s="455"/>
      <c r="H2082" s="455"/>
    </row>
    <row r="2083" spans="2:8" s="424" customFormat="1">
      <c r="B2083" s="452" t="s">
        <v>2228</v>
      </c>
      <c r="C2083" s="453"/>
      <c r="D2083" s="454">
        <v>13800</v>
      </c>
      <c r="E2083" s="454">
        <v>13800</v>
      </c>
      <c r="F2083" s="446">
        <v>0</v>
      </c>
      <c r="G2083" s="455"/>
      <c r="H2083" s="455"/>
    </row>
    <row r="2084" spans="2:8" s="424" customFormat="1">
      <c r="B2084" s="452" t="s">
        <v>2228</v>
      </c>
      <c r="C2084" s="453"/>
      <c r="D2084" s="454">
        <v>13800</v>
      </c>
      <c r="E2084" s="454">
        <v>13800</v>
      </c>
      <c r="F2084" s="446">
        <v>0</v>
      </c>
      <c r="G2084" s="455"/>
      <c r="H2084" s="455"/>
    </row>
    <row r="2085" spans="2:8" s="424" customFormat="1">
      <c r="B2085" s="452" t="s">
        <v>2228</v>
      </c>
      <c r="C2085" s="453"/>
      <c r="D2085" s="454">
        <v>13800</v>
      </c>
      <c r="E2085" s="454">
        <v>13800</v>
      </c>
      <c r="F2085" s="446">
        <v>0</v>
      </c>
      <c r="G2085" s="455"/>
      <c r="H2085" s="455"/>
    </row>
    <row r="2086" spans="2:8" s="424" customFormat="1">
      <c r="B2086" s="452" t="s">
        <v>2228</v>
      </c>
      <c r="C2086" s="453"/>
      <c r="D2086" s="454">
        <v>13800</v>
      </c>
      <c r="E2086" s="454">
        <v>13800</v>
      </c>
      <c r="F2086" s="446">
        <v>0</v>
      </c>
      <c r="G2086" s="455"/>
      <c r="H2086" s="455"/>
    </row>
    <row r="2087" spans="2:8" s="424" customFormat="1">
      <c r="B2087" s="452" t="s">
        <v>2228</v>
      </c>
      <c r="C2087" s="453"/>
      <c r="D2087" s="454">
        <v>13800</v>
      </c>
      <c r="E2087" s="454">
        <v>13800</v>
      </c>
      <c r="F2087" s="446">
        <v>0</v>
      </c>
      <c r="G2087" s="455"/>
      <c r="H2087" s="455"/>
    </row>
    <row r="2088" spans="2:8" s="424" customFormat="1">
      <c r="B2088" s="452" t="s">
        <v>2228</v>
      </c>
      <c r="C2088" s="453"/>
      <c r="D2088" s="454">
        <v>13800</v>
      </c>
      <c r="E2088" s="454">
        <v>13800</v>
      </c>
      <c r="F2088" s="446">
        <v>0</v>
      </c>
      <c r="G2088" s="455"/>
      <c r="H2088" s="455"/>
    </row>
    <row r="2089" spans="2:8" s="424" customFormat="1">
      <c r="B2089" s="452" t="s">
        <v>1256</v>
      </c>
      <c r="C2089" s="453"/>
      <c r="D2089" s="454">
        <v>44423</v>
      </c>
      <c r="E2089" s="454">
        <v>44423</v>
      </c>
      <c r="F2089" s="446">
        <v>0</v>
      </c>
      <c r="G2089" s="455"/>
      <c r="H2089" s="455"/>
    </row>
    <row r="2090" spans="2:8" s="424" customFormat="1">
      <c r="B2090" s="452" t="s">
        <v>1256</v>
      </c>
      <c r="C2090" s="453"/>
      <c r="D2090" s="454">
        <v>44423</v>
      </c>
      <c r="E2090" s="454">
        <v>44423</v>
      </c>
      <c r="F2090" s="446">
        <v>0</v>
      </c>
      <c r="G2090" s="455"/>
      <c r="H2090" s="455"/>
    </row>
    <row r="2091" spans="2:8" s="424" customFormat="1">
      <c r="B2091" s="452" t="s">
        <v>1256</v>
      </c>
      <c r="C2091" s="453"/>
      <c r="D2091" s="454">
        <v>44423</v>
      </c>
      <c r="E2091" s="454">
        <v>44423</v>
      </c>
      <c r="F2091" s="446">
        <v>0</v>
      </c>
      <c r="G2091" s="455"/>
      <c r="H2091" s="455"/>
    </row>
    <row r="2092" spans="2:8" s="424" customFormat="1">
      <c r="B2092" s="452" t="s">
        <v>1256</v>
      </c>
      <c r="C2092" s="453"/>
      <c r="D2092" s="454">
        <v>44423</v>
      </c>
      <c r="E2092" s="454">
        <v>44423</v>
      </c>
      <c r="F2092" s="446">
        <v>0</v>
      </c>
      <c r="G2092" s="455"/>
      <c r="H2092" s="455"/>
    </row>
    <row r="2093" spans="2:8" s="424" customFormat="1">
      <c r="B2093" s="452" t="s">
        <v>1256</v>
      </c>
      <c r="C2093" s="453"/>
      <c r="D2093" s="454">
        <v>44423</v>
      </c>
      <c r="E2093" s="454">
        <v>44423</v>
      </c>
      <c r="F2093" s="446">
        <v>0</v>
      </c>
      <c r="G2093" s="455"/>
      <c r="H2093" s="455"/>
    </row>
    <row r="2094" spans="2:8" s="424" customFormat="1">
      <c r="B2094" s="452" t="s">
        <v>1256</v>
      </c>
      <c r="C2094" s="453"/>
      <c r="D2094" s="454">
        <v>44423</v>
      </c>
      <c r="E2094" s="454">
        <v>44423</v>
      </c>
      <c r="F2094" s="446">
        <v>0</v>
      </c>
      <c r="G2094" s="455"/>
      <c r="H2094" s="455"/>
    </row>
    <row r="2095" spans="2:8" s="424" customFormat="1">
      <c r="B2095" s="452" t="s">
        <v>1256</v>
      </c>
      <c r="C2095" s="453"/>
      <c r="D2095" s="454">
        <v>44423</v>
      </c>
      <c r="E2095" s="454">
        <v>44423</v>
      </c>
      <c r="F2095" s="446">
        <v>0</v>
      </c>
      <c r="G2095" s="455"/>
      <c r="H2095" s="455"/>
    </row>
    <row r="2096" spans="2:8" s="424" customFormat="1">
      <c r="B2096" s="452" t="s">
        <v>1256</v>
      </c>
      <c r="C2096" s="453"/>
      <c r="D2096" s="454">
        <v>44423</v>
      </c>
      <c r="E2096" s="454">
        <v>44423</v>
      </c>
      <c r="F2096" s="446">
        <v>0</v>
      </c>
      <c r="G2096" s="455"/>
      <c r="H2096" s="455"/>
    </row>
    <row r="2097" spans="2:8" s="424" customFormat="1">
      <c r="B2097" s="452" t="s">
        <v>1256</v>
      </c>
      <c r="C2097" s="453"/>
      <c r="D2097" s="454">
        <v>44423</v>
      </c>
      <c r="E2097" s="454">
        <v>44423</v>
      </c>
      <c r="F2097" s="446">
        <v>0</v>
      </c>
      <c r="G2097" s="455"/>
      <c r="H2097" s="455"/>
    </row>
    <row r="2098" spans="2:8" s="424" customFormat="1">
      <c r="B2098" s="452" t="s">
        <v>1256</v>
      </c>
      <c r="C2098" s="453"/>
      <c r="D2098" s="454">
        <v>44423</v>
      </c>
      <c r="E2098" s="454">
        <v>44423</v>
      </c>
      <c r="F2098" s="446">
        <v>0</v>
      </c>
      <c r="G2098" s="455"/>
      <c r="H2098" s="455"/>
    </row>
    <row r="2099" spans="2:8" s="424" customFormat="1">
      <c r="B2099" s="452" t="s">
        <v>1256</v>
      </c>
      <c r="C2099" s="453"/>
      <c r="D2099" s="454">
        <v>44423</v>
      </c>
      <c r="E2099" s="454">
        <v>44423</v>
      </c>
      <c r="F2099" s="446">
        <v>0</v>
      </c>
      <c r="G2099" s="455"/>
      <c r="H2099" s="455"/>
    </row>
    <row r="2100" spans="2:8" s="424" customFormat="1">
      <c r="B2100" s="452" t="s">
        <v>1256</v>
      </c>
      <c r="C2100" s="453"/>
      <c r="D2100" s="454">
        <v>44429</v>
      </c>
      <c r="E2100" s="454">
        <v>44429</v>
      </c>
      <c r="F2100" s="446">
        <v>0</v>
      </c>
      <c r="G2100" s="455"/>
      <c r="H2100" s="455"/>
    </row>
    <row r="2101" spans="2:8" s="424" customFormat="1">
      <c r="B2101" s="452" t="s">
        <v>2229</v>
      </c>
      <c r="C2101" s="453"/>
      <c r="D2101" s="454">
        <v>12992</v>
      </c>
      <c r="E2101" s="454">
        <v>12992</v>
      </c>
      <c r="F2101" s="446">
        <v>0</v>
      </c>
      <c r="G2101" s="455"/>
      <c r="H2101" s="455"/>
    </row>
    <row r="2102" spans="2:8" s="424" customFormat="1">
      <c r="B2102" s="452" t="s">
        <v>2229</v>
      </c>
      <c r="C2102" s="453"/>
      <c r="D2102" s="454">
        <v>12992</v>
      </c>
      <c r="E2102" s="454">
        <v>12992</v>
      </c>
      <c r="F2102" s="446">
        <v>0</v>
      </c>
      <c r="G2102" s="455"/>
      <c r="H2102" s="455"/>
    </row>
    <row r="2103" spans="2:8" s="424" customFormat="1">
      <c r="B2103" s="452" t="s">
        <v>2229</v>
      </c>
      <c r="C2103" s="453"/>
      <c r="D2103" s="454">
        <v>12992</v>
      </c>
      <c r="E2103" s="454">
        <v>12992</v>
      </c>
      <c r="F2103" s="446">
        <v>0</v>
      </c>
      <c r="G2103" s="455"/>
      <c r="H2103" s="455"/>
    </row>
    <row r="2104" spans="2:8" s="424" customFormat="1">
      <c r="B2104" s="452" t="s">
        <v>2229</v>
      </c>
      <c r="C2104" s="453"/>
      <c r="D2104" s="454">
        <v>12992</v>
      </c>
      <c r="E2104" s="454">
        <v>12992</v>
      </c>
      <c r="F2104" s="446">
        <v>0</v>
      </c>
      <c r="G2104" s="455"/>
      <c r="H2104" s="455"/>
    </row>
    <row r="2105" spans="2:8" s="424" customFormat="1">
      <c r="B2105" s="452" t="s">
        <v>1257</v>
      </c>
      <c r="C2105" s="453"/>
      <c r="D2105" s="454">
        <v>5118</v>
      </c>
      <c r="E2105" s="454">
        <v>5118</v>
      </c>
      <c r="F2105" s="446">
        <v>0</v>
      </c>
      <c r="G2105" s="455"/>
      <c r="H2105" s="455"/>
    </row>
    <row r="2106" spans="2:8" s="424" customFormat="1">
      <c r="B2106" s="452" t="s">
        <v>1257</v>
      </c>
      <c r="C2106" s="453"/>
      <c r="D2106" s="454">
        <v>5118</v>
      </c>
      <c r="E2106" s="454">
        <v>5118</v>
      </c>
      <c r="F2106" s="446">
        <v>0</v>
      </c>
      <c r="G2106" s="455"/>
      <c r="H2106" s="455"/>
    </row>
    <row r="2107" spans="2:8" s="424" customFormat="1">
      <c r="B2107" s="452" t="s">
        <v>1257</v>
      </c>
      <c r="C2107" s="453"/>
      <c r="D2107" s="454">
        <v>5118</v>
      </c>
      <c r="E2107" s="454">
        <v>5118</v>
      </c>
      <c r="F2107" s="446">
        <v>0</v>
      </c>
      <c r="G2107" s="455"/>
      <c r="H2107" s="455"/>
    </row>
    <row r="2108" spans="2:8" s="424" customFormat="1">
      <c r="B2108" s="452" t="s">
        <v>1257</v>
      </c>
      <c r="C2108" s="453"/>
      <c r="D2108" s="454">
        <v>5118</v>
      </c>
      <c r="E2108" s="454">
        <v>5118</v>
      </c>
      <c r="F2108" s="446">
        <v>0</v>
      </c>
      <c r="G2108" s="455"/>
      <c r="H2108" s="455"/>
    </row>
    <row r="2109" spans="2:8" s="424" customFormat="1">
      <c r="B2109" s="452" t="s">
        <v>1257</v>
      </c>
      <c r="C2109" s="453"/>
      <c r="D2109" s="454">
        <v>5118</v>
      </c>
      <c r="E2109" s="454">
        <v>5118</v>
      </c>
      <c r="F2109" s="446">
        <v>0</v>
      </c>
      <c r="G2109" s="455"/>
      <c r="H2109" s="455"/>
    </row>
    <row r="2110" spans="2:8" s="424" customFormat="1">
      <c r="B2110" s="452" t="s">
        <v>1257</v>
      </c>
      <c r="C2110" s="453"/>
      <c r="D2110" s="454">
        <v>5118</v>
      </c>
      <c r="E2110" s="454">
        <v>5118</v>
      </c>
      <c r="F2110" s="446">
        <v>0</v>
      </c>
      <c r="G2110" s="455"/>
      <c r="H2110" s="455"/>
    </row>
    <row r="2111" spans="2:8" s="424" customFormat="1">
      <c r="B2111" s="452" t="s">
        <v>1257</v>
      </c>
      <c r="C2111" s="453"/>
      <c r="D2111" s="454">
        <v>5118</v>
      </c>
      <c r="E2111" s="454">
        <v>5118</v>
      </c>
      <c r="F2111" s="446">
        <v>0</v>
      </c>
      <c r="G2111" s="455"/>
      <c r="H2111" s="455"/>
    </row>
    <row r="2112" spans="2:8" s="424" customFormat="1">
      <c r="B2112" s="452" t="s">
        <v>1257</v>
      </c>
      <c r="C2112" s="453"/>
      <c r="D2112" s="454">
        <v>5118</v>
      </c>
      <c r="E2112" s="454">
        <v>5118</v>
      </c>
      <c r="F2112" s="446">
        <v>0</v>
      </c>
      <c r="G2112" s="455"/>
      <c r="H2112" s="455"/>
    </row>
    <row r="2113" spans="2:8" s="424" customFormat="1">
      <c r="B2113" s="452" t="s">
        <v>1257</v>
      </c>
      <c r="C2113" s="453"/>
      <c r="D2113" s="454">
        <v>5118</v>
      </c>
      <c r="E2113" s="454">
        <v>5118</v>
      </c>
      <c r="F2113" s="446">
        <v>0</v>
      </c>
      <c r="G2113" s="455"/>
      <c r="H2113" s="455"/>
    </row>
    <row r="2114" spans="2:8" s="424" customFormat="1">
      <c r="B2114" s="452" t="s">
        <v>1257</v>
      </c>
      <c r="C2114" s="453"/>
      <c r="D2114" s="454">
        <v>5118</v>
      </c>
      <c r="E2114" s="454">
        <v>5118</v>
      </c>
      <c r="F2114" s="446">
        <v>0</v>
      </c>
      <c r="G2114" s="455"/>
      <c r="H2114" s="455"/>
    </row>
    <row r="2115" spans="2:8" s="424" customFormat="1">
      <c r="B2115" s="452" t="s">
        <v>1257</v>
      </c>
      <c r="C2115" s="453"/>
      <c r="D2115" s="454">
        <v>5118</v>
      </c>
      <c r="E2115" s="454">
        <v>5118</v>
      </c>
      <c r="F2115" s="446">
        <v>0</v>
      </c>
      <c r="G2115" s="455"/>
      <c r="H2115" s="455"/>
    </row>
    <row r="2116" spans="2:8" s="424" customFormat="1">
      <c r="B2116" s="452" t="s">
        <v>1257</v>
      </c>
      <c r="C2116" s="453"/>
      <c r="D2116" s="454">
        <v>5118</v>
      </c>
      <c r="E2116" s="454">
        <v>5118</v>
      </c>
      <c r="F2116" s="446">
        <v>0</v>
      </c>
      <c r="G2116" s="455"/>
      <c r="H2116" s="455"/>
    </row>
    <row r="2117" spans="2:8" s="424" customFormat="1">
      <c r="B2117" s="452" t="s">
        <v>1257</v>
      </c>
      <c r="C2117" s="453"/>
      <c r="D2117" s="454">
        <v>5118</v>
      </c>
      <c r="E2117" s="454">
        <v>5118</v>
      </c>
      <c r="F2117" s="446">
        <v>0</v>
      </c>
      <c r="G2117" s="455"/>
      <c r="H2117" s="455"/>
    </row>
    <row r="2118" spans="2:8" s="424" customFormat="1">
      <c r="B2118" s="452" t="s">
        <v>1257</v>
      </c>
      <c r="C2118" s="453"/>
      <c r="D2118" s="454">
        <v>5118</v>
      </c>
      <c r="E2118" s="454">
        <v>5118</v>
      </c>
      <c r="F2118" s="446">
        <v>0</v>
      </c>
      <c r="G2118" s="455"/>
      <c r="H2118" s="455"/>
    </row>
    <row r="2119" spans="2:8" s="424" customFormat="1">
      <c r="B2119" s="452" t="s">
        <v>1257</v>
      </c>
      <c r="C2119" s="453"/>
      <c r="D2119" s="454">
        <v>5118</v>
      </c>
      <c r="E2119" s="454">
        <v>5118</v>
      </c>
      <c r="F2119" s="446">
        <v>0</v>
      </c>
      <c r="G2119" s="455"/>
      <c r="H2119" s="455"/>
    </row>
    <row r="2120" spans="2:8" s="424" customFormat="1">
      <c r="B2120" s="452" t="s">
        <v>1257</v>
      </c>
      <c r="C2120" s="453"/>
      <c r="D2120" s="454">
        <v>5118</v>
      </c>
      <c r="E2120" s="454">
        <v>5118</v>
      </c>
      <c r="F2120" s="446">
        <v>0</v>
      </c>
      <c r="G2120" s="455"/>
      <c r="H2120" s="455"/>
    </row>
    <row r="2121" spans="2:8" s="424" customFormat="1">
      <c r="B2121" s="452" t="s">
        <v>1257</v>
      </c>
      <c r="C2121" s="453"/>
      <c r="D2121" s="454">
        <v>5118</v>
      </c>
      <c r="E2121" s="454">
        <v>5118</v>
      </c>
      <c r="F2121" s="446">
        <v>0</v>
      </c>
      <c r="G2121" s="455"/>
      <c r="H2121" s="455"/>
    </row>
    <row r="2122" spans="2:8" s="424" customFormat="1">
      <c r="B2122" s="452" t="s">
        <v>1257</v>
      </c>
      <c r="C2122" s="453"/>
      <c r="D2122" s="454">
        <v>5118</v>
      </c>
      <c r="E2122" s="454">
        <v>5118</v>
      </c>
      <c r="F2122" s="446">
        <v>0</v>
      </c>
      <c r="G2122" s="455"/>
      <c r="H2122" s="455"/>
    </row>
    <row r="2123" spans="2:8" s="424" customFormat="1">
      <c r="B2123" s="452" t="s">
        <v>1257</v>
      </c>
      <c r="C2123" s="453"/>
      <c r="D2123" s="454">
        <v>5118</v>
      </c>
      <c r="E2123" s="454">
        <v>5118</v>
      </c>
      <c r="F2123" s="446">
        <v>0</v>
      </c>
      <c r="G2123" s="455"/>
      <c r="H2123" s="455"/>
    </row>
    <row r="2124" spans="2:8" s="424" customFormat="1">
      <c r="B2124" s="452" t="s">
        <v>1257</v>
      </c>
      <c r="C2124" s="453"/>
      <c r="D2124" s="454">
        <v>5118</v>
      </c>
      <c r="E2124" s="454">
        <v>5118</v>
      </c>
      <c r="F2124" s="446">
        <v>0</v>
      </c>
      <c r="G2124" s="455"/>
      <c r="H2124" s="455"/>
    </row>
    <row r="2125" spans="2:8" s="424" customFormat="1">
      <c r="B2125" s="452" t="s">
        <v>1257</v>
      </c>
      <c r="C2125" s="453"/>
      <c r="D2125" s="454">
        <v>5118</v>
      </c>
      <c r="E2125" s="454">
        <v>5118</v>
      </c>
      <c r="F2125" s="446">
        <v>0</v>
      </c>
      <c r="G2125" s="455"/>
      <c r="H2125" s="455"/>
    </row>
    <row r="2126" spans="2:8" s="424" customFormat="1">
      <c r="B2126" s="452" t="s">
        <v>1257</v>
      </c>
      <c r="C2126" s="453"/>
      <c r="D2126" s="454">
        <v>5118</v>
      </c>
      <c r="E2126" s="454">
        <v>5118</v>
      </c>
      <c r="F2126" s="446">
        <v>0</v>
      </c>
      <c r="G2126" s="455"/>
      <c r="H2126" s="455"/>
    </row>
    <row r="2127" spans="2:8" s="424" customFormat="1">
      <c r="B2127" s="452" t="s">
        <v>1257</v>
      </c>
      <c r="C2127" s="453"/>
      <c r="D2127" s="454">
        <v>5118</v>
      </c>
      <c r="E2127" s="454">
        <v>5118</v>
      </c>
      <c r="F2127" s="446">
        <v>0</v>
      </c>
      <c r="G2127" s="455"/>
      <c r="H2127" s="455"/>
    </row>
    <row r="2128" spans="2:8" s="424" customFormat="1">
      <c r="B2128" s="452" t="s">
        <v>1257</v>
      </c>
      <c r="C2128" s="453"/>
      <c r="D2128" s="454">
        <v>5118</v>
      </c>
      <c r="E2128" s="454">
        <v>5118</v>
      </c>
      <c r="F2128" s="446">
        <v>0</v>
      </c>
      <c r="G2128" s="455"/>
      <c r="H2128" s="455"/>
    </row>
    <row r="2129" spans="2:8" s="424" customFormat="1">
      <c r="B2129" s="452" t="s">
        <v>1257</v>
      </c>
      <c r="C2129" s="453"/>
      <c r="D2129" s="454">
        <v>5118</v>
      </c>
      <c r="E2129" s="454">
        <v>5118</v>
      </c>
      <c r="F2129" s="446">
        <v>0</v>
      </c>
      <c r="G2129" s="455"/>
      <c r="H2129" s="455"/>
    </row>
    <row r="2130" spans="2:8" s="424" customFormat="1">
      <c r="B2130" s="452" t="s">
        <v>1257</v>
      </c>
      <c r="C2130" s="453"/>
      <c r="D2130" s="454">
        <v>5118</v>
      </c>
      <c r="E2130" s="454">
        <v>5118</v>
      </c>
      <c r="F2130" s="446">
        <v>0</v>
      </c>
      <c r="G2130" s="455"/>
      <c r="H2130" s="455"/>
    </row>
    <row r="2131" spans="2:8" s="424" customFormat="1">
      <c r="B2131" s="452" t="s">
        <v>1257</v>
      </c>
      <c r="C2131" s="453"/>
      <c r="D2131" s="454">
        <v>5118</v>
      </c>
      <c r="E2131" s="454">
        <v>5118</v>
      </c>
      <c r="F2131" s="446">
        <v>0</v>
      </c>
      <c r="G2131" s="455"/>
      <c r="H2131" s="455"/>
    </row>
    <row r="2132" spans="2:8" s="424" customFormat="1">
      <c r="B2132" s="452" t="s">
        <v>1257</v>
      </c>
      <c r="C2132" s="453"/>
      <c r="D2132" s="454">
        <v>5118</v>
      </c>
      <c r="E2132" s="454">
        <v>5118</v>
      </c>
      <c r="F2132" s="446">
        <v>0</v>
      </c>
      <c r="G2132" s="455"/>
      <c r="H2132" s="455"/>
    </row>
    <row r="2133" spans="2:8" s="424" customFormat="1">
      <c r="B2133" s="452" t="s">
        <v>1257</v>
      </c>
      <c r="C2133" s="453"/>
      <c r="D2133" s="454">
        <v>5118</v>
      </c>
      <c r="E2133" s="454">
        <v>5118</v>
      </c>
      <c r="F2133" s="446">
        <v>0</v>
      </c>
      <c r="G2133" s="455"/>
      <c r="H2133" s="455"/>
    </row>
    <row r="2134" spans="2:8" s="424" customFormat="1">
      <c r="B2134" s="452" t="s">
        <v>1257</v>
      </c>
      <c r="C2134" s="453"/>
      <c r="D2134" s="454">
        <v>5118</v>
      </c>
      <c r="E2134" s="454">
        <v>5118</v>
      </c>
      <c r="F2134" s="446">
        <v>0</v>
      </c>
      <c r="G2134" s="455"/>
      <c r="H2134" s="455"/>
    </row>
    <row r="2135" spans="2:8" s="424" customFormat="1">
      <c r="B2135" s="452" t="s">
        <v>1257</v>
      </c>
      <c r="C2135" s="453"/>
      <c r="D2135" s="454">
        <v>5118</v>
      </c>
      <c r="E2135" s="454">
        <v>5118</v>
      </c>
      <c r="F2135" s="446">
        <v>0</v>
      </c>
      <c r="G2135" s="455"/>
      <c r="H2135" s="455"/>
    </row>
    <row r="2136" spans="2:8" s="424" customFormat="1">
      <c r="B2136" s="452" t="s">
        <v>1257</v>
      </c>
      <c r="C2136" s="453"/>
      <c r="D2136" s="454">
        <v>5118</v>
      </c>
      <c r="E2136" s="454">
        <v>5118</v>
      </c>
      <c r="F2136" s="446">
        <v>0</v>
      </c>
      <c r="G2136" s="455"/>
      <c r="H2136" s="455"/>
    </row>
    <row r="2137" spans="2:8" s="424" customFormat="1">
      <c r="B2137" s="452" t="s">
        <v>1257</v>
      </c>
      <c r="C2137" s="453"/>
      <c r="D2137" s="454">
        <v>5118</v>
      </c>
      <c r="E2137" s="454">
        <v>5118</v>
      </c>
      <c r="F2137" s="446">
        <v>0</v>
      </c>
      <c r="G2137" s="455"/>
      <c r="H2137" s="455"/>
    </row>
    <row r="2138" spans="2:8" s="424" customFormat="1">
      <c r="B2138" s="452" t="s">
        <v>1257</v>
      </c>
      <c r="C2138" s="453"/>
      <c r="D2138" s="454">
        <v>5118</v>
      </c>
      <c r="E2138" s="454">
        <v>5118</v>
      </c>
      <c r="F2138" s="446">
        <v>0</v>
      </c>
      <c r="G2138" s="455"/>
      <c r="H2138" s="455"/>
    </row>
    <row r="2139" spans="2:8" s="424" customFormat="1">
      <c r="B2139" s="452" t="s">
        <v>1257</v>
      </c>
      <c r="C2139" s="453"/>
      <c r="D2139" s="454">
        <v>5118</v>
      </c>
      <c r="E2139" s="454">
        <v>5118</v>
      </c>
      <c r="F2139" s="446">
        <v>0</v>
      </c>
      <c r="G2139" s="455"/>
      <c r="H2139" s="455"/>
    </row>
    <row r="2140" spans="2:8" s="424" customFormat="1">
      <c r="B2140" s="452" t="s">
        <v>1257</v>
      </c>
      <c r="C2140" s="453"/>
      <c r="D2140" s="454">
        <v>5118</v>
      </c>
      <c r="E2140" s="454">
        <v>5118</v>
      </c>
      <c r="F2140" s="446">
        <v>0</v>
      </c>
      <c r="G2140" s="455"/>
      <c r="H2140" s="455"/>
    </row>
    <row r="2141" spans="2:8" s="424" customFormat="1">
      <c r="B2141" s="452" t="s">
        <v>1257</v>
      </c>
      <c r="C2141" s="453"/>
      <c r="D2141" s="454">
        <v>5118</v>
      </c>
      <c r="E2141" s="454">
        <v>5118</v>
      </c>
      <c r="F2141" s="446">
        <v>0</v>
      </c>
      <c r="G2141" s="455"/>
      <c r="H2141" s="455"/>
    </row>
    <row r="2142" spans="2:8" s="424" customFormat="1">
      <c r="B2142" s="452" t="s">
        <v>1257</v>
      </c>
      <c r="C2142" s="453"/>
      <c r="D2142" s="454">
        <v>5118</v>
      </c>
      <c r="E2142" s="454">
        <v>5118</v>
      </c>
      <c r="F2142" s="446">
        <v>0</v>
      </c>
      <c r="G2142" s="455"/>
      <c r="H2142" s="455"/>
    </row>
    <row r="2143" spans="2:8" s="424" customFormat="1">
      <c r="B2143" s="452" t="s">
        <v>1257</v>
      </c>
      <c r="C2143" s="453"/>
      <c r="D2143" s="454">
        <v>5118</v>
      </c>
      <c r="E2143" s="454">
        <v>5118</v>
      </c>
      <c r="F2143" s="446">
        <v>0</v>
      </c>
      <c r="G2143" s="455"/>
      <c r="H2143" s="455"/>
    </row>
    <row r="2144" spans="2:8" s="424" customFormat="1">
      <c r="B2144" s="452" t="s">
        <v>1257</v>
      </c>
      <c r="C2144" s="453"/>
      <c r="D2144" s="454">
        <v>5118</v>
      </c>
      <c r="E2144" s="454">
        <v>5118</v>
      </c>
      <c r="F2144" s="446">
        <v>0</v>
      </c>
      <c r="G2144" s="455"/>
      <c r="H2144" s="455"/>
    </row>
    <row r="2145" spans="2:8" s="424" customFormat="1">
      <c r="B2145" s="452" t="s">
        <v>1257</v>
      </c>
      <c r="C2145" s="453"/>
      <c r="D2145" s="454">
        <v>5118</v>
      </c>
      <c r="E2145" s="454">
        <v>5118</v>
      </c>
      <c r="F2145" s="446">
        <v>0</v>
      </c>
      <c r="G2145" s="455"/>
      <c r="H2145" s="455"/>
    </row>
    <row r="2146" spans="2:8" s="424" customFormat="1">
      <c r="B2146" s="452" t="s">
        <v>1257</v>
      </c>
      <c r="C2146" s="453"/>
      <c r="D2146" s="454">
        <v>5118</v>
      </c>
      <c r="E2146" s="454">
        <v>5118</v>
      </c>
      <c r="F2146" s="446">
        <v>0</v>
      </c>
      <c r="G2146" s="455"/>
      <c r="H2146" s="455"/>
    </row>
    <row r="2147" spans="2:8" s="424" customFormat="1">
      <c r="B2147" s="452" t="s">
        <v>1257</v>
      </c>
      <c r="C2147" s="453"/>
      <c r="D2147" s="454">
        <v>5118</v>
      </c>
      <c r="E2147" s="454">
        <v>5118</v>
      </c>
      <c r="F2147" s="446">
        <v>0</v>
      </c>
      <c r="G2147" s="455"/>
      <c r="H2147" s="455"/>
    </row>
    <row r="2148" spans="2:8" s="424" customFormat="1">
      <c r="B2148" s="452" t="s">
        <v>1257</v>
      </c>
      <c r="C2148" s="453"/>
      <c r="D2148" s="454">
        <v>5118</v>
      </c>
      <c r="E2148" s="454">
        <v>5118</v>
      </c>
      <c r="F2148" s="446">
        <v>0</v>
      </c>
      <c r="G2148" s="455"/>
      <c r="H2148" s="455"/>
    </row>
    <row r="2149" spans="2:8" s="424" customFormat="1">
      <c r="B2149" s="452" t="s">
        <v>1257</v>
      </c>
      <c r="C2149" s="453"/>
      <c r="D2149" s="454">
        <v>5118</v>
      </c>
      <c r="E2149" s="454">
        <v>5118</v>
      </c>
      <c r="F2149" s="446">
        <v>0</v>
      </c>
      <c r="G2149" s="455"/>
      <c r="H2149" s="455"/>
    </row>
    <row r="2150" spans="2:8" s="424" customFormat="1">
      <c r="B2150" s="452" t="s">
        <v>1257</v>
      </c>
      <c r="C2150" s="453"/>
      <c r="D2150" s="454">
        <v>5118</v>
      </c>
      <c r="E2150" s="454">
        <v>5118</v>
      </c>
      <c r="F2150" s="446">
        <v>0</v>
      </c>
      <c r="G2150" s="455"/>
      <c r="H2150" s="455"/>
    </row>
    <row r="2151" spans="2:8" s="424" customFormat="1">
      <c r="B2151" s="452" t="s">
        <v>1257</v>
      </c>
      <c r="C2151" s="453"/>
      <c r="D2151" s="454">
        <v>5118</v>
      </c>
      <c r="E2151" s="454">
        <v>5118</v>
      </c>
      <c r="F2151" s="446">
        <v>0</v>
      </c>
      <c r="G2151" s="455"/>
      <c r="H2151" s="455"/>
    </row>
    <row r="2152" spans="2:8" s="424" customFormat="1">
      <c r="B2152" s="452" t="s">
        <v>1257</v>
      </c>
      <c r="C2152" s="453"/>
      <c r="D2152" s="454">
        <v>5118</v>
      </c>
      <c r="E2152" s="454">
        <v>5118</v>
      </c>
      <c r="F2152" s="446">
        <v>0</v>
      </c>
      <c r="G2152" s="455"/>
      <c r="H2152" s="455"/>
    </row>
    <row r="2153" spans="2:8" s="424" customFormat="1">
      <c r="B2153" s="452" t="s">
        <v>1257</v>
      </c>
      <c r="C2153" s="453"/>
      <c r="D2153" s="454">
        <v>5118</v>
      </c>
      <c r="E2153" s="454">
        <v>5118</v>
      </c>
      <c r="F2153" s="446">
        <v>0</v>
      </c>
      <c r="G2153" s="455"/>
      <c r="H2153" s="455"/>
    </row>
    <row r="2154" spans="2:8" s="424" customFormat="1">
      <c r="B2154" s="452" t="s">
        <v>1257</v>
      </c>
      <c r="C2154" s="453"/>
      <c r="D2154" s="454">
        <v>5118</v>
      </c>
      <c r="E2154" s="454">
        <v>5118</v>
      </c>
      <c r="F2154" s="446">
        <v>0</v>
      </c>
      <c r="G2154" s="455"/>
      <c r="H2154" s="455"/>
    </row>
    <row r="2155" spans="2:8" s="424" customFormat="1">
      <c r="B2155" s="452" t="s">
        <v>1257</v>
      </c>
      <c r="C2155" s="453"/>
      <c r="D2155" s="454">
        <v>5118</v>
      </c>
      <c r="E2155" s="454">
        <v>5118</v>
      </c>
      <c r="F2155" s="446">
        <v>0</v>
      </c>
      <c r="G2155" s="455"/>
      <c r="H2155" s="455"/>
    </row>
    <row r="2156" spans="2:8" s="424" customFormat="1">
      <c r="B2156" s="452" t="s">
        <v>1257</v>
      </c>
      <c r="C2156" s="453"/>
      <c r="D2156" s="454">
        <v>5118</v>
      </c>
      <c r="E2156" s="454">
        <v>5118</v>
      </c>
      <c r="F2156" s="446">
        <v>0</v>
      </c>
      <c r="G2156" s="455"/>
      <c r="H2156" s="455"/>
    </row>
    <row r="2157" spans="2:8" s="424" customFormat="1">
      <c r="B2157" s="452" t="s">
        <v>1257</v>
      </c>
      <c r="C2157" s="453"/>
      <c r="D2157" s="454">
        <v>5118</v>
      </c>
      <c r="E2157" s="454">
        <v>5118</v>
      </c>
      <c r="F2157" s="446">
        <v>0</v>
      </c>
      <c r="G2157" s="455"/>
      <c r="H2157" s="455"/>
    </row>
    <row r="2158" spans="2:8" s="424" customFormat="1">
      <c r="B2158" s="452" t="s">
        <v>1257</v>
      </c>
      <c r="C2158" s="453"/>
      <c r="D2158" s="454">
        <v>5118</v>
      </c>
      <c r="E2158" s="454">
        <v>5118</v>
      </c>
      <c r="F2158" s="446">
        <v>0</v>
      </c>
      <c r="G2158" s="455"/>
      <c r="H2158" s="455"/>
    </row>
    <row r="2159" spans="2:8" s="424" customFormat="1">
      <c r="B2159" s="452" t="s">
        <v>1257</v>
      </c>
      <c r="C2159" s="453"/>
      <c r="D2159" s="454">
        <v>5118</v>
      </c>
      <c r="E2159" s="454">
        <v>5118</v>
      </c>
      <c r="F2159" s="446">
        <v>0</v>
      </c>
      <c r="G2159" s="455"/>
      <c r="H2159" s="455"/>
    </row>
    <row r="2160" spans="2:8" s="424" customFormat="1">
      <c r="B2160" s="452" t="s">
        <v>1257</v>
      </c>
      <c r="C2160" s="453"/>
      <c r="D2160" s="454">
        <v>5118</v>
      </c>
      <c r="E2160" s="454">
        <v>5118</v>
      </c>
      <c r="F2160" s="446">
        <v>0</v>
      </c>
      <c r="G2160" s="455"/>
      <c r="H2160" s="455"/>
    </row>
    <row r="2161" spans="2:8" s="424" customFormat="1">
      <c r="B2161" s="452" t="s">
        <v>1257</v>
      </c>
      <c r="C2161" s="453"/>
      <c r="D2161" s="454">
        <v>5118</v>
      </c>
      <c r="E2161" s="454">
        <v>5118</v>
      </c>
      <c r="F2161" s="446">
        <v>0</v>
      </c>
      <c r="G2161" s="455"/>
      <c r="H2161" s="455"/>
    </row>
    <row r="2162" spans="2:8" s="424" customFormat="1">
      <c r="B2162" s="452" t="s">
        <v>1257</v>
      </c>
      <c r="C2162" s="453"/>
      <c r="D2162" s="454">
        <v>5118</v>
      </c>
      <c r="E2162" s="454">
        <v>5118</v>
      </c>
      <c r="F2162" s="446">
        <v>0</v>
      </c>
      <c r="G2162" s="455"/>
      <c r="H2162" s="455"/>
    </row>
    <row r="2163" spans="2:8" s="424" customFormat="1">
      <c r="B2163" s="452" t="s">
        <v>1257</v>
      </c>
      <c r="C2163" s="453"/>
      <c r="D2163" s="454">
        <v>5118</v>
      </c>
      <c r="E2163" s="454">
        <v>5118</v>
      </c>
      <c r="F2163" s="446">
        <v>0</v>
      </c>
      <c r="G2163" s="455"/>
      <c r="H2163" s="455"/>
    </row>
    <row r="2164" spans="2:8" s="424" customFormat="1">
      <c r="B2164" s="452" t="s">
        <v>1257</v>
      </c>
      <c r="C2164" s="453"/>
      <c r="D2164" s="454">
        <v>5118</v>
      </c>
      <c r="E2164" s="454">
        <v>5118</v>
      </c>
      <c r="F2164" s="446">
        <v>0</v>
      </c>
      <c r="G2164" s="455"/>
      <c r="H2164" s="455"/>
    </row>
    <row r="2165" spans="2:8" s="424" customFormat="1">
      <c r="B2165" s="452" t="s">
        <v>1257</v>
      </c>
      <c r="C2165" s="453"/>
      <c r="D2165" s="454">
        <v>5118</v>
      </c>
      <c r="E2165" s="454">
        <v>5118</v>
      </c>
      <c r="F2165" s="446">
        <v>0</v>
      </c>
      <c r="G2165" s="455"/>
      <c r="H2165" s="455"/>
    </row>
    <row r="2166" spans="2:8" s="424" customFormat="1">
      <c r="B2166" s="452" t="s">
        <v>1257</v>
      </c>
      <c r="C2166" s="453"/>
      <c r="D2166" s="454">
        <v>5118</v>
      </c>
      <c r="E2166" s="454">
        <v>5118</v>
      </c>
      <c r="F2166" s="446">
        <v>0</v>
      </c>
      <c r="G2166" s="455"/>
      <c r="H2166" s="455"/>
    </row>
    <row r="2167" spans="2:8" s="424" customFormat="1">
      <c r="B2167" s="452" t="s">
        <v>1257</v>
      </c>
      <c r="C2167" s="453"/>
      <c r="D2167" s="454">
        <v>5118</v>
      </c>
      <c r="E2167" s="454">
        <v>5118</v>
      </c>
      <c r="F2167" s="446">
        <v>0</v>
      </c>
      <c r="G2167" s="455"/>
      <c r="H2167" s="455"/>
    </row>
    <row r="2168" spans="2:8" s="424" customFormat="1">
      <c r="B2168" s="452" t="s">
        <v>1257</v>
      </c>
      <c r="C2168" s="453"/>
      <c r="D2168" s="454">
        <v>5118</v>
      </c>
      <c r="E2168" s="454">
        <v>5118</v>
      </c>
      <c r="F2168" s="446">
        <v>0</v>
      </c>
      <c r="G2168" s="455"/>
      <c r="H2168" s="455"/>
    </row>
    <row r="2169" spans="2:8" s="424" customFormat="1">
      <c r="B2169" s="452" t="s">
        <v>1257</v>
      </c>
      <c r="C2169" s="453"/>
      <c r="D2169" s="454">
        <v>5118</v>
      </c>
      <c r="E2169" s="454">
        <v>5118</v>
      </c>
      <c r="F2169" s="446">
        <v>0</v>
      </c>
      <c r="G2169" s="455"/>
      <c r="H2169" s="455"/>
    </row>
    <row r="2170" spans="2:8" s="424" customFormat="1">
      <c r="B2170" s="452" t="s">
        <v>1257</v>
      </c>
      <c r="C2170" s="453"/>
      <c r="D2170" s="454">
        <v>5125</v>
      </c>
      <c r="E2170" s="454">
        <v>5125</v>
      </c>
      <c r="F2170" s="446">
        <v>0</v>
      </c>
      <c r="G2170" s="455"/>
      <c r="H2170" s="455"/>
    </row>
    <row r="2171" spans="2:8" s="424" customFormat="1">
      <c r="B2171" s="452" t="s">
        <v>1264</v>
      </c>
      <c r="C2171" s="453"/>
      <c r="D2171" s="454">
        <v>10307</v>
      </c>
      <c r="E2171" s="454">
        <v>10307</v>
      </c>
      <c r="F2171" s="446">
        <v>0</v>
      </c>
      <c r="G2171" s="455"/>
      <c r="H2171" s="455"/>
    </row>
    <row r="2172" spans="2:8" s="424" customFormat="1">
      <c r="B2172" s="452" t="s">
        <v>1264</v>
      </c>
      <c r="C2172" s="453"/>
      <c r="D2172" s="454">
        <v>10307</v>
      </c>
      <c r="E2172" s="454">
        <v>10307</v>
      </c>
      <c r="F2172" s="446">
        <v>0</v>
      </c>
      <c r="G2172" s="455"/>
      <c r="H2172" s="455"/>
    </row>
    <row r="2173" spans="2:8" s="424" customFormat="1">
      <c r="B2173" s="452" t="s">
        <v>1264</v>
      </c>
      <c r="C2173" s="453"/>
      <c r="D2173" s="454">
        <v>10307</v>
      </c>
      <c r="E2173" s="454">
        <v>10307</v>
      </c>
      <c r="F2173" s="446">
        <v>0</v>
      </c>
      <c r="G2173" s="455"/>
      <c r="H2173" s="455"/>
    </row>
    <row r="2174" spans="2:8" s="424" customFormat="1">
      <c r="B2174" s="452" t="s">
        <v>1264</v>
      </c>
      <c r="C2174" s="453"/>
      <c r="D2174" s="454">
        <v>10307</v>
      </c>
      <c r="E2174" s="454">
        <v>10307</v>
      </c>
      <c r="F2174" s="446">
        <v>0</v>
      </c>
      <c r="G2174" s="455"/>
      <c r="H2174" s="455"/>
    </row>
    <row r="2175" spans="2:8" s="424" customFormat="1">
      <c r="B2175" s="452" t="s">
        <v>1264</v>
      </c>
      <c r="C2175" s="453"/>
      <c r="D2175" s="454">
        <v>10307</v>
      </c>
      <c r="E2175" s="454">
        <v>10307</v>
      </c>
      <c r="F2175" s="446">
        <v>0</v>
      </c>
      <c r="G2175" s="455"/>
      <c r="H2175" s="455"/>
    </row>
    <row r="2176" spans="2:8" s="424" customFormat="1">
      <c r="B2176" s="452" t="s">
        <v>1264</v>
      </c>
      <c r="C2176" s="453"/>
      <c r="D2176" s="454">
        <v>10307</v>
      </c>
      <c r="E2176" s="454">
        <v>10307</v>
      </c>
      <c r="F2176" s="446">
        <v>0</v>
      </c>
      <c r="G2176" s="455"/>
      <c r="H2176" s="455"/>
    </row>
    <row r="2177" spans="2:8" s="424" customFormat="1">
      <c r="B2177" s="452" t="s">
        <v>1264</v>
      </c>
      <c r="C2177" s="453"/>
      <c r="D2177" s="454">
        <v>10307</v>
      </c>
      <c r="E2177" s="454">
        <v>10307</v>
      </c>
      <c r="F2177" s="446">
        <v>0</v>
      </c>
      <c r="G2177" s="455"/>
      <c r="H2177" s="455"/>
    </row>
    <row r="2178" spans="2:8" s="424" customFormat="1">
      <c r="B2178" s="452" t="s">
        <v>1264</v>
      </c>
      <c r="C2178" s="453"/>
      <c r="D2178" s="454">
        <v>10307</v>
      </c>
      <c r="E2178" s="454">
        <v>10307</v>
      </c>
      <c r="F2178" s="446">
        <v>0</v>
      </c>
      <c r="G2178" s="455"/>
      <c r="H2178" s="455"/>
    </row>
    <row r="2179" spans="2:8" s="424" customFormat="1">
      <c r="B2179" s="452" t="s">
        <v>1264</v>
      </c>
      <c r="C2179" s="453"/>
      <c r="D2179" s="454">
        <v>10307</v>
      </c>
      <c r="E2179" s="454">
        <v>10307</v>
      </c>
      <c r="F2179" s="446">
        <v>0</v>
      </c>
      <c r="G2179" s="455"/>
      <c r="H2179" s="455"/>
    </row>
    <row r="2180" spans="2:8" s="424" customFormat="1">
      <c r="B2180" s="452" t="s">
        <v>1264</v>
      </c>
      <c r="C2180" s="453"/>
      <c r="D2180" s="454">
        <v>10307</v>
      </c>
      <c r="E2180" s="454">
        <v>10307</v>
      </c>
      <c r="F2180" s="446">
        <v>0</v>
      </c>
      <c r="G2180" s="455"/>
      <c r="H2180" s="455"/>
    </row>
    <row r="2181" spans="2:8" s="424" customFormat="1">
      <c r="B2181" s="452" t="s">
        <v>1264</v>
      </c>
      <c r="C2181" s="453"/>
      <c r="D2181" s="454">
        <v>10307</v>
      </c>
      <c r="E2181" s="454">
        <v>10307</v>
      </c>
      <c r="F2181" s="446">
        <v>0</v>
      </c>
      <c r="G2181" s="455"/>
      <c r="H2181" s="455"/>
    </row>
    <row r="2182" spans="2:8" s="424" customFormat="1">
      <c r="B2182" s="452" t="s">
        <v>1264</v>
      </c>
      <c r="C2182" s="453"/>
      <c r="D2182" s="454">
        <v>10307</v>
      </c>
      <c r="E2182" s="454">
        <v>10307</v>
      </c>
      <c r="F2182" s="446">
        <v>0</v>
      </c>
      <c r="G2182" s="455"/>
      <c r="H2182" s="455"/>
    </row>
    <row r="2183" spans="2:8" s="424" customFormat="1">
      <c r="B2183" s="452" t="s">
        <v>1264</v>
      </c>
      <c r="C2183" s="453"/>
      <c r="D2183" s="454">
        <v>10307</v>
      </c>
      <c r="E2183" s="454">
        <v>10307</v>
      </c>
      <c r="F2183" s="446">
        <v>0</v>
      </c>
      <c r="G2183" s="455"/>
      <c r="H2183" s="455"/>
    </row>
    <row r="2184" spans="2:8" s="424" customFormat="1">
      <c r="B2184" s="452" t="s">
        <v>1264</v>
      </c>
      <c r="C2184" s="453"/>
      <c r="D2184" s="454">
        <v>10307</v>
      </c>
      <c r="E2184" s="454">
        <v>10307</v>
      </c>
      <c r="F2184" s="446">
        <v>0</v>
      </c>
      <c r="G2184" s="455"/>
      <c r="H2184" s="455"/>
    </row>
    <row r="2185" spans="2:8" s="424" customFormat="1">
      <c r="B2185" s="452" t="s">
        <v>1264</v>
      </c>
      <c r="C2185" s="453"/>
      <c r="D2185" s="454">
        <v>10307</v>
      </c>
      <c r="E2185" s="454">
        <v>10307</v>
      </c>
      <c r="F2185" s="446">
        <v>0</v>
      </c>
      <c r="G2185" s="455"/>
      <c r="H2185" s="455"/>
    </row>
    <row r="2186" spans="2:8" s="424" customFormat="1">
      <c r="B2186" s="452" t="s">
        <v>1264</v>
      </c>
      <c r="C2186" s="453"/>
      <c r="D2186" s="454">
        <v>10307</v>
      </c>
      <c r="E2186" s="454">
        <v>10307</v>
      </c>
      <c r="F2186" s="446">
        <v>0</v>
      </c>
      <c r="G2186" s="455"/>
      <c r="H2186" s="455"/>
    </row>
    <row r="2187" spans="2:8" s="424" customFormat="1">
      <c r="B2187" s="452" t="s">
        <v>1264</v>
      </c>
      <c r="C2187" s="453"/>
      <c r="D2187" s="454">
        <v>10307</v>
      </c>
      <c r="E2187" s="454">
        <v>10307</v>
      </c>
      <c r="F2187" s="446">
        <v>0</v>
      </c>
      <c r="G2187" s="455"/>
      <c r="H2187" s="455"/>
    </row>
    <row r="2188" spans="2:8" s="424" customFormat="1">
      <c r="B2188" s="452" t="s">
        <v>1264</v>
      </c>
      <c r="C2188" s="453"/>
      <c r="D2188" s="454">
        <v>10307</v>
      </c>
      <c r="E2188" s="454">
        <v>10307</v>
      </c>
      <c r="F2188" s="446">
        <v>0</v>
      </c>
      <c r="G2188" s="455"/>
      <c r="H2188" s="455"/>
    </row>
    <row r="2189" spans="2:8" s="424" customFormat="1">
      <c r="B2189" s="452" t="s">
        <v>1264</v>
      </c>
      <c r="C2189" s="453"/>
      <c r="D2189" s="454">
        <v>10307</v>
      </c>
      <c r="E2189" s="454">
        <v>10307</v>
      </c>
      <c r="F2189" s="446">
        <v>0</v>
      </c>
      <c r="G2189" s="455"/>
      <c r="H2189" s="455"/>
    </row>
    <row r="2190" spans="2:8" s="424" customFormat="1">
      <c r="B2190" s="452" t="s">
        <v>1264</v>
      </c>
      <c r="C2190" s="453"/>
      <c r="D2190" s="454">
        <v>10307</v>
      </c>
      <c r="E2190" s="454">
        <v>10307</v>
      </c>
      <c r="F2190" s="446">
        <v>0</v>
      </c>
      <c r="G2190" s="455"/>
      <c r="H2190" s="455"/>
    </row>
    <row r="2191" spans="2:8" s="424" customFormat="1">
      <c r="B2191" s="452" t="s">
        <v>1264</v>
      </c>
      <c r="C2191" s="453"/>
      <c r="D2191" s="454">
        <v>10307</v>
      </c>
      <c r="E2191" s="454">
        <v>10307</v>
      </c>
      <c r="F2191" s="446">
        <v>0</v>
      </c>
      <c r="G2191" s="455"/>
      <c r="H2191" s="455"/>
    </row>
    <row r="2192" spans="2:8" s="424" customFormat="1">
      <c r="B2192" s="452" t="s">
        <v>1264</v>
      </c>
      <c r="C2192" s="453"/>
      <c r="D2192" s="454">
        <v>10307</v>
      </c>
      <c r="E2192" s="454">
        <v>10307</v>
      </c>
      <c r="F2192" s="446">
        <v>0</v>
      </c>
      <c r="G2192" s="455"/>
      <c r="H2192" s="455"/>
    </row>
    <row r="2193" spans="2:8" s="424" customFormat="1">
      <c r="B2193" s="452" t="s">
        <v>1264</v>
      </c>
      <c r="C2193" s="453"/>
      <c r="D2193" s="454">
        <v>10307</v>
      </c>
      <c r="E2193" s="454">
        <v>10307</v>
      </c>
      <c r="F2193" s="446">
        <v>0</v>
      </c>
      <c r="G2193" s="455"/>
      <c r="H2193" s="455"/>
    </row>
    <row r="2194" spans="2:8" s="424" customFormat="1">
      <c r="B2194" s="452" t="s">
        <v>1264</v>
      </c>
      <c r="C2194" s="453"/>
      <c r="D2194" s="454">
        <v>10307</v>
      </c>
      <c r="E2194" s="454">
        <v>10307</v>
      </c>
      <c r="F2194" s="446">
        <v>0</v>
      </c>
      <c r="G2194" s="455"/>
      <c r="H2194" s="455"/>
    </row>
    <row r="2195" spans="2:8" s="424" customFormat="1">
      <c r="B2195" s="452" t="s">
        <v>1264</v>
      </c>
      <c r="C2195" s="453"/>
      <c r="D2195" s="454">
        <v>10307</v>
      </c>
      <c r="E2195" s="454">
        <v>10307</v>
      </c>
      <c r="F2195" s="446">
        <v>0</v>
      </c>
      <c r="G2195" s="455"/>
      <c r="H2195" s="455"/>
    </row>
    <row r="2196" spans="2:8" s="424" customFormat="1">
      <c r="B2196" s="452" t="s">
        <v>1264</v>
      </c>
      <c r="C2196" s="453"/>
      <c r="D2196" s="454">
        <v>10307</v>
      </c>
      <c r="E2196" s="454">
        <v>10307</v>
      </c>
      <c r="F2196" s="446">
        <v>0</v>
      </c>
      <c r="G2196" s="455"/>
      <c r="H2196" s="455"/>
    </row>
    <row r="2197" spans="2:8" s="424" customFormat="1">
      <c r="B2197" s="452" t="s">
        <v>1264</v>
      </c>
      <c r="C2197" s="453"/>
      <c r="D2197" s="454">
        <v>10307</v>
      </c>
      <c r="E2197" s="454">
        <v>10307</v>
      </c>
      <c r="F2197" s="446">
        <v>0</v>
      </c>
      <c r="G2197" s="455"/>
      <c r="H2197" s="455"/>
    </row>
    <row r="2198" spans="2:8" s="424" customFormat="1">
      <c r="B2198" s="452" t="s">
        <v>1264</v>
      </c>
      <c r="C2198" s="453"/>
      <c r="D2198" s="454">
        <v>10307</v>
      </c>
      <c r="E2198" s="454">
        <v>10307</v>
      </c>
      <c r="F2198" s="446">
        <v>0</v>
      </c>
      <c r="G2198" s="455"/>
      <c r="H2198" s="455"/>
    </row>
    <row r="2199" spans="2:8" s="424" customFormat="1">
      <c r="B2199" s="452" t="s">
        <v>1264</v>
      </c>
      <c r="C2199" s="453"/>
      <c r="D2199" s="454">
        <v>10307</v>
      </c>
      <c r="E2199" s="454">
        <v>10307</v>
      </c>
      <c r="F2199" s="446">
        <v>0</v>
      </c>
      <c r="G2199" s="455"/>
      <c r="H2199" s="455"/>
    </row>
    <row r="2200" spans="2:8" s="424" customFormat="1">
      <c r="B2200" s="452" t="s">
        <v>1264</v>
      </c>
      <c r="C2200" s="453"/>
      <c r="D2200" s="454">
        <v>10307</v>
      </c>
      <c r="E2200" s="454">
        <v>10307</v>
      </c>
      <c r="F2200" s="446">
        <v>0</v>
      </c>
      <c r="G2200" s="455"/>
      <c r="H2200" s="455"/>
    </row>
    <row r="2201" spans="2:8" s="424" customFormat="1">
      <c r="B2201" s="452" t="s">
        <v>1264</v>
      </c>
      <c r="C2201" s="453"/>
      <c r="D2201" s="454">
        <v>10307</v>
      </c>
      <c r="E2201" s="454">
        <v>10307</v>
      </c>
      <c r="F2201" s="446">
        <v>0</v>
      </c>
      <c r="G2201" s="455"/>
      <c r="H2201" s="455"/>
    </row>
    <row r="2202" spans="2:8" s="424" customFormat="1">
      <c r="B2202" s="452" t="s">
        <v>1264</v>
      </c>
      <c r="C2202" s="453"/>
      <c r="D2202" s="454">
        <v>10307</v>
      </c>
      <c r="E2202" s="454">
        <v>10307</v>
      </c>
      <c r="F2202" s="446">
        <v>0</v>
      </c>
      <c r="G2202" s="455"/>
      <c r="H2202" s="455"/>
    </row>
    <row r="2203" spans="2:8" s="424" customFormat="1">
      <c r="B2203" s="452" t="s">
        <v>1264</v>
      </c>
      <c r="C2203" s="453"/>
      <c r="D2203" s="454">
        <v>10307</v>
      </c>
      <c r="E2203" s="454">
        <v>10307</v>
      </c>
      <c r="F2203" s="446">
        <v>0</v>
      </c>
      <c r="G2203" s="455"/>
      <c r="H2203" s="455"/>
    </row>
    <row r="2204" spans="2:8" s="424" customFormat="1">
      <c r="B2204" s="452" t="s">
        <v>1264</v>
      </c>
      <c r="C2204" s="453"/>
      <c r="D2204" s="454">
        <v>10307</v>
      </c>
      <c r="E2204" s="454">
        <v>10307</v>
      </c>
      <c r="F2204" s="446">
        <v>0</v>
      </c>
      <c r="G2204" s="455"/>
      <c r="H2204" s="455"/>
    </row>
    <row r="2205" spans="2:8" s="424" customFormat="1">
      <c r="B2205" s="452" t="s">
        <v>1264</v>
      </c>
      <c r="C2205" s="453"/>
      <c r="D2205" s="454">
        <v>10307</v>
      </c>
      <c r="E2205" s="454">
        <v>10307</v>
      </c>
      <c r="F2205" s="446">
        <v>0</v>
      </c>
      <c r="G2205" s="455"/>
      <c r="H2205" s="455"/>
    </row>
    <row r="2206" spans="2:8" s="424" customFormat="1">
      <c r="B2206" s="452" t="s">
        <v>1264</v>
      </c>
      <c r="C2206" s="453"/>
      <c r="D2206" s="454">
        <v>10307</v>
      </c>
      <c r="E2206" s="454">
        <v>10307</v>
      </c>
      <c r="F2206" s="446">
        <v>0</v>
      </c>
      <c r="G2206" s="455"/>
      <c r="H2206" s="455"/>
    </row>
    <row r="2207" spans="2:8" s="424" customFormat="1">
      <c r="B2207" s="452" t="s">
        <v>1264</v>
      </c>
      <c r="C2207" s="453"/>
      <c r="D2207" s="454">
        <v>10307</v>
      </c>
      <c r="E2207" s="454">
        <v>10307</v>
      </c>
      <c r="F2207" s="446">
        <v>0</v>
      </c>
      <c r="G2207" s="455"/>
      <c r="H2207" s="455"/>
    </row>
    <row r="2208" spans="2:8" s="424" customFormat="1">
      <c r="B2208" s="452" t="s">
        <v>1264</v>
      </c>
      <c r="C2208" s="453"/>
      <c r="D2208" s="454">
        <v>10307</v>
      </c>
      <c r="E2208" s="454">
        <v>10307</v>
      </c>
      <c r="F2208" s="446">
        <v>0</v>
      </c>
      <c r="G2208" s="455"/>
      <c r="H2208" s="455"/>
    </row>
    <row r="2209" spans="2:8" s="424" customFormat="1">
      <c r="B2209" s="452" t="s">
        <v>1264</v>
      </c>
      <c r="C2209" s="453"/>
      <c r="D2209" s="454">
        <v>10307</v>
      </c>
      <c r="E2209" s="454">
        <v>10307</v>
      </c>
      <c r="F2209" s="446">
        <v>0</v>
      </c>
      <c r="G2209" s="455"/>
      <c r="H2209" s="455"/>
    </row>
    <row r="2210" spans="2:8" s="424" customFormat="1">
      <c r="B2210" s="452" t="s">
        <v>1264</v>
      </c>
      <c r="C2210" s="453"/>
      <c r="D2210" s="454">
        <v>10307</v>
      </c>
      <c r="E2210" s="454">
        <v>10307</v>
      </c>
      <c r="F2210" s="446">
        <v>0</v>
      </c>
      <c r="G2210" s="455"/>
      <c r="H2210" s="455"/>
    </row>
    <row r="2211" spans="2:8" s="424" customFormat="1">
      <c r="B2211" s="452" t="s">
        <v>1264</v>
      </c>
      <c r="C2211" s="453"/>
      <c r="D2211" s="454">
        <v>10307</v>
      </c>
      <c r="E2211" s="454">
        <v>10307</v>
      </c>
      <c r="F2211" s="446">
        <v>0</v>
      </c>
      <c r="G2211" s="455"/>
      <c r="H2211" s="455"/>
    </row>
    <row r="2212" spans="2:8" s="424" customFormat="1">
      <c r="B2212" s="452" t="s">
        <v>1264</v>
      </c>
      <c r="C2212" s="453"/>
      <c r="D2212" s="454">
        <v>10307</v>
      </c>
      <c r="E2212" s="454">
        <v>10307</v>
      </c>
      <c r="F2212" s="446">
        <v>0</v>
      </c>
      <c r="G2212" s="455"/>
      <c r="H2212" s="455"/>
    </row>
    <row r="2213" spans="2:8" s="424" customFormat="1">
      <c r="B2213" s="452" t="s">
        <v>1264</v>
      </c>
      <c r="C2213" s="453"/>
      <c r="D2213" s="454">
        <v>10307</v>
      </c>
      <c r="E2213" s="454">
        <v>10307</v>
      </c>
      <c r="F2213" s="446">
        <v>0</v>
      </c>
      <c r="G2213" s="455"/>
      <c r="H2213" s="455"/>
    </row>
    <row r="2214" spans="2:8" s="424" customFormat="1">
      <c r="B2214" s="452" t="s">
        <v>1264</v>
      </c>
      <c r="C2214" s="453"/>
      <c r="D2214" s="454">
        <v>10307</v>
      </c>
      <c r="E2214" s="454">
        <v>10307</v>
      </c>
      <c r="F2214" s="446">
        <v>0</v>
      </c>
      <c r="G2214" s="455"/>
      <c r="H2214" s="455"/>
    </row>
    <row r="2215" spans="2:8" s="424" customFormat="1">
      <c r="B2215" s="452" t="s">
        <v>1264</v>
      </c>
      <c r="C2215" s="453"/>
      <c r="D2215" s="454">
        <v>10307</v>
      </c>
      <c r="E2215" s="454">
        <v>10307</v>
      </c>
      <c r="F2215" s="446">
        <v>0</v>
      </c>
      <c r="G2215" s="455"/>
      <c r="H2215" s="455"/>
    </row>
    <row r="2216" spans="2:8" s="424" customFormat="1">
      <c r="B2216" s="452" t="s">
        <v>1264</v>
      </c>
      <c r="C2216" s="453"/>
      <c r="D2216" s="454">
        <v>10307</v>
      </c>
      <c r="E2216" s="454">
        <v>10307</v>
      </c>
      <c r="F2216" s="446">
        <v>0</v>
      </c>
      <c r="G2216" s="455"/>
      <c r="H2216" s="455"/>
    </row>
    <row r="2217" spans="2:8" s="424" customFormat="1">
      <c r="B2217" s="452" t="s">
        <v>1264</v>
      </c>
      <c r="C2217" s="453"/>
      <c r="D2217" s="454">
        <v>10307</v>
      </c>
      <c r="E2217" s="454">
        <v>10307</v>
      </c>
      <c r="F2217" s="446">
        <v>0</v>
      </c>
      <c r="G2217" s="455"/>
      <c r="H2217" s="455"/>
    </row>
    <row r="2218" spans="2:8" s="424" customFormat="1">
      <c r="B2218" s="452" t="s">
        <v>1264</v>
      </c>
      <c r="C2218" s="453"/>
      <c r="D2218" s="454">
        <v>10307</v>
      </c>
      <c r="E2218" s="454">
        <v>10307</v>
      </c>
      <c r="F2218" s="446">
        <v>0</v>
      </c>
      <c r="G2218" s="455"/>
      <c r="H2218" s="455"/>
    </row>
    <row r="2219" spans="2:8" s="424" customFormat="1">
      <c r="B2219" s="452" t="s">
        <v>1264</v>
      </c>
      <c r="C2219" s="453"/>
      <c r="D2219" s="454">
        <v>10307</v>
      </c>
      <c r="E2219" s="454">
        <v>10307</v>
      </c>
      <c r="F2219" s="446">
        <v>0</v>
      </c>
      <c r="G2219" s="455"/>
      <c r="H2219" s="455"/>
    </row>
    <row r="2220" spans="2:8" s="424" customFormat="1">
      <c r="B2220" s="452" t="s">
        <v>1264</v>
      </c>
      <c r="C2220" s="453"/>
      <c r="D2220" s="454">
        <v>10307</v>
      </c>
      <c r="E2220" s="454">
        <v>10307</v>
      </c>
      <c r="F2220" s="446">
        <v>0</v>
      </c>
      <c r="G2220" s="455"/>
      <c r="H2220" s="455"/>
    </row>
    <row r="2221" spans="2:8" s="424" customFormat="1">
      <c r="B2221" s="452" t="s">
        <v>1264</v>
      </c>
      <c r="C2221" s="453"/>
      <c r="D2221" s="454">
        <v>10307</v>
      </c>
      <c r="E2221" s="454">
        <v>10307</v>
      </c>
      <c r="F2221" s="446">
        <v>0</v>
      </c>
      <c r="G2221" s="455"/>
      <c r="H2221" s="455"/>
    </row>
    <row r="2222" spans="2:8" s="424" customFormat="1">
      <c r="B2222" s="452" t="s">
        <v>1264</v>
      </c>
      <c r="C2222" s="453"/>
      <c r="D2222" s="454">
        <v>10307</v>
      </c>
      <c r="E2222" s="454">
        <v>10307</v>
      </c>
      <c r="F2222" s="446">
        <v>0</v>
      </c>
      <c r="G2222" s="455"/>
      <c r="H2222" s="455"/>
    </row>
    <row r="2223" spans="2:8" s="424" customFormat="1">
      <c r="B2223" s="452" t="s">
        <v>1264</v>
      </c>
      <c r="C2223" s="453"/>
      <c r="D2223" s="454">
        <v>10307</v>
      </c>
      <c r="E2223" s="454">
        <v>10307</v>
      </c>
      <c r="F2223" s="446">
        <v>0</v>
      </c>
      <c r="G2223" s="455"/>
      <c r="H2223" s="455"/>
    </row>
    <row r="2224" spans="2:8" s="424" customFormat="1">
      <c r="B2224" s="452" t="s">
        <v>1264</v>
      </c>
      <c r="C2224" s="453"/>
      <c r="D2224" s="454">
        <v>10307</v>
      </c>
      <c r="E2224" s="454">
        <v>10307</v>
      </c>
      <c r="F2224" s="446">
        <v>0</v>
      </c>
      <c r="G2224" s="455"/>
      <c r="H2224" s="455"/>
    </row>
    <row r="2225" spans="2:8" s="424" customFormat="1">
      <c r="B2225" s="452" t="s">
        <v>1264</v>
      </c>
      <c r="C2225" s="453"/>
      <c r="D2225" s="454">
        <v>10307</v>
      </c>
      <c r="E2225" s="454">
        <v>10307</v>
      </c>
      <c r="F2225" s="446">
        <v>0</v>
      </c>
      <c r="G2225" s="455"/>
      <c r="H2225" s="455"/>
    </row>
    <row r="2226" spans="2:8" s="424" customFormat="1">
      <c r="B2226" s="452" t="s">
        <v>1264</v>
      </c>
      <c r="C2226" s="453"/>
      <c r="D2226" s="454">
        <v>10307</v>
      </c>
      <c r="E2226" s="454">
        <v>10307</v>
      </c>
      <c r="F2226" s="446">
        <v>0</v>
      </c>
      <c r="G2226" s="455"/>
      <c r="H2226" s="455"/>
    </row>
    <row r="2227" spans="2:8" s="424" customFormat="1">
      <c r="B2227" s="452" t="s">
        <v>1264</v>
      </c>
      <c r="C2227" s="453"/>
      <c r="D2227" s="454">
        <v>10307</v>
      </c>
      <c r="E2227" s="454">
        <v>10307</v>
      </c>
      <c r="F2227" s="446">
        <v>0</v>
      </c>
      <c r="G2227" s="455"/>
      <c r="H2227" s="455"/>
    </row>
    <row r="2228" spans="2:8" s="424" customFormat="1">
      <c r="B2228" s="452" t="s">
        <v>1264</v>
      </c>
      <c r="C2228" s="453"/>
      <c r="D2228" s="454">
        <v>10307</v>
      </c>
      <c r="E2228" s="454">
        <v>10307</v>
      </c>
      <c r="F2228" s="446">
        <v>0</v>
      </c>
      <c r="G2228" s="455"/>
      <c r="H2228" s="455"/>
    </row>
    <row r="2229" spans="2:8" s="424" customFormat="1">
      <c r="B2229" s="452" t="s">
        <v>1264</v>
      </c>
      <c r="C2229" s="453"/>
      <c r="D2229" s="454">
        <v>10307</v>
      </c>
      <c r="E2229" s="454">
        <v>10307</v>
      </c>
      <c r="F2229" s="446">
        <v>0</v>
      </c>
      <c r="G2229" s="455"/>
      <c r="H2229" s="455"/>
    </row>
    <row r="2230" spans="2:8" s="424" customFormat="1">
      <c r="B2230" s="452" t="s">
        <v>1264</v>
      </c>
      <c r="C2230" s="453"/>
      <c r="D2230" s="454">
        <v>10307</v>
      </c>
      <c r="E2230" s="454">
        <v>10307</v>
      </c>
      <c r="F2230" s="446">
        <v>0</v>
      </c>
      <c r="G2230" s="455"/>
      <c r="H2230" s="455"/>
    </row>
    <row r="2231" spans="2:8" s="424" customFormat="1">
      <c r="B2231" s="452" t="s">
        <v>1264</v>
      </c>
      <c r="C2231" s="453"/>
      <c r="D2231" s="454">
        <v>10307</v>
      </c>
      <c r="E2231" s="454">
        <v>10307</v>
      </c>
      <c r="F2231" s="446">
        <v>0</v>
      </c>
      <c r="G2231" s="455"/>
      <c r="H2231" s="455"/>
    </row>
    <row r="2232" spans="2:8" s="424" customFormat="1">
      <c r="B2232" s="452" t="s">
        <v>1264</v>
      </c>
      <c r="C2232" s="453"/>
      <c r="D2232" s="454">
        <v>10307</v>
      </c>
      <c r="E2232" s="454">
        <v>10307</v>
      </c>
      <c r="F2232" s="446">
        <v>0</v>
      </c>
      <c r="G2232" s="455"/>
      <c r="H2232" s="455"/>
    </row>
    <row r="2233" spans="2:8" s="424" customFormat="1">
      <c r="B2233" s="452" t="s">
        <v>1264</v>
      </c>
      <c r="C2233" s="453"/>
      <c r="D2233" s="454">
        <v>10307</v>
      </c>
      <c r="E2233" s="454">
        <v>10307</v>
      </c>
      <c r="F2233" s="446">
        <v>0</v>
      </c>
      <c r="G2233" s="455"/>
      <c r="H2233" s="455"/>
    </row>
    <row r="2234" spans="2:8" s="424" customFormat="1">
      <c r="B2234" s="452" t="s">
        <v>1264</v>
      </c>
      <c r="C2234" s="453"/>
      <c r="D2234" s="454">
        <v>10307</v>
      </c>
      <c r="E2234" s="454">
        <v>10307</v>
      </c>
      <c r="F2234" s="446">
        <v>0</v>
      </c>
      <c r="G2234" s="455"/>
      <c r="H2234" s="455"/>
    </row>
    <row r="2235" spans="2:8" s="424" customFormat="1">
      <c r="B2235" s="452" t="s">
        <v>1264</v>
      </c>
      <c r="C2235" s="453"/>
      <c r="D2235" s="454">
        <v>10307</v>
      </c>
      <c r="E2235" s="454">
        <v>10307</v>
      </c>
      <c r="F2235" s="446">
        <v>0</v>
      </c>
      <c r="G2235" s="455"/>
      <c r="H2235" s="455"/>
    </row>
    <row r="2236" spans="2:8" s="424" customFormat="1">
      <c r="B2236" s="452" t="s">
        <v>1264</v>
      </c>
      <c r="C2236" s="453"/>
      <c r="D2236" s="454">
        <v>10307</v>
      </c>
      <c r="E2236" s="454">
        <v>10307</v>
      </c>
      <c r="F2236" s="446">
        <v>0</v>
      </c>
      <c r="G2236" s="455"/>
      <c r="H2236" s="455"/>
    </row>
    <row r="2237" spans="2:8" s="424" customFormat="1">
      <c r="B2237" s="452" t="s">
        <v>1264</v>
      </c>
      <c r="C2237" s="453"/>
      <c r="D2237" s="454">
        <v>10307</v>
      </c>
      <c r="E2237" s="454">
        <v>10307</v>
      </c>
      <c r="F2237" s="446">
        <v>0</v>
      </c>
      <c r="G2237" s="455"/>
      <c r="H2237" s="455"/>
    </row>
    <row r="2238" spans="2:8" s="424" customFormat="1">
      <c r="B2238" s="452" t="s">
        <v>1264</v>
      </c>
      <c r="C2238" s="453"/>
      <c r="D2238" s="454">
        <v>10307</v>
      </c>
      <c r="E2238" s="454">
        <v>10307</v>
      </c>
      <c r="F2238" s="446">
        <v>0</v>
      </c>
      <c r="G2238" s="455"/>
      <c r="H2238" s="455"/>
    </row>
    <row r="2239" spans="2:8" s="424" customFormat="1">
      <c r="B2239" s="452" t="s">
        <v>1264</v>
      </c>
      <c r="C2239" s="453"/>
      <c r="D2239" s="454">
        <v>10307</v>
      </c>
      <c r="E2239" s="454">
        <v>10307</v>
      </c>
      <c r="F2239" s="446">
        <v>0</v>
      </c>
      <c r="G2239" s="455"/>
      <c r="H2239" s="455"/>
    </row>
    <row r="2240" spans="2:8" s="424" customFormat="1">
      <c r="B2240" s="452" t="s">
        <v>1264</v>
      </c>
      <c r="C2240" s="453"/>
      <c r="D2240" s="454">
        <v>10314</v>
      </c>
      <c r="E2240" s="454">
        <v>10314</v>
      </c>
      <c r="F2240" s="446">
        <v>0</v>
      </c>
      <c r="G2240" s="455"/>
      <c r="H2240" s="455"/>
    </row>
    <row r="2241" spans="2:8" s="424" customFormat="1">
      <c r="B2241" s="452" t="s">
        <v>2230</v>
      </c>
      <c r="C2241" s="453"/>
      <c r="D2241" s="454">
        <v>98346</v>
      </c>
      <c r="E2241" s="454">
        <v>98346</v>
      </c>
      <c r="F2241" s="446">
        <v>0</v>
      </c>
      <c r="G2241" s="455"/>
      <c r="H2241" s="455"/>
    </row>
    <row r="2242" spans="2:8" s="424" customFormat="1">
      <c r="B2242" s="452" t="s">
        <v>2230</v>
      </c>
      <c r="C2242" s="453"/>
      <c r="D2242" s="454">
        <v>98346</v>
      </c>
      <c r="E2242" s="454">
        <v>98346</v>
      </c>
      <c r="F2242" s="446">
        <v>0</v>
      </c>
      <c r="G2242" s="455"/>
      <c r="H2242" s="455"/>
    </row>
    <row r="2243" spans="2:8" s="424" customFormat="1">
      <c r="B2243" s="452" t="s">
        <v>2230</v>
      </c>
      <c r="C2243" s="453"/>
      <c r="D2243" s="454">
        <v>98346</v>
      </c>
      <c r="E2243" s="454">
        <v>98346</v>
      </c>
      <c r="F2243" s="446">
        <v>0</v>
      </c>
      <c r="G2243" s="455"/>
      <c r="H2243" s="455"/>
    </row>
    <row r="2244" spans="2:8" s="424" customFormat="1">
      <c r="B2244" s="452" t="s">
        <v>2230</v>
      </c>
      <c r="C2244" s="453"/>
      <c r="D2244" s="454">
        <v>98346</v>
      </c>
      <c r="E2244" s="454">
        <v>98346</v>
      </c>
      <c r="F2244" s="446">
        <v>0</v>
      </c>
      <c r="G2244" s="455"/>
      <c r="H2244" s="455"/>
    </row>
    <row r="2245" spans="2:8" s="424" customFormat="1">
      <c r="B2245" s="452" t="s">
        <v>2230</v>
      </c>
      <c r="C2245" s="453"/>
      <c r="D2245" s="454">
        <v>98346</v>
      </c>
      <c r="E2245" s="454">
        <v>98346</v>
      </c>
      <c r="F2245" s="446">
        <v>0</v>
      </c>
      <c r="G2245" s="455"/>
      <c r="H2245" s="455"/>
    </row>
    <row r="2246" spans="2:8" s="424" customFormat="1">
      <c r="B2246" s="452" t="s">
        <v>2231</v>
      </c>
      <c r="C2246" s="453"/>
      <c r="D2246" s="454">
        <v>35354</v>
      </c>
      <c r="E2246" s="454">
        <v>35354</v>
      </c>
      <c r="F2246" s="446">
        <v>0</v>
      </c>
      <c r="G2246" s="455"/>
      <c r="H2246" s="455"/>
    </row>
    <row r="2247" spans="2:8" s="424" customFormat="1">
      <c r="B2247" s="452" t="s">
        <v>2231</v>
      </c>
      <c r="C2247" s="453"/>
      <c r="D2247" s="454">
        <v>35354</v>
      </c>
      <c r="E2247" s="454">
        <v>35354</v>
      </c>
      <c r="F2247" s="446">
        <v>0</v>
      </c>
      <c r="G2247" s="455"/>
      <c r="H2247" s="455"/>
    </row>
    <row r="2248" spans="2:8" s="424" customFormat="1">
      <c r="B2248" s="452" t="s">
        <v>2231</v>
      </c>
      <c r="C2248" s="453"/>
      <c r="D2248" s="454">
        <v>35354</v>
      </c>
      <c r="E2248" s="454">
        <v>35354</v>
      </c>
      <c r="F2248" s="446">
        <v>0</v>
      </c>
      <c r="G2248" s="455"/>
      <c r="H2248" s="455"/>
    </row>
    <row r="2249" spans="2:8" s="424" customFormat="1">
      <c r="B2249" s="452" t="s">
        <v>2231</v>
      </c>
      <c r="C2249" s="453"/>
      <c r="D2249" s="454">
        <v>35354</v>
      </c>
      <c r="E2249" s="454">
        <v>35354</v>
      </c>
      <c r="F2249" s="446">
        <v>0</v>
      </c>
      <c r="G2249" s="455"/>
      <c r="H2249" s="455"/>
    </row>
    <row r="2250" spans="2:8" s="424" customFormat="1">
      <c r="B2250" s="452" t="s">
        <v>2231</v>
      </c>
      <c r="C2250" s="453"/>
      <c r="D2250" s="454">
        <v>35354</v>
      </c>
      <c r="E2250" s="454">
        <v>35354</v>
      </c>
      <c r="F2250" s="446">
        <v>0</v>
      </c>
      <c r="G2250" s="455"/>
      <c r="H2250" s="455"/>
    </row>
    <row r="2251" spans="2:8" s="424" customFormat="1">
      <c r="B2251" s="452" t="s">
        <v>2231</v>
      </c>
      <c r="C2251" s="453"/>
      <c r="D2251" s="454">
        <v>35354</v>
      </c>
      <c r="E2251" s="454">
        <v>35354</v>
      </c>
      <c r="F2251" s="446">
        <v>0</v>
      </c>
      <c r="G2251" s="455"/>
      <c r="H2251" s="455"/>
    </row>
    <row r="2252" spans="2:8" s="424" customFormat="1">
      <c r="B2252" s="452" t="s">
        <v>2231</v>
      </c>
      <c r="C2252" s="453"/>
      <c r="D2252" s="454">
        <v>35354</v>
      </c>
      <c r="E2252" s="454">
        <v>35354</v>
      </c>
      <c r="F2252" s="446">
        <v>0</v>
      </c>
      <c r="G2252" s="455"/>
      <c r="H2252" s="455"/>
    </row>
    <row r="2253" spans="2:8" s="424" customFormat="1">
      <c r="B2253" s="452" t="s">
        <v>2231</v>
      </c>
      <c r="C2253" s="453"/>
      <c r="D2253" s="454">
        <v>35354</v>
      </c>
      <c r="E2253" s="454">
        <v>35354</v>
      </c>
      <c r="F2253" s="446">
        <v>0</v>
      </c>
      <c r="G2253" s="455"/>
      <c r="H2253" s="455"/>
    </row>
    <row r="2254" spans="2:8" s="424" customFormat="1">
      <c r="B2254" s="452" t="s">
        <v>2231</v>
      </c>
      <c r="C2254" s="453"/>
      <c r="D2254" s="454">
        <v>35354</v>
      </c>
      <c r="E2254" s="454">
        <v>35354</v>
      </c>
      <c r="F2254" s="446">
        <v>0</v>
      </c>
      <c r="G2254" s="455"/>
      <c r="H2254" s="455"/>
    </row>
    <row r="2255" spans="2:8" s="424" customFormat="1">
      <c r="B2255" s="452" t="s">
        <v>2231</v>
      </c>
      <c r="C2255" s="453"/>
      <c r="D2255" s="454">
        <v>35354</v>
      </c>
      <c r="E2255" s="454">
        <v>35354</v>
      </c>
      <c r="F2255" s="446">
        <v>0</v>
      </c>
      <c r="G2255" s="455"/>
      <c r="H2255" s="455"/>
    </row>
    <row r="2256" spans="2:8" s="424" customFormat="1">
      <c r="B2256" s="452" t="s">
        <v>1265</v>
      </c>
      <c r="C2256" s="453"/>
      <c r="D2256" s="454">
        <v>3205</v>
      </c>
      <c r="E2256" s="454">
        <v>3205</v>
      </c>
      <c r="F2256" s="446">
        <v>0</v>
      </c>
      <c r="G2256" s="455"/>
      <c r="H2256" s="455"/>
    </row>
    <row r="2257" spans="2:8" s="424" customFormat="1">
      <c r="B2257" s="452" t="s">
        <v>1265</v>
      </c>
      <c r="C2257" s="453"/>
      <c r="D2257" s="454">
        <v>3205</v>
      </c>
      <c r="E2257" s="454">
        <v>3205</v>
      </c>
      <c r="F2257" s="446">
        <v>0</v>
      </c>
      <c r="G2257" s="455"/>
      <c r="H2257" s="455"/>
    </row>
    <row r="2258" spans="2:8" s="424" customFormat="1">
      <c r="B2258" s="452" t="s">
        <v>1265</v>
      </c>
      <c r="C2258" s="453"/>
      <c r="D2258" s="454">
        <v>3205</v>
      </c>
      <c r="E2258" s="454">
        <v>3205</v>
      </c>
      <c r="F2258" s="446">
        <v>0</v>
      </c>
      <c r="G2258" s="455"/>
      <c r="H2258" s="455"/>
    </row>
    <row r="2259" spans="2:8" s="424" customFormat="1">
      <c r="B2259" s="452" t="s">
        <v>1265</v>
      </c>
      <c r="C2259" s="453"/>
      <c r="D2259" s="454">
        <v>3205</v>
      </c>
      <c r="E2259" s="454">
        <v>3205</v>
      </c>
      <c r="F2259" s="446">
        <v>0</v>
      </c>
      <c r="G2259" s="455"/>
      <c r="H2259" s="455"/>
    </row>
    <row r="2260" spans="2:8" s="424" customFormat="1">
      <c r="B2260" s="452" t="s">
        <v>1265</v>
      </c>
      <c r="C2260" s="453"/>
      <c r="D2260" s="454">
        <v>3205</v>
      </c>
      <c r="E2260" s="454">
        <v>3205</v>
      </c>
      <c r="F2260" s="446">
        <v>0</v>
      </c>
      <c r="G2260" s="455"/>
      <c r="H2260" s="455"/>
    </row>
    <row r="2261" spans="2:8" s="424" customFormat="1">
      <c r="B2261" s="452" t="s">
        <v>1265</v>
      </c>
      <c r="C2261" s="453"/>
      <c r="D2261" s="454">
        <v>3205</v>
      </c>
      <c r="E2261" s="454">
        <v>3205</v>
      </c>
      <c r="F2261" s="446">
        <v>0</v>
      </c>
      <c r="G2261" s="455"/>
      <c r="H2261" s="455"/>
    </row>
    <row r="2262" spans="2:8" s="424" customFormat="1">
      <c r="B2262" s="452" t="s">
        <v>1265</v>
      </c>
      <c r="C2262" s="453"/>
      <c r="D2262" s="454">
        <v>3205</v>
      </c>
      <c r="E2262" s="454">
        <v>3205</v>
      </c>
      <c r="F2262" s="446">
        <v>0</v>
      </c>
      <c r="G2262" s="455"/>
      <c r="H2262" s="455"/>
    </row>
    <row r="2263" spans="2:8" s="424" customFormat="1">
      <c r="B2263" s="452" t="s">
        <v>1265</v>
      </c>
      <c r="C2263" s="453"/>
      <c r="D2263" s="454">
        <v>3205</v>
      </c>
      <c r="E2263" s="454">
        <v>3205</v>
      </c>
      <c r="F2263" s="446">
        <v>0</v>
      </c>
      <c r="G2263" s="455"/>
      <c r="H2263" s="455"/>
    </row>
    <row r="2264" spans="2:8" s="424" customFormat="1">
      <c r="B2264" s="452" t="s">
        <v>1265</v>
      </c>
      <c r="C2264" s="453"/>
      <c r="D2264" s="454">
        <v>3205</v>
      </c>
      <c r="E2264" s="454">
        <v>3205</v>
      </c>
      <c r="F2264" s="446">
        <v>0</v>
      </c>
      <c r="G2264" s="455"/>
      <c r="H2264" s="455"/>
    </row>
    <row r="2265" spans="2:8" s="424" customFormat="1">
      <c r="B2265" s="452" t="s">
        <v>1265</v>
      </c>
      <c r="C2265" s="453"/>
      <c r="D2265" s="454">
        <v>3205</v>
      </c>
      <c r="E2265" s="454">
        <v>3205</v>
      </c>
      <c r="F2265" s="446">
        <v>0</v>
      </c>
      <c r="G2265" s="455"/>
      <c r="H2265" s="455"/>
    </row>
    <row r="2266" spans="2:8" s="424" customFormat="1">
      <c r="B2266" s="452" t="s">
        <v>1265</v>
      </c>
      <c r="C2266" s="453"/>
      <c r="D2266" s="454">
        <v>3205</v>
      </c>
      <c r="E2266" s="454">
        <v>3205</v>
      </c>
      <c r="F2266" s="446">
        <v>0</v>
      </c>
      <c r="G2266" s="455"/>
      <c r="H2266" s="455"/>
    </row>
    <row r="2267" spans="2:8" s="424" customFormat="1">
      <c r="B2267" s="452" t="s">
        <v>1265</v>
      </c>
      <c r="C2267" s="453"/>
      <c r="D2267" s="454">
        <v>3205</v>
      </c>
      <c r="E2267" s="454">
        <v>3205</v>
      </c>
      <c r="F2267" s="446">
        <v>0</v>
      </c>
      <c r="G2267" s="455"/>
      <c r="H2267" s="455"/>
    </row>
    <row r="2268" spans="2:8" s="424" customFormat="1">
      <c r="B2268" s="452" t="s">
        <v>1265</v>
      </c>
      <c r="C2268" s="453"/>
      <c r="D2268" s="454">
        <v>3205</v>
      </c>
      <c r="E2268" s="454">
        <v>3205</v>
      </c>
      <c r="F2268" s="446">
        <v>0</v>
      </c>
      <c r="G2268" s="455"/>
      <c r="H2268" s="455"/>
    </row>
    <row r="2269" spans="2:8" s="424" customFormat="1">
      <c r="B2269" s="452" t="s">
        <v>1265</v>
      </c>
      <c r="C2269" s="453"/>
      <c r="D2269" s="454">
        <v>3205</v>
      </c>
      <c r="E2269" s="454">
        <v>3205</v>
      </c>
      <c r="F2269" s="446">
        <v>0</v>
      </c>
      <c r="G2269" s="455"/>
      <c r="H2269" s="455"/>
    </row>
    <row r="2270" spans="2:8" s="424" customFormat="1">
      <c r="B2270" s="452" t="s">
        <v>1265</v>
      </c>
      <c r="C2270" s="453"/>
      <c r="D2270" s="454">
        <v>3201</v>
      </c>
      <c r="E2270" s="454">
        <v>3201</v>
      </c>
      <c r="F2270" s="446">
        <v>0</v>
      </c>
      <c r="G2270" s="455"/>
      <c r="H2270" s="455"/>
    </row>
    <row r="2271" spans="2:8" s="424" customFormat="1">
      <c r="B2271" s="452" t="s">
        <v>1271</v>
      </c>
      <c r="C2271" s="453"/>
      <c r="D2271" s="454">
        <v>5906</v>
      </c>
      <c r="E2271" s="454">
        <v>5906</v>
      </c>
      <c r="F2271" s="446">
        <v>0</v>
      </c>
      <c r="G2271" s="455"/>
      <c r="H2271" s="455"/>
    </row>
    <row r="2272" spans="2:8" s="424" customFormat="1">
      <c r="B2272" s="452" t="s">
        <v>1271</v>
      </c>
      <c r="C2272" s="453"/>
      <c r="D2272" s="454">
        <v>5906</v>
      </c>
      <c r="E2272" s="454">
        <v>5906</v>
      </c>
      <c r="F2272" s="446">
        <v>0</v>
      </c>
      <c r="G2272" s="455"/>
      <c r="H2272" s="455"/>
    </row>
    <row r="2273" spans="2:8" s="424" customFormat="1">
      <c r="B2273" s="452" t="s">
        <v>1271</v>
      </c>
      <c r="C2273" s="453"/>
      <c r="D2273" s="454">
        <v>5906</v>
      </c>
      <c r="E2273" s="454">
        <v>5906</v>
      </c>
      <c r="F2273" s="446">
        <v>0</v>
      </c>
      <c r="G2273" s="455"/>
      <c r="H2273" s="455"/>
    </row>
    <row r="2274" spans="2:8" s="424" customFormat="1">
      <c r="B2274" s="452" t="s">
        <v>1271</v>
      </c>
      <c r="C2274" s="453"/>
      <c r="D2274" s="454">
        <v>5906</v>
      </c>
      <c r="E2274" s="454">
        <v>5906</v>
      </c>
      <c r="F2274" s="446">
        <v>0</v>
      </c>
      <c r="G2274" s="455"/>
      <c r="H2274" s="455"/>
    </row>
    <row r="2275" spans="2:8" s="424" customFormat="1">
      <c r="B2275" s="452" t="s">
        <v>1271</v>
      </c>
      <c r="C2275" s="453"/>
      <c r="D2275" s="454">
        <v>5906</v>
      </c>
      <c r="E2275" s="454">
        <v>5906</v>
      </c>
      <c r="F2275" s="446">
        <v>0</v>
      </c>
      <c r="G2275" s="455"/>
      <c r="H2275" s="455"/>
    </row>
    <row r="2276" spans="2:8" s="424" customFormat="1">
      <c r="B2276" s="452" t="s">
        <v>1271</v>
      </c>
      <c r="C2276" s="453"/>
      <c r="D2276" s="454">
        <v>5906</v>
      </c>
      <c r="E2276" s="454">
        <v>5906</v>
      </c>
      <c r="F2276" s="446">
        <v>0</v>
      </c>
      <c r="G2276" s="455"/>
      <c r="H2276" s="455"/>
    </row>
    <row r="2277" spans="2:8" s="424" customFormat="1">
      <c r="B2277" s="452" t="s">
        <v>1271</v>
      </c>
      <c r="C2277" s="453"/>
      <c r="D2277" s="454">
        <v>5906</v>
      </c>
      <c r="E2277" s="454">
        <v>5906</v>
      </c>
      <c r="F2277" s="446">
        <v>0</v>
      </c>
      <c r="G2277" s="455"/>
      <c r="H2277" s="455"/>
    </row>
    <row r="2278" spans="2:8" s="424" customFormat="1">
      <c r="B2278" s="452" t="s">
        <v>1271</v>
      </c>
      <c r="C2278" s="453"/>
      <c r="D2278" s="454">
        <v>5906</v>
      </c>
      <c r="E2278" s="454">
        <v>5906</v>
      </c>
      <c r="F2278" s="446">
        <v>0</v>
      </c>
      <c r="G2278" s="455"/>
      <c r="H2278" s="455"/>
    </row>
    <row r="2279" spans="2:8" s="424" customFormat="1">
      <c r="B2279" s="452" t="s">
        <v>1271</v>
      </c>
      <c r="C2279" s="453"/>
      <c r="D2279" s="454">
        <v>5906</v>
      </c>
      <c r="E2279" s="454">
        <v>5906</v>
      </c>
      <c r="F2279" s="446">
        <v>0</v>
      </c>
      <c r="G2279" s="455"/>
      <c r="H2279" s="455"/>
    </row>
    <row r="2280" spans="2:8" s="424" customFormat="1">
      <c r="B2280" s="452" t="s">
        <v>1271</v>
      </c>
      <c r="C2280" s="453"/>
      <c r="D2280" s="454">
        <v>5906</v>
      </c>
      <c r="E2280" s="454">
        <v>5906</v>
      </c>
      <c r="F2280" s="446">
        <v>0</v>
      </c>
      <c r="G2280" s="455"/>
      <c r="H2280" s="455"/>
    </row>
    <row r="2281" spans="2:8" s="424" customFormat="1">
      <c r="B2281" s="452" t="s">
        <v>1271</v>
      </c>
      <c r="C2281" s="453"/>
      <c r="D2281" s="454">
        <v>5906</v>
      </c>
      <c r="E2281" s="454">
        <v>5906</v>
      </c>
      <c r="F2281" s="446">
        <v>0</v>
      </c>
      <c r="G2281" s="455"/>
      <c r="H2281" s="455"/>
    </row>
    <row r="2282" spans="2:8" s="424" customFormat="1">
      <c r="B2282" s="452" t="s">
        <v>1271</v>
      </c>
      <c r="C2282" s="453"/>
      <c r="D2282" s="454">
        <v>5906</v>
      </c>
      <c r="E2282" s="454">
        <v>5906</v>
      </c>
      <c r="F2282" s="446">
        <v>0</v>
      </c>
      <c r="G2282" s="455"/>
      <c r="H2282" s="455"/>
    </row>
    <row r="2283" spans="2:8" s="424" customFormat="1">
      <c r="B2283" s="452" t="s">
        <v>1271</v>
      </c>
      <c r="C2283" s="453"/>
      <c r="D2283" s="454">
        <v>5906</v>
      </c>
      <c r="E2283" s="454">
        <v>5906</v>
      </c>
      <c r="F2283" s="446">
        <v>0</v>
      </c>
      <c r="G2283" s="455"/>
      <c r="H2283" s="455"/>
    </row>
    <row r="2284" spans="2:8" s="424" customFormat="1">
      <c r="B2284" s="452" t="s">
        <v>1271</v>
      </c>
      <c r="C2284" s="453"/>
      <c r="D2284" s="454">
        <v>5906</v>
      </c>
      <c r="E2284" s="454">
        <v>5906</v>
      </c>
      <c r="F2284" s="446">
        <v>0</v>
      </c>
      <c r="G2284" s="455"/>
      <c r="H2284" s="455"/>
    </row>
    <row r="2285" spans="2:8" s="424" customFormat="1">
      <c r="B2285" s="452" t="s">
        <v>1271</v>
      </c>
      <c r="C2285" s="453"/>
      <c r="D2285" s="454">
        <v>5906</v>
      </c>
      <c r="E2285" s="454">
        <v>5906</v>
      </c>
      <c r="F2285" s="446">
        <v>0</v>
      </c>
      <c r="G2285" s="455"/>
      <c r="H2285" s="455"/>
    </row>
    <row r="2286" spans="2:8" s="424" customFormat="1">
      <c r="B2286" s="452" t="s">
        <v>1271</v>
      </c>
      <c r="C2286" s="453"/>
      <c r="D2286" s="454">
        <v>5906</v>
      </c>
      <c r="E2286" s="454">
        <v>5906</v>
      </c>
      <c r="F2286" s="446">
        <v>0</v>
      </c>
      <c r="G2286" s="455"/>
      <c r="H2286" s="455"/>
    </row>
    <row r="2287" spans="2:8" s="424" customFormat="1">
      <c r="B2287" s="452" t="s">
        <v>1271</v>
      </c>
      <c r="C2287" s="453"/>
      <c r="D2287" s="454">
        <v>5906</v>
      </c>
      <c r="E2287" s="454">
        <v>5906</v>
      </c>
      <c r="F2287" s="446">
        <v>0</v>
      </c>
      <c r="G2287" s="455"/>
      <c r="H2287" s="455"/>
    </row>
    <row r="2288" spans="2:8" s="424" customFormat="1">
      <c r="B2288" s="452" t="s">
        <v>1271</v>
      </c>
      <c r="C2288" s="453"/>
      <c r="D2288" s="454">
        <v>5906</v>
      </c>
      <c r="E2288" s="454">
        <v>5906</v>
      </c>
      <c r="F2288" s="446">
        <v>0</v>
      </c>
      <c r="G2288" s="455"/>
      <c r="H2288" s="455"/>
    </row>
    <row r="2289" spans="2:8" s="424" customFormat="1">
      <c r="B2289" s="452" t="s">
        <v>1271</v>
      </c>
      <c r="C2289" s="453"/>
      <c r="D2289" s="454">
        <v>5906</v>
      </c>
      <c r="E2289" s="454">
        <v>5906</v>
      </c>
      <c r="F2289" s="446">
        <v>0</v>
      </c>
      <c r="G2289" s="455"/>
      <c r="H2289" s="455"/>
    </row>
    <row r="2290" spans="2:8" s="424" customFormat="1">
      <c r="B2290" s="452" t="s">
        <v>1271</v>
      </c>
      <c r="C2290" s="453"/>
      <c r="D2290" s="454">
        <v>5906</v>
      </c>
      <c r="E2290" s="454">
        <v>5906</v>
      </c>
      <c r="F2290" s="446">
        <v>0</v>
      </c>
      <c r="G2290" s="455"/>
      <c r="H2290" s="455"/>
    </row>
    <row r="2291" spans="2:8" s="424" customFormat="1">
      <c r="B2291" s="452" t="s">
        <v>1271</v>
      </c>
      <c r="C2291" s="453"/>
      <c r="D2291" s="454">
        <v>5906</v>
      </c>
      <c r="E2291" s="454">
        <v>5906</v>
      </c>
      <c r="F2291" s="446">
        <v>0</v>
      </c>
      <c r="G2291" s="455"/>
      <c r="H2291" s="455"/>
    </row>
    <row r="2292" spans="2:8" s="424" customFormat="1">
      <c r="B2292" s="452" t="s">
        <v>1271</v>
      </c>
      <c r="C2292" s="453"/>
      <c r="D2292" s="454">
        <v>5906</v>
      </c>
      <c r="E2292" s="454">
        <v>5906</v>
      </c>
      <c r="F2292" s="446">
        <v>0</v>
      </c>
      <c r="G2292" s="455"/>
      <c r="H2292" s="455"/>
    </row>
    <row r="2293" spans="2:8" s="424" customFormat="1">
      <c r="B2293" s="452" t="s">
        <v>1271</v>
      </c>
      <c r="C2293" s="453"/>
      <c r="D2293" s="454">
        <v>5895</v>
      </c>
      <c r="E2293" s="454">
        <v>5895</v>
      </c>
      <c r="F2293" s="446">
        <v>0</v>
      </c>
      <c r="G2293" s="455"/>
      <c r="H2293" s="455"/>
    </row>
    <row r="2294" spans="2:8" s="424" customFormat="1">
      <c r="B2294" s="452" t="s">
        <v>1258</v>
      </c>
      <c r="C2294" s="453"/>
      <c r="D2294" s="454">
        <v>9212</v>
      </c>
      <c r="E2294" s="454">
        <v>9212</v>
      </c>
      <c r="F2294" s="446">
        <v>0</v>
      </c>
      <c r="G2294" s="455"/>
      <c r="H2294" s="455"/>
    </row>
    <row r="2295" spans="2:8" s="424" customFormat="1">
      <c r="B2295" s="452" t="s">
        <v>1258</v>
      </c>
      <c r="C2295" s="453"/>
      <c r="D2295" s="454">
        <v>9212</v>
      </c>
      <c r="E2295" s="454">
        <v>9212</v>
      </c>
      <c r="F2295" s="446">
        <v>0</v>
      </c>
      <c r="G2295" s="455"/>
      <c r="H2295" s="455"/>
    </row>
    <row r="2296" spans="2:8" s="424" customFormat="1">
      <c r="B2296" s="452" t="s">
        <v>1258</v>
      </c>
      <c r="C2296" s="453"/>
      <c r="D2296" s="454">
        <v>9212</v>
      </c>
      <c r="E2296" s="454">
        <v>9212</v>
      </c>
      <c r="F2296" s="446">
        <v>0</v>
      </c>
      <c r="G2296" s="455"/>
      <c r="H2296" s="455"/>
    </row>
    <row r="2297" spans="2:8" s="424" customFormat="1">
      <c r="B2297" s="452" t="s">
        <v>1258</v>
      </c>
      <c r="C2297" s="453"/>
      <c r="D2297" s="454">
        <v>9212</v>
      </c>
      <c r="E2297" s="454">
        <v>9212</v>
      </c>
      <c r="F2297" s="446">
        <v>0</v>
      </c>
      <c r="G2297" s="455"/>
      <c r="H2297" s="455"/>
    </row>
    <row r="2298" spans="2:8" s="424" customFormat="1">
      <c r="B2298" s="452" t="s">
        <v>1258</v>
      </c>
      <c r="C2298" s="453"/>
      <c r="D2298" s="454">
        <v>9212</v>
      </c>
      <c r="E2298" s="454">
        <v>9212</v>
      </c>
      <c r="F2298" s="446">
        <v>0</v>
      </c>
      <c r="G2298" s="455"/>
      <c r="H2298" s="455"/>
    </row>
    <row r="2299" spans="2:8" s="424" customFormat="1">
      <c r="B2299" s="452" t="s">
        <v>1258</v>
      </c>
      <c r="C2299" s="453"/>
      <c r="D2299" s="454">
        <v>9212</v>
      </c>
      <c r="E2299" s="454">
        <v>9212</v>
      </c>
      <c r="F2299" s="446">
        <v>0</v>
      </c>
      <c r="G2299" s="455"/>
      <c r="H2299" s="455"/>
    </row>
    <row r="2300" spans="2:8" s="424" customFormat="1">
      <c r="B2300" s="452" t="s">
        <v>1258</v>
      </c>
      <c r="C2300" s="453"/>
      <c r="D2300" s="454">
        <v>9212</v>
      </c>
      <c r="E2300" s="454">
        <v>9212</v>
      </c>
      <c r="F2300" s="446">
        <v>0</v>
      </c>
      <c r="G2300" s="455"/>
      <c r="H2300" s="455"/>
    </row>
    <row r="2301" spans="2:8" s="424" customFormat="1">
      <c r="B2301" s="452" t="s">
        <v>1258</v>
      </c>
      <c r="C2301" s="453"/>
      <c r="D2301" s="454">
        <v>9212</v>
      </c>
      <c r="E2301" s="454">
        <v>9212</v>
      </c>
      <c r="F2301" s="446">
        <v>0</v>
      </c>
      <c r="G2301" s="455"/>
      <c r="H2301" s="455"/>
    </row>
    <row r="2302" spans="2:8" s="424" customFormat="1">
      <c r="B2302" s="452" t="s">
        <v>1258</v>
      </c>
      <c r="C2302" s="453"/>
      <c r="D2302" s="454">
        <v>9212</v>
      </c>
      <c r="E2302" s="454">
        <v>9212</v>
      </c>
      <c r="F2302" s="446">
        <v>0</v>
      </c>
      <c r="G2302" s="455"/>
      <c r="H2302" s="455"/>
    </row>
    <row r="2303" spans="2:8" s="424" customFormat="1">
      <c r="B2303" s="452" t="s">
        <v>1258</v>
      </c>
      <c r="C2303" s="453"/>
      <c r="D2303" s="454">
        <v>9212</v>
      </c>
      <c r="E2303" s="454">
        <v>9212</v>
      </c>
      <c r="F2303" s="446">
        <v>0</v>
      </c>
      <c r="G2303" s="455"/>
      <c r="H2303" s="455"/>
    </row>
    <row r="2304" spans="2:8" s="424" customFormat="1">
      <c r="B2304" s="452" t="s">
        <v>1258</v>
      </c>
      <c r="C2304" s="453"/>
      <c r="D2304" s="454">
        <v>9212</v>
      </c>
      <c r="E2304" s="454">
        <v>9212</v>
      </c>
      <c r="F2304" s="446">
        <v>0</v>
      </c>
      <c r="G2304" s="455"/>
      <c r="H2304" s="455"/>
    </row>
    <row r="2305" spans="2:8" s="424" customFormat="1">
      <c r="B2305" s="452" t="s">
        <v>1258</v>
      </c>
      <c r="C2305" s="453"/>
      <c r="D2305" s="454">
        <v>9212</v>
      </c>
      <c r="E2305" s="454">
        <v>9212</v>
      </c>
      <c r="F2305" s="446">
        <v>0</v>
      </c>
      <c r="G2305" s="455"/>
      <c r="H2305" s="455"/>
    </row>
    <row r="2306" spans="2:8" s="424" customFormat="1">
      <c r="B2306" s="452" t="s">
        <v>1258</v>
      </c>
      <c r="C2306" s="453"/>
      <c r="D2306" s="454">
        <v>9212</v>
      </c>
      <c r="E2306" s="454">
        <v>9212</v>
      </c>
      <c r="F2306" s="446">
        <v>0</v>
      </c>
      <c r="G2306" s="455"/>
      <c r="H2306" s="455"/>
    </row>
    <row r="2307" spans="2:8" s="424" customFormat="1">
      <c r="B2307" s="452" t="s">
        <v>1258</v>
      </c>
      <c r="C2307" s="453"/>
      <c r="D2307" s="454">
        <v>9212</v>
      </c>
      <c r="E2307" s="454">
        <v>9212</v>
      </c>
      <c r="F2307" s="446">
        <v>0</v>
      </c>
      <c r="G2307" s="455"/>
      <c r="H2307" s="455"/>
    </row>
    <row r="2308" spans="2:8" s="424" customFormat="1">
      <c r="B2308" s="452" t="s">
        <v>1258</v>
      </c>
      <c r="C2308" s="453"/>
      <c r="D2308" s="454">
        <v>9212</v>
      </c>
      <c r="E2308" s="454">
        <v>9212</v>
      </c>
      <c r="F2308" s="446">
        <v>0</v>
      </c>
      <c r="G2308" s="455"/>
      <c r="H2308" s="455"/>
    </row>
    <row r="2309" spans="2:8" s="424" customFormat="1">
      <c r="B2309" s="452" t="s">
        <v>1258</v>
      </c>
      <c r="C2309" s="453"/>
      <c r="D2309" s="454">
        <v>9212</v>
      </c>
      <c r="E2309" s="454">
        <v>9212</v>
      </c>
      <c r="F2309" s="446">
        <v>0</v>
      </c>
      <c r="G2309" s="455"/>
      <c r="H2309" s="455"/>
    </row>
    <row r="2310" spans="2:8" s="424" customFormat="1">
      <c r="B2310" s="452" t="s">
        <v>1258</v>
      </c>
      <c r="C2310" s="453"/>
      <c r="D2310" s="454">
        <v>9212</v>
      </c>
      <c r="E2310" s="454">
        <v>9212</v>
      </c>
      <c r="F2310" s="446">
        <v>0</v>
      </c>
      <c r="G2310" s="455"/>
      <c r="H2310" s="455"/>
    </row>
    <row r="2311" spans="2:8" s="424" customFormat="1">
      <c r="B2311" s="452" t="s">
        <v>1258</v>
      </c>
      <c r="C2311" s="453"/>
      <c r="D2311" s="454">
        <v>9212</v>
      </c>
      <c r="E2311" s="454">
        <v>9212</v>
      </c>
      <c r="F2311" s="446">
        <v>0</v>
      </c>
      <c r="G2311" s="455"/>
      <c r="H2311" s="455"/>
    </row>
    <row r="2312" spans="2:8" s="424" customFormat="1">
      <c r="B2312" s="452" t="s">
        <v>1258</v>
      </c>
      <c r="C2312" s="453"/>
      <c r="D2312" s="454">
        <v>9212</v>
      </c>
      <c r="E2312" s="454">
        <v>9212</v>
      </c>
      <c r="F2312" s="446">
        <v>0</v>
      </c>
      <c r="G2312" s="455"/>
      <c r="H2312" s="455"/>
    </row>
    <row r="2313" spans="2:8" s="424" customFormat="1">
      <c r="B2313" s="452" t="s">
        <v>1258</v>
      </c>
      <c r="C2313" s="453"/>
      <c r="D2313" s="454">
        <v>9208</v>
      </c>
      <c r="E2313" s="454">
        <v>9208</v>
      </c>
      <c r="F2313" s="446">
        <v>0</v>
      </c>
      <c r="G2313" s="455"/>
      <c r="H2313" s="455"/>
    </row>
    <row r="2314" spans="2:8" s="424" customFormat="1">
      <c r="B2314" s="452" t="s">
        <v>2232</v>
      </c>
      <c r="C2314" s="453"/>
      <c r="D2314" s="454">
        <v>45661</v>
      </c>
      <c r="E2314" s="454">
        <v>45661</v>
      </c>
      <c r="F2314" s="446">
        <v>0</v>
      </c>
      <c r="G2314" s="455"/>
      <c r="H2314" s="455"/>
    </row>
    <row r="2315" spans="2:8" s="424" customFormat="1">
      <c r="B2315" s="452" t="s">
        <v>2232</v>
      </c>
      <c r="C2315" s="453"/>
      <c r="D2315" s="454">
        <v>45661</v>
      </c>
      <c r="E2315" s="454">
        <v>45661</v>
      </c>
      <c r="F2315" s="446">
        <v>0</v>
      </c>
      <c r="G2315" s="455"/>
      <c r="H2315" s="455"/>
    </row>
    <row r="2316" spans="2:8" s="424" customFormat="1">
      <c r="B2316" s="452" t="s">
        <v>2232</v>
      </c>
      <c r="C2316" s="453"/>
      <c r="D2316" s="454">
        <v>45661</v>
      </c>
      <c r="E2316" s="454">
        <v>45661</v>
      </c>
      <c r="F2316" s="446">
        <v>0</v>
      </c>
      <c r="G2316" s="455"/>
      <c r="H2316" s="455"/>
    </row>
    <row r="2317" spans="2:8" s="424" customFormat="1">
      <c r="B2317" s="452" t="s">
        <v>2232</v>
      </c>
      <c r="C2317" s="453"/>
      <c r="D2317" s="454">
        <v>45661</v>
      </c>
      <c r="E2317" s="454">
        <v>45661</v>
      </c>
      <c r="F2317" s="446">
        <v>0</v>
      </c>
      <c r="G2317" s="455"/>
      <c r="H2317" s="455"/>
    </row>
    <row r="2318" spans="2:8" s="424" customFormat="1">
      <c r="B2318" s="452" t="s">
        <v>2232</v>
      </c>
      <c r="C2318" s="453"/>
      <c r="D2318" s="454">
        <v>45661</v>
      </c>
      <c r="E2318" s="454">
        <v>45661</v>
      </c>
      <c r="F2318" s="446">
        <v>0</v>
      </c>
      <c r="G2318" s="455"/>
      <c r="H2318" s="455"/>
    </row>
    <row r="2319" spans="2:8" s="424" customFormat="1">
      <c r="B2319" s="452" t="s">
        <v>2232</v>
      </c>
      <c r="C2319" s="453"/>
      <c r="D2319" s="454">
        <v>45661</v>
      </c>
      <c r="E2319" s="454">
        <v>45661</v>
      </c>
      <c r="F2319" s="446">
        <v>0</v>
      </c>
      <c r="G2319" s="455"/>
      <c r="H2319" s="455"/>
    </row>
    <row r="2320" spans="2:8" s="424" customFormat="1">
      <c r="B2320" s="452" t="s">
        <v>2232</v>
      </c>
      <c r="C2320" s="453"/>
      <c r="D2320" s="454">
        <v>45661</v>
      </c>
      <c r="E2320" s="454">
        <v>45661</v>
      </c>
      <c r="F2320" s="446">
        <v>0</v>
      </c>
      <c r="G2320" s="455"/>
      <c r="H2320" s="455"/>
    </row>
    <row r="2321" spans="2:8" s="424" customFormat="1">
      <c r="B2321" s="452" t="s">
        <v>2232</v>
      </c>
      <c r="C2321" s="453"/>
      <c r="D2321" s="454">
        <v>45661</v>
      </c>
      <c r="E2321" s="454">
        <v>45661</v>
      </c>
      <c r="F2321" s="446">
        <v>0</v>
      </c>
      <c r="G2321" s="455"/>
      <c r="H2321" s="455"/>
    </row>
    <row r="2322" spans="2:8" s="424" customFormat="1">
      <c r="B2322" s="452" t="s">
        <v>2232</v>
      </c>
      <c r="C2322" s="453"/>
      <c r="D2322" s="454">
        <v>45661</v>
      </c>
      <c r="E2322" s="454">
        <v>45661</v>
      </c>
      <c r="F2322" s="446">
        <v>0</v>
      </c>
      <c r="G2322" s="455"/>
      <c r="H2322" s="455"/>
    </row>
    <row r="2323" spans="2:8" s="424" customFormat="1">
      <c r="B2323" s="452" t="s">
        <v>2232</v>
      </c>
      <c r="C2323" s="453"/>
      <c r="D2323" s="454">
        <v>45665</v>
      </c>
      <c r="E2323" s="454">
        <v>45665</v>
      </c>
      <c r="F2323" s="446">
        <v>0</v>
      </c>
      <c r="G2323" s="455"/>
      <c r="H2323" s="455"/>
    </row>
    <row r="2324" spans="2:8" s="424" customFormat="1">
      <c r="B2324" s="452" t="s">
        <v>1266</v>
      </c>
      <c r="C2324" s="453"/>
      <c r="D2324" s="454">
        <v>3929</v>
      </c>
      <c r="E2324" s="454">
        <v>3929</v>
      </c>
      <c r="F2324" s="446">
        <v>0</v>
      </c>
      <c r="G2324" s="455"/>
      <c r="H2324" s="455"/>
    </row>
    <row r="2325" spans="2:8" s="424" customFormat="1">
      <c r="B2325" s="452" t="s">
        <v>1266</v>
      </c>
      <c r="C2325" s="453"/>
      <c r="D2325" s="454">
        <v>3929</v>
      </c>
      <c r="E2325" s="454">
        <v>3929</v>
      </c>
      <c r="F2325" s="446">
        <v>0</v>
      </c>
      <c r="G2325" s="455"/>
      <c r="H2325" s="455"/>
    </row>
    <row r="2326" spans="2:8" s="424" customFormat="1">
      <c r="B2326" s="452" t="s">
        <v>1266</v>
      </c>
      <c r="C2326" s="453"/>
      <c r="D2326" s="454">
        <v>3929</v>
      </c>
      <c r="E2326" s="454">
        <v>3929</v>
      </c>
      <c r="F2326" s="446">
        <v>0</v>
      </c>
      <c r="G2326" s="455"/>
      <c r="H2326" s="455"/>
    </row>
    <row r="2327" spans="2:8" s="424" customFormat="1">
      <c r="B2327" s="452" t="s">
        <v>1266</v>
      </c>
      <c r="C2327" s="453"/>
      <c r="D2327" s="454">
        <v>3929</v>
      </c>
      <c r="E2327" s="454">
        <v>3929</v>
      </c>
      <c r="F2327" s="446">
        <v>0</v>
      </c>
      <c r="G2327" s="455"/>
      <c r="H2327" s="455"/>
    </row>
    <row r="2328" spans="2:8" s="424" customFormat="1">
      <c r="B2328" s="452" t="s">
        <v>1266</v>
      </c>
      <c r="C2328" s="453"/>
      <c r="D2328" s="454">
        <v>3929</v>
      </c>
      <c r="E2328" s="454">
        <v>3929</v>
      </c>
      <c r="F2328" s="446">
        <v>0</v>
      </c>
      <c r="G2328" s="455"/>
      <c r="H2328" s="455"/>
    </row>
    <row r="2329" spans="2:8" s="424" customFormat="1">
      <c r="B2329" s="452" t="s">
        <v>1266</v>
      </c>
      <c r="C2329" s="453"/>
      <c r="D2329" s="454">
        <v>3929</v>
      </c>
      <c r="E2329" s="454">
        <v>3929</v>
      </c>
      <c r="F2329" s="446">
        <v>0</v>
      </c>
      <c r="G2329" s="455"/>
      <c r="H2329" s="455"/>
    </row>
    <row r="2330" spans="2:8" s="424" customFormat="1">
      <c r="B2330" s="452" t="s">
        <v>1266</v>
      </c>
      <c r="C2330" s="453"/>
      <c r="D2330" s="454">
        <v>3929</v>
      </c>
      <c r="E2330" s="454">
        <v>3929</v>
      </c>
      <c r="F2330" s="446">
        <v>0</v>
      </c>
      <c r="G2330" s="455"/>
      <c r="H2330" s="455"/>
    </row>
    <row r="2331" spans="2:8" s="424" customFormat="1">
      <c r="B2331" s="452" t="s">
        <v>1266</v>
      </c>
      <c r="C2331" s="453"/>
      <c r="D2331" s="454">
        <v>3929</v>
      </c>
      <c r="E2331" s="454">
        <v>3929</v>
      </c>
      <c r="F2331" s="446">
        <v>0</v>
      </c>
      <c r="G2331" s="455"/>
      <c r="H2331" s="455"/>
    </row>
    <row r="2332" spans="2:8" s="424" customFormat="1">
      <c r="B2332" s="452" t="s">
        <v>1266</v>
      </c>
      <c r="C2332" s="453"/>
      <c r="D2332" s="454">
        <v>3929</v>
      </c>
      <c r="E2332" s="454">
        <v>3929</v>
      </c>
      <c r="F2332" s="446">
        <v>0</v>
      </c>
      <c r="G2332" s="455"/>
      <c r="H2332" s="455"/>
    </row>
    <row r="2333" spans="2:8" s="424" customFormat="1">
      <c r="B2333" s="452" t="s">
        <v>1266</v>
      </c>
      <c r="C2333" s="453"/>
      <c r="D2333" s="454">
        <v>3929</v>
      </c>
      <c r="E2333" s="454">
        <v>3929</v>
      </c>
      <c r="F2333" s="446">
        <v>0</v>
      </c>
      <c r="G2333" s="455"/>
      <c r="H2333" s="455"/>
    </row>
    <row r="2334" spans="2:8" s="424" customFormat="1">
      <c r="B2334" s="452" t="s">
        <v>1266</v>
      </c>
      <c r="C2334" s="453"/>
      <c r="D2334" s="454">
        <v>3929</v>
      </c>
      <c r="E2334" s="454">
        <v>3929</v>
      </c>
      <c r="F2334" s="446">
        <v>0</v>
      </c>
      <c r="G2334" s="455"/>
      <c r="H2334" s="455"/>
    </row>
    <row r="2335" spans="2:8" s="424" customFormat="1">
      <c r="B2335" s="452" t="s">
        <v>1266</v>
      </c>
      <c r="C2335" s="453"/>
      <c r="D2335" s="454">
        <v>3929</v>
      </c>
      <c r="E2335" s="454">
        <v>3929</v>
      </c>
      <c r="F2335" s="446">
        <v>0</v>
      </c>
      <c r="G2335" s="455"/>
      <c r="H2335" s="455"/>
    </row>
    <row r="2336" spans="2:8" s="424" customFormat="1">
      <c r="B2336" s="452" t="s">
        <v>1266</v>
      </c>
      <c r="C2336" s="453"/>
      <c r="D2336" s="454">
        <v>3929</v>
      </c>
      <c r="E2336" s="454">
        <v>3929</v>
      </c>
      <c r="F2336" s="446">
        <v>0</v>
      </c>
      <c r="G2336" s="455"/>
      <c r="H2336" s="455"/>
    </row>
    <row r="2337" spans="2:8" s="424" customFormat="1">
      <c r="B2337" s="452" t="s">
        <v>1266</v>
      </c>
      <c r="C2337" s="453"/>
      <c r="D2337" s="454">
        <v>3929</v>
      </c>
      <c r="E2337" s="454">
        <v>3929</v>
      </c>
      <c r="F2337" s="446">
        <v>0</v>
      </c>
      <c r="G2337" s="455"/>
      <c r="H2337" s="455"/>
    </row>
    <row r="2338" spans="2:8" s="424" customFormat="1">
      <c r="B2338" s="452" t="s">
        <v>1266</v>
      </c>
      <c r="C2338" s="453"/>
      <c r="D2338" s="454">
        <v>3929</v>
      </c>
      <c r="E2338" s="454">
        <v>3929</v>
      </c>
      <c r="F2338" s="446">
        <v>0</v>
      </c>
      <c r="G2338" s="455"/>
      <c r="H2338" s="455"/>
    </row>
    <row r="2339" spans="2:8" s="424" customFormat="1">
      <c r="B2339" s="452" t="s">
        <v>1266</v>
      </c>
      <c r="C2339" s="453"/>
      <c r="D2339" s="454">
        <v>3929</v>
      </c>
      <c r="E2339" s="454">
        <v>3929</v>
      </c>
      <c r="F2339" s="446">
        <v>0</v>
      </c>
      <c r="G2339" s="455"/>
      <c r="H2339" s="455"/>
    </row>
    <row r="2340" spans="2:8" s="424" customFormat="1">
      <c r="B2340" s="452" t="s">
        <v>1266</v>
      </c>
      <c r="C2340" s="453"/>
      <c r="D2340" s="454">
        <v>3929</v>
      </c>
      <c r="E2340" s="454">
        <v>3929</v>
      </c>
      <c r="F2340" s="446">
        <v>0</v>
      </c>
      <c r="G2340" s="455"/>
      <c r="H2340" s="455"/>
    </row>
    <row r="2341" spans="2:8" s="424" customFormat="1">
      <c r="B2341" s="452" t="s">
        <v>1266</v>
      </c>
      <c r="C2341" s="453"/>
      <c r="D2341" s="454">
        <v>3929</v>
      </c>
      <c r="E2341" s="454">
        <v>3929</v>
      </c>
      <c r="F2341" s="446">
        <v>0</v>
      </c>
      <c r="G2341" s="455"/>
      <c r="H2341" s="455"/>
    </row>
    <row r="2342" spans="2:8" s="424" customFormat="1">
      <c r="B2342" s="452" t="s">
        <v>1266</v>
      </c>
      <c r="C2342" s="453"/>
      <c r="D2342" s="454">
        <v>3929</v>
      </c>
      <c r="E2342" s="454">
        <v>3929</v>
      </c>
      <c r="F2342" s="446">
        <v>0</v>
      </c>
      <c r="G2342" s="455"/>
      <c r="H2342" s="455"/>
    </row>
    <row r="2343" spans="2:8" s="424" customFormat="1">
      <c r="B2343" s="452" t="s">
        <v>1266</v>
      </c>
      <c r="C2343" s="453"/>
      <c r="D2343" s="454">
        <v>3932</v>
      </c>
      <c r="E2343" s="454">
        <v>3932</v>
      </c>
      <c r="F2343" s="446">
        <v>0</v>
      </c>
      <c r="G2343" s="455"/>
      <c r="H2343" s="455"/>
    </row>
    <row r="2344" spans="2:8" s="424" customFormat="1">
      <c r="B2344" s="452" t="s">
        <v>1269</v>
      </c>
      <c r="C2344" s="453"/>
      <c r="D2344" s="454">
        <v>5504</v>
      </c>
      <c r="E2344" s="454">
        <v>5504</v>
      </c>
      <c r="F2344" s="446">
        <v>0</v>
      </c>
      <c r="G2344" s="455"/>
      <c r="H2344" s="455"/>
    </row>
    <row r="2345" spans="2:8" s="424" customFormat="1">
      <c r="B2345" s="452" t="s">
        <v>1269</v>
      </c>
      <c r="C2345" s="453"/>
      <c r="D2345" s="454">
        <v>5504</v>
      </c>
      <c r="E2345" s="454">
        <v>5504</v>
      </c>
      <c r="F2345" s="446">
        <v>0</v>
      </c>
      <c r="G2345" s="455"/>
      <c r="H2345" s="455"/>
    </row>
    <row r="2346" spans="2:8" s="424" customFormat="1">
      <c r="B2346" s="452" t="s">
        <v>1269</v>
      </c>
      <c r="C2346" s="453"/>
      <c r="D2346" s="454">
        <v>5504</v>
      </c>
      <c r="E2346" s="454">
        <v>5504</v>
      </c>
      <c r="F2346" s="446">
        <v>0</v>
      </c>
      <c r="G2346" s="455"/>
      <c r="H2346" s="455"/>
    </row>
    <row r="2347" spans="2:8" s="424" customFormat="1">
      <c r="B2347" s="452" t="s">
        <v>1269</v>
      </c>
      <c r="C2347" s="453"/>
      <c r="D2347" s="454">
        <v>5504</v>
      </c>
      <c r="E2347" s="454">
        <v>5504</v>
      </c>
      <c r="F2347" s="446">
        <v>0</v>
      </c>
      <c r="G2347" s="455"/>
      <c r="H2347" s="455"/>
    </row>
    <row r="2348" spans="2:8" s="424" customFormat="1">
      <c r="B2348" s="452" t="s">
        <v>1269</v>
      </c>
      <c r="C2348" s="453"/>
      <c r="D2348" s="454">
        <v>5504</v>
      </c>
      <c r="E2348" s="454">
        <v>5504</v>
      </c>
      <c r="F2348" s="446">
        <v>0</v>
      </c>
      <c r="G2348" s="455"/>
      <c r="H2348" s="455"/>
    </row>
    <row r="2349" spans="2:8" s="424" customFormat="1">
      <c r="B2349" s="452" t="s">
        <v>1269</v>
      </c>
      <c r="C2349" s="453"/>
      <c r="D2349" s="454">
        <v>5504</v>
      </c>
      <c r="E2349" s="454">
        <v>5504</v>
      </c>
      <c r="F2349" s="446">
        <v>0</v>
      </c>
      <c r="G2349" s="455"/>
      <c r="H2349" s="455"/>
    </row>
    <row r="2350" spans="2:8" s="424" customFormat="1">
      <c r="B2350" s="452" t="s">
        <v>1269</v>
      </c>
      <c r="C2350" s="453"/>
      <c r="D2350" s="454">
        <v>5504</v>
      </c>
      <c r="E2350" s="454">
        <v>5504</v>
      </c>
      <c r="F2350" s="446">
        <v>0</v>
      </c>
      <c r="G2350" s="455"/>
      <c r="H2350" s="455"/>
    </row>
    <row r="2351" spans="2:8" s="424" customFormat="1">
      <c r="B2351" s="452" t="s">
        <v>1269</v>
      </c>
      <c r="C2351" s="453"/>
      <c r="D2351" s="454">
        <v>5504</v>
      </c>
      <c r="E2351" s="454">
        <v>5504</v>
      </c>
      <c r="F2351" s="446">
        <v>0</v>
      </c>
      <c r="G2351" s="455"/>
      <c r="H2351" s="455"/>
    </row>
    <row r="2352" spans="2:8" s="424" customFormat="1">
      <c r="B2352" s="452" t="s">
        <v>1269</v>
      </c>
      <c r="C2352" s="453"/>
      <c r="D2352" s="454">
        <v>5504</v>
      </c>
      <c r="E2352" s="454">
        <v>5504</v>
      </c>
      <c r="F2352" s="446">
        <v>0</v>
      </c>
      <c r="G2352" s="455"/>
      <c r="H2352" s="455"/>
    </row>
    <row r="2353" spans="2:8" s="424" customFormat="1">
      <c r="B2353" s="452" t="s">
        <v>1269</v>
      </c>
      <c r="C2353" s="453"/>
      <c r="D2353" s="454">
        <v>5504</v>
      </c>
      <c r="E2353" s="454">
        <v>5504</v>
      </c>
      <c r="F2353" s="446">
        <v>0</v>
      </c>
      <c r="G2353" s="455"/>
      <c r="H2353" s="455"/>
    </row>
    <row r="2354" spans="2:8" s="424" customFormat="1">
      <c r="B2354" s="452" t="s">
        <v>1269</v>
      </c>
      <c r="C2354" s="453"/>
      <c r="D2354" s="454">
        <v>5504</v>
      </c>
      <c r="E2354" s="454">
        <v>5504</v>
      </c>
      <c r="F2354" s="446">
        <v>0</v>
      </c>
      <c r="G2354" s="455"/>
      <c r="H2354" s="455"/>
    </row>
    <row r="2355" spans="2:8" s="424" customFormat="1">
      <c r="B2355" s="452" t="s">
        <v>1269</v>
      </c>
      <c r="C2355" s="453"/>
      <c r="D2355" s="454">
        <v>5504</v>
      </c>
      <c r="E2355" s="454">
        <v>5504</v>
      </c>
      <c r="F2355" s="446">
        <v>0</v>
      </c>
      <c r="G2355" s="455"/>
      <c r="H2355" s="455"/>
    </row>
    <row r="2356" spans="2:8" s="424" customFormat="1">
      <c r="B2356" s="452" t="s">
        <v>1269</v>
      </c>
      <c r="C2356" s="453"/>
      <c r="D2356" s="454">
        <v>5504</v>
      </c>
      <c r="E2356" s="454">
        <v>5504</v>
      </c>
      <c r="F2356" s="446">
        <v>0</v>
      </c>
      <c r="G2356" s="455"/>
      <c r="H2356" s="455"/>
    </row>
    <row r="2357" spans="2:8" s="424" customFormat="1">
      <c r="B2357" s="452" t="s">
        <v>1269</v>
      </c>
      <c r="C2357" s="453"/>
      <c r="D2357" s="454">
        <v>5504</v>
      </c>
      <c r="E2357" s="454">
        <v>5504</v>
      </c>
      <c r="F2357" s="446">
        <v>0</v>
      </c>
      <c r="G2357" s="455"/>
      <c r="H2357" s="455"/>
    </row>
    <row r="2358" spans="2:8" s="424" customFormat="1">
      <c r="B2358" s="452" t="s">
        <v>1269</v>
      </c>
      <c r="C2358" s="453"/>
      <c r="D2358" s="454">
        <v>5504</v>
      </c>
      <c r="E2358" s="454">
        <v>5504</v>
      </c>
      <c r="F2358" s="446">
        <v>0</v>
      </c>
      <c r="G2358" s="455"/>
      <c r="H2358" s="455"/>
    </row>
    <row r="2359" spans="2:8" s="424" customFormat="1">
      <c r="B2359" s="452" t="s">
        <v>1269</v>
      </c>
      <c r="C2359" s="453"/>
      <c r="D2359" s="454">
        <v>5504</v>
      </c>
      <c r="E2359" s="454">
        <v>5504</v>
      </c>
      <c r="F2359" s="446">
        <v>0</v>
      </c>
      <c r="G2359" s="455"/>
      <c r="H2359" s="455"/>
    </row>
    <row r="2360" spans="2:8" s="424" customFormat="1">
      <c r="B2360" s="452" t="s">
        <v>1269</v>
      </c>
      <c r="C2360" s="453"/>
      <c r="D2360" s="454">
        <v>5504</v>
      </c>
      <c r="E2360" s="454">
        <v>5504</v>
      </c>
      <c r="F2360" s="446">
        <v>0</v>
      </c>
      <c r="G2360" s="455"/>
      <c r="H2360" s="455"/>
    </row>
    <row r="2361" spans="2:8" s="424" customFormat="1">
      <c r="B2361" s="452" t="s">
        <v>1269</v>
      </c>
      <c r="C2361" s="453"/>
      <c r="D2361" s="454">
        <v>5504</v>
      </c>
      <c r="E2361" s="454">
        <v>5504</v>
      </c>
      <c r="F2361" s="446">
        <v>0</v>
      </c>
      <c r="G2361" s="455"/>
      <c r="H2361" s="455"/>
    </row>
    <row r="2362" spans="2:8" s="424" customFormat="1">
      <c r="B2362" s="452" t="s">
        <v>1269</v>
      </c>
      <c r="C2362" s="453"/>
      <c r="D2362" s="454">
        <v>5504</v>
      </c>
      <c r="E2362" s="454">
        <v>5504</v>
      </c>
      <c r="F2362" s="446">
        <v>0</v>
      </c>
      <c r="G2362" s="455"/>
      <c r="H2362" s="455"/>
    </row>
    <row r="2363" spans="2:8" s="424" customFormat="1">
      <c r="B2363" s="452" t="s">
        <v>1269</v>
      </c>
      <c r="C2363" s="453"/>
      <c r="D2363" s="454">
        <v>5503</v>
      </c>
      <c r="E2363" s="454">
        <v>5503</v>
      </c>
      <c r="F2363" s="446">
        <v>0</v>
      </c>
      <c r="G2363" s="455"/>
      <c r="H2363" s="455"/>
    </row>
    <row r="2364" spans="2:8" s="424" customFormat="1">
      <c r="B2364" s="452" t="s">
        <v>1267</v>
      </c>
      <c r="C2364" s="453"/>
      <c r="D2364" s="454">
        <v>39362</v>
      </c>
      <c r="E2364" s="454">
        <v>39362</v>
      </c>
      <c r="F2364" s="446">
        <v>0</v>
      </c>
      <c r="G2364" s="455"/>
      <c r="H2364" s="455"/>
    </row>
    <row r="2365" spans="2:8" s="424" customFormat="1">
      <c r="B2365" s="452" t="s">
        <v>1267</v>
      </c>
      <c r="C2365" s="453"/>
      <c r="D2365" s="454">
        <v>39362</v>
      </c>
      <c r="E2365" s="454">
        <v>39362</v>
      </c>
      <c r="F2365" s="446">
        <v>0</v>
      </c>
      <c r="G2365" s="455"/>
      <c r="H2365" s="455"/>
    </row>
    <row r="2366" spans="2:8" s="424" customFormat="1">
      <c r="B2366" s="452" t="s">
        <v>1267</v>
      </c>
      <c r="C2366" s="453"/>
      <c r="D2366" s="454">
        <v>39362</v>
      </c>
      <c r="E2366" s="454">
        <v>39362</v>
      </c>
      <c r="F2366" s="446">
        <v>0</v>
      </c>
      <c r="G2366" s="455"/>
      <c r="H2366" s="455"/>
    </row>
    <row r="2367" spans="2:8" s="424" customFormat="1">
      <c r="B2367" s="452" t="s">
        <v>1267</v>
      </c>
      <c r="C2367" s="453"/>
      <c r="D2367" s="454">
        <v>39362</v>
      </c>
      <c r="E2367" s="454">
        <v>39362</v>
      </c>
      <c r="F2367" s="446">
        <v>0</v>
      </c>
      <c r="G2367" s="455"/>
      <c r="H2367" s="455"/>
    </row>
    <row r="2368" spans="2:8" s="424" customFormat="1">
      <c r="B2368" s="452" t="s">
        <v>1267</v>
      </c>
      <c r="C2368" s="453"/>
      <c r="D2368" s="454">
        <v>39362</v>
      </c>
      <c r="E2368" s="454">
        <v>39362</v>
      </c>
      <c r="F2368" s="446">
        <v>0</v>
      </c>
      <c r="G2368" s="455"/>
      <c r="H2368" s="455"/>
    </row>
    <row r="2369" spans="2:8" s="424" customFormat="1">
      <c r="B2369" s="452" t="s">
        <v>1267</v>
      </c>
      <c r="C2369" s="453"/>
      <c r="D2369" s="454">
        <v>39362</v>
      </c>
      <c r="E2369" s="454">
        <v>39362</v>
      </c>
      <c r="F2369" s="446">
        <v>0</v>
      </c>
      <c r="G2369" s="455"/>
      <c r="H2369" s="455"/>
    </row>
    <row r="2370" spans="2:8" s="424" customFormat="1">
      <c r="B2370" s="452" t="s">
        <v>1267</v>
      </c>
      <c r="C2370" s="453"/>
      <c r="D2370" s="454">
        <v>39362</v>
      </c>
      <c r="E2370" s="454">
        <v>39362</v>
      </c>
      <c r="F2370" s="446">
        <v>0</v>
      </c>
      <c r="G2370" s="455"/>
      <c r="H2370" s="455"/>
    </row>
    <row r="2371" spans="2:8" s="424" customFormat="1">
      <c r="B2371" s="452" t="s">
        <v>1267</v>
      </c>
      <c r="C2371" s="453"/>
      <c r="D2371" s="454">
        <v>39362</v>
      </c>
      <c r="E2371" s="454">
        <v>39362</v>
      </c>
      <c r="F2371" s="446">
        <v>0</v>
      </c>
      <c r="G2371" s="455"/>
      <c r="H2371" s="455"/>
    </row>
    <row r="2372" spans="2:8" s="424" customFormat="1">
      <c r="B2372" s="452" t="s">
        <v>1267</v>
      </c>
      <c r="C2372" s="453"/>
      <c r="D2372" s="454">
        <v>39362</v>
      </c>
      <c r="E2372" s="454">
        <v>39362</v>
      </c>
      <c r="F2372" s="446">
        <v>0</v>
      </c>
      <c r="G2372" s="455"/>
      <c r="H2372" s="455"/>
    </row>
    <row r="2373" spans="2:8" s="424" customFormat="1">
      <c r="B2373" s="452" t="s">
        <v>1267</v>
      </c>
      <c r="C2373" s="453"/>
      <c r="D2373" s="454">
        <v>39362</v>
      </c>
      <c r="E2373" s="454">
        <v>39362</v>
      </c>
      <c r="F2373" s="446">
        <v>0</v>
      </c>
      <c r="G2373" s="455"/>
      <c r="H2373" s="455"/>
    </row>
    <row r="2374" spans="2:8" s="424" customFormat="1">
      <c r="B2374" s="452" t="s">
        <v>1267</v>
      </c>
      <c r="C2374" s="453"/>
      <c r="D2374" s="454">
        <v>39362</v>
      </c>
      <c r="E2374" s="454">
        <v>39362</v>
      </c>
      <c r="F2374" s="446">
        <v>0</v>
      </c>
      <c r="G2374" s="455"/>
      <c r="H2374" s="455"/>
    </row>
    <row r="2375" spans="2:8" s="424" customFormat="1">
      <c r="B2375" s="452" t="s">
        <v>1267</v>
      </c>
      <c r="C2375" s="453"/>
      <c r="D2375" s="454">
        <v>39362</v>
      </c>
      <c r="E2375" s="454">
        <v>39362</v>
      </c>
      <c r="F2375" s="446">
        <v>0</v>
      </c>
      <c r="G2375" s="455"/>
      <c r="H2375" s="455"/>
    </row>
    <row r="2376" spans="2:8" s="424" customFormat="1">
      <c r="B2376" s="452" t="s">
        <v>1267</v>
      </c>
      <c r="C2376" s="453"/>
      <c r="D2376" s="454">
        <v>39362</v>
      </c>
      <c r="E2376" s="454">
        <v>39362</v>
      </c>
      <c r="F2376" s="446">
        <v>0</v>
      </c>
      <c r="G2376" s="455"/>
      <c r="H2376" s="455"/>
    </row>
    <row r="2377" spans="2:8" s="424" customFormat="1">
      <c r="B2377" s="452" t="s">
        <v>1267</v>
      </c>
      <c r="C2377" s="453"/>
      <c r="D2377" s="454">
        <v>39362</v>
      </c>
      <c r="E2377" s="454">
        <v>39362</v>
      </c>
      <c r="F2377" s="446">
        <v>0</v>
      </c>
      <c r="G2377" s="455"/>
      <c r="H2377" s="455"/>
    </row>
    <row r="2378" spans="2:8" s="424" customFormat="1">
      <c r="B2378" s="452" t="s">
        <v>1267</v>
      </c>
      <c r="C2378" s="453"/>
      <c r="D2378" s="454">
        <v>39365</v>
      </c>
      <c r="E2378" s="454">
        <v>39365</v>
      </c>
      <c r="F2378" s="446">
        <v>0</v>
      </c>
      <c r="G2378" s="455"/>
      <c r="H2378" s="455"/>
    </row>
    <row r="2379" spans="2:8" s="424" customFormat="1">
      <c r="B2379" s="452" t="s">
        <v>1270</v>
      </c>
      <c r="C2379" s="453"/>
      <c r="D2379" s="454">
        <v>66921</v>
      </c>
      <c r="E2379" s="454">
        <v>66921</v>
      </c>
      <c r="F2379" s="446">
        <v>0</v>
      </c>
      <c r="G2379" s="455"/>
      <c r="H2379" s="455"/>
    </row>
    <row r="2380" spans="2:8" s="424" customFormat="1">
      <c r="B2380" s="452" t="s">
        <v>1270</v>
      </c>
      <c r="C2380" s="453"/>
      <c r="D2380" s="454">
        <v>66921</v>
      </c>
      <c r="E2380" s="454">
        <v>66921</v>
      </c>
      <c r="F2380" s="446">
        <v>0</v>
      </c>
      <c r="G2380" s="455"/>
      <c r="H2380" s="455"/>
    </row>
    <row r="2381" spans="2:8" s="424" customFormat="1">
      <c r="B2381" s="452" t="s">
        <v>1270</v>
      </c>
      <c r="C2381" s="453"/>
      <c r="D2381" s="454">
        <v>66921</v>
      </c>
      <c r="E2381" s="454">
        <v>66921</v>
      </c>
      <c r="F2381" s="446">
        <v>0</v>
      </c>
      <c r="G2381" s="455"/>
      <c r="H2381" s="455"/>
    </row>
    <row r="2382" spans="2:8" s="424" customFormat="1">
      <c r="B2382" s="452" t="s">
        <v>1270</v>
      </c>
      <c r="C2382" s="453"/>
      <c r="D2382" s="454">
        <v>66921</v>
      </c>
      <c r="E2382" s="454">
        <v>66921</v>
      </c>
      <c r="F2382" s="446">
        <v>0</v>
      </c>
      <c r="G2382" s="455"/>
      <c r="H2382" s="455"/>
    </row>
    <row r="2383" spans="2:8" s="424" customFormat="1">
      <c r="B2383" s="452" t="s">
        <v>1270</v>
      </c>
      <c r="C2383" s="453"/>
      <c r="D2383" s="454">
        <v>66921</v>
      </c>
      <c r="E2383" s="454">
        <v>66921</v>
      </c>
      <c r="F2383" s="446">
        <v>0</v>
      </c>
      <c r="G2383" s="455"/>
      <c r="H2383" s="455"/>
    </row>
    <row r="2384" spans="2:8" s="424" customFormat="1">
      <c r="B2384" s="452" t="s">
        <v>1270</v>
      </c>
      <c r="C2384" s="453"/>
      <c r="D2384" s="454">
        <v>66921</v>
      </c>
      <c r="E2384" s="454">
        <v>66921</v>
      </c>
      <c r="F2384" s="446">
        <v>0</v>
      </c>
      <c r="G2384" s="455"/>
      <c r="H2384" s="455"/>
    </row>
    <row r="2385" spans="2:8" s="424" customFormat="1">
      <c r="B2385" s="452" t="s">
        <v>1270</v>
      </c>
      <c r="C2385" s="453"/>
      <c r="D2385" s="454">
        <v>66921</v>
      </c>
      <c r="E2385" s="454">
        <v>66921</v>
      </c>
      <c r="F2385" s="446">
        <v>0</v>
      </c>
      <c r="G2385" s="455"/>
      <c r="H2385" s="455"/>
    </row>
    <row r="2386" spans="2:8" s="424" customFormat="1">
      <c r="B2386" s="452" t="s">
        <v>1270</v>
      </c>
      <c r="C2386" s="453"/>
      <c r="D2386" s="454">
        <v>66921</v>
      </c>
      <c r="E2386" s="454">
        <v>66921</v>
      </c>
      <c r="F2386" s="446">
        <v>0</v>
      </c>
      <c r="G2386" s="455"/>
      <c r="H2386" s="455"/>
    </row>
    <row r="2387" spans="2:8" s="424" customFormat="1">
      <c r="B2387" s="452" t="s">
        <v>1270</v>
      </c>
      <c r="C2387" s="453"/>
      <c r="D2387" s="454">
        <v>66921</v>
      </c>
      <c r="E2387" s="454">
        <v>66921</v>
      </c>
      <c r="F2387" s="446">
        <v>0</v>
      </c>
      <c r="G2387" s="455"/>
      <c r="H2387" s="455"/>
    </row>
    <row r="2388" spans="2:8" s="424" customFormat="1">
      <c r="B2388" s="452" t="s">
        <v>1270</v>
      </c>
      <c r="C2388" s="453"/>
      <c r="D2388" s="454">
        <v>66921</v>
      </c>
      <c r="E2388" s="454">
        <v>66921</v>
      </c>
      <c r="F2388" s="446">
        <v>0</v>
      </c>
      <c r="G2388" s="455"/>
      <c r="H2388" s="455"/>
    </row>
    <row r="2389" spans="2:8" s="424" customFormat="1">
      <c r="B2389" s="452" t="s">
        <v>1270</v>
      </c>
      <c r="C2389" s="453"/>
      <c r="D2389" s="454">
        <v>66921</v>
      </c>
      <c r="E2389" s="454">
        <v>66921</v>
      </c>
      <c r="F2389" s="446">
        <v>0</v>
      </c>
      <c r="G2389" s="455"/>
      <c r="H2389" s="455"/>
    </row>
    <row r="2390" spans="2:8" s="424" customFormat="1">
      <c r="B2390" s="452" t="s">
        <v>1270</v>
      </c>
      <c r="C2390" s="453"/>
      <c r="D2390" s="454">
        <v>66921</v>
      </c>
      <c r="E2390" s="454">
        <v>66921</v>
      </c>
      <c r="F2390" s="446">
        <v>0</v>
      </c>
      <c r="G2390" s="455"/>
      <c r="H2390" s="455"/>
    </row>
    <row r="2391" spans="2:8" s="424" customFormat="1">
      <c r="B2391" s="452" t="s">
        <v>1270</v>
      </c>
      <c r="C2391" s="453"/>
      <c r="D2391" s="454">
        <v>66921</v>
      </c>
      <c r="E2391" s="454">
        <v>66921</v>
      </c>
      <c r="F2391" s="446">
        <v>0</v>
      </c>
      <c r="G2391" s="455"/>
      <c r="H2391" s="455"/>
    </row>
    <row r="2392" spans="2:8" s="424" customFormat="1">
      <c r="B2392" s="452" t="s">
        <v>1270</v>
      </c>
      <c r="C2392" s="453"/>
      <c r="D2392" s="454">
        <v>66921</v>
      </c>
      <c r="E2392" s="454">
        <v>66921</v>
      </c>
      <c r="F2392" s="446">
        <v>0</v>
      </c>
      <c r="G2392" s="455"/>
      <c r="H2392" s="455"/>
    </row>
    <row r="2393" spans="2:8" s="424" customFormat="1">
      <c r="B2393" s="452" t="s">
        <v>1270</v>
      </c>
      <c r="C2393" s="453"/>
      <c r="D2393" s="454">
        <v>66925</v>
      </c>
      <c r="E2393" s="454">
        <v>66925</v>
      </c>
      <c r="F2393" s="446">
        <v>0</v>
      </c>
      <c r="G2393" s="455"/>
      <c r="H2393" s="455"/>
    </row>
    <row r="2394" spans="2:8" s="424" customFormat="1">
      <c r="B2394" s="452" t="s">
        <v>1261</v>
      </c>
      <c r="C2394" s="453"/>
      <c r="D2394" s="454">
        <v>7795</v>
      </c>
      <c r="E2394" s="454">
        <v>7795</v>
      </c>
      <c r="F2394" s="446">
        <v>0</v>
      </c>
      <c r="G2394" s="455"/>
      <c r="H2394" s="455"/>
    </row>
    <row r="2395" spans="2:8" s="424" customFormat="1">
      <c r="B2395" s="452" t="s">
        <v>1261</v>
      </c>
      <c r="C2395" s="453"/>
      <c r="D2395" s="454">
        <v>7795</v>
      </c>
      <c r="E2395" s="454">
        <v>7795</v>
      </c>
      <c r="F2395" s="446">
        <v>0</v>
      </c>
      <c r="G2395" s="455"/>
      <c r="H2395" s="455"/>
    </row>
    <row r="2396" spans="2:8" s="424" customFormat="1">
      <c r="B2396" s="452" t="s">
        <v>1261</v>
      </c>
      <c r="C2396" s="453"/>
      <c r="D2396" s="454">
        <v>7795</v>
      </c>
      <c r="E2396" s="454">
        <v>7795</v>
      </c>
      <c r="F2396" s="446">
        <v>0</v>
      </c>
      <c r="G2396" s="455"/>
      <c r="H2396" s="455"/>
    </row>
    <row r="2397" spans="2:8" s="424" customFormat="1">
      <c r="B2397" s="452" t="s">
        <v>1261</v>
      </c>
      <c r="C2397" s="453"/>
      <c r="D2397" s="454">
        <v>7795</v>
      </c>
      <c r="E2397" s="454">
        <v>7795</v>
      </c>
      <c r="F2397" s="446">
        <v>0</v>
      </c>
      <c r="G2397" s="455"/>
      <c r="H2397" s="455"/>
    </row>
    <row r="2398" spans="2:8" s="424" customFormat="1">
      <c r="B2398" s="452" t="s">
        <v>1261</v>
      </c>
      <c r="C2398" s="453"/>
      <c r="D2398" s="454">
        <v>7795</v>
      </c>
      <c r="E2398" s="454">
        <v>7795</v>
      </c>
      <c r="F2398" s="446">
        <v>0</v>
      </c>
      <c r="G2398" s="455"/>
      <c r="H2398" s="455"/>
    </row>
    <row r="2399" spans="2:8" s="424" customFormat="1">
      <c r="B2399" s="452" t="s">
        <v>1261</v>
      </c>
      <c r="C2399" s="453"/>
      <c r="D2399" s="454">
        <v>7795</v>
      </c>
      <c r="E2399" s="454">
        <v>7795</v>
      </c>
      <c r="F2399" s="446">
        <v>0</v>
      </c>
      <c r="G2399" s="455"/>
      <c r="H2399" s="455"/>
    </row>
    <row r="2400" spans="2:8" s="424" customFormat="1">
      <c r="B2400" s="452" t="s">
        <v>1261</v>
      </c>
      <c r="C2400" s="453"/>
      <c r="D2400" s="454">
        <v>7795</v>
      </c>
      <c r="E2400" s="454">
        <v>7795</v>
      </c>
      <c r="F2400" s="446">
        <v>0</v>
      </c>
      <c r="G2400" s="455"/>
      <c r="H2400" s="455"/>
    </row>
    <row r="2401" spans="2:8" s="424" customFormat="1">
      <c r="B2401" s="452" t="s">
        <v>1261</v>
      </c>
      <c r="C2401" s="453"/>
      <c r="D2401" s="454">
        <v>7795</v>
      </c>
      <c r="E2401" s="454">
        <v>7795</v>
      </c>
      <c r="F2401" s="446">
        <v>0</v>
      </c>
      <c r="G2401" s="455"/>
      <c r="H2401" s="455"/>
    </row>
    <row r="2402" spans="2:8" s="424" customFormat="1">
      <c r="B2402" s="452" t="s">
        <v>1261</v>
      </c>
      <c r="C2402" s="453"/>
      <c r="D2402" s="454">
        <v>7795</v>
      </c>
      <c r="E2402" s="454">
        <v>7795</v>
      </c>
      <c r="F2402" s="446">
        <v>0</v>
      </c>
      <c r="G2402" s="455"/>
      <c r="H2402" s="455"/>
    </row>
    <row r="2403" spans="2:8" s="424" customFormat="1">
      <c r="B2403" s="452" t="s">
        <v>1261</v>
      </c>
      <c r="C2403" s="453"/>
      <c r="D2403" s="454">
        <v>7795</v>
      </c>
      <c r="E2403" s="454">
        <v>7795</v>
      </c>
      <c r="F2403" s="446">
        <v>0</v>
      </c>
      <c r="G2403" s="455"/>
      <c r="H2403" s="455"/>
    </row>
    <row r="2404" spans="2:8" s="424" customFormat="1">
      <c r="B2404" s="452" t="s">
        <v>1261</v>
      </c>
      <c r="C2404" s="453"/>
      <c r="D2404" s="454">
        <v>7795</v>
      </c>
      <c r="E2404" s="454">
        <v>7795</v>
      </c>
      <c r="F2404" s="446">
        <v>0</v>
      </c>
      <c r="G2404" s="455"/>
      <c r="H2404" s="455"/>
    </row>
    <row r="2405" spans="2:8" s="424" customFormat="1">
      <c r="B2405" s="452" t="s">
        <v>1261</v>
      </c>
      <c r="C2405" s="453"/>
      <c r="D2405" s="454">
        <v>7795</v>
      </c>
      <c r="E2405" s="454">
        <v>7795</v>
      </c>
      <c r="F2405" s="446">
        <v>0</v>
      </c>
      <c r="G2405" s="455"/>
      <c r="H2405" s="455"/>
    </row>
    <row r="2406" spans="2:8" s="424" customFormat="1">
      <c r="B2406" s="452" t="s">
        <v>1261</v>
      </c>
      <c r="C2406" s="453"/>
      <c r="D2406" s="454">
        <v>7795</v>
      </c>
      <c r="E2406" s="454">
        <v>7795</v>
      </c>
      <c r="F2406" s="446">
        <v>0</v>
      </c>
      <c r="G2406" s="455"/>
      <c r="H2406" s="455"/>
    </row>
    <row r="2407" spans="2:8" s="424" customFormat="1">
      <c r="B2407" s="452" t="s">
        <v>1261</v>
      </c>
      <c r="C2407" s="453"/>
      <c r="D2407" s="454">
        <v>7795</v>
      </c>
      <c r="E2407" s="454">
        <v>7795</v>
      </c>
      <c r="F2407" s="446">
        <v>0</v>
      </c>
      <c r="G2407" s="455"/>
      <c r="H2407" s="455"/>
    </row>
    <row r="2408" spans="2:8" s="424" customFormat="1">
      <c r="B2408" s="452" t="s">
        <v>1261</v>
      </c>
      <c r="C2408" s="453"/>
      <c r="D2408" s="454">
        <v>7799</v>
      </c>
      <c r="E2408" s="454">
        <v>7799</v>
      </c>
      <c r="F2408" s="446">
        <v>0</v>
      </c>
      <c r="G2408" s="455"/>
      <c r="H2408" s="455"/>
    </row>
    <row r="2409" spans="2:8" s="424" customFormat="1">
      <c r="B2409" s="452" t="s">
        <v>1262</v>
      </c>
      <c r="C2409" s="453"/>
      <c r="D2409" s="454">
        <v>11173</v>
      </c>
      <c r="E2409" s="454">
        <v>11173</v>
      </c>
      <c r="F2409" s="446">
        <v>0</v>
      </c>
      <c r="G2409" s="455"/>
      <c r="H2409" s="455"/>
    </row>
    <row r="2410" spans="2:8" s="424" customFormat="1">
      <c r="B2410" s="452" t="s">
        <v>1262</v>
      </c>
      <c r="C2410" s="453"/>
      <c r="D2410" s="454">
        <v>11173</v>
      </c>
      <c r="E2410" s="454">
        <v>11173</v>
      </c>
      <c r="F2410" s="446">
        <v>0</v>
      </c>
      <c r="G2410" s="455"/>
      <c r="H2410" s="455"/>
    </row>
    <row r="2411" spans="2:8" s="424" customFormat="1">
      <c r="B2411" s="452" t="s">
        <v>1262</v>
      </c>
      <c r="C2411" s="453"/>
      <c r="D2411" s="454">
        <v>11173</v>
      </c>
      <c r="E2411" s="454">
        <v>11173</v>
      </c>
      <c r="F2411" s="446">
        <v>0</v>
      </c>
      <c r="G2411" s="455"/>
      <c r="H2411" s="455"/>
    </row>
    <row r="2412" spans="2:8" s="424" customFormat="1">
      <c r="B2412" s="452" t="s">
        <v>1262</v>
      </c>
      <c r="C2412" s="453"/>
      <c r="D2412" s="454">
        <v>11173</v>
      </c>
      <c r="E2412" s="454">
        <v>11173</v>
      </c>
      <c r="F2412" s="446">
        <v>0</v>
      </c>
      <c r="G2412" s="455"/>
      <c r="H2412" s="455"/>
    </row>
    <row r="2413" spans="2:8" s="424" customFormat="1">
      <c r="B2413" s="452" t="s">
        <v>1262</v>
      </c>
      <c r="C2413" s="453"/>
      <c r="D2413" s="454">
        <v>11173</v>
      </c>
      <c r="E2413" s="454">
        <v>11173</v>
      </c>
      <c r="F2413" s="446">
        <v>0</v>
      </c>
      <c r="G2413" s="455"/>
      <c r="H2413" s="455"/>
    </row>
    <row r="2414" spans="2:8" s="424" customFormat="1">
      <c r="B2414" s="452" t="s">
        <v>1262</v>
      </c>
      <c r="C2414" s="453"/>
      <c r="D2414" s="454">
        <v>11173</v>
      </c>
      <c r="E2414" s="454">
        <v>11173</v>
      </c>
      <c r="F2414" s="446">
        <v>0</v>
      </c>
      <c r="G2414" s="455"/>
      <c r="H2414" s="455"/>
    </row>
    <row r="2415" spans="2:8" s="424" customFormat="1">
      <c r="B2415" s="452" t="s">
        <v>1262</v>
      </c>
      <c r="C2415" s="453"/>
      <c r="D2415" s="454">
        <v>11173</v>
      </c>
      <c r="E2415" s="454">
        <v>11173</v>
      </c>
      <c r="F2415" s="446">
        <v>0</v>
      </c>
      <c r="G2415" s="455"/>
      <c r="H2415" s="455"/>
    </row>
    <row r="2416" spans="2:8" s="424" customFormat="1">
      <c r="B2416" s="452" t="s">
        <v>1262</v>
      </c>
      <c r="C2416" s="453"/>
      <c r="D2416" s="454">
        <v>11173</v>
      </c>
      <c r="E2416" s="454">
        <v>11173</v>
      </c>
      <c r="F2416" s="446">
        <v>0</v>
      </c>
      <c r="G2416" s="455"/>
      <c r="H2416" s="455"/>
    </row>
    <row r="2417" spans="2:8" s="424" customFormat="1">
      <c r="B2417" s="452" t="s">
        <v>1262</v>
      </c>
      <c r="C2417" s="453"/>
      <c r="D2417" s="454">
        <v>11173</v>
      </c>
      <c r="E2417" s="454">
        <v>11173</v>
      </c>
      <c r="F2417" s="446">
        <v>0</v>
      </c>
      <c r="G2417" s="455"/>
      <c r="H2417" s="455"/>
    </row>
    <row r="2418" spans="2:8" s="424" customFormat="1">
      <c r="B2418" s="452" t="s">
        <v>1262</v>
      </c>
      <c r="C2418" s="453"/>
      <c r="D2418" s="454">
        <v>11173</v>
      </c>
      <c r="E2418" s="454">
        <v>11173</v>
      </c>
      <c r="F2418" s="446">
        <v>0</v>
      </c>
      <c r="G2418" s="455"/>
      <c r="H2418" s="455"/>
    </row>
    <row r="2419" spans="2:8" s="424" customFormat="1">
      <c r="B2419" s="452" t="s">
        <v>1262</v>
      </c>
      <c r="C2419" s="453"/>
      <c r="D2419" s="454">
        <v>11173</v>
      </c>
      <c r="E2419" s="454">
        <v>11173</v>
      </c>
      <c r="F2419" s="446">
        <v>0</v>
      </c>
      <c r="G2419" s="455"/>
      <c r="H2419" s="455"/>
    </row>
    <row r="2420" spans="2:8" s="424" customFormat="1">
      <c r="B2420" s="452" t="s">
        <v>1262</v>
      </c>
      <c r="C2420" s="453"/>
      <c r="D2420" s="454">
        <v>11173</v>
      </c>
      <c r="E2420" s="454">
        <v>11173</v>
      </c>
      <c r="F2420" s="446">
        <v>0</v>
      </c>
      <c r="G2420" s="455"/>
      <c r="H2420" s="455"/>
    </row>
    <row r="2421" spans="2:8" s="424" customFormat="1">
      <c r="B2421" s="452" t="s">
        <v>1262</v>
      </c>
      <c r="C2421" s="453"/>
      <c r="D2421" s="454">
        <v>11173</v>
      </c>
      <c r="E2421" s="454">
        <v>11173</v>
      </c>
      <c r="F2421" s="446">
        <v>0</v>
      </c>
      <c r="G2421" s="455"/>
      <c r="H2421" s="455"/>
    </row>
    <row r="2422" spans="2:8" s="424" customFormat="1">
      <c r="B2422" s="452" t="s">
        <v>1262</v>
      </c>
      <c r="C2422" s="453"/>
      <c r="D2422" s="454">
        <v>11173</v>
      </c>
      <c r="E2422" s="454">
        <v>11173</v>
      </c>
      <c r="F2422" s="446">
        <v>0</v>
      </c>
      <c r="G2422" s="455"/>
      <c r="H2422" s="455"/>
    </row>
    <row r="2423" spans="2:8" s="424" customFormat="1">
      <c r="B2423" s="452" t="s">
        <v>1262</v>
      </c>
      <c r="C2423" s="453"/>
      <c r="D2423" s="454">
        <v>11176</v>
      </c>
      <c r="E2423" s="454">
        <v>11176</v>
      </c>
      <c r="F2423" s="446">
        <v>0</v>
      </c>
      <c r="G2423" s="455"/>
      <c r="H2423" s="455"/>
    </row>
    <row r="2424" spans="2:8" s="424" customFormat="1">
      <c r="B2424" s="452" t="s">
        <v>2233</v>
      </c>
      <c r="C2424" s="453"/>
      <c r="D2424" s="454">
        <v>9055</v>
      </c>
      <c r="E2424" s="454">
        <v>9055</v>
      </c>
      <c r="F2424" s="446">
        <v>0</v>
      </c>
      <c r="G2424" s="455"/>
      <c r="H2424" s="455"/>
    </row>
    <row r="2425" spans="2:8" s="424" customFormat="1">
      <c r="B2425" s="452" t="s">
        <v>2233</v>
      </c>
      <c r="C2425" s="453"/>
      <c r="D2425" s="454">
        <v>9055</v>
      </c>
      <c r="E2425" s="454">
        <v>9055</v>
      </c>
      <c r="F2425" s="446">
        <v>0</v>
      </c>
      <c r="G2425" s="455"/>
      <c r="H2425" s="455"/>
    </row>
    <row r="2426" spans="2:8" s="424" customFormat="1">
      <c r="B2426" s="452" t="s">
        <v>2233</v>
      </c>
      <c r="C2426" s="453"/>
      <c r="D2426" s="454">
        <v>9055</v>
      </c>
      <c r="E2426" s="454">
        <v>9055</v>
      </c>
      <c r="F2426" s="446">
        <v>0</v>
      </c>
      <c r="G2426" s="455"/>
      <c r="H2426" s="455"/>
    </row>
    <row r="2427" spans="2:8" s="424" customFormat="1">
      <c r="B2427" s="452" t="s">
        <v>1254</v>
      </c>
      <c r="C2427" s="453"/>
      <c r="D2427" s="454">
        <v>3772</v>
      </c>
      <c r="E2427" s="454">
        <v>3772</v>
      </c>
      <c r="F2427" s="446">
        <v>0</v>
      </c>
      <c r="G2427" s="455"/>
      <c r="H2427" s="455"/>
    </row>
    <row r="2428" spans="2:8" s="424" customFormat="1">
      <c r="B2428" s="452" t="s">
        <v>1254</v>
      </c>
      <c r="C2428" s="453"/>
      <c r="D2428" s="454">
        <v>3772</v>
      </c>
      <c r="E2428" s="454">
        <v>3772</v>
      </c>
      <c r="F2428" s="446">
        <v>0</v>
      </c>
      <c r="G2428" s="455"/>
      <c r="H2428" s="455"/>
    </row>
    <row r="2429" spans="2:8" s="424" customFormat="1">
      <c r="B2429" s="452" t="s">
        <v>1254</v>
      </c>
      <c r="C2429" s="453"/>
      <c r="D2429" s="454">
        <v>3772</v>
      </c>
      <c r="E2429" s="454">
        <v>3772</v>
      </c>
      <c r="F2429" s="446">
        <v>0</v>
      </c>
      <c r="G2429" s="455"/>
      <c r="H2429" s="455"/>
    </row>
    <row r="2430" spans="2:8" s="424" customFormat="1">
      <c r="B2430" s="452" t="s">
        <v>1254</v>
      </c>
      <c r="C2430" s="453"/>
      <c r="D2430" s="454">
        <v>3772</v>
      </c>
      <c r="E2430" s="454">
        <v>3772</v>
      </c>
      <c r="F2430" s="446">
        <v>0</v>
      </c>
      <c r="G2430" s="455"/>
      <c r="H2430" s="455"/>
    </row>
    <row r="2431" spans="2:8" s="424" customFormat="1">
      <c r="B2431" s="452" t="s">
        <v>1254</v>
      </c>
      <c r="C2431" s="453"/>
      <c r="D2431" s="454">
        <v>3772</v>
      </c>
      <c r="E2431" s="454">
        <v>3772</v>
      </c>
      <c r="F2431" s="446">
        <v>0</v>
      </c>
      <c r="G2431" s="455"/>
      <c r="H2431" s="455"/>
    </row>
    <row r="2432" spans="2:8" s="424" customFormat="1">
      <c r="B2432" s="452" t="s">
        <v>1254</v>
      </c>
      <c r="C2432" s="453"/>
      <c r="D2432" s="454">
        <v>3772</v>
      </c>
      <c r="E2432" s="454">
        <v>3772</v>
      </c>
      <c r="F2432" s="446">
        <v>0</v>
      </c>
      <c r="G2432" s="455"/>
      <c r="H2432" s="455"/>
    </row>
    <row r="2433" spans="2:8" s="424" customFormat="1">
      <c r="B2433" s="452" t="s">
        <v>1254</v>
      </c>
      <c r="C2433" s="453"/>
      <c r="D2433" s="454">
        <v>3772</v>
      </c>
      <c r="E2433" s="454">
        <v>3772</v>
      </c>
      <c r="F2433" s="446">
        <v>0</v>
      </c>
      <c r="G2433" s="455"/>
      <c r="H2433" s="455"/>
    </row>
    <row r="2434" spans="2:8" s="424" customFormat="1">
      <c r="B2434" s="452" t="s">
        <v>1254</v>
      </c>
      <c r="C2434" s="453"/>
      <c r="D2434" s="454">
        <v>3772</v>
      </c>
      <c r="E2434" s="454">
        <v>3772</v>
      </c>
      <c r="F2434" s="446">
        <v>0</v>
      </c>
      <c r="G2434" s="455"/>
      <c r="H2434" s="455"/>
    </row>
    <row r="2435" spans="2:8" s="424" customFormat="1">
      <c r="B2435" s="452" t="s">
        <v>1254</v>
      </c>
      <c r="C2435" s="453"/>
      <c r="D2435" s="454">
        <v>3772</v>
      </c>
      <c r="E2435" s="454">
        <v>3772</v>
      </c>
      <c r="F2435" s="446">
        <v>0</v>
      </c>
      <c r="G2435" s="455"/>
      <c r="H2435" s="455"/>
    </row>
    <row r="2436" spans="2:8" s="424" customFormat="1">
      <c r="B2436" s="452" t="s">
        <v>1254</v>
      </c>
      <c r="C2436" s="453"/>
      <c r="D2436" s="454">
        <v>3772</v>
      </c>
      <c r="E2436" s="454">
        <v>3772</v>
      </c>
      <c r="F2436" s="446">
        <v>0</v>
      </c>
      <c r="G2436" s="455"/>
      <c r="H2436" s="455"/>
    </row>
    <row r="2437" spans="2:8" s="424" customFormat="1">
      <c r="B2437" s="452" t="s">
        <v>1254</v>
      </c>
      <c r="C2437" s="453"/>
      <c r="D2437" s="454">
        <v>3772</v>
      </c>
      <c r="E2437" s="454">
        <v>3772</v>
      </c>
      <c r="F2437" s="446">
        <v>0</v>
      </c>
      <c r="G2437" s="455"/>
      <c r="H2437" s="455"/>
    </row>
    <row r="2438" spans="2:8" s="424" customFormat="1">
      <c r="B2438" s="452" t="s">
        <v>1254</v>
      </c>
      <c r="C2438" s="453"/>
      <c r="D2438" s="454">
        <v>3767</v>
      </c>
      <c r="E2438" s="454">
        <v>3767</v>
      </c>
      <c r="F2438" s="446">
        <v>0</v>
      </c>
      <c r="G2438" s="455"/>
      <c r="H2438" s="455"/>
    </row>
    <row r="2439" spans="2:8" s="424" customFormat="1">
      <c r="B2439" s="452" t="s">
        <v>1255</v>
      </c>
      <c r="C2439" s="453"/>
      <c r="D2439" s="454">
        <v>10545</v>
      </c>
      <c r="E2439" s="454">
        <v>10545</v>
      </c>
      <c r="F2439" s="446">
        <v>0</v>
      </c>
      <c r="G2439" s="455"/>
      <c r="H2439" s="455"/>
    </row>
    <row r="2440" spans="2:8" s="424" customFormat="1">
      <c r="B2440" s="452" t="s">
        <v>2234</v>
      </c>
      <c r="C2440" s="453"/>
      <c r="D2440" s="454">
        <v>4756</v>
      </c>
      <c r="E2440" s="454">
        <v>4756</v>
      </c>
      <c r="F2440" s="446">
        <v>0</v>
      </c>
      <c r="G2440" s="455"/>
      <c r="H2440" s="455"/>
    </row>
    <row r="2441" spans="2:8" s="424" customFormat="1">
      <c r="B2441" s="452" t="s">
        <v>2234</v>
      </c>
      <c r="C2441" s="453"/>
      <c r="D2441" s="454">
        <v>4756</v>
      </c>
      <c r="E2441" s="454">
        <v>4756</v>
      </c>
      <c r="F2441" s="446">
        <v>0</v>
      </c>
      <c r="G2441" s="455"/>
      <c r="H2441" s="455"/>
    </row>
    <row r="2442" spans="2:8" s="424" customFormat="1">
      <c r="B2442" s="452" t="s">
        <v>2234</v>
      </c>
      <c r="C2442" s="453"/>
      <c r="D2442" s="454">
        <v>4756</v>
      </c>
      <c r="E2442" s="454">
        <v>4756</v>
      </c>
      <c r="F2442" s="446">
        <v>0</v>
      </c>
      <c r="G2442" s="455"/>
      <c r="H2442" s="455"/>
    </row>
    <row r="2443" spans="2:8" s="424" customFormat="1">
      <c r="B2443" s="452" t="s">
        <v>2234</v>
      </c>
      <c r="C2443" s="453"/>
      <c r="D2443" s="454">
        <v>4756</v>
      </c>
      <c r="E2443" s="454">
        <v>4756</v>
      </c>
      <c r="F2443" s="446">
        <v>0</v>
      </c>
      <c r="G2443" s="455"/>
      <c r="H2443" s="455"/>
    </row>
    <row r="2444" spans="2:8" s="424" customFormat="1">
      <c r="B2444" s="452" t="s">
        <v>2234</v>
      </c>
      <c r="C2444" s="453"/>
      <c r="D2444" s="454">
        <v>4756</v>
      </c>
      <c r="E2444" s="454">
        <v>4756</v>
      </c>
      <c r="F2444" s="446">
        <v>0</v>
      </c>
      <c r="G2444" s="455"/>
      <c r="H2444" s="455"/>
    </row>
    <row r="2445" spans="2:8" s="424" customFormat="1">
      <c r="B2445" s="452" t="s">
        <v>2235</v>
      </c>
      <c r="C2445" s="453"/>
      <c r="D2445" s="454">
        <v>2756</v>
      </c>
      <c r="E2445" s="454">
        <v>2756</v>
      </c>
      <c r="F2445" s="446">
        <v>0</v>
      </c>
      <c r="G2445" s="455"/>
      <c r="H2445" s="455"/>
    </row>
    <row r="2446" spans="2:8" s="424" customFormat="1">
      <c r="B2446" s="452" t="s">
        <v>2235</v>
      </c>
      <c r="C2446" s="453"/>
      <c r="D2446" s="454">
        <v>2756</v>
      </c>
      <c r="E2446" s="454">
        <v>2756</v>
      </c>
      <c r="F2446" s="446">
        <v>0</v>
      </c>
      <c r="G2446" s="455"/>
      <c r="H2446" s="455"/>
    </row>
    <row r="2447" spans="2:8" s="424" customFormat="1">
      <c r="B2447" s="452" t="s">
        <v>2235</v>
      </c>
      <c r="C2447" s="453"/>
      <c r="D2447" s="454">
        <v>2756</v>
      </c>
      <c r="E2447" s="454">
        <v>2756</v>
      </c>
      <c r="F2447" s="446">
        <v>0</v>
      </c>
      <c r="G2447" s="455"/>
      <c r="H2447" s="455"/>
    </row>
    <row r="2448" spans="2:8" s="424" customFormat="1">
      <c r="B2448" s="452" t="s">
        <v>2235</v>
      </c>
      <c r="C2448" s="453"/>
      <c r="D2448" s="454">
        <v>2756</v>
      </c>
      <c r="E2448" s="454">
        <v>2756</v>
      </c>
      <c r="F2448" s="446">
        <v>0</v>
      </c>
      <c r="G2448" s="455"/>
      <c r="H2448" s="455"/>
    </row>
    <row r="2449" spans="2:8" s="424" customFormat="1">
      <c r="B2449" s="452" t="s">
        <v>2235</v>
      </c>
      <c r="C2449" s="453"/>
      <c r="D2449" s="454">
        <v>2756</v>
      </c>
      <c r="E2449" s="454">
        <v>2756</v>
      </c>
      <c r="F2449" s="446">
        <v>0</v>
      </c>
      <c r="G2449" s="455"/>
      <c r="H2449" s="455"/>
    </row>
    <row r="2450" spans="2:8" s="424" customFormat="1">
      <c r="B2450" s="452" t="s">
        <v>2236</v>
      </c>
      <c r="C2450" s="453"/>
      <c r="D2450" s="454">
        <v>5504</v>
      </c>
      <c r="E2450" s="454">
        <v>5504</v>
      </c>
      <c r="F2450" s="446">
        <v>0</v>
      </c>
      <c r="G2450" s="455"/>
      <c r="H2450" s="455"/>
    </row>
    <row r="2451" spans="2:8" s="424" customFormat="1">
      <c r="B2451" s="452" t="s">
        <v>2236</v>
      </c>
      <c r="C2451" s="453"/>
      <c r="D2451" s="454">
        <v>5504</v>
      </c>
      <c r="E2451" s="454">
        <v>5504</v>
      </c>
      <c r="F2451" s="446">
        <v>0</v>
      </c>
      <c r="G2451" s="455"/>
      <c r="H2451" s="455"/>
    </row>
    <row r="2452" spans="2:8" s="424" customFormat="1">
      <c r="B2452" s="452" t="s">
        <v>2236</v>
      </c>
      <c r="C2452" s="453"/>
      <c r="D2452" s="454">
        <v>5504</v>
      </c>
      <c r="E2452" s="454">
        <v>5504</v>
      </c>
      <c r="F2452" s="446">
        <v>0</v>
      </c>
      <c r="G2452" s="455"/>
      <c r="H2452" s="455"/>
    </row>
    <row r="2453" spans="2:8" s="424" customFormat="1">
      <c r="B2453" s="452" t="s">
        <v>2236</v>
      </c>
      <c r="C2453" s="453"/>
      <c r="D2453" s="454">
        <v>5504</v>
      </c>
      <c r="E2453" s="454">
        <v>5504</v>
      </c>
      <c r="F2453" s="446">
        <v>0</v>
      </c>
      <c r="G2453" s="455"/>
      <c r="H2453" s="455"/>
    </row>
    <row r="2454" spans="2:8" s="424" customFormat="1">
      <c r="B2454" s="452" t="s">
        <v>2236</v>
      </c>
      <c r="C2454" s="453"/>
      <c r="D2454" s="454">
        <v>5504</v>
      </c>
      <c r="E2454" s="454">
        <v>5504</v>
      </c>
      <c r="F2454" s="446">
        <v>0</v>
      </c>
      <c r="G2454" s="455"/>
      <c r="H2454" s="455"/>
    </row>
    <row r="2455" spans="2:8" s="424" customFormat="1">
      <c r="B2455" s="452" t="s">
        <v>2236</v>
      </c>
      <c r="C2455" s="453"/>
      <c r="D2455" s="454">
        <v>5504</v>
      </c>
      <c r="E2455" s="454">
        <v>5504</v>
      </c>
      <c r="F2455" s="446">
        <v>0</v>
      </c>
      <c r="G2455" s="455"/>
      <c r="H2455" s="455"/>
    </row>
    <row r="2456" spans="2:8" s="424" customFormat="1">
      <c r="B2456" s="452" t="s">
        <v>2236</v>
      </c>
      <c r="C2456" s="453"/>
      <c r="D2456" s="454">
        <v>5504</v>
      </c>
      <c r="E2456" s="454">
        <v>5504</v>
      </c>
      <c r="F2456" s="446">
        <v>0</v>
      </c>
      <c r="G2456" s="455"/>
      <c r="H2456" s="455"/>
    </row>
    <row r="2457" spans="2:8" s="424" customFormat="1">
      <c r="B2457" s="452" t="s">
        <v>2236</v>
      </c>
      <c r="C2457" s="453"/>
      <c r="D2457" s="454">
        <v>5504</v>
      </c>
      <c r="E2457" s="454">
        <v>5504</v>
      </c>
      <c r="F2457" s="446">
        <v>0</v>
      </c>
      <c r="G2457" s="455"/>
      <c r="H2457" s="455"/>
    </row>
    <row r="2458" spans="2:8" s="424" customFormat="1">
      <c r="B2458" s="452" t="s">
        <v>2236</v>
      </c>
      <c r="C2458" s="453"/>
      <c r="D2458" s="454">
        <v>5504</v>
      </c>
      <c r="E2458" s="454">
        <v>5504</v>
      </c>
      <c r="F2458" s="446">
        <v>0</v>
      </c>
      <c r="G2458" s="455"/>
      <c r="H2458" s="455"/>
    </row>
    <row r="2459" spans="2:8" s="424" customFormat="1">
      <c r="B2459" s="452" t="s">
        <v>2236</v>
      </c>
      <c r="C2459" s="453"/>
      <c r="D2459" s="454">
        <v>5504</v>
      </c>
      <c r="E2459" s="454">
        <v>5504</v>
      </c>
      <c r="F2459" s="446">
        <v>0</v>
      </c>
      <c r="G2459" s="455"/>
      <c r="H2459" s="455"/>
    </row>
    <row r="2460" spans="2:8" s="424" customFormat="1">
      <c r="B2460" s="452" t="s">
        <v>2237</v>
      </c>
      <c r="C2460" s="453"/>
      <c r="D2460" s="454">
        <v>5504</v>
      </c>
      <c r="E2460" s="454">
        <v>5504</v>
      </c>
      <c r="F2460" s="446">
        <v>0</v>
      </c>
      <c r="G2460" s="455"/>
      <c r="H2460" s="455"/>
    </row>
    <row r="2461" spans="2:8" s="424" customFormat="1">
      <c r="B2461" s="452" t="s">
        <v>2237</v>
      </c>
      <c r="C2461" s="453"/>
      <c r="D2461" s="454">
        <v>5504</v>
      </c>
      <c r="E2461" s="454">
        <v>5504</v>
      </c>
      <c r="F2461" s="446">
        <v>0</v>
      </c>
      <c r="G2461" s="455"/>
      <c r="H2461" s="455"/>
    </row>
    <row r="2462" spans="2:8" s="424" customFormat="1">
      <c r="B2462" s="452" t="s">
        <v>2237</v>
      </c>
      <c r="C2462" s="453"/>
      <c r="D2462" s="454">
        <v>5504</v>
      </c>
      <c r="E2462" s="454">
        <v>5504</v>
      </c>
      <c r="F2462" s="446">
        <v>0</v>
      </c>
      <c r="G2462" s="455"/>
      <c r="H2462" s="455"/>
    </row>
    <row r="2463" spans="2:8" s="424" customFormat="1">
      <c r="B2463" s="452" t="s">
        <v>2237</v>
      </c>
      <c r="C2463" s="453"/>
      <c r="D2463" s="454">
        <v>5504</v>
      </c>
      <c r="E2463" s="454">
        <v>5504</v>
      </c>
      <c r="F2463" s="446">
        <v>0</v>
      </c>
      <c r="G2463" s="455"/>
      <c r="H2463" s="455"/>
    </row>
    <row r="2464" spans="2:8" s="424" customFormat="1">
      <c r="B2464" s="452" t="s">
        <v>2237</v>
      </c>
      <c r="C2464" s="453"/>
      <c r="D2464" s="454">
        <v>5504</v>
      </c>
      <c r="E2464" s="454">
        <v>5504</v>
      </c>
      <c r="F2464" s="446">
        <v>0</v>
      </c>
      <c r="G2464" s="455"/>
      <c r="H2464" s="455"/>
    </row>
    <row r="2465" spans="2:8" s="424" customFormat="1">
      <c r="B2465" s="452" t="s">
        <v>2237</v>
      </c>
      <c r="C2465" s="453"/>
      <c r="D2465" s="454">
        <v>5504</v>
      </c>
      <c r="E2465" s="454">
        <v>5504</v>
      </c>
      <c r="F2465" s="446">
        <v>0</v>
      </c>
      <c r="G2465" s="455"/>
      <c r="H2465" s="455"/>
    </row>
    <row r="2466" spans="2:8" s="424" customFormat="1">
      <c r="B2466" s="452" t="s">
        <v>2237</v>
      </c>
      <c r="C2466" s="453"/>
      <c r="D2466" s="454">
        <v>5504</v>
      </c>
      <c r="E2466" s="454">
        <v>5504</v>
      </c>
      <c r="F2466" s="446">
        <v>0</v>
      </c>
      <c r="G2466" s="455"/>
      <c r="H2466" s="455"/>
    </row>
    <row r="2467" spans="2:8" s="424" customFormat="1">
      <c r="B2467" s="452" t="s">
        <v>2237</v>
      </c>
      <c r="C2467" s="453"/>
      <c r="D2467" s="454">
        <v>5504</v>
      </c>
      <c r="E2467" s="454">
        <v>5504</v>
      </c>
      <c r="F2467" s="446">
        <v>0</v>
      </c>
      <c r="G2467" s="455"/>
      <c r="H2467" s="455"/>
    </row>
    <row r="2468" spans="2:8" s="424" customFormat="1">
      <c r="B2468" s="452" t="s">
        <v>2237</v>
      </c>
      <c r="C2468" s="453"/>
      <c r="D2468" s="454">
        <v>5504</v>
      </c>
      <c r="E2468" s="454">
        <v>5504</v>
      </c>
      <c r="F2468" s="446">
        <v>0</v>
      </c>
      <c r="G2468" s="455"/>
      <c r="H2468" s="455"/>
    </row>
    <row r="2469" spans="2:8" s="424" customFormat="1">
      <c r="B2469" s="452" t="s">
        <v>2237</v>
      </c>
      <c r="C2469" s="453"/>
      <c r="D2469" s="454">
        <v>5504</v>
      </c>
      <c r="E2469" s="454">
        <v>5504</v>
      </c>
      <c r="F2469" s="446">
        <v>0</v>
      </c>
      <c r="G2469" s="455"/>
      <c r="H2469" s="455"/>
    </row>
    <row r="2470" spans="2:8" s="424" customFormat="1">
      <c r="B2470" s="452" t="s">
        <v>2238</v>
      </c>
      <c r="C2470" s="453"/>
      <c r="D2470" s="454">
        <v>1567</v>
      </c>
      <c r="E2470" s="454">
        <v>1567</v>
      </c>
      <c r="F2470" s="446">
        <v>0</v>
      </c>
      <c r="G2470" s="455"/>
      <c r="H2470" s="455"/>
    </row>
    <row r="2471" spans="2:8" s="424" customFormat="1">
      <c r="B2471" s="452" t="s">
        <v>2238</v>
      </c>
      <c r="C2471" s="453"/>
      <c r="D2471" s="454">
        <v>1567</v>
      </c>
      <c r="E2471" s="454">
        <v>1567</v>
      </c>
      <c r="F2471" s="446">
        <v>0</v>
      </c>
      <c r="G2471" s="455"/>
      <c r="H2471" s="455"/>
    </row>
    <row r="2472" spans="2:8" s="424" customFormat="1">
      <c r="B2472" s="452" t="s">
        <v>2238</v>
      </c>
      <c r="C2472" s="453"/>
      <c r="D2472" s="454">
        <v>1567</v>
      </c>
      <c r="E2472" s="454">
        <v>1567</v>
      </c>
      <c r="F2472" s="446">
        <v>0</v>
      </c>
      <c r="G2472" s="455"/>
      <c r="H2472" s="455"/>
    </row>
    <row r="2473" spans="2:8" s="424" customFormat="1">
      <c r="B2473" s="452" t="s">
        <v>2238</v>
      </c>
      <c r="C2473" s="453"/>
      <c r="D2473" s="454">
        <v>1567</v>
      </c>
      <c r="E2473" s="454">
        <v>1567</v>
      </c>
      <c r="F2473" s="446">
        <v>0</v>
      </c>
      <c r="G2473" s="455"/>
      <c r="H2473" s="455"/>
    </row>
    <row r="2474" spans="2:8" s="424" customFormat="1">
      <c r="B2474" s="452" t="s">
        <v>2238</v>
      </c>
      <c r="C2474" s="453"/>
      <c r="D2474" s="454">
        <v>1567</v>
      </c>
      <c r="E2474" s="454">
        <v>1567</v>
      </c>
      <c r="F2474" s="446">
        <v>0</v>
      </c>
      <c r="G2474" s="455"/>
      <c r="H2474" s="455"/>
    </row>
    <row r="2475" spans="2:8" s="424" customFormat="1">
      <c r="B2475" s="452" t="s">
        <v>2238</v>
      </c>
      <c r="C2475" s="453"/>
      <c r="D2475" s="454">
        <v>1567</v>
      </c>
      <c r="E2475" s="454">
        <v>1567</v>
      </c>
      <c r="F2475" s="446">
        <v>0</v>
      </c>
      <c r="G2475" s="455"/>
      <c r="H2475" s="455"/>
    </row>
    <row r="2476" spans="2:8" s="424" customFormat="1">
      <c r="B2476" s="452" t="s">
        <v>2238</v>
      </c>
      <c r="C2476" s="453"/>
      <c r="D2476" s="454">
        <v>1567</v>
      </c>
      <c r="E2476" s="454">
        <v>1567</v>
      </c>
      <c r="F2476" s="446">
        <v>0</v>
      </c>
      <c r="G2476" s="455"/>
      <c r="H2476" s="455"/>
    </row>
    <row r="2477" spans="2:8" s="424" customFormat="1">
      <c r="B2477" s="452" t="s">
        <v>2238</v>
      </c>
      <c r="C2477" s="453"/>
      <c r="D2477" s="454">
        <v>1567</v>
      </c>
      <c r="E2477" s="454">
        <v>1567</v>
      </c>
      <c r="F2477" s="446">
        <v>0</v>
      </c>
      <c r="G2477" s="455"/>
      <c r="H2477" s="455"/>
    </row>
    <row r="2478" spans="2:8" s="424" customFormat="1">
      <c r="B2478" s="452" t="s">
        <v>2238</v>
      </c>
      <c r="C2478" s="453"/>
      <c r="D2478" s="454">
        <v>1567</v>
      </c>
      <c r="E2478" s="454">
        <v>1567</v>
      </c>
      <c r="F2478" s="446">
        <v>0</v>
      </c>
      <c r="G2478" s="455"/>
      <c r="H2478" s="455"/>
    </row>
    <row r="2479" spans="2:8" s="424" customFormat="1">
      <c r="B2479" s="452" t="s">
        <v>2238</v>
      </c>
      <c r="C2479" s="453"/>
      <c r="D2479" s="454">
        <v>1567</v>
      </c>
      <c r="E2479" s="454">
        <v>1567</v>
      </c>
      <c r="F2479" s="446">
        <v>0</v>
      </c>
      <c r="G2479" s="455"/>
      <c r="H2479" s="455"/>
    </row>
    <row r="2480" spans="2:8" s="424" customFormat="1">
      <c r="B2480" s="452" t="s">
        <v>1263</v>
      </c>
      <c r="C2480" s="453"/>
      <c r="D2480" s="454">
        <v>59902</v>
      </c>
      <c r="E2480" s="454">
        <v>59902</v>
      </c>
      <c r="F2480" s="446">
        <v>0</v>
      </c>
      <c r="G2480" s="455"/>
      <c r="H2480" s="455"/>
    </row>
    <row r="2481" spans="2:8" s="424" customFormat="1">
      <c r="B2481" s="452" t="s">
        <v>1263</v>
      </c>
      <c r="C2481" s="453"/>
      <c r="D2481" s="454">
        <v>59902</v>
      </c>
      <c r="E2481" s="454">
        <v>59902</v>
      </c>
      <c r="F2481" s="446">
        <v>0</v>
      </c>
      <c r="G2481" s="455"/>
      <c r="H2481" s="455"/>
    </row>
    <row r="2482" spans="2:8" s="424" customFormat="1">
      <c r="B2482" s="452" t="s">
        <v>1263</v>
      </c>
      <c r="C2482" s="453"/>
      <c r="D2482" s="454">
        <v>59902</v>
      </c>
      <c r="E2482" s="454">
        <v>59902</v>
      </c>
      <c r="F2482" s="446">
        <v>0</v>
      </c>
      <c r="G2482" s="455"/>
      <c r="H2482" s="455"/>
    </row>
    <row r="2483" spans="2:8" s="424" customFormat="1">
      <c r="B2483" s="452" t="s">
        <v>1263</v>
      </c>
      <c r="C2483" s="453"/>
      <c r="D2483" s="454">
        <v>59902</v>
      </c>
      <c r="E2483" s="454">
        <v>59902</v>
      </c>
      <c r="F2483" s="446">
        <v>0</v>
      </c>
      <c r="G2483" s="455"/>
      <c r="H2483" s="455"/>
    </row>
    <row r="2484" spans="2:8" s="424" customFormat="1">
      <c r="B2484" s="452" t="s">
        <v>1263</v>
      </c>
      <c r="C2484" s="453"/>
      <c r="D2484" s="454">
        <v>59902</v>
      </c>
      <c r="E2484" s="454">
        <v>59902</v>
      </c>
      <c r="F2484" s="446">
        <v>0</v>
      </c>
      <c r="G2484" s="455"/>
      <c r="H2484" s="455"/>
    </row>
    <row r="2485" spans="2:8" s="424" customFormat="1">
      <c r="B2485" s="452" t="s">
        <v>1263</v>
      </c>
      <c r="C2485" s="453"/>
      <c r="D2485" s="454">
        <v>59902</v>
      </c>
      <c r="E2485" s="454">
        <v>59902</v>
      </c>
      <c r="F2485" s="446">
        <v>0</v>
      </c>
      <c r="G2485" s="455"/>
      <c r="H2485" s="455"/>
    </row>
    <row r="2486" spans="2:8" s="424" customFormat="1">
      <c r="B2486" s="452" t="s">
        <v>1263</v>
      </c>
      <c r="C2486" s="453"/>
      <c r="D2486" s="454">
        <v>59902</v>
      </c>
      <c r="E2486" s="454">
        <v>59902</v>
      </c>
      <c r="F2486" s="446">
        <v>0</v>
      </c>
      <c r="G2486" s="455"/>
      <c r="H2486" s="455"/>
    </row>
    <row r="2487" spans="2:8" s="424" customFormat="1">
      <c r="B2487" s="452" t="s">
        <v>1263</v>
      </c>
      <c r="C2487" s="453"/>
      <c r="D2487" s="454">
        <v>59902</v>
      </c>
      <c r="E2487" s="454">
        <v>59902</v>
      </c>
      <c r="F2487" s="446">
        <v>0</v>
      </c>
      <c r="G2487" s="455"/>
      <c r="H2487" s="455"/>
    </row>
    <row r="2488" spans="2:8" s="424" customFormat="1">
      <c r="B2488" s="452" t="s">
        <v>1263</v>
      </c>
      <c r="C2488" s="453"/>
      <c r="D2488" s="454">
        <v>59902</v>
      </c>
      <c r="E2488" s="454">
        <v>59902</v>
      </c>
      <c r="F2488" s="446">
        <v>0</v>
      </c>
      <c r="G2488" s="455"/>
      <c r="H2488" s="455"/>
    </row>
    <row r="2489" spans="2:8" s="424" customFormat="1">
      <c r="B2489" s="452" t="s">
        <v>1263</v>
      </c>
      <c r="C2489" s="453"/>
      <c r="D2489" s="454">
        <v>59903</v>
      </c>
      <c r="E2489" s="454">
        <v>59903</v>
      </c>
      <c r="F2489" s="446">
        <v>0</v>
      </c>
      <c r="G2489" s="455"/>
      <c r="H2489" s="455"/>
    </row>
    <row r="2490" spans="2:8" s="424" customFormat="1">
      <c r="B2490" s="452" t="s">
        <v>2239</v>
      </c>
      <c r="C2490" s="453"/>
      <c r="D2490" s="454">
        <v>46000</v>
      </c>
      <c r="E2490" s="454">
        <v>46000</v>
      </c>
      <c r="F2490" s="446">
        <v>0</v>
      </c>
      <c r="G2490" s="455"/>
      <c r="H2490" s="455"/>
    </row>
    <row r="2491" spans="2:8" s="424" customFormat="1">
      <c r="B2491" s="452" t="s">
        <v>2239</v>
      </c>
      <c r="C2491" s="453"/>
      <c r="D2491" s="454">
        <v>46000</v>
      </c>
      <c r="E2491" s="454">
        <v>46000</v>
      </c>
      <c r="F2491" s="446">
        <v>0</v>
      </c>
      <c r="G2491" s="455"/>
      <c r="H2491" s="455"/>
    </row>
    <row r="2492" spans="2:8" s="424" customFormat="1">
      <c r="B2492" s="452" t="s">
        <v>2239</v>
      </c>
      <c r="C2492" s="453"/>
      <c r="D2492" s="454">
        <v>46000</v>
      </c>
      <c r="E2492" s="454">
        <v>46000</v>
      </c>
      <c r="F2492" s="446">
        <v>0</v>
      </c>
      <c r="G2492" s="455"/>
      <c r="H2492" s="455"/>
    </row>
    <row r="2493" spans="2:8" s="424" customFormat="1">
      <c r="B2493" s="452" t="s">
        <v>2239</v>
      </c>
      <c r="C2493" s="453"/>
      <c r="D2493" s="454">
        <v>46000</v>
      </c>
      <c r="E2493" s="454">
        <v>46000</v>
      </c>
      <c r="F2493" s="446">
        <v>0</v>
      </c>
      <c r="G2493" s="455"/>
      <c r="H2493" s="455"/>
    </row>
    <row r="2494" spans="2:8" s="424" customFormat="1">
      <c r="B2494" s="452" t="s">
        <v>2239</v>
      </c>
      <c r="C2494" s="453"/>
      <c r="D2494" s="454">
        <v>46000</v>
      </c>
      <c r="E2494" s="454">
        <v>46000</v>
      </c>
      <c r="F2494" s="446">
        <v>0</v>
      </c>
      <c r="G2494" s="455"/>
      <c r="H2494" s="455"/>
    </row>
    <row r="2495" spans="2:8" s="424" customFormat="1">
      <c r="B2495" s="452" t="s">
        <v>2239</v>
      </c>
      <c r="C2495" s="453"/>
      <c r="D2495" s="454">
        <v>46000</v>
      </c>
      <c r="E2495" s="454">
        <v>46000</v>
      </c>
      <c r="F2495" s="446">
        <v>0</v>
      </c>
      <c r="G2495" s="455"/>
      <c r="H2495" s="455"/>
    </row>
    <row r="2496" spans="2:8" s="424" customFormat="1">
      <c r="B2496" s="452" t="s">
        <v>2240</v>
      </c>
      <c r="C2496" s="453"/>
      <c r="D2496" s="454">
        <v>39000</v>
      </c>
      <c r="E2496" s="454">
        <v>39000</v>
      </c>
      <c r="F2496" s="446">
        <v>0</v>
      </c>
      <c r="G2496" s="455"/>
      <c r="H2496" s="455"/>
    </row>
    <row r="2497" spans="2:8" s="424" customFormat="1">
      <c r="B2497" s="452" t="s">
        <v>2240</v>
      </c>
      <c r="C2497" s="453"/>
      <c r="D2497" s="454">
        <v>39000</v>
      </c>
      <c r="E2497" s="454">
        <v>39000</v>
      </c>
      <c r="F2497" s="446">
        <v>0</v>
      </c>
      <c r="G2497" s="455"/>
      <c r="H2497" s="455"/>
    </row>
    <row r="2498" spans="2:8" s="424" customFormat="1">
      <c r="B2498" s="452" t="s">
        <v>2240</v>
      </c>
      <c r="C2498" s="453"/>
      <c r="D2498" s="454">
        <v>39000</v>
      </c>
      <c r="E2498" s="454">
        <v>39000</v>
      </c>
      <c r="F2498" s="446">
        <v>0</v>
      </c>
      <c r="G2498" s="455"/>
      <c r="H2498" s="455"/>
    </row>
    <row r="2499" spans="2:8" s="424" customFormat="1">
      <c r="B2499" s="452" t="s">
        <v>2240</v>
      </c>
      <c r="C2499" s="453"/>
      <c r="D2499" s="454">
        <v>39000</v>
      </c>
      <c r="E2499" s="454">
        <v>39000</v>
      </c>
      <c r="F2499" s="446">
        <v>0</v>
      </c>
      <c r="G2499" s="455"/>
      <c r="H2499" s="455"/>
    </row>
    <row r="2500" spans="2:8" s="424" customFormat="1">
      <c r="B2500" s="452" t="s">
        <v>2240</v>
      </c>
      <c r="C2500" s="453"/>
      <c r="D2500" s="454">
        <v>39000</v>
      </c>
      <c r="E2500" s="454">
        <v>39000</v>
      </c>
      <c r="F2500" s="446">
        <v>0</v>
      </c>
      <c r="G2500" s="455"/>
      <c r="H2500" s="455"/>
    </row>
    <row r="2501" spans="2:8" s="424" customFormat="1">
      <c r="B2501" s="452" t="s">
        <v>2240</v>
      </c>
      <c r="C2501" s="453"/>
      <c r="D2501" s="454">
        <v>39000</v>
      </c>
      <c r="E2501" s="454">
        <v>39000</v>
      </c>
      <c r="F2501" s="446">
        <v>0</v>
      </c>
      <c r="G2501" s="455"/>
      <c r="H2501" s="455"/>
    </row>
    <row r="2502" spans="2:8" s="424" customFormat="1">
      <c r="B2502" s="452" t="s">
        <v>2241</v>
      </c>
      <c r="C2502" s="453"/>
      <c r="D2502" s="454">
        <v>10000</v>
      </c>
      <c r="E2502" s="454">
        <v>10000</v>
      </c>
      <c r="F2502" s="446">
        <v>0</v>
      </c>
      <c r="G2502" s="455"/>
      <c r="H2502" s="455"/>
    </row>
    <row r="2503" spans="2:8" s="424" customFormat="1">
      <c r="B2503" s="452" t="s">
        <v>2241</v>
      </c>
      <c r="C2503" s="453"/>
      <c r="D2503" s="454">
        <v>10000</v>
      </c>
      <c r="E2503" s="454">
        <v>10000</v>
      </c>
      <c r="F2503" s="446">
        <v>0</v>
      </c>
      <c r="G2503" s="455"/>
      <c r="H2503" s="455"/>
    </row>
    <row r="2504" spans="2:8" s="424" customFormat="1">
      <c r="B2504" s="452" t="s">
        <v>2241</v>
      </c>
      <c r="C2504" s="453"/>
      <c r="D2504" s="454">
        <v>10000</v>
      </c>
      <c r="E2504" s="454">
        <v>10000</v>
      </c>
      <c r="F2504" s="446">
        <v>0</v>
      </c>
      <c r="G2504" s="455"/>
      <c r="H2504" s="455"/>
    </row>
    <row r="2505" spans="2:8" s="424" customFormat="1">
      <c r="B2505" s="452" t="s">
        <v>2241</v>
      </c>
      <c r="C2505" s="453"/>
      <c r="D2505" s="454">
        <v>10000</v>
      </c>
      <c r="E2505" s="454">
        <v>10000</v>
      </c>
      <c r="F2505" s="446">
        <v>0</v>
      </c>
      <c r="G2505" s="455"/>
      <c r="H2505" s="455"/>
    </row>
    <row r="2506" spans="2:8" s="424" customFormat="1">
      <c r="B2506" s="452" t="s">
        <v>2241</v>
      </c>
      <c r="C2506" s="453"/>
      <c r="D2506" s="454">
        <v>10000</v>
      </c>
      <c r="E2506" s="454">
        <v>10000</v>
      </c>
      <c r="F2506" s="446">
        <v>0</v>
      </c>
      <c r="G2506" s="455"/>
      <c r="H2506" s="455"/>
    </row>
    <row r="2507" spans="2:8" s="424" customFormat="1">
      <c r="B2507" s="452" t="s">
        <v>2241</v>
      </c>
      <c r="C2507" s="453"/>
      <c r="D2507" s="454">
        <v>10000</v>
      </c>
      <c r="E2507" s="454">
        <v>10000</v>
      </c>
      <c r="F2507" s="446">
        <v>0</v>
      </c>
      <c r="G2507" s="455"/>
      <c r="H2507" s="455"/>
    </row>
    <row r="2508" spans="2:8" s="424" customFormat="1">
      <c r="B2508" s="452" t="s">
        <v>2241</v>
      </c>
      <c r="C2508" s="453"/>
      <c r="D2508" s="454">
        <v>10000</v>
      </c>
      <c r="E2508" s="454">
        <v>10000</v>
      </c>
      <c r="F2508" s="446">
        <v>0</v>
      </c>
      <c r="G2508" s="455"/>
      <c r="H2508" s="455"/>
    </row>
    <row r="2509" spans="2:8" s="424" customFormat="1">
      <c r="B2509" s="452" t="s">
        <v>2241</v>
      </c>
      <c r="C2509" s="453"/>
      <c r="D2509" s="454">
        <v>10000</v>
      </c>
      <c r="E2509" s="454">
        <v>10000</v>
      </c>
      <c r="F2509" s="446">
        <v>0</v>
      </c>
      <c r="G2509" s="455"/>
      <c r="H2509" s="455"/>
    </row>
    <row r="2510" spans="2:8" s="424" customFormat="1">
      <c r="B2510" s="452" t="s">
        <v>2241</v>
      </c>
      <c r="C2510" s="453"/>
      <c r="D2510" s="454">
        <v>10000</v>
      </c>
      <c r="E2510" s="454">
        <v>10000</v>
      </c>
      <c r="F2510" s="446">
        <v>0</v>
      </c>
      <c r="G2510" s="455"/>
      <c r="H2510" s="455"/>
    </row>
    <row r="2511" spans="2:8" s="424" customFormat="1">
      <c r="B2511" s="452" t="s">
        <v>2241</v>
      </c>
      <c r="C2511" s="453"/>
      <c r="D2511" s="454">
        <v>10000</v>
      </c>
      <c r="E2511" s="454">
        <v>10000</v>
      </c>
      <c r="F2511" s="446">
        <v>0</v>
      </c>
      <c r="G2511" s="455"/>
      <c r="H2511" s="455"/>
    </row>
    <row r="2512" spans="2:8" s="424" customFormat="1">
      <c r="B2512" s="452" t="s">
        <v>2241</v>
      </c>
      <c r="C2512" s="453"/>
      <c r="D2512" s="454">
        <v>10000</v>
      </c>
      <c r="E2512" s="454">
        <v>10000</v>
      </c>
      <c r="F2512" s="446">
        <v>0</v>
      </c>
      <c r="G2512" s="455"/>
      <c r="H2512" s="455"/>
    </row>
    <row r="2513" spans="2:8" s="424" customFormat="1">
      <c r="B2513" s="452" t="s">
        <v>2241</v>
      </c>
      <c r="C2513" s="453"/>
      <c r="D2513" s="454">
        <v>10000</v>
      </c>
      <c r="E2513" s="454">
        <v>10000</v>
      </c>
      <c r="F2513" s="446">
        <v>0</v>
      </c>
      <c r="G2513" s="455"/>
      <c r="H2513" s="455"/>
    </row>
    <row r="2514" spans="2:8" s="424" customFormat="1">
      <c r="B2514" s="452" t="s">
        <v>2212</v>
      </c>
      <c r="C2514" s="453"/>
      <c r="D2514" s="454">
        <v>44500</v>
      </c>
      <c r="E2514" s="454">
        <v>44500</v>
      </c>
      <c r="F2514" s="446">
        <v>0</v>
      </c>
      <c r="G2514" s="455"/>
      <c r="H2514" s="455"/>
    </row>
    <row r="2515" spans="2:8" s="424" customFormat="1">
      <c r="B2515" s="452" t="s">
        <v>2212</v>
      </c>
      <c r="C2515" s="453"/>
      <c r="D2515" s="454">
        <v>44500</v>
      </c>
      <c r="E2515" s="454">
        <v>44500</v>
      </c>
      <c r="F2515" s="446">
        <v>0</v>
      </c>
      <c r="G2515" s="455"/>
      <c r="H2515" s="455"/>
    </row>
    <row r="2516" spans="2:8" s="424" customFormat="1">
      <c r="B2516" s="452" t="s">
        <v>2212</v>
      </c>
      <c r="C2516" s="453"/>
      <c r="D2516" s="454">
        <v>44500</v>
      </c>
      <c r="E2516" s="454">
        <v>44500</v>
      </c>
      <c r="F2516" s="446">
        <v>0</v>
      </c>
      <c r="G2516" s="455"/>
      <c r="H2516" s="455"/>
    </row>
    <row r="2517" spans="2:8" s="424" customFormat="1">
      <c r="B2517" s="452" t="s">
        <v>2212</v>
      </c>
      <c r="C2517" s="453"/>
      <c r="D2517" s="454">
        <v>44500</v>
      </c>
      <c r="E2517" s="454">
        <v>44500</v>
      </c>
      <c r="F2517" s="446">
        <v>0</v>
      </c>
      <c r="G2517" s="455"/>
      <c r="H2517" s="455"/>
    </row>
    <row r="2518" spans="2:8" s="424" customFormat="1">
      <c r="B2518" s="452" t="s">
        <v>2212</v>
      </c>
      <c r="C2518" s="453"/>
      <c r="D2518" s="454">
        <v>44500</v>
      </c>
      <c r="E2518" s="454">
        <v>44500</v>
      </c>
      <c r="F2518" s="446">
        <v>0</v>
      </c>
      <c r="G2518" s="455"/>
      <c r="H2518" s="455"/>
    </row>
    <row r="2519" spans="2:8" s="424" customFormat="1">
      <c r="B2519" s="452" t="s">
        <v>2212</v>
      </c>
      <c r="C2519" s="453"/>
      <c r="D2519" s="454">
        <v>44500</v>
      </c>
      <c r="E2519" s="454">
        <v>44500</v>
      </c>
      <c r="F2519" s="446">
        <v>0</v>
      </c>
      <c r="G2519" s="455"/>
      <c r="H2519" s="455"/>
    </row>
    <row r="2520" spans="2:8" s="424" customFormat="1">
      <c r="B2520" s="452" t="s">
        <v>2242</v>
      </c>
      <c r="C2520" s="453"/>
      <c r="D2520" s="454">
        <v>7500</v>
      </c>
      <c r="E2520" s="454">
        <v>7500</v>
      </c>
      <c r="F2520" s="446">
        <v>0</v>
      </c>
      <c r="G2520" s="455"/>
      <c r="H2520" s="455"/>
    </row>
    <row r="2521" spans="2:8" s="424" customFormat="1">
      <c r="B2521" s="452" t="s">
        <v>2242</v>
      </c>
      <c r="C2521" s="453"/>
      <c r="D2521" s="454">
        <v>7500</v>
      </c>
      <c r="E2521" s="454">
        <v>7500</v>
      </c>
      <c r="F2521" s="446">
        <v>0</v>
      </c>
      <c r="G2521" s="455"/>
      <c r="H2521" s="455"/>
    </row>
    <row r="2522" spans="2:8" s="424" customFormat="1">
      <c r="B2522" s="452" t="s">
        <v>2242</v>
      </c>
      <c r="C2522" s="453"/>
      <c r="D2522" s="454">
        <v>7500</v>
      </c>
      <c r="E2522" s="454">
        <v>7500</v>
      </c>
      <c r="F2522" s="446">
        <v>0</v>
      </c>
      <c r="G2522" s="455"/>
      <c r="H2522" s="455"/>
    </row>
    <row r="2523" spans="2:8" s="424" customFormat="1">
      <c r="B2523" s="452" t="s">
        <v>2242</v>
      </c>
      <c r="C2523" s="453"/>
      <c r="D2523" s="454">
        <v>7500</v>
      </c>
      <c r="E2523" s="454">
        <v>7500</v>
      </c>
      <c r="F2523" s="446">
        <v>0</v>
      </c>
      <c r="G2523" s="455"/>
      <c r="H2523" s="455"/>
    </row>
    <row r="2524" spans="2:8" s="424" customFormat="1">
      <c r="B2524" s="452" t="s">
        <v>2242</v>
      </c>
      <c r="C2524" s="453"/>
      <c r="D2524" s="454">
        <v>7500</v>
      </c>
      <c r="E2524" s="454">
        <v>7500</v>
      </c>
      <c r="F2524" s="446">
        <v>0</v>
      </c>
      <c r="G2524" s="455"/>
      <c r="H2524" s="455"/>
    </row>
    <row r="2525" spans="2:8" s="424" customFormat="1">
      <c r="B2525" s="452" t="s">
        <v>2242</v>
      </c>
      <c r="C2525" s="453"/>
      <c r="D2525" s="454">
        <v>7500</v>
      </c>
      <c r="E2525" s="454">
        <v>7500</v>
      </c>
      <c r="F2525" s="446">
        <v>0</v>
      </c>
      <c r="G2525" s="455"/>
      <c r="H2525" s="455"/>
    </row>
    <row r="2526" spans="2:8" s="424" customFormat="1">
      <c r="B2526" s="452" t="s">
        <v>2243</v>
      </c>
      <c r="C2526" s="453"/>
      <c r="D2526" s="454">
        <v>30000</v>
      </c>
      <c r="E2526" s="454">
        <v>30000</v>
      </c>
      <c r="F2526" s="446">
        <v>0</v>
      </c>
      <c r="G2526" s="455"/>
      <c r="H2526" s="455"/>
    </row>
    <row r="2527" spans="2:8" s="424" customFormat="1">
      <c r="B2527" s="452" t="s">
        <v>2243</v>
      </c>
      <c r="C2527" s="453"/>
      <c r="D2527" s="454">
        <v>30000</v>
      </c>
      <c r="E2527" s="454">
        <v>30000</v>
      </c>
      <c r="F2527" s="446">
        <v>0</v>
      </c>
      <c r="G2527" s="455"/>
      <c r="H2527" s="455"/>
    </row>
    <row r="2528" spans="2:8" s="424" customFormat="1">
      <c r="B2528" s="452" t="s">
        <v>2243</v>
      </c>
      <c r="C2528" s="453"/>
      <c r="D2528" s="454">
        <v>30000</v>
      </c>
      <c r="E2528" s="454">
        <v>30000</v>
      </c>
      <c r="F2528" s="446">
        <v>0</v>
      </c>
      <c r="G2528" s="455"/>
      <c r="H2528" s="455"/>
    </row>
    <row r="2529" spans="2:8" s="424" customFormat="1">
      <c r="B2529" s="452" t="s">
        <v>2243</v>
      </c>
      <c r="C2529" s="453"/>
      <c r="D2529" s="454">
        <v>30000</v>
      </c>
      <c r="E2529" s="454">
        <v>30000</v>
      </c>
      <c r="F2529" s="446">
        <v>0</v>
      </c>
      <c r="G2529" s="455"/>
      <c r="H2529" s="455"/>
    </row>
    <row r="2530" spans="2:8" s="424" customFormat="1">
      <c r="B2530" s="452" t="s">
        <v>2243</v>
      </c>
      <c r="C2530" s="453"/>
      <c r="D2530" s="454">
        <v>30000</v>
      </c>
      <c r="E2530" s="454">
        <v>30000</v>
      </c>
      <c r="F2530" s="446">
        <v>0</v>
      </c>
      <c r="G2530" s="455"/>
      <c r="H2530" s="455"/>
    </row>
    <row r="2531" spans="2:8" s="424" customFormat="1">
      <c r="B2531" s="452" t="s">
        <v>2243</v>
      </c>
      <c r="C2531" s="453"/>
      <c r="D2531" s="454">
        <v>30000</v>
      </c>
      <c r="E2531" s="454">
        <v>30000</v>
      </c>
      <c r="F2531" s="446">
        <v>0</v>
      </c>
      <c r="G2531" s="455"/>
      <c r="H2531" s="455"/>
    </row>
    <row r="2532" spans="2:8" s="424" customFormat="1">
      <c r="B2532" s="452" t="s">
        <v>1253</v>
      </c>
      <c r="C2532" s="453"/>
      <c r="D2532" s="454">
        <v>57000</v>
      </c>
      <c r="E2532" s="454">
        <v>57000</v>
      </c>
      <c r="F2532" s="446">
        <v>0</v>
      </c>
      <c r="G2532" s="455"/>
      <c r="H2532" s="455"/>
    </row>
    <row r="2533" spans="2:8" s="424" customFormat="1">
      <c r="B2533" s="452" t="s">
        <v>2244</v>
      </c>
      <c r="C2533" s="453"/>
      <c r="D2533" s="454">
        <v>20000</v>
      </c>
      <c r="E2533" s="454">
        <v>20000</v>
      </c>
      <c r="F2533" s="446">
        <v>0</v>
      </c>
      <c r="G2533" s="455"/>
      <c r="H2533" s="455"/>
    </row>
    <row r="2534" spans="2:8" s="424" customFormat="1">
      <c r="B2534" s="452" t="s">
        <v>1260</v>
      </c>
      <c r="C2534" s="453"/>
      <c r="D2534" s="454">
        <v>35441</v>
      </c>
      <c r="E2534" s="454">
        <v>35441</v>
      </c>
      <c r="F2534" s="446">
        <v>0</v>
      </c>
      <c r="G2534" s="455"/>
      <c r="H2534" s="455"/>
    </row>
    <row r="2535" spans="2:8" s="424" customFormat="1">
      <c r="B2535" s="452" t="s">
        <v>1260</v>
      </c>
      <c r="C2535" s="453"/>
      <c r="D2535" s="454">
        <v>35441</v>
      </c>
      <c r="E2535" s="454">
        <v>35441</v>
      </c>
      <c r="F2535" s="446">
        <v>0</v>
      </c>
      <c r="G2535" s="455"/>
      <c r="H2535" s="455"/>
    </row>
    <row r="2536" spans="2:8" s="424" customFormat="1">
      <c r="B2536" s="452" t="s">
        <v>1260</v>
      </c>
      <c r="C2536" s="453"/>
      <c r="D2536" s="454">
        <v>35441</v>
      </c>
      <c r="E2536" s="454">
        <v>35441</v>
      </c>
      <c r="F2536" s="446">
        <v>0</v>
      </c>
      <c r="G2536" s="455"/>
      <c r="H2536" s="455"/>
    </row>
    <row r="2537" spans="2:8" s="424" customFormat="1">
      <c r="B2537" s="452" t="s">
        <v>2245</v>
      </c>
      <c r="C2537" s="453"/>
      <c r="D2537" s="454">
        <v>36929</v>
      </c>
      <c r="E2537" s="454">
        <v>36929</v>
      </c>
      <c r="F2537" s="446">
        <v>0</v>
      </c>
      <c r="G2537" s="455"/>
      <c r="H2537" s="455"/>
    </row>
    <row r="2538" spans="2:8" s="424" customFormat="1">
      <c r="B2538" s="452" t="s">
        <v>2245</v>
      </c>
      <c r="C2538" s="453"/>
      <c r="D2538" s="454">
        <v>36929</v>
      </c>
      <c r="E2538" s="454">
        <v>36929</v>
      </c>
      <c r="F2538" s="446">
        <v>0</v>
      </c>
      <c r="G2538" s="455"/>
      <c r="H2538" s="455"/>
    </row>
    <row r="2539" spans="2:8" s="424" customFormat="1">
      <c r="B2539" s="452" t="s">
        <v>2245</v>
      </c>
      <c r="C2539" s="453"/>
      <c r="D2539" s="454">
        <v>36929</v>
      </c>
      <c r="E2539" s="454">
        <v>36929</v>
      </c>
      <c r="F2539" s="446">
        <v>0</v>
      </c>
      <c r="G2539" s="455"/>
      <c r="H2539" s="455"/>
    </row>
    <row r="2540" spans="2:8" s="424" customFormat="1">
      <c r="B2540" s="452" t="s">
        <v>2245</v>
      </c>
      <c r="C2540" s="453"/>
      <c r="D2540" s="454">
        <v>36929</v>
      </c>
      <c r="E2540" s="454">
        <v>36929</v>
      </c>
      <c r="F2540" s="446">
        <v>0</v>
      </c>
      <c r="G2540" s="455"/>
      <c r="H2540" s="455"/>
    </row>
    <row r="2541" spans="2:8" s="424" customFormat="1">
      <c r="B2541" s="452" t="s">
        <v>2246</v>
      </c>
      <c r="C2541" s="453"/>
      <c r="D2541" s="454">
        <v>41653</v>
      </c>
      <c r="E2541" s="454">
        <v>41653</v>
      </c>
      <c r="F2541" s="446">
        <v>0</v>
      </c>
      <c r="G2541" s="455"/>
      <c r="H2541" s="455"/>
    </row>
    <row r="2542" spans="2:8" s="424" customFormat="1">
      <c r="B2542" s="452" t="s">
        <v>2246</v>
      </c>
      <c r="C2542" s="453"/>
      <c r="D2542" s="454">
        <v>41653</v>
      </c>
      <c r="E2542" s="454">
        <v>41653</v>
      </c>
      <c r="F2542" s="446">
        <v>0</v>
      </c>
      <c r="G2542" s="455"/>
      <c r="H2542" s="455"/>
    </row>
    <row r="2543" spans="2:8" s="424" customFormat="1">
      <c r="B2543" s="452" t="s">
        <v>2246</v>
      </c>
      <c r="C2543" s="453"/>
      <c r="D2543" s="454">
        <v>41653</v>
      </c>
      <c r="E2543" s="454">
        <v>41653</v>
      </c>
      <c r="F2543" s="446">
        <v>0</v>
      </c>
      <c r="G2543" s="455"/>
      <c r="H2543" s="455"/>
    </row>
    <row r="2544" spans="2:8" s="424" customFormat="1">
      <c r="B2544" s="452" t="s">
        <v>2246</v>
      </c>
      <c r="C2544" s="453"/>
      <c r="D2544" s="454">
        <v>41655</v>
      </c>
      <c r="E2544" s="454">
        <v>41655</v>
      </c>
      <c r="F2544" s="446">
        <v>0</v>
      </c>
      <c r="G2544" s="455"/>
      <c r="H2544" s="455"/>
    </row>
    <row r="2545" spans="2:8" s="424" customFormat="1">
      <c r="B2545" s="452" t="s">
        <v>1273</v>
      </c>
      <c r="C2545" s="453"/>
      <c r="D2545" s="454">
        <v>35118</v>
      </c>
      <c r="E2545" s="454">
        <v>35118</v>
      </c>
      <c r="F2545" s="446">
        <v>0</v>
      </c>
      <c r="G2545" s="455"/>
      <c r="H2545" s="455"/>
    </row>
    <row r="2546" spans="2:8" s="424" customFormat="1">
      <c r="B2546" s="452" t="s">
        <v>1273</v>
      </c>
      <c r="C2546" s="453"/>
      <c r="D2546" s="454">
        <v>35118</v>
      </c>
      <c r="E2546" s="454">
        <v>35118</v>
      </c>
      <c r="F2546" s="446">
        <v>0</v>
      </c>
      <c r="G2546" s="455"/>
      <c r="H2546" s="455"/>
    </row>
    <row r="2547" spans="2:8" s="424" customFormat="1">
      <c r="B2547" s="452" t="s">
        <v>2247</v>
      </c>
      <c r="C2547" s="453"/>
      <c r="D2547" s="454">
        <v>23543</v>
      </c>
      <c r="E2547" s="454">
        <v>23543</v>
      </c>
      <c r="F2547" s="446">
        <v>0</v>
      </c>
      <c r="G2547" s="455"/>
      <c r="H2547" s="455"/>
    </row>
    <row r="2548" spans="2:8" s="424" customFormat="1">
      <c r="B2548" s="452" t="s">
        <v>2247</v>
      </c>
      <c r="C2548" s="453"/>
      <c r="D2548" s="454">
        <v>23543</v>
      </c>
      <c r="E2548" s="454">
        <v>23543</v>
      </c>
      <c r="F2548" s="446">
        <v>0</v>
      </c>
      <c r="G2548" s="455"/>
      <c r="H2548" s="455"/>
    </row>
    <row r="2549" spans="2:8" s="424" customFormat="1">
      <c r="B2549" s="452" t="s">
        <v>2248</v>
      </c>
      <c r="C2549" s="453"/>
      <c r="D2549" s="454">
        <v>6291</v>
      </c>
      <c r="E2549" s="454">
        <v>6291</v>
      </c>
      <c r="F2549" s="446">
        <v>0</v>
      </c>
      <c r="G2549" s="455"/>
      <c r="H2549" s="455"/>
    </row>
    <row r="2550" spans="2:8" s="424" customFormat="1">
      <c r="B2550" s="452" t="s">
        <v>2248</v>
      </c>
      <c r="C2550" s="453"/>
      <c r="D2550" s="454">
        <v>6291</v>
      </c>
      <c r="E2550" s="454">
        <v>6291</v>
      </c>
      <c r="F2550" s="446">
        <v>0</v>
      </c>
      <c r="G2550" s="455"/>
      <c r="H2550" s="455"/>
    </row>
    <row r="2551" spans="2:8" s="424" customFormat="1">
      <c r="B2551" s="452" t="s">
        <v>2248</v>
      </c>
      <c r="C2551" s="453"/>
      <c r="D2551" s="454">
        <v>6291</v>
      </c>
      <c r="E2551" s="454">
        <v>6291</v>
      </c>
      <c r="F2551" s="446">
        <v>0</v>
      </c>
      <c r="G2551" s="455"/>
      <c r="H2551" s="455"/>
    </row>
    <row r="2552" spans="2:8" s="424" customFormat="1">
      <c r="B2552" s="452" t="s">
        <v>2248</v>
      </c>
      <c r="C2552" s="453"/>
      <c r="D2552" s="454">
        <v>6291</v>
      </c>
      <c r="E2552" s="454">
        <v>6291</v>
      </c>
      <c r="F2552" s="446">
        <v>0</v>
      </c>
      <c r="G2552" s="455"/>
      <c r="H2552" s="455"/>
    </row>
    <row r="2553" spans="2:8" s="424" customFormat="1">
      <c r="B2553" s="452" t="s">
        <v>2248</v>
      </c>
      <c r="C2553" s="453"/>
      <c r="D2553" s="454">
        <v>6293</v>
      </c>
      <c r="E2553" s="454">
        <v>6293</v>
      </c>
      <c r="F2553" s="446">
        <v>0</v>
      </c>
      <c r="G2553" s="455"/>
      <c r="H2553" s="455"/>
    </row>
    <row r="2554" spans="2:8" s="424" customFormat="1">
      <c r="B2554" s="452" t="s">
        <v>2249</v>
      </c>
      <c r="C2554" s="453"/>
      <c r="D2554" s="454">
        <v>83457</v>
      </c>
      <c r="E2554" s="454">
        <v>83457</v>
      </c>
      <c r="F2554" s="446">
        <v>0</v>
      </c>
      <c r="G2554" s="455"/>
      <c r="H2554" s="455"/>
    </row>
    <row r="2555" spans="2:8" s="424" customFormat="1">
      <c r="B2555" s="452" t="s">
        <v>1259</v>
      </c>
      <c r="C2555" s="453"/>
      <c r="D2555" s="454">
        <v>13346</v>
      </c>
      <c r="E2555" s="454">
        <v>13346</v>
      </c>
      <c r="F2555" s="446">
        <v>0</v>
      </c>
      <c r="G2555" s="455"/>
      <c r="H2555" s="455"/>
    </row>
    <row r="2556" spans="2:8" s="424" customFormat="1">
      <c r="B2556" s="452" t="s">
        <v>1259</v>
      </c>
      <c r="C2556" s="453"/>
      <c r="D2556" s="454">
        <v>13347</v>
      </c>
      <c r="E2556" s="454">
        <v>13347</v>
      </c>
      <c r="F2556" s="446">
        <v>0</v>
      </c>
      <c r="G2556" s="455"/>
      <c r="H2556" s="455"/>
    </row>
    <row r="2557" spans="2:8" s="424" customFormat="1">
      <c r="B2557" s="452" t="s">
        <v>2250</v>
      </c>
      <c r="C2557" s="453"/>
      <c r="D2557" s="454">
        <v>70000</v>
      </c>
      <c r="E2557" s="454">
        <v>70000</v>
      </c>
      <c r="F2557" s="446">
        <v>0</v>
      </c>
      <c r="G2557" s="455"/>
      <c r="H2557" s="455"/>
    </row>
    <row r="2558" spans="2:8" s="424" customFormat="1">
      <c r="B2558" s="452" t="s">
        <v>2250</v>
      </c>
      <c r="C2558" s="453"/>
      <c r="D2558" s="454">
        <v>70000</v>
      </c>
      <c r="E2558" s="454">
        <v>70000</v>
      </c>
      <c r="F2558" s="446">
        <v>0</v>
      </c>
      <c r="G2558" s="455"/>
      <c r="H2558" s="455"/>
    </row>
    <row r="2559" spans="2:8" s="424" customFormat="1">
      <c r="B2559" s="452" t="s">
        <v>1251</v>
      </c>
      <c r="C2559" s="453"/>
      <c r="D2559" s="454">
        <v>55039</v>
      </c>
      <c r="E2559" s="454">
        <v>55039</v>
      </c>
      <c r="F2559" s="446">
        <v>0</v>
      </c>
      <c r="G2559" s="455"/>
      <c r="H2559" s="455"/>
    </row>
    <row r="2560" spans="2:8" s="424" customFormat="1">
      <c r="B2560" s="452" t="s">
        <v>2251</v>
      </c>
      <c r="C2560" s="453"/>
      <c r="D2560" s="454">
        <v>46200</v>
      </c>
      <c r="E2560" s="454">
        <v>46200</v>
      </c>
      <c r="F2560" s="446">
        <v>0</v>
      </c>
      <c r="G2560" s="455"/>
      <c r="H2560" s="455"/>
    </row>
    <row r="2561" spans="2:8" s="424" customFormat="1">
      <c r="B2561" s="452" t="s">
        <v>2252</v>
      </c>
      <c r="C2561" s="453"/>
      <c r="D2561" s="454">
        <v>13307</v>
      </c>
      <c r="E2561" s="454">
        <v>13307</v>
      </c>
      <c r="F2561" s="446">
        <v>0</v>
      </c>
      <c r="G2561" s="455"/>
      <c r="H2561" s="455"/>
    </row>
    <row r="2562" spans="2:8" s="424" customFormat="1">
      <c r="B2562" s="452" t="s">
        <v>2252</v>
      </c>
      <c r="C2562" s="453"/>
      <c r="D2562" s="454">
        <v>13307</v>
      </c>
      <c r="E2562" s="454">
        <v>13307</v>
      </c>
      <c r="F2562" s="446">
        <v>0</v>
      </c>
      <c r="G2562" s="455"/>
      <c r="H2562" s="455"/>
    </row>
    <row r="2563" spans="2:8" s="424" customFormat="1">
      <c r="B2563" s="452" t="s">
        <v>2252</v>
      </c>
      <c r="C2563" s="453"/>
      <c r="D2563" s="454">
        <v>13307</v>
      </c>
      <c r="E2563" s="454">
        <v>13307</v>
      </c>
      <c r="F2563" s="446">
        <v>0</v>
      </c>
      <c r="G2563" s="455"/>
      <c r="H2563" s="455"/>
    </row>
    <row r="2564" spans="2:8" s="424" customFormat="1">
      <c r="B2564" s="452" t="s">
        <v>2252</v>
      </c>
      <c r="C2564" s="453"/>
      <c r="D2564" s="454">
        <v>13307</v>
      </c>
      <c r="E2564" s="454">
        <v>13307</v>
      </c>
      <c r="F2564" s="446">
        <v>0</v>
      </c>
      <c r="G2564" s="455"/>
      <c r="H2564" s="455"/>
    </row>
    <row r="2565" spans="2:8" s="424" customFormat="1">
      <c r="B2565" s="452" t="s">
        <v>2252</v>
      </c>
      <c r="C2565" s="453"/>
      <c r="D2565" s="454">
        <v>13307</v>
      </c>
      <c r="E2565" s="454">
        <v>13307</v>
      </c>
      <c r="F2565" s="446">
        <v>0</v>
      </c>
      <c r="G2565" s="455"/>
      <c r="H2565" s="455"/>
    </row>
    <row r="2566" spans="2:8" s="424" customFormat="1">
      <c r="B2566" s="452" t="s">
        <v>2252</v>
      </c>
      <c r="C2566" s="453"/>
      <c r="D2566" s="454">
        <v>13307</v>
      </c>
      <c r="E2566" s="454">
        <v>13307</v>
      </c>
      <c r="F2566" s="446">
        <v>0</v>
      </c>
      <c r="G2566" s="455"/>
      <c r="H2566" s="455"/>
    </row>
    <row r="2567" spans="2:8" s="424" customFormat="1">
      <c r="B2567" s="452" t="s">
        <v>2252</v>
      </c>
      <c r="C2567" s="453"/>
      <c r="D2567" s="454">
        <v>13307</v>
      </c>
      <c r="E2567" s="454">
        <v>13307</v>
      </c>
      <c r="F2567" s="446">
        <v>0</v>
      </c>
      <c r="G2567" s="455"/>
      <c r="H2567" s="455"/>
    </row>
    <row r="2568" spans="2:8" s="424" customFormat="1">
      <c r="B2568" s="452" t="s">
        <v>2252</v>
      </c>
      <c r="C2568" s="453"/>
      <c r="D2568" s="454">
        <v>13307</v>
      </c>
      <c r="E2568" s="454">
        <v>13307</v>
      </c>
      <c r="F2568" s="446">
        <v>0</v>
      </c>
      <c r="G2568" s="455"/>
      <c r="H2568" s="455"/>
    </row>
    <row r="2569" spans="2:8" s="424" customFormat="1">
      <c r="B2569" s="452" t="s">
        <v>2252</v>
      </c>
      <c r="C2569" s="453"/>
      <c r="D2569" s="454">
        <v>13307</v>
      </c>
      <c r="E2569" s="454">
        <v>13307</v>
      </c>
      <c r="F2569" s="446">
        <v>0</v>
      </c>
      <c r="G2569" s="455"/>
      <c r="H2569" s="455"/>
    </row>
    <row r="2570" spans="2:8" s="424" customFormat="1">
      <c r="B2570" s="452" t="s">
        <v>2252</v>
      </c>
      <c r="C2570" s="453"/>
      <c r="D2570" s="454">
        <v>13307</v>
      </c>
      <c r="E2570" s="454">
        <v>13307</v>
      </c>
      <c r="F2570" s="446">
        <v>0</v>
      </c>
      <c r="G2570" s="455"/>
      <c r="H2570" s="455"/>
    </row>
    <row r="2571" spans="2:8" s="424" customFormat="1">
      <c r="B2571" s="452" t="s">
        <v>1252</v>
      </c>
      <c r="C2571" s="453"/>
      <c r="D2571" s="454">
        <v>21889</v>
      </c>
      <c r="E2571" s="454">
        <v>21889</v>
      </c>
      <c r="F2571" s="446">
        <v>0</v>
      </c>
      <c r="G2571" s="455"/>
      <c r="H2571" s="455"/>
    </row>
    <row r="2572" spans="2:8" s="424" customFormat="1">
      <c r="B2572" s="452" t="s">
        <v>1252</v>
      </c>
      <c r="C2572" s="453"/>
      <c r="D2572" s="454">
        <v>21889</v>
      </c>
      <c r="E2572" s="454">
        <v>21889</v>
      </c>
      <c r="F2572" s="446">
        <v>0</v>
      </c>
      <c r="G2572" s="455"/>
      <c r="H2572" s="455"/>
    </row>
    <row r="2573" spans="2:8" s="424" customFormat="1">
      <c r="B2573" s="452" t="s">
        <v>1268</v>
      </c>
      <c r="C2573" s="453"/>
      <c r="D2573" s="454">
        <v>70866</v>
      </c>
      <c r="E2573" s="454">
        <v>70866</v>
      </c>
      <c r="F2573" s="446">
        <v>0</v>
      </c>
      <c r="G2573" s="455"/>
      <c r="H2573" s="455"/>
    </row>
    <row r="2574" spans="2:8" s="424" customFormat="1">
      <c r="B2574" s="452" t="s">
        <v>2253</v>
      </c>
      <c r="C2574" s="453"/>
      <c r="D2574" s="454">
        <v>45669</v>
      </c>
      <c r="E2574" s="454">
        <v>45669</v>
      </c>
      <c r="F2574" s="446">
        <v>0</v>
      </c>
      <c r="G2574" s="455"/>
      <c r="H2574" s="455"/>
    </row>
    <row r="2575" spans="2:8" s="424" customFormat="1">
      <c r="B2575" s="452" t="s">
        <v>2253</v>
      </c>
      <c r="C2575" s="453"/>
      <c r="D2575" s="454">
        <v>45669</v>
      </c>
      <c r="E2575" s="454">
        <v>45669</v>
      </c>
      <c r="F2575" s="446">
        <v>0</v>
      </c>
      <c r="G2575" s="455"/>
      <c r="H2575" s="455"/>
    </row>
    <row r="2576" spans="2:8" s="424" customFormat="1">
      <c r="B2576" s="452" t="s">
        <v>2253</v>
      </c>
      <c r="C2576" s="453"/>
      <c r="D2576" s="454">
        <v>45669</v>
      </c>
      <c r="E2576" s="454">
        <v>45669</v>
      </c>
      <c r="F2576" s="446">
        <v>0</v>
      </c>
      <c r="G2576" s="455"/>
      <c r="H2576" s="455"/>
    </row>
    <row r="2577" spans="2:8" s="424" customFormat="1">
      <c r="B2577" s="452" t="s">
        <v>2253</v>
      </c>
      <c r="C2577" s="453"/>
      <c r="D2577" s="454">
        <v>45669</v>
      </c>
      <c r="E2577" s="454">
        <v>45669</v>
      </c>
      <c r="F2577" s="446">
        <v>0</v>
      </c>
      <c r="G2577" s="455"/>
      <c r="H2577" s="455"/>
    </row>
    <row r="2578" spans="2:8" s="424" customFormat="1">
      <c r="B2578" s="452" t="s">
        <v>2253</v>
      </c>
      <c r="C2578" s="453"/>
      <c r="D2578" s="454">
        <v>45669</v>
      </c>
      <c r="E2578" s="454">
        <v>45669</v>
      </c>
      <c r="F2578" s="446">
        <v>0</v>
      </c>
      <c r="G2578" s="455"/>
      <c r="H2578" s="455"/>
    </row>
    <row r="2579" spans="2:8" s="424" customFormat="1">
      <c r="B2579" s="452" t="s">
        <v>2253</v>
      </c>
      <c r="C2579" s="453"/>
      <c r="D2579" s="454">
        <v>45669</v>
      </c>
      <c r="E2579" s="454">
        <v>45669</v>
      </c>
      <c r="F2579" s="446">
        <v>0</v>
      </c>
      <c r="G2579" s="455"/>
      <c r="H2579" s="455"/>
    </row>
    <row r="2580" spans="2:8" s="424" customFormat="1">
      <c r="B2580" s="452" t="s">
        <v>2253</v>
      </c>
      <c r="C2580" s="453"/>
      <c r="D2580" s="454">
        <v>45669</v>
      </c>
      <c r="E2580" s="454">
        <v>45669</v>
      </c>
      <c r="F2580" s="446">
        <v>0</v>
      </c>
      <c r="G2580" s="455"/>
      <c r="H2580" s="455"/>
    </row>
    <row r="2581" spans="2:8" s="424" customFormat="1">
      <c r="B2581" s="452" t="s">
        <v>2253</v>
      </c>
      <c r="C2581" s="453"/>
      <c r="D2581" s="454">
        <v>45670</v>
      </c>
      <c r="E2581" s="454">
        <v>45670</v>
      </c>
      <c r="F2581" s="446">
        <v>0</v>
      </c>
      <c r="G2581" s="455"/>
      <c r="H2581" s="455"/>
    </row>
    <row r="2582" spans="2:8" s="424" customFormat="1">
      <c r="B2582" s="452" t="s">
        <v>2254</v>
      </c>
      <c r="C2582" s="453"/>
      <c r="D2582" s="454">
        <v>88583</v>
      </c>
      <c r="E2582" s="454">
        <v>88583</v>
      </c>
      <c r="F2582" s="446">
        <v>0</v>
      </c>
      <c r="G2582" s="455"/>
      <c r="H2582" s="455"/>
    </row>
    <row r="2583" spans="2:8" s="424" customFormat="1">
      <c r="B2583" s="452" t="s">
        <v>2254</v>
      </c>
      <c r="C2583" s="453"/>
      <c r="D2583" s="454">
        <v>88583</v>
      </c>
      <c r="E2583" s="454">
        <v>88583</v>
      </c>
      <c r="F2583" s="446">
        <v>0</v>
      </c>
      <c r="G2583" s="455"/>
      <c r="H2583" s="455"/>
    </row>
    <row r="2584" spans="2:8" s="424" customFormat="1">
      <c r="B2584" s="452" t="s">
        <v>2254</v>
      </c>
      <c r="C2584" s="453"/>
      <c r="D2584" s="454">
        <v>88583</v>
      </c>
      <c r="E2584" s="454">
        <v>88583</v>
      </c>
      <c r="F2584" s="446">
        <v>0</v>
      </c>
      <c r="G2584" s="455"/>
      <c r="H2584" s="455"/>
    </row>
    <row r="2585" spans="2:8" s="424" customFormat="1">
      <c r="B2585" s="452" t="s">
        <v>2255</v>
      </c>
      <c r="C2585" s="453"/>
      <c r="D2585" s="454">
        <v>20000</v>
      </c>
      <c r="E2585" s="454">
        <v>20000</v>
      </c>
      <c r="F2585" s="446">
        <v>0</v>
      </c>
      <c r="G2585" s="455"/>
      <c r="H2585" s="455"/>
    </row>
    <row r="2586" spans="2:8" s="424" customFormat="1">
      <c r="B2586" s="452" t="s">
        <v>2255</v>
      </c>
      <c r="C2586" s="453"/>
      <c r="D2586" s="454">
        <v>20000</v>
      </c>
      <c r="E2586" s="454">
        <v>20000</v>
      </c>
      <c r="F2586" s="446">
        <v>0</v>
      </c>
      <c r="G2586" s="455"/>
      <c r="H2586" s="455"/>
    </row>
    <row r="2587" spans="2:8" s="424" customFormat="1">
      <c r="B2587" s="452" t="s">
        <v>2255</v>
      </c>
      <c r="C2587" s="453"/>
      <c r="D2587" s="454">
        <v>20000</v>
      </c>
      <c r="E2587" s="454">
        <v>20000</v>
      </c>
      <c r="F2587" s="446">
        <v>0</v>
      </c>
      <c r="G2587" s="455"/>
      <c r="H2587" s="455"/>
    </row>
    <row r="2588" spans="2:8" s="424" customFormat="1">
      <c r="B2588" s="452" t="s">
        <v>2255</v>
      </c>
      <c r="C2588" s="453"/>
      <c r="D2588" s="454">
        <v>20000</v>
      </c>
      <c r="E2588" s="454">
        <v>20000</v>
      </c>
      <c r="F2588" s="446">
        <v>0</v>
      </c>
      <c r="G2588" s="455"/>
      <c r="H2588" s="455"/>
    </row>
    <row r="2589" spans="2:8" s="424" customFormat="1">
      <c r="B2589" s="452" t="s">
        <v>2255</v>
      </c>
      <c r="C2589" s="453"/>
      <c r="D2589" s="454">
        <v>20000</v>
      </c>
      <c r="E2589" s="454">
        <v>20000</v>
      </c>
      <c r="F2589" s="446">
        <v>0</v>
      </c>
      <c r="G2589" s="455"/>
      <c r="H2589" s="455"/>
    </row>
    <row r="2590" spans="2:8" s="424" customFormat="1">
      <c r="B2590" s="452" t="s">
        <v>2255</v>
      </c>
      <c r="C2590" s="453"/>
      <c r="D2590" s="454">
        <v>20000</v>
      </c>
      <c r="E2590" s="454">
        <v>20000</v>
      </c>
      <c r="F2590" s="446">
        <v>0</v>
      </c>
      <c r="G2590" s="455"/>
      <c r="H2590" s="455"/>
    </row>
    <row r="2591" spans="2:8" s="424" customFormat="1">
      <c r="B2591" s="452" t="s">
        <v>2255</v>
      </c>
      <c r="C2591" s="453"/>
      <c r="D2591" s="454">
        <v>20000</v>
      </c>
      <c r="E2591" s="454">
        <v>20000</v>
      </c>
      <c r="F2591" s="446">
        <v>0</v>
      </c>
      <c r="G2591" s="455"/>
      <c r="H2591" s="455"/>
    </row>
    <row r="2592" spans="2:8" s="424" customFormat="1">
      <c r="B2592" s="452" t="s">
        <v>2255</v>
      </c>
      <c r="C2592" s="453"/>
      <c r="D2592" s="454">
        <v>20000</v>
      </c>
      <c r="E2592" s="454">
        <v>20000</v>
      </c>
      <c r="F2592" s="446">
        <v>0</v>
      </c>
      <c r="G2592" s="455"/>
      <c r="H2592" s="455"/>
    </row>
    <row r="2593" spans="2:8" s="424" customFormat="1">
      <c r="B2593" s="452" t="s">
        <v>2255</v>
      </c>
      <c r="C2593" s="453"/>
      <c r="D2593" s="454">
        <v>20000</v>
      </c>
      <c r="E2593" s="454">
        <v>20000</v>
      </c>
      <c r="F2593" s="446">
        <v>0</v>
      </c>
      <c r="G2593" s="455"/>
      <c r="H2593" s="455"/>
    </row>
    <row r="2594" spans="2:8" s="424" customFormat="1">
      <c r="B2594" s="452" t="s">
        <v>2255</v>
      </c>
      <c r="C2594" s="453"/>
      <c r="D2594" s="454">
        <v>20000</v>
      </c>
      <c r="E2594" s="454">
        <v>20000</v>
      </c>
      <c r="F2594" s="446">
        <v>0</v>
      </c>
      <c r="G2594" s="455"/>
      <c r="H2594" s="455"/>
    </row>
    <row r="2595" spans="2:8" s="424" customFormat="1">
      <c r="B2595" s="452" t="s">
        <v>2255</v>
      </c>
      <c r="C2595" s="453"/>
      <c r="D2595" s="454">
        <v>20000</v>
      </c>
      <c r="E2595" s="454">
        <v>20000</v>
      </c>
      <c r="F2595" s="446">
        <v>0</v>
      </c>
      <c r="G2595" s="455"/>
      <c r="H2595" s="455"/>
    </row>
    <row r="2596" spans="2:8" s="424" customFormat="1">
      <c r="B2596" s="452" t="s">
        <v>2256</v>
      </c>
      <c r="C2596" s="453"/>
      <c r="D2596" s="454">
        <v>1200</v>
      </c>
      <c r="E2596" s="454">
        <v>1200</v>
      </c>
      <c r="F2596" s="446">
        <v>0</v>
      </c>
      <c r="G2596" s="455"/>
      <c r="H2596" s="455"/>
    </row>
    <row r="2597" spans="2:8" s="424" customFormat="1">
      <c r="B2597" s="452" t="s">
        <v>2256</v>
      </c>
      <c r="C2597" s="453"/>
      <c r="D2597" s="454">
        <v>1200</v>
      </c>
      <c r="E2597" s="454">
        <v>1200</v>
      </c>
      <c r="F2597" s="446">
        <v>0</v>
      </c>
      <c r="G2597" s="455"/>
      <c r="H2597" s="455"/>
    </row>
    <row r="2598" spans="2:8" s="424" customFormat="1">
      <c r="B2598" s="452" t="s">
        <v>2256</v>
      </c>
      <c r="C2598" s="453"/>
      <c r="D2598" s="454">
        <v>1200</v>
      </c>
      <c r="E2598" s="454">
        <v>1200</v>
      </c>
      <c r="F2598" s="446">
        <v>0</v>
      </c>
      <c r="G2598" s="455"/>
      <c r="H2598" s="455"/>
    </row>
    <row r="2599" spans="2:8" s="424" customFormat="1">
      <c r="B2599" s="452" t="s">
        <v>2256</v>
      </c>
      <c r="C2599" s="453"/>
      <c r="D2599" s="454">
        <v>1200</v>
      </c>
      <c r="E2599" s="454">
        <v>1200</v>
      </c>
      <c r="F2599" s="446">
        <v>0</v>
      </c>
      <c r="G2599" s="455"/>
      <c r="H2599" s="455"/>
    </row>
    <row r="2600" spans="2:8" s="424" customFormat="1">
      <c r="B2600" s="452" t="s">
        <v>2256</v>
      </c>
      <c r="C2600" s="453"/>
      <c r="D2600" s="454">
        <v>1200</v>
      </c>
      <c r="E2600" s="454">
        <v>1200</v>
      </c>
      <c r="F2600" s="446">
        <v>0</v>
      </c>
      <c r="G2600" s="455"/>
      <c r="H2600" s="455"/>
    </row>
    <row r="2601" spans="2:8" s="424" customFormat="1">
      <c r="B2601" s="452" t="s">
        <v>2256</v>
      </c>
      <c r="C2601" s="453"/>
      <c r="D2601" s="454">
        <v>1200</v>
      </c>
      <c r="E2601" s="454">
        <v>1200</v>
      </c>
      <c r="F2601" s="446">
        <v>0</v>
      </c>
      <c r="G2601" s="455"/>
      <c r="H2601" s="455"/>
    </row>
    <row r="2602" spans="2:8" s="424" customFormat="1">
      <c r="B2602" s="452" t="s">
        <v>2256</v>
      </c>
      <c r="C2602" s="453"/>
      <c r="D2602" s="454">
        <v>1200</v>
      </c>
      <c r="E2602" s="454">
        <v>1200</v>
      </c>
      <c r="F2602" s="446">
        <v>0</v>
      </c>
      <c r="G2602" s="455"/>
      <c r="H2602" s="455"/>
    </row>
    <row r="2603" spans="2:8" s="424" customFormat="1">
      <c r="B2603" s="452" t="s">
        <v>2256</v>
      </c>
      <c r="C2603" s="453"/>
      <c r="D2603" s="454">
        <v>1200</v>
      </c>
      <c r="E2603" s="454">
        <v>1200</v>
      </c>
      <c r="F2603" s="446">
        <v>0</v>
      </c>
      <c r="G2603" s="455"/>
      <c r="H2603" s="455"/>
    </row>
    <row r="2604" spans="2:8" s="424" customFormat="1">
      <c r="B2604" s="452" t="s">
        <v>2256</v>
      </c>
      <c r="C2604" s="453"/>
      <c r="D2604" s="454">
        <v>1200</v>
      </c>
      <c r="E2604" s="454">
        <v>1200</v>
      </c>
      <c r="F2604" s="446">
        <v>0</v>
      </c>
      <c r="G2604" s="455"/>
      <c r="H2604" s="455"/>
    </row>
    <row r="2605" spans="2:8" s="424" customFormat="1">
      <c r="B2605" s="452" t="s">
        <v>2256</v>
      </c>
      <c r="C2605" s="453"/>
      <c r="D2605" s="454">
        <v>1200</v>
      </c>
      <c r="E2605" s="454">
        <v>1200</v>
      </c>
      <c r="F2605" s="446">
        <v>0</v>
      </c>
      <c r="G2605" s="455"/>
      <c r="H2605" s="455"/>
    </row>
    <row r="2606" spans="2:8" s="424" customFormat="1">
      <c r="B2606" s="452" t="s">
        <v>2256</v>
      </c>
      <c r="C2606" s="453"/>
      <c r="D2606" s="454">
        <v>1200</v>
      </c>
      <c r="E2606" s="454">
        <v>1200</v>
      </c>
      <c r="F2606" s="446">
        <v>0</v>
      </c>
      <c r="G2606" s="455"/>
      <c r="H2606" s="455"/>
    </row>
    <row r="2607" spans="2:8" s="424" customFormat="1">
      <c r="B2607" s="452" t="s">
        <v>2256</v>
      </c>
      <c r="C2607" s="453"/>
      <c r="D2607" s="454">
        <v>1200</v>
      </c>
      <c r="E2607" s="454">
        <v>1200</v>
      </c>
      <c r="F2607" s="446">
        <v>0</v>
      </c>
      <c r="G2607" s="455"/>
      <c r="H2607" s="455"/>
    </row>
    <row r="2608" spans="2:8" s="424" customFormat="1">
      <c r="B2608" s="452" t="s">
        <v>2256</v>
      </c>
      <c r="C2608" s="453"/>
      <c r="D2608" s="454">
        <v>1200</v>
      </c>
      <c r="E2608" s="454">
        <v>1200</v>
      </c>
      <c r="F2608" s="446">
        <v>0</v>
      </c>
      <c r="G2608" s="455"/>
      <c r="H2608" s="455"/>
    </row>
    <row r="2609" spans="2:8" s="424" customFormat="1">
      <c r="B2609" s="452" t="s">
        <v>2256</v>
      </c>
      <c r="C2609" s="453"/>
      <c r="D2609" s="454">
        <v>1200</v>
      </c>
      <c r="E2609" s="454">
        <v>1200</v>
      </c>
      <c r="F2609" s="446">
        <v>0</v>
      </c>
      <c r="G2609" s="455"/>
      <c r="H2609" s="455"/>
    </row>
    <row r="2610" spans="2:8" s="424" customFormat="1">
      <c r="B2610" s="452" t="s">
        <v>2256</v>
      </c>
      <c r="C2610" s="453"/>
      <c r="D2610" s="454">
        <v>1200</v>
      </c>
      <c r="E2610" s="454">
        <v>1200</v>
      </c>
      <c r="F2610" s="446">
        <v>0</v>
      </c>
      <c r="G2610" s="455"/>
      <c r="H2610" s="455"/>
    </row>
    <row r="2611" spans="2:8" s="424" customFormat="1">
      <c r="B2611" s="452" t="s">
        <v>2256</v>
      </c>
      <c r="C2611" s="453"/>
      <c r="D2611" s="454">
        <v>1200</v>
      </c>
      <c r="E2611" s="454">
        <v>1200</v>
      </c>
      <c r="F2611" s="446">
        <v>0</v>
      </c>
      <c r="G2611" s="455"/>
      <c r="H2611" s="455"/>
    </row>
    <row r="2612" spans="2:8" s="424" customFormat="1">
      <c r="B2612" s="452" t="s">
        <v>2256</v>
      </c>
      <c r="C2612" s="453"/>
      <c r="D2612" s="454">
        <v>1200</v>
      </c>
      <c r="E2612" s="454">
        <v>1200</v>
      </c>
      <c r="F2612" s="446">
        <v>0</v>
      </c>
      <c r="G2612" s="455"/>
      <c r="H2612" s="455"/>
    </row>
    <row r="2613" spans="2:8" s="424" customFormat="1">
      <c r="B2613" s="452" t="s">
        <v>2256</v>
      </c>
      <c r="C2613" s="453"/>
      <c r="D2613" s="454">
        <v>1200</v>
      </c>
      <c r="E2613" s="454">
        <v>1200</v>
      </c>
      <c r="F2613" s="446">
        <v>0</v>
      </c>
      <c r="G2613" s="455"/>
      <c r="H2613" s="455"/>
    </row>
    <row r="2614" spans="2:8" s="424" customFormat="1">
      <c r="B2614" s="452" t="s">
        <v>2256</v>
      </c>
      <c r="C2614" s="453"/>
      <c r="D2614" s="454">
        <v>1200</v>
      </c>
      <c r="E2614" s="454">
        <v>1200</v>
      </c>
      <c r="F2614" s="446">
        <v>0</v>
      </c>
      <c r="G2614" s="455"/>
      <c r="H2614" s="455"/>
    </row>
    <row r="2615" spans="2:8" s="424" customFormat="1">
      <c r="B2615" s="452" t="s">
        <v>2256</v>
      </c>
      <c r="C2615" s="453"/>
      <c r="D2615" s="454">
        <v>1200</v>
      </c>
      <c r="E2615" s="454">
        <v>1200</v>
      </c>
      <c r="F2615" s="446">
        <v>0</v>
      </c>
      <c r="G2615" s="455"/>
      <c r="H2615" s="455"/>
    </row>
    <row r="2616" spans="2:8" s="424" customFormat="1">
      <c r="B2616" s="452" t="s">
        <v>2256</v>
      </c>
      <c r="C2616" s="453"/>
      <c r="D2616" s="454">
        <v>1200</v>
      </c>
      <c r="E2616" s="454">
        <v>1200</v>
      </c>
      <c r="F2616" s="446">
        <v>0</v>
      </c>
      <c r="G2616" s="455"/>
      <c r="H2616" s="455"/>
    </row>
    <row r="2617" spans="2:8" s="424" customFormat="1">
      <c r="B2617" s="452" t="s">
        <v>2256</v>
      </c>
      <c r="C2617" s="453"/>
      <c r="D2617" s="454">
        <v>1200</v>
      </c>
      <c r="E2617" s="454">
        <v>1200</v>
      </c>
      <c r="F2617" s="446">
        <v>0</v>
      </c>
      <c r="G2617" s="455"/>
      <c r="H2617" s="455"/>
    </row>
    <row r="2618" spans="2:8" s="424" customFormat="1">
      <c r="B2618" s="452" t="s">
        <v>2256</v>
      </c>
      <c r="C2618" s="453"/>
      <c r="D2618" s="454">
        <v>1200</v>
      </c>
      <c r="E2618" s="454">
        <v>1200</v>
      </c>
      <c r="F2618" s="446">
        <v>0</v>
      </c>
      <c r="G2618" s="455"/>
      <c r="H2618" s="455"/>
    </row>
    <row r="2619" spans="2:8" s="424" customFormat="1">
      <c r="B2619" s="452" t="s">
        <v>2256</v>
      </c>
      <c r="C2619" s="453"/>
      <c r="D2619" s="454">
        <v>1200</v>
      </c>
      <c r="E2619" s="454">
        <v>1200</v>
      </c>
      <c r="F2619" s="446">
        <v>0</v>
      </c>
      <c r="G2619" s="455"/>
      <c r="H2619" s="455"/>
    </row>
    <row r="2620" spans="2:8" s="424" customFormat="1">
      <c r="B2620" s="452" t="s">
        <v>2256</v>
      </c>
      <c r="C2620" s="453"/>
      <c r="D2620" s="454">
        <v>1200</v>
      </c>
      <c r="E2620" s="454">
        <v>1200</v>
      </c>
      <c r="F2620" s="446">
        <v>0</v>
      </c>
      <c r="G2620" s="455"/>
      <c r="H2620" s="455"/>
    </row>
    <row r="2621" spans="2:8" s="424" customFormat="1">
      <c r="B2621" s="452" t="s">
        <v>2256</v>
      </c>
      <c r="C2621" s="453"/>
      <c r="D2621" s="454">
        <v>1200</v>
      </c>
      <c r="E2621" s="454">
        <v>1200</v>
      </c>
      <c r="F2621" s="446">
        <v>0</v>
      </c>
      <c r="G2621" s="455"/>
      <c r="H2621" s="455"/>
    </row>
    <row r="2622" spans="2:8" s="424" customFormat="1">
      <c r="B2622" s="452" t="s">
        <v>2256</v>
      </c>
      <c r="C2622" s="453"/>
      <c r="D2622" s="454">
        <v>1200</v>
      </c>
      <c r="E2622" s="454">
        <v>1200</v>
      </c>
      <c r="F2622" s="446">
        <v>0</v>
      </c>
      <c r="G2622" s="455"/>
      <c r="H2622" s="455"/>
    </row>
    <row r="2623" spans="2:8" s="424" customFormat="1">
      <c r="B2623" s="452" t="s">
        <v>2256</v>
      </c>
      <c r="C2623" s="453"/>
      <c r="D2623" s="454">
        <v>1200</v>
      </c>
      <c r="E2623" s="454">
        <v>1200</v>
      </c>
      <c r="F2623" s="446">
        <v>0</v>
      </c>
      <c r="G2623" s="455"/>
      <c r="H2623" s="455"/>
    </row>
    <row r="2624" spans="2:8" s="424" customFormat="1">
      <c r="B2624" s="452" t="s">
        <v>2256</v>
      </c>
      <c r="C2624" s="453"/>
      <c r="D2624" s="454">
        <v>1200</v>
      </c>
      <c r="E2624" s="454">
        <v>1200</v>
      </c>
      <c r="F2624" s="446">
        <v>0</v>
      </c>
      <c r="G2624" s="455"/>
      <c r="H2624" s="455"/>
    </row>
    <row r="2625" spans="2:8" s="424" customFormat="1">
      <c r="B2625" s="452" t="s">
        <v>2256</v>
      </c>
      <c r="C2625" s="453"/>
      <c r="D2625" s="454">
        <v>1200</v>
      </c>
      <c r="E2625" s="454">
        <v>1200</v>
      </c>
      <c r="F2625" s="446">
        <v>0</v>
      </c>
      <c r="G2625" s="455"/>
      <c r="H2625" s="455"/>
    </row>
    <row r="2626" spans="2:8" s="424" customFormat="1">
      <c r="B2626" s="452" t="s">
        <v>2256</v>
      </c>
      <c r="C2626" s="453"/>
      <c r="D2626" s="454">
        <v>1200</v>
      </c>
      <c r="E2626" s="454">
        <v>1200</v>
      </c>
      <c r="F2626" s="446">
        <v>0</v>
      </c>
      <c r="G2626" s="455"/>
      <c r="H2626" s="455"/>
    </row>
    <row r="2627" spans="2:8" s="424" customFormat="1">
      <c r="B2627" s="452" t="s">
        <v>2256</v>
      </c>
      <c r="C2627" s="453"/>
      <c r="D2627" s="454">
        <v>1200</v>
      </c>
      <c r="E2627" s="454">
        <v>1200</v>
      </c>
      <c r="F2627" s="446">
        <v>0</v>
      </c>
      <c r="G2627" s="455"/>
      <c r="H2627" s="455"/>
    </row>
    <row r="2628" spans="2:8" s="424" customFormat="1">
      <c r="B2628" s="452" t="s">
        <v>2256</v>
      </c>
      <c r="C2628" s="453"/>
      <c r="D2628" s="454">
        <v>1200</v>
      </c>
      <c r="E2628" s="454">
        <v>1200</v>
      </c>
      <c r="F2628" s="446">
        <v>0</v>
      </c>
      <c r="G2628" s="455"/>
      <c r="H2628" s="455"/>
    </row>
    <row r="2629" spans="2:8" s="424" customFormat="1">
      <c r="B2629" s="452" t="s">
        <v>2256</v>
      </c>
      <c r="C2629" s="453"/>
      <c r="D2629" s="454">
        <v>1200</v>
      </c>
      <c r="E2629" s="454">
        <v>1200</v>
      </c>
      <c r="F2629" s="446">
        <v>0</v>
      </c>
      <c r="G2629" s="455"/>
      <c r="H2629" s="455"/>
    </row>
    <row r="2630" spans="2:8" s="424" customFormat="1">
      <c r="B2630" s="452" t="s">
        <v>2256</v>
      </c>
      <c r="C2630" s="453"/>
      <c r="D2630" s="454">
        <v>1200</v>
      </c>
      <c r="E2630" s="454">
        <v>1200</v>
      </c>
      <c r="F2630" s="446">
        <v>0</v>
      </c>
      <c r="G2630" s="455"/>
      <c r="H2630" s="455"/>
    </row>
    <row r="2631" spans="2:8" s="424" customFormat="1">
      <c r="B2631" s="452" t="s">
        <v>2256</v>
      </c>
      <c r="C2631" s="453"/>
      <c r="D2631" s="454">
        <v>1200</v>
      </c>
      <c r="E2631" s="454">
        <v>1200</v>
      </c>
      <c r="F2631" s="446">
        <v>0</v>
      </c>
      <c r="G2631" s="455"/>
      <c r="H2631" s="455"/>
    </row>
    <row r="2632" spans="2:8" s="424" customFormat="1">
      <c r="B2632" s="452" t="s">
        <v>2256</v>
      </c>
      <c r="C2632" s="453"/>
      <c r="D2632" s="454">
        <v>1200</v>
      </c>
      <c r="E2632" s="454">
        <v>1200</v>
      </c>
      <c r="F2632" s="446">
        <v>0</v>
      </c>
      <c r="G2632" s="455"/>
      <c r="H2632" s="455"/>
    </row>
    <row r="2633" spans="2:8" s="424" customFormat="1">
      <c r="B2633" s="452" t="s">
        <v>2256</v>
      </c>
      <c r="C2633" s="453"/>
      <c r="D2633" s="454">
        <v>1200</v>
      </c>
      <c r="E2633" s="454">
        <v>1200</v>
      </c>
      <c r="F2633" s="446">
        <v>0</v>
      </c>
      <c r="G2633" s="455"/>
      <c r="H2633" s="455"/>
    </row>
    <row r="2634" spans="2:8" s="424" customFormat="1">
      <c r="B2634" s="452" t="s">
        <v>2256</v>
      </c>
      <c r="C2634" s="453"/>
      <c r="D2634" s="454">
        <v>1200</v>
      </c>
      <c r="E2634" s="454">
        <v>1200</v>
      </c>
      <c r="F2634" s="446">
        <v>0</v>
      </c>
      <c r="G2634" s="455"/>
      <c r="H2634" s="455"/>
    </row>
    <row r="2635" spans="2:8" s="424" customFormat="1">
      <c r="B2635" s="452" t="s">
        <v>2256</v>
      </c>
      <c r="C2635" s="453"/>
      <c r="D2635" s="454">
        <v>1200</v>
      </c>
      <c r="E2635" s="454">
        <v>1200</v>
      </c>
      <c r="F2635" s="446">
        <v>0</v>
      </c>
      <c r="G2635" s="455"/>
      <c r="H2635" s="455"/>
    </row>
    <row r="2636" spans="2:8" s="424" customFormat="1">
      <c r="B2636" s="452" t="s">
        <v>2256</v>
      </c>
      <c r="C2636" s="453"/>
      <c r="D2636" s="454">
        <v>1200</v>
      </c>
      <c r="E2636" s="454">
        <v>1200</v>
      </c>
      <c r="F2636" s="446">
        <v>0</v>
      </c>
      <c r="G2636" s="455"/>
      <c r="H2636" s="455"/>
    </row>
    <row r="2637" spans="2:8" s="424" customFormat="1">
      <c r="B2637" s="452" t="s">
        <v>2256</v>
      </c>
      <c r="C2637" s="453"/>
      <c r="D2637" s="454">
        <v>1200</v>
      </c>
      <c r="E2637" s="454">
        <v>1200</v>
      </c>
      <c r="F2637" s="446">
        <v>0</v>
      </c>
      <c r="G2637" s="455"/>
      <c r="H2637" s="455"/>
    </row>
    <row r="2638" spans="2:8" s="424" customFormat="1">
      <c r="B2638" s="452" t="s">
        <v>2256</v>
      </c>
      <c r="C2638" s="453"/>
      <c r="D2638" s="454">
        <v>1200</v>
      </c>
      <c r="E2638" s="454">
        <v>1200</v>
      </c>
      <c r="F2638" s="446">
        <v>0</v>
      </c>
      <c r="G2638" s="455"/>
      <c r="H2638" s="455"/>
    </row>
    <row r="2639" spans="2:8" s="424" customFormat="1">
      <c r="B2639" s="452" t="s">
        <v>2256</v>
      </c>
      <c r="C2639" s="453"/>
      <c r="D2639" s="454">
        <v>1200</v>
      </c>
      <c r="E2639" s="454">
        <v>1200</v>
      </c>
      <c r="F2639" s="446">
        <v>0</v>
      </c>
      <c r="G2639" s="455"/>
      <c r="H2639" s="455"/>
    </row>
    <row r="2640" spans="2:8" s="424" customFormat="1">
      <c r="B2640" s="452" t="s">
        <v>2256</v>
      </c>
      <c r="C2640" s="453"/>
      <c r="D2640" s="454">
        <v>1200</v>
      </c>
      <c r="E2640" s="454">
        <v>1200</v>
      </c>
      <c r="F2640" s="446">
        <v>0</v>
      </c>
      <c r="G2640" s="455"/>
      <c r="H2640" s="455"/>
    </row>
    <row r="2641" spans="2:8" s="424" customFormat="1">
      <c r="B2641" s="452" t="s">
        <v>2256</v>
      </c>
      <c r="C2641" s="453"/>
      <c r="D2641" s="454">
        <v>1200</v>
      </c>
      <c r="E2641" s="454">
        <v>1200</v>
      </c>
      <c r="F2641" s="446">
        <v>0</v>
      </c>
      <c r="G2641" s="455"/>
      <c r="H2641" s="455"/>
    </row>
    <row r="2642" spans="2:8" s="424" customFormat="1">
      <c r="B2642" s="452" t="s">
        <v>2256</v>
      </c>
      <c r="C2642" s="453"/>
      <c r="D2642" s="454">
        <v>1200</v>
      </c>
      <c r="E2642" s="454">
        <v>1200</v>
      </c>
      <c r="F2642" s="446">
        <v>0</v>
      </c>
      <c r="G2642" s="455"/>
      <c r="H2642" s="455"/>
    </row>
    <row r="2643" spans="2:8" s="424" customFormat="1">
      <c r="B2643" s="452" t="s">
        <v>2256</v>
      </c>
      <c r="C2643" s="453"/>
      <c r="D2643" s="454">
        <v>1200</v>
      </c>
      <c r="E2643" s="454">
        <v>1200</v>
      </c>
      <c r="F2643" s="446">
        <v>0</v>
      </c>
      <c r="G2643" s="455"/>
      <c r="H2643" s="455"/>
    </row>
    <row r="2644" spans="2:8" s="424" customFormat="1">
      <c r="B2644" s="452" t="s">
        <v>2256</v>
      </c>
      <c r="C2644" s="453"/>
      <c r="D2644" s="454">
        <v>1200</v>
      </c>
      <c r="E2644" s="454">
        <v>1200</v>
      </c>
      <c r="F2644" s="446">
        <v>0</v>
      </c>
      <c r="G2644" s="455"/>
      <c r="H2644" s="455"/>
    </row>
    <row r="2645" spans="2:8" s="424" customFormat="1">
      <c r="B2645" s="452" t="s">
        <v>2256</v>
      </c>
      <c r="C2645" s="453"/>
      <c r="D2645" s="454">
        <v>1200</v>
      </c>
      <c r="E2645" s="454">
        <v>1200</v>
      </c>
      <c r="F2645" s="446">
        <v>0</v>
      </c>
      <c r="G2645" s="455"/>
      <c r="H2645" s="455"/>
    </row>
    <row r="2646" spans="2:8" s="424" customFormat="1">
      <c r="B2646" s="452" t="s">
        <v>2256</v>
      </c>
      <c r="C2646" s="453"/>
      <c r="D2646" s="454">
        <v>1200</v>
      </c>
      <c r="E2646" s="454">
        <v>1200</v>
      </c>
      <c r="F2646" s="446">
        <v>0</v>
      </c>
      <c r="G2646" s="455"/>
      <c r="H2646" s="455"/>
    </row>
    <row r="2647" spans="2:8" s="424" customFormat="1">
      <c r="B2647" s="452" t="s">
        <v>2256</v>
      </c>
      <c r="C2647" s="453"/>
      <c r="D2647" s="454">
        <v>1200</v>
      </c>
      <c r="E2647" s="454">
        <v>1200</v>
      </c>
      <c r="F2647" s="446">
        <v>0</v>
      </c>
      <c r="G2647" s="455"/>
      <c r="H2647" s="455"/>
    </row>
    <row r="2648" spans="2:8" s="424" customFormat="1">
      <c r="B2648" s="452" t="s">
        <v>2256</v>
      </c>
      <c r="C2648" s="453"/>
      <c r="D2648" s="454">
        <v>1200</v>
      </c>
      <c r="E2648" s="454">
        <v>1200</v>
      </c>
      <c r="F2648" s="446">
        <v>0</v>
      </c>
      <c r="G2648" s="455"/>
      <c r="H2648" s="455"/>
    </row>
    <row r="2649" spans="2:8" s="424" customFormat="1">
      <c r="B2649" s="452" t="s">
        <v>2256</v>
      </c>
      <c r="C2649" s="453"/>
      <c r="D2649" s="454">
        <v>1200</v>
      </c>
      <c r="E2649" s="454">
        <v>1200</v>
      </c>
      <c r="F2649" s="446">
        <v>0</v>
      </c>
      <c r="G2649" s="455"/>
      <c r="H2649" s="455"/>
    </row>
    <row r="2650" spans="2:8" s="424" customFormat="1">
      <c r="B2650" s="452" t="s">
        <v>2256</v>
      </c>
      <c r="C2650" s="453"/>
      <c r="D2650" s="454">
        <v>1200</v>
      </c>
      <c r="E2650" s="454">
        <v>1200</v>
      </c>
      <c r="F2650" s="446">
        <v>0</v>
      </c>
      <c r="G2650" s="455"/>
      <c r="H2650" s="455"/>
    </row>
    <row r="2651" spans="2:8" s="424" customFormat="1">
      <c r="B2651" s="452" t="s">
        <v>2256</v>
      </c>
      <c r="C2651" s="453"/>
      <c r="D2651" s="454">
        <v>1200</v>
      </c>
      <c r="E2651" s="454">
        <v>1200</v>
      </c>
      <c r="F2651" s="446">
        <v>0</v>
      </c>
      <c r="G2651" s="455"/>
      <c r="H2651" s="455"/>
    </row>
    <row r="2652" spans="2:8" s="424" customFormat="1">
      <c r="B2652" s="452" t="s">
        <v>2256</v>
      </c>
      <c r="C2652" s="453"/>
      <c r="D2652" s="454">
        <v>1200</v>
      </c>
      <c r="E2652" s="454">
        <v>1200</v>
      </c>
      <c r="F2652" s="446">
        <v>0</v>
      </c>
      <c r="G2652" s="455"/>
      <c r="H2652" s="455"/>
    </row>
    <row r="2653" spans="2:8" s="424" customFormat="1">
      <c r="B2653" s="452" t="s">
        <v>2256</v>
      </c>
      <c r="C2653" s="453"/>
      <c r="D2653" s="454">
        <v>1200</v>
      </c>
      <c r="E2653" s="454">
        <v>1200</v>
      </c>
      <c r="F2653" s="446">
        <v>0</v>
      </c>
      <c r="G2653" s="455"/>
      <c r="H2653" s="455"/>
    </row>
    <row r="2654" spans="2:8" s="424" customFormat="1">
      <c r="B2654" s="452" t="s">
        <v>2256</v>
      </c>
      <c r="C2654" s="453"/>
      <c r="D2654" s="454">
        <v>1200</v>
      </c>
      <c r="E2654" s="454">
        <v>1200</v>
      </c>
      <c r="F2654" s="446">
        <v>0</v>
      </c>
      <c r="G2654" s="455"/>
      <c r="H2654" s="455"/>
    </row>
    <row r="2655" spans="2:8" s="424" customFormat="1">
      <c r="B2655" s="452" t="s">
        <v>2256</v>
      </c>
      <c r="C2655" s="453"/>
      <c r="D2655" s="454">
        <v>1200</v>
      </c>
      <c r="E2655" s="454">
        <v>1200</v>
      </c>
      <c r="F2655" s="446">
        <v>0</v>
      </c>
      <c r="G2655" s="455"/>
      <c r="H2655" s="455"/>
    </row>
    <row r="2656" spans="2:8" s="424" customFormat="1">
      <c r="B2656" s="452" t="s">
        <v>1272</v>
      </c>
      <c r="C2656" s="453"/>
      <c r="D2656" s="454">
        <v>14000</v>
      </c>
      <c r="E2656" s="454">
        <v>14000</v>
      </c>
      <c r="F2656" s="446">
        <v>0</v>
      </c>
      <c r="G2656" s="455"/>
      <c r="H2656" s="455"/>
    </row>
    <row r="2657" spans="2:8" s="424" customFormat="1">
      <c r="B2657" s="452" t="s">
        <v>1272</v>
      </c>
      <c r="C2657" s="453"/>
      <c r="D2657" s="454">
        <v>14000</v>
      </c>
      <c r="E2657" s="454">
        <v>14000</v>
      </c>
      <c r="F2657" s="446">
        <v>0</v>
      </c>
      <c r="G2657" s="455"/>
      <c r="H2657" s="455"/>
    </row>
    <row r="2658" spans="2:8" s="424" customFormat="1">
      <c r="B2658" s="452" t="s">
        <v>1272</v>
      </c>
      <c r="C2658" s="453"/>
      <c r="D2658" s="454">
        <v>14000</v>
      </c>
      <c r="E2658" s="454">
        <v>14000</v>
      </c>
      <c r="F2658" s="446">
        <v>0</v>
      </c>
      <c r="G2658" s="455"/>
      <c r="H2658" s="455"/>
    </row>
    <row r="2659" spans="2:8" s="424" customFormat="1">
      <c r="B2659" s="452" t="s">
        <v>1272</v>
      </c>
      <c r="C2659" s="453"/>
      <c r="D2659" s="454">
        <v>14000</v>
      </c>
      <c r="E2659" s="454">
        <v>14000</v>
      </c>
      <c r="F2659" s="446">
        <v>0</v>
      </c>
      <c r="G2659" s="455"/>
      <c r="H2659" s="455"/>
    </row>
    <row r="2660" spans="2:8" s="424" customFormat="1">
      <c r="B2660" s="452" t="s">
        <v>1272</v>
      </c>
      <c r="C2660" s="453"/>
      <c r="D2660" s="454">
        <v>14000</v>
      </c>
      <c r="E2660" s="454">
        <v>14000</v>
      </c>
      <c r="F2660" s="446">
        <v>0</v>
      </c>
      <c r="G2660" s="455"/>
      <c r="H2660" s="455"/>
    </row>
    <row r="2661" spans="2:8" s="424" customFormat="1">
      <c r="B2661" s="452" t="s">
        <v>1272</v>
      </c>
      <c r="C2661" s="453"/>
      <c r="D2661" s="454">
        <v>14000</v>
      </c>
      <c r="E2661" s="454">
        <v>14000</v>
      </c>
      <c r="F2661" s="446">
        <v>0</v>
      </c>
      <c r="G2661" s="455"/>
      <c r="H2661" s="455"/>
    </row>
    <row r="2662" spans="2:8" s="424" customFormat="1">
      <c r="B2662" s="452" t="s">
        <v>2257</v>
      </c>
      <c r="C2662" s="453"/>
      <c r="D2662" s="454">
        <v>150000</v>
      </c>
      <c r="E2662" s="454">
        <v>150000</v>
      </c>
      <c r="F2662" s="446">
        <v>0</v>
      </c>
      <c r="G2662" s="455"/>
      <c r="H2662" s="455"/>
    </row>
    <row r="2663" spans="2:8" s="424" customFormat="1">
      <c r="B2663" s="452" t="s">
        <v>2257</v>
      </c>
      <c r="C2663" s="453"/>
      <c r="D2663" s="454">
        <v>150000</v>
      </c>
      <c r="E2663" s="454">
        <v>150000</v>
      </c>
      <c r="F2663" s="446">
        <v>0</v>
      </c>
      <c r="G2663" s="455"/>
      <c r="H2663" s="455"/>
    </row>
    <row r="2664" spans="2:8" s="424" customFormat="1">
      <c r="B2664" s="452" t="s">
        <v>2148</v>
      </c>
      <c r="C2664" s="453"/>
      <c r="D2664" s="454">
        <v>110000</v>
      </c>
      <c r="E2664" s="454">
        <v>110000</v>
      </c>
      <c r="F2664" s="446">
        <v>0</v>
      </c>
      <c r="G2664" s="455"/>
      <c r="H2664" s="455"/>
    </row>
    <row r="2665" spans="2:8" s="424" customFormat="1">
      <c r="B2665" s="452" t="s">
        <v>2148</v>
      </c>
      <c r="C2665" s="453"/>
      <c r="D2665" s="454">
        <v>110000</v>
      </c>
      <c r="E2665" s="454">
        <v>110000</v>
      </c>
      <c r="F2665" s="446">
        <v>0</v>
      </c>
      <c r="G2665" s="455"/>
      <c r="H2665" s="455"/>
    </row>
    <row r="2666" spans="2:8" s="424" customFormat="1">
      <c r="B2666" s="452" t="s">
        <v>2258</v>
      </c>
      <c r="C2666" s="453"/>
      <c r="D2666" s="454">
        <v>49600</v>
      </c>
      <c r="E2666" s="454">
        <v>49600</v>
      </c>
      <c r="F2666" s="446">
        <v>0</v>
      </c>
      <c r="G2666" s="455"/>
      <c r="H2666" s="455"/>
    </row>
    <row r="2667" spans="2:8" s="424" customFormat="1">
      <c r="B2667" s="452" t="s">
        <v>2258</v>
      </c>
      <c r="C2667" s="453"/>
      <c r="D2667" s="454">
        <v>49600</v>
      </c>
      <c r="E2667" s="454">
        <v>49600</v>
      </c>
      <c r="F2667" s="446">
        <v>0</v>
      </c>
      <c r="G2667" s="455"/>
      <c r="H2667" s="455"/>
    </row>
    <row r="2668" spans="2:8" s="424" customFormat="1">
      <c r="B2668" s="452" t="s">
        <v>2258</v>
      </c>
      <c r="C2668" s="453"/>
      <c r="D2668" s="454">
        <v>49600</v>
      </c>
      <c r="E2668" s="454">
        <v>49600</v>
      </c>
      <c r="F2668" s="446">
        <v>0</v>
      </c>
      <c r="G2668" s="455"/>
      <c r="H2668" s="455"/>
    </row>
    <row r="2669" spans="2:8" s="424" customFormat="1">
      <c r="B2669" s="452" t="s">
        <v>2258</v>
      </c>
      <c r="C2669" s="453"/>
      <c r="D2669" s="454">
        <v>49600</v>
      </c>
      <c r="E2669" s="454">
        <v>49600</v>
      </c>
      <c r="F2669" s="446">
        <v>0</v>
      </c>
      <c r="G2669" s="455"/>
      <c r="H2669" s="455"/>
    </row>
    <row r="2670" spans="2:8" s="424" customFormat="1">
      <c r="B2670" s="452" t="s">
        <v>2259</v>
      </c>
      <c r="C2670" s="453"/>
      <c r="D2670" s="454">
        <v>149606</v>
      </c>
      <c r="E2670" s="454">
        <v>149606</v>
      </c>
      <c r="F2670" s="446">
        <v>0</v>
      </c>
      <c r="G2670" s="455"/>
      <c r="H2670" s="455"/>
    </row>
    <row r="2671" spans="2:8" s="424" customFormat="1">
      <c r="B2671" s="452" t="s">
        <v>2260</v>
      </c>
      <c r="C2671" s="453"/>
      <c r="D2671" s="454">
        <v>114173</v>
      </c>
      <c r="E2671" s="454">
        <v>114173</v>
      </c>
      <c r="F2671" s="446">
        <v>0</v>
      </c>
      <c r="G2671" s="455"/>
      <c r="H2671" s="455"/>
    </row>
    <row r="2672" spans="2:8" s="424" customFormat="1">
      <c r="B2672" s="452" t="s">
        <v>2260</v>
      </c>
      <c r="C2672" s="453"/>
      <c r="D2672" s="454">
        <v>114173</v>
      </c>
      <c r="E2672" s="454">
        <v>114173</v>
      </c>
      <c r="F2672" s="446">
        <v>0</v>
      </c>
      <c r="G2672" s="455"/>
      <c r="H2672" s="455"/>
    </row>
    <row r="2673" spans="2:8" s="424" customFormat="1">
      <c r="B2673" s="452" t="s">
        <v>2261</v>
      </c>
      <c r="C2673" s="453"/>
      <c r="D2673" s="454">
        <v>62984</v>
      </c>
      <c r="E2673" s="454">
        <v>62984</v>
      </c>
      <c r="F2673" s="446">
        <v>0</v>
      </c>
      <c r="G2673" s="455"/>
      <c r="H2673" s="455"/>
    </row>
    <row r="2674" spans="2:8" s="424" customFormat="1">
      <c r="B2674" s="452" t="s">
        <v>2262</v>
      </c>
      <c r="C2674" s="453"/>
      <c r="D2674" s="454">
        <v>23614</v>
      </c>
      <c r="E2674" s="454">
        <v>23614</v>
      </c>
      <c r="F2674" s="446">
        <v>0</v>
      </c>
      <c r="G2674" s="455"/>
      <c r="H2674" s="455"/>
    </row>
    <row r="2675" spans="2:8" s="424" customFormat="1">
      <c r="B2675" s="452" t="s">
        <v>2263</v>
      </c>
      <c r="C2675" s="453"/>
      <c r="D2675" s="454">
        <v>39000</v>
      </c>
      <c r="E2675" s="454">
        <v>39000</v>
      </c>
      <c r="F2675" s="446">
        <v>0</v>
      </c>
      <c r="G2675" s="455"/>
      <c r="H2675" s="455"/>
    </row>
    <row r="2676" spans="2:8" s="424" customFormat="1">
      <c r="B2676" s="452" t="s">
        <v>2263</v>
      </c>
      <c r="C2676" s="453"/>
      <c r="D2676" s="454">
        <v>39000</v>
      </c>
      <c r="E2676" s="454">
        <v>39000</v>
      </c>
      <c r="F2676" s="446">
        <v>0</v>
      </c>
      <c r="G2676" s="455"/>
      <c r="H2676" s="455"/>
    </row>
    <row r="2677" spans="2:8" s="424" customFormat="1">
      <c r="B2677" s="452" t="s">
        <v>2263</v>
      </c>
      <c r="C2677" s="453"/>
      <c r="D2677" s="454">
        <v>39000</v>
      </c>
      <c r="E2677" s="454">
        <v>39000</v>
      </c>
      <c r="F2677" s="446">
        <v>0</v>
      </c>
      <c r="G2677" s="455"/>
      <c r="H2677" s="455"/>
    </row>
    <row r="2678" spans="2:8" s="424" customFormat="1">
      <c r="B2678" s="452" t="s">
        <v>2263</v>
      </c>
      <c r="C2678" s="453"/>
      <c r="D2678" s="454">
        <v>39000</v>
      </c>
      <c r="E2678" s="454">
        <v>39000</v>
      </c>
      <c r="F2678" s="446">
        <v>0</v>
      </c>
      <c r="G2678" s="455"/>
      <c r="H2678" s="455"/>
    </row>
    <row r="2679" spans="2:8" s="424" customFormat="1">
      <c r="B2679" s="452" t="s">
        <v>2263</v>
      </c>
      <c r="C2679" s="453"/>
      <c r="D2679" s="454">
        <v>39000</v>
      </c>
      <c r="E2679" s="454">
        <v>39000</v>
      </c>
      <c r="F2679" s="446">
        <v>0</v>
      </c>
      <c r="G2679" s="455"/>
      <c r="H2679" s="455"/>
    </row>
    <row r="2680" spans="2:8" s="424" customFormat="1">
      <c r="B2680" s="452" t="s">
        <v>2263</v>
      </c>
      <c r="C2680" s="453"/>
      <c r="D2680" s="454">
        <v>39000</v>
      </c>
      <c r="E2680" s="454">
        <v>39000</v>
      </c>
      <c r="F2680" s="446">
        <v>0</v>
      </c>
      <c r="G2680" s="455"/>
      <c r="H2680" s="455"/>
    </row>
    <row r="2681" spans="2:8" s="424" customFormat="1">
      <c r="B2681" s="452" t="s">
        <v>2263</v>
      </c>
      <c r="C2681" s="453"/>
      <c r="D2681" s="454">
        <v>39000</v>
      </c>
      <c r="E2681" s="454">
        <v>39000</v>
      </c>
      <c r="F2681" s="446">
        <v>0</v>
      </c>
      <c r="G2681" s="455"/>
      <c r="H2681" s="455"/>
    </row>
    <row r="2682" spans="2:8" s="424" customFormat="1">
      <c r="B2682" s="452" t="s">
        <v>2263</v>
      </c>
      <c r="C2682" s="453"/>
      <c r="D2682" s="454">
        <v>39000</v>
      </c>
      <c r="E2682" s="454">
        <v>39000</v>
      </c>
      <c r="F2682" s="446">
        <v>0</v>
      </c>
      <c r="G2682" s="455"/>
      <c r="H2682" s="455"/>
    </row>
    <row r="2683" spans="2:8" s="424" customFormat="1">
      <c r="B2683" s="452" t="s">
        <v>2263</v>
      </c>
      <c r="C2683" s="453"/>
      <c r="D2683" s="454">
        <v>39000</v>
      </c>
      <c r="E2683" s="454">
        <v>39000</v>
      </c>
      <c r="F2683" s="446">
        <v>0</v>
      </c>
      <c r="G2683" s="455"/>
      <c r="H2683" s="455"/>
    </row>
    <row r="2684" spans="2:8" s="424" customFormat="1">
      <c r="B2684" s="452" t="s">
        <v>2263</v>
      </c>
      <c r="C2684" s="453"/>
      <c r="D2684" s="454">
        <v>39000</v>
      </c>
      <c r="E2684" s="454">
        <v>39000</v>
      </c>
      <c r="F2684" s="446">
        <v>0</v>
      </c>
      <c r="G2684" s="455"/>
      <c r="H2684" s="455"/>
    </row>
    <row r="2685" spans="2:8" s="424" customFormat="1">
      <c r="B2685" s="452" t="s">
        <v>2263</v>
      </c>
      <c r="C2685" s="453"/>
      <c r="D2685" s="454">
        <v>39000</v>
      </c>
      <c r="E2685" s="454">
        <v>39000</v>
      </c>
      <c r="F2685" s="446">
        <v>0</v>
      </c>
      <c r="G2685" s="455"/>
      <c r="H2685" s="455"/>
    </row>
    <row r="2686" spans="2:8" s="424" customFormat="1">
      <c r="B2686" s="452" t="s">
        <v>198</v>
      </c>
      <c r="C2686" s="453"/>
      <c r="D2686" s="454">
        <v>151900</v>
      </c>
      <c r="E2686" s="454">
        <v>151900</v>
      </c>
      <c r="F2686" s="446">
        <v>0</v>
      </c>
      <c r="G2686" s="455"/>
      <c r="H2686" s="455"/>
    </row>
    <row r="2687" spans="2:8" s="424" customFormat="1">
      <c r="B2687" s="452" t="s">
        <v>198</v>
      </c>
      <c r="C2687" s="453"/>
      <c r="D2687" s="454">
        <v>151900</v>
      </c>
      <c r="E2687" s="454">
        <v>151900</v>
      </c>
      <c r="F2687" s="446">
        <v>0</v>
      </c>
      <c r="G2687" s="455"/>
      <c r="H2687" s="455"/>
    </row>
    <row r="2688" spans="2:8" s="424" customFormat="1">
      <c r="B2688" s="452" t="s">
        <v>198</v>
      </c>
      <c r="C2688" s="453"/>
      <c r="D2688" s="454">
        <v>151900</v>
      </c>
      <c r="E2688" s="454">
        <v>151900</v>
      </c>
      <c r="F2688" s="446">
        <v>0</v>
      </c>
      <c r="G2688" s="455"/>
      <c r="H2688" s="455"/>
    </row>
    <row r="2689" spans="2:8" s="424" customFormat="1">
      <c r="B2689" s="452" t="s">
        <v>198</v>
      </c>
      <c r="C2689" s="453"/>
      <c r="D2689" s="454">
        <v>151900</v>
      </c>
      <c r="E2689" s="454">
        <v>151900</v>
      </c>
      <c r="F2689" s="446">
        <v>0</v>
      </c>
      <c r="G2689" s="455"/>
      <c r="H2689" s="455"/>
    </row>
    <row r="2690" spans="2:8" s="424" customFormat="1">
      <c r="B2690" s="452" t="s">
        <v>198</v>
      </c>
      <c r="C2690" s="453"/>
      <c r="D2690" s="454">
        <v>151900</v>
      </c>
      <c r="E2690" s="454">
        <v>151900</v>
      </c>
      <c r="F2690" s="446">
        <v>0</v>
      </c>
      <c r="G2690" s="455"/>
      <c r="H2690" s="455"/>
    </row>
    <row r="2691" spans="2:8" s="424" customFormat="1">
      <c r="B2691" s="452" t="s">
        <v>198</v>
      </c>
      <c r="C2691" s="453"/>
      <c r="D2691" s="454">
        <v>151900</v>
      </c>
      <c r="E2691" s="454">
        <v>151900</v>
      </c>
      <c r="F2691" s="446">
        <v>0</v>
      </c>
      <c r="G2691" s="455"/>
      <c r="H2691" s="455"/>
    </row>
    <row r="2692" spans="2:8" s="424" customFormat="1">
      <c r="B2692" s="452" t="s">
        <v>198</v>
      </c>
      <c r="C2692" s="453"/>
      <c r="D2692" s="454">
        <v>151900</v>
      </c>
      <c r="E2692" s="454">
        <v>151900</v>
      </c>
      <c r="F2692" s="446">
        <v>0</v>
      </c>
      <c r="G2692" s="455"/>
      <c r="H2692" s="455"/>
    </row>
    <row r="2693" spans="2:8" s="424" customFormat="1">
      <c r="B2693" s="452" t="s">
        <v>198</v>
      </c>
      <c r="C2693" s="453"/>
      <c r="D2693" s="454">
        <v>151900</v>
      </c>
      <c r="E2693" s="454">
        <v>151900</v>
      </c>
      <c r="F2693" s="446">
        <v>0</v>
      </c>
      <c r="G2693" s="455"/>
      <c r="H2693" s="455"/>
    </row>
    <row r="2694" spans="2:8" s="424" customFormat="1">
      <c r="B2694" s="452" t="s">
        <v>198</v>
      </c>
      <c r="C2694" s="453"/>
      <c r="D2694" s="454">
        <v>151900</v>
      </c>
      <c r="E2694" s="454">
        <v>151900</v>
      </c>
      <c r="F2694" s="446">
        <v>0</v>
      </c>
      <c r="G2694" s="455"/>
      <c r="H2694" s="455"/>
    </row>
    <row r="2695" spans="2:8" s="424" customFormat="1">
      <c r="B2695" s="452" t="s">
        <v>198</v>
      </c>
      <c r="C2695" s="453"/>
      <c r="D2695" s="454">
        <v>151900</v>
      </c>
      <c r="E2695" s="454">
        <v>151900</v>
      </c>
      <c r="F2695" s="446">
        <v>0</v>
      </c>
      <c r="G2695" s="455"/>
      <c r="H2695" s="455"/>
    </row>
    <row r="2696" spans="2:8" s="424" customFormat="1">
      <c r="B2696" s="452" t="s">
        <v>198</v>
      </c>
      <c r="C2696" s="453"/>
      <c r="D2696" s="454">
        <v>151900</v>
      </c>
      <c r="E2696" s="454">
        <v>151900</v>
      </c>
      <c r="F2696" s="446">
        <v>0</v>
      </c>
      <c r="G2696" s="455"/>
      <c r="H2696" s="455"/>
    </row>
    <row r="2697" spans="2:8" s="424" customFormat="1">
      <c r="B2697" s="452" t="s">
        <v>2185</v>
      </c>
      <c r="C2697" s="453"/>
      <c r="D2697" s="454">
        <v>157100</v>
      </c>
      <c r="E2697" s="454">
        <v>157100</v>
      </c>
      <c r="F2697" s="446">
        <v>0</v>
      </c>
      <c r="G2697" s="455"/>
      <c r="H2697" s="455"/>
    </row>
    <row r="2698" spans="2:8" s="424" customFormat="1">
      <c r="B2698" s="452" t="s">
        <v>2185</v>
      </c>
      <c r="C2698" s="453"/>
      <c r="D2698" s="454">
        <v>157100</v>
      </c>
      <c r="E2698" s="454">
        <v>157100</v>
      </c>
      <c r="F2698" s="446">
        <v>0</v>
      </c>
      <c r="G2698" s="455"/>
      <c r="H2698" s="455"/>
    </row>
    <row r="2699" spans="2:8" s="424" customFormat="1">
      <c r="B2699" s="452" t="s">
        <v>2185</v>
      </c>
      <c r="C2699" s="453"/>
      <c r="D2699" s="454">
        <v>157100</v>
      </c>
      <c r="E2699" s="454">
        <v>157100</v>
      </c>
      <c r="F2699" s="446">
        <v>0</v>
      </c>
      <c r="G2699" s="455"/>
      <c r="H2699" s="455"/>
    </row>
    <row r="2700" spans="2:8" s="424" customFormat="1">
      <c r="B2700" s="452" t="s">
        <v>2185</v>
      </c>
      <c r="C2700" s="453"/>
      <c r="D2700" s="454">
        <v>157100</v>
      </c>
      <c r="E2700" s="454">
        <v>157100</v>
      </c>
      <c r="F2700" s="446">
        <v>0</v>
      </c>
      <c r="G2700" s="455"/>
      <c r="H2700" s="455"/>
    </row>
    <row r="2701" spans="2:8" s="424" customFormat="1">
      <c r="B2701" s="452" t="s">
        <v>2185</v>
      </c>
      <c r="C2701" s="453"/>
      <c r="D2701" s="454">
        <v>157100</v>
      </c>
      <c r="E2701" s="454">
        <v>157100</v>
      </c>
      <c r="F2701" s="446">
        <v>0</v>
      </c>
      <c r="G2701" s="455"/>
      <c r="H2701" s="455"/>
    </row>
    <row r="2702" spans="2:8" s="424" customFormat="1">
      <c r="B2702" s="452" t="s">
        <v>2185</v>
      </c>
      <c r="C2702" s="453"/>
      <c r="D2702" s="454">
        <v>157100</v>
      </c>
      <c r="E2702" s="454">
        <v>157100</v>
      </c>
      <c r="F2702" s="446">
        <v>0</v>
      </c>
      <c r="G2702" s="455"/>
      <c r="H2702" s="455"/>
    </row>
    <row r="2703" spans="2:8" s="424" customFormat="1">
      <c r="B2703" s="452" t="s">
        <v>2185</v>
      </c>
      <c r="C2703" s="453"/>
      <c r="D2703" s="454">
        <v>157100</v>
      </c>
      <c r="E2703" s="454">
        <v>157100</v>
      </c>
      <c r="F2703" s="446">
        <v>0</v>
      </c>
      <c r="G2703" s="455"/>
      <c r="H2703" s="455"/>
    </row>
    <row r="2704" spans="2:8" s="424" customFormat="1">
      <c r="B2704" s="452" t="s">
        <v>2185</v>
      </c>
      <c r="C2704" s="453"/>
      <c r="D2704" s="454">
        <v>157100</v>
      </c>
      <c r="E2704" s="454">
        <v>157100</v>
      </c>
      <c r="F2704" s="446">
        <v>0</v>
      </c>
      <c r="G2704" s="455"/>
      <c r="H2704" s="455"/>
    </row>
    <row r="2705" spans="2:8" s="424" customFormat="1">
      <c r="B2705" s="452" t="s">
        <v>2185</v>
      </c>
      <c r="C2705" s="453"/>
      <c r="D2705" s="454">
        <v>157100</v>
      </c>
      <c r="E2705" s="454">
        <v>157100</v>
      </c>
      <c r="F2705" s="446">
        <v>0</v>
      </c>
      <c r="G2705" s="455"/>
      <c r="H2705" s="455"/>
    </row>
    <row r="2706" spans="2:8" s="424" customFormat="1">
      <c r="B2706" s="452" t="s">
        <v>2185</v>
      </c>
      <c r="C2706" s="453"/>
      <c r="D2706" s="454">
        <v>157100</v>
      </c>
      <c r="E2706" s="454">
        <v>157100</v>
      </c>
      <c r="F2706" s="446">
        <v>0</v>
      </c>
      <c r="G2706" s="455"/>
      <c r="H2706" s="455"/>
    </row>
    <row r="2707" spans="2:8" s="424" customFormat="1">
      <c r="B2707" s="452" t="s">
        <v>2185</v>
      </c>
      <c r="C2707" s="453"/>
      <c r="D2707" s="454">
        <v>157100</v>
      </c>
      <c r="E2707" s="454">
        <v>157100</v>
      </c>
      <c r="F2707" s="446">
        <v>0</v>
      </c>
      <c r="G2707" s="455"/>
      <c r="H2707" s="455"/>
    </row>
    <row r="2708" spans="2:8" s="424" customFormat="1">
      <c r="B2708" s="452" t="s">
        <v>2264</v>
      </c>
      <c r="C2708" s="453"/>
      <c r="D2708" s="454">
        <v>157000</v>
      </c>
      <c r="E2708" s="454">
        <v>157000</v>
      </c>
      <c r="F2708" s="446">
        <v>0</v>
      </c>
      <c r="G2708" s="455"/>
      <c r="H2708" s="455"/>
    </row>
    <row r="2709" spans="2:8" s="424" customFormat="1">
      <c r="B2709" s="452" t="s">
        <v>2264</v>
      </c>
      <c r="C2709" s="453"/>
      <c r="D2709" s="454">
        <v>157000</v>
      </c>
      <c r="E2709" s="454">
        <v>157000</v>
      </c>
      <c r="F2709" s="446">
        <v>0</v>
      </c>
      <c r="G2709" s="455"/>
      <c r="H2709" s="455"/>
    </row>
    <row r="2710" spans="2:8" s="424" customFormat="1">
      <c r="B2710" s="452" t="s">
        <v>2264</v>
      </c>
      <c r="C2710" s="453"/>
      <c r="D2710" s="454">
        <v>157000</v>
      </c>
      <c r="E2710" s="454">
        <v>157000</v>
      </c>
      <c r="F2710" s="446">
        <v>0</v>
      </c>
      <c r="G2710" s="455"/>
      <c r="H2710" s="455"/>
    </row>
    <row r="2711" spans="2:8" s="424" customFormat="1">
      <c r="B2711" s="452" t="s">
        <v>2264</v>
      </c>
      <c r="C2711" s="453"/>
      <c r="D2711" s="454">
        <v>157000</v>
      </c>
      <c r="E2711" s="454">
        <v>157000</v>
      </c>
      <c r="F2711" s="446">
        <v>0</v>
      </c>
      <c r="G2711" s="455"/>
      <c r="H2711" s="455"/>
    </row>
    <row r="2712" spans="2:8" s="424" customFormat="1">
      <c r="B2712" s="452" t="s">
        <v>2264</v>
      </c>
      <c r="C2712" s="453"/>
      <c r="D2712" s="454">
        <v>157000</v>
      </c>
      <c r="E2712" s="454">
        <v>157000</v>
      </c>
      <c r="F2712" s="446">
        <v>0</v>
      </c>
      <c r="G2712" s="455"/>
      <c r="H2712" s="455"/>
    </row>
    <row r="2713" spans="2:8" s="424" customFormat="1">
      <c r="B2713" s="452" t="s">
        <v>2264</v>
      </c>
      <c r="C2713" s="453"/>
      <c r="D2713" s="454">
        <v>157000</v>
      </c>
      <c r="E2713" s="454">
        <v>157000</v>
      </c>
      <c r="F2713" s="446">
        <v>0</v>
      </c>
      <c r="G2713" s="455"/>
      <c r="H2713" s="455"/>
    </row>
    <row r="2714" spans="2:8" s="424" customFormat="1">
      <c r="B2714" s="452" t="s">
        <v>2264</v>
      </c>
      <c r="C2714" s="453"/>
      <c r="D2714" s="454">
        <v>157000</v>
      </c>
      <c r="E2714" s="454">
        <v>157000</v>
      </c>
      <c r="F2714" s="446">
        <v>0</v>
      </c>
      <c r="G2714" s="455"/>
      <c r="H2714" s="455"/>
    </row>
    <row r="2715" spans="2:8" s="424" customFormat="1">
      <c r="B2715" s="452" t="s">
        <v>2264</v>
      </c>
      <c r="C2715" s="453"/>
      <c r="D2715" s="454">
        <v>157000</v>
      </c>
      <c r="E2715" s="454">
        <v>157000</v>
      </c>
      <c r="F2715" s="446">
        <v>0</v>
      </c>
      <c r="G2715" s="455"/>
      <c r="H2715" s="455"/>
    </row>
    <row r="2716" spans="2:8" s="424" customFormat="1">
      <c r="B2716" s="452" t="s">
        <v>2264</v>
      </c>
      <c r="C2716" s="453"/>
      <c r="D2716" s="454">
        <v>157000</v>
      </c>
      <c r="E2716" s="454">
        <v>157000</v>
      </c>
      <c r="F2716" s="446">
        <v>0</v>
      </c>
      <c r="G2716" s="455"/>
      <c r="H2716" s="455"/>
    </row>
    <row r="2717" spans="2:8" s="424" customFormat="1">
      <c r="B2717" s="452" t="s">
        <v>2264</v>
      </c>
      <c r="C2717" s="453"/>
      <c r="D2717" s="454">
        <v>157000</v>
      </c>
      <c r="E2717" s="454">
        <v>157000</v>
      </c>
      <c r="F2717" s="446">
        <v>0</v>
      </c>
      <c r="G2717" s="455"/>
      <c r="H2717" s="455"/>
    </row>
    <row r="2718" spans="2:8" s="424" customFormat="1">
      <c r="B2718" s="452" t="s">
        <v>2264</v>
      </c>
      <c r="C2718" s="453"/>
      <c r="D2718" s="454">
        <v>157000</v>
      </c>
      <c r="E2718" s="454">
        <v>157000</v>
      </c>
      <c r="F2718" s="446">
        <v>0</v>
      </c>
      <c r="G2718" s="455"/>
      <c r="H2718" s="455"/>
    </row>
    <row r="2719" spans="2:8" s="424" customFormat="1">
      <c r="B2719" s="452" t="s">
        <v>2265</v>
      </c>
      <c r="C2719" s="453"/>
      <c r="D2719" s="454">
        <v>39700</v>
      </c>
      <c r="E2719" s="454">
        <v>39700</v>
      </c>
      <c r="F2719" s="446">
        <v>0</v>
      </c>
      <c r="G2719" s="455"/>
      <c r="H2719" s="455"/>
    </row>
    <row r="2720" spans="2:8" s="424" customFormat="1">
      <c r="B2720" s="452" t="s">
        <v>2265</v>
      </c>
      <c r="C2720" s="453"/>
      <c r="D2720" s="454">
        <v>39700</v>
      </c>
      <c r="E2720" s="454">
        <v>39700</v>
      </c>
      <c r="F2720" s="446">
        <v>0</v>
      </c>
      <c r="G2720" s="455"/>
      <c r="H2720" s="455"/>
    </row>
    <row r="2721" spans="2:8" s="424" customFormat="1">
      <c r="B2721" s="452" t="s">
        <v>2265</v>
      </c>
      <c r="C2721" s="453"/>
      <c r="D2721" s="454">
        <v>39700</v>
      </c>
      <c r="E2721" s="454">
        <v>39700</v>
      </c>
      <c r="F2721" s="446">
        <v>0</v>
      </c>
      <c r="G2721" s="455"/>
      <c r="H2721" s="455"/>
    </row>
    <row r="2722" spans="2:8" s="424" customFormat="1">
      <c r="B2722" s="452" t="s">
        <v>2265</v>
      </c>
      <c r="C2722" s="453"/>
      <c r="D2722" s="454">
        <v>39700</v>
      </c>
      <c r="E2722" s="454">
        <v>39700</v>
      </c>
      <c r="F2722" s="446">
        <v>0</v>
      </c>
      <c r="G2722" s="455"/>
      <c r="H2722" s="455"/>
    </row>
    <row r="2723" spans="2:8" s="424" customFormat="1">
      <c r="B2723" s="452" t="s">
        <v>2265</v>
      </c>
      <c r="C2723" s="453"/>
      <c r="D2723" s="454">
        <v>39700</v>
      </c>
      <c r="E2723" s="454">
        <v>39700</v>
      </c>
      <c r="F2723" s="446">
        <v>0</v>
      </c>
      <c r="G2723" s="455"/>
      <c r="H2723" s="455"/>
    </row>
    <row r="2724" spans="2:8" s="424" customFormat="1">
      <c r="B2724" s="452" t="s">
        <v>2265</v>
      </c>
      <c r="C2724" s="453"/>
      <c r="D2724" s="454">
        <v>39700</v>
      </c>
      <c r="E2724" s="454">
        <v>39700</v>
      </c>
      <c r="F2724" s="446">
        <v>0</v>
      </c>
      <c r="G2724" s="455"/>
      <c r="H2724" s="455"/>
    </row>
    <row r="2725" spans="2:8" s="424" customFormat="1">
      <c r="B2725" s="452" t="s">
        <v>2265</v>
      </c>
      <c r="C2725" s="453"/>
      <c r="D2725" s="454">
        <v>39700</v>
      </c>
      <c r="E2725" s="454">
        <v>39700</v>
      </c>
      <c r="F2725" s="446">
        <v>0</v>
      </c>
      <c r="G2725" s="455"/>
      <c r="H2725" s="455"/>
    </row>
    <row r="2726" spans="2:8" s="424" customFormat="1">
      <c r="B2726" s="452" t="s">
        <v>2265</v>
      </c>
      <c r="C2726" s="453"/>
      <c r="D2726" s="454">
        <v>39700</v>
      </c>
      <c r="E2726" s="454">
        <v>39700</v>
      </c>
      <c r="F2726" s="446">
        <v>0</v>
      </c>
      <c r="G2726" s="455"/>
      <c r="H2726" s="455"/>
    </row>
    <row r="2727" spans="2:8" s="424" customFormat="1">
      <c r="B2727" s="452" t="s">
        <v>2265</v>
      </c>
      <c r="C2727" s="453"/>
      <c r="D2727" s="454">
        <v>39700</v>
      </c>
      <c r="E2727" s="454">
        <v>39700</v>
      </c>
      <c r="F2727" s="446">
        <v>0</v>
      </c>
      <c r="G2727" s="455"/>
      <c r="H2727" s="455"/>
    </row>
    <row r="2728" spans="2:8" s="424" customFormat="1">
      <c r="B2728" s="452" t="s">
        <v>2265</v>
      </c>
      <c r="C2728" s="453"/>
      <c r="D2728" s="454">
        <v>39700</v>
      </c>
      <c r="E2728" s="454">
        <v>39700</v>
      </c>
      <c r="F2728" s="446">
        <v>0</v>
      </c>
      <c r="G2728" s="455"/>
      <c r="H2728" s="455"/>
    </row>
    <row r="2729" spans="2:8" s="424" customFormat="1">
      <c r="B2729" s="452" t="s">
        <v>2265</v>
      </c>
      <c r="C2729" s="453"/>
      <c r="D2729" s="454">
        <v>39700</v>
      </c>
      <c r="E2729" s="454">
        <v>39700</v>
      </c>
      <c r="F2729" s="446">
        <v>0</v>
      </c>
      <c r="G2729" s="455"/>
      <c r="H2729" s="455"/>
    </row>
    <row r="2730" spans="2:8" s="424" customFormat="1">
      <c r="B2730" s="452" t="s">
        <v>1676</v>
      </c>
      <c r="C2730" s="453"/>
      <c r="D2730" s="454">
        <v>31000</v>
      </c>
      <c r="E2730" s="454">
        <v>31000</v>
      </c>
      <c r="F2730" s="446">
        <v>0</v>
      </c>
      <c r="G2730" s="455"/>
      <c r="H2730" s="455"/>
    </row>
    <row r="2731" spans="2:8" s="424" customFormat="1">
      <c r="B2731" s="452" t="s">
        <v>1676</v>
      </c>
      <c r="C2731" s="453"/>
      <c r="D2731" s="454">
        <v>31000</v>
      </c>
      <c r="E2731" s="454">
        <v>31000</v>
      </c>
      <c r="F2731" s="446">
        <v>0</v>
      </c>
      <c r="G2731" s="455"/>
      <c r="H2731" s="455"/>
    </row>
    <row r="2732" spans="2:8" s="424" customFormat="1">
      <c r="B2732" s="452" t="s">
        <v>1676</v>
      </c>
      <c r="C2732" s="453"/>
      <c r="D2732" s="454">
        <v>31000</v>
      </c>
      <c r="E2732" s="454">
        <v>31000</v>
      </c>
      <c r="F2732" s="446">
        <v>0</v>
      </c>
      <c r="G2732" s="455"/>
      <c r="H2732" s="455"/>
    </row>
    <row r="2733" spans="2:8" s="424" customFormat="1">
      <c r="B2733" s="452" t="s">
        <v>1676</v>
      </c>
      <c r="C2733" s="453"/>
      <c r="D2733" s="454">
        <v>31000</v>
      </c>
      <c r="E2733" s="454">
        <v>31000</v>
      </c>
      <c r="F2733" s="446">
        <v>0</v>
      </c>
      <c r="G2733" s="455"/>
      <c r="H2733" s="455"/>
    </row>
    <row r="2734" spans="2:8" s="424" customFormat="1">
      <c r="B2734" s="452" t="s">
        <v>1676</v>
      </c>
      <c r="C2734" s="453"/>
      <c r="D2734" s="454">
        <v>31000</v>
      </c>
      <c r="E2734" s="454">
        <v>31000</v>
      </c>
      <c r="F2734" s="446">
        <v>0</v>
      </c>
      <c r="G2734" s="455"/>
      <c r="H2734" s="455"/>
    </row>
    <row r="2735" spans="2:8" s="424" customFormat="1">
      <c r="B2735" s="452" t="s">
        <v>1676</v>
      </c>
      <c r="C2735" s="453"/>
      <c r="D2735" s="454">
        <v>31000</v>
      </c>
      <c r="E2735" s="454">
        <v>31000</v>
      </c>
      <c r="F2735" s="446">
        <v>0</v>
      </c>
      <c r="G2735" s="455"/>
      <c r="H2735" s="455"/>
    </row>
    <row r="2736" spans="2:8" s="424" customFormat="1">
      <c r="B2736" s="452" t="s">
        <v>1676</v>
      </c>
      <c r="C2736" s="453"/>
      <c r="D2736" s="454">
        <v>31000</v>
      </c>
      <c r="E2736" s="454">
        <v>31000</v>
      </c>
      <c r="F2736" s="446">
        <v>0</v>
      </c>
      <c r="G2736" s="455"/>
      <c r="H2736" s="455"/>
    </row>
    <row r="2737" spans="2:8" s="424" customFormat="1">
      <c r="B2737" s="452" t="s">
        <v>1676</v>
      </c>
      <c r="C2737" s="453"/>
      <c r="D2737" s="454">
        <v>31000</v>
      </c>
      <c r="E2737" s="454">
        <v>31000</v>
      </c>
      <c r="F2737" s="446">
        <v>0</v>
      </c>
      <c r="G2737" s="455"/>
      <c r="H2737" s="455"/>
    </row>
    <row r="2738" spans="2:8" s="424" customFormat="1">
      <c r="B2738" s="452" t="s">
        <v>1676</v>
      </c>
      <c r="C2738" s="453"/>
      <c r="D2738" s="454">
        <v>31000</v>
      </c>
      <c r="E2738" s="454">
        <v>31000</v>
      </c>
      <c r="F2738" s="446">
        <v>0</v>
      </c>
      <c r="G2738" s="455"/>
      <c r="H2738" s="455"/>
    </row>
    <row r="2739" spans="2:8" s="424" customFormat="1">
      <c r="B2739" s="452" t="s">
        <v>1676</v>
      </c>
      <c r="C2739" s="453"/>
      <c r="D2739" s="454">
        <v>31000</v>
      </c>
      <c r="E2739" s="454">
        <v>31000</v>
      </c>
      <c r="F2739" s="446">
        <v>0</v>
      </c>
      <c r="G2739" s="455"/>
      <c r="H2739" s="455"/>
    </row>
    <row r="2740" spans="2:8" s="424" customFormat="1">
      <c r="B2740" s="452" t="s">
        <v>1676</v>
      </c>
      <c r="C2740" s="453"/>
      <c r="D2740" s="454">
        <v>31000</v>
      </c>
      <c r="E2740" s="454">
        <v>31000</v>
      </c>
      <c r="F2740" s="446">
        <v>0</v>
      </c>
      <c r="G2740" s="455"/>
      <c r="H2740" s="455"/>
    </row>
    <row r="2741" spans="2:8" s="424" customFormat="1">
      <c r="B2741" s="452" t="s">
        <v>2266</v>
      </c>
      <c r="C2741" s="453"/>
      <c r="D2741" s="454">
        <v>6700</v>
      </c>
      <c r="E2741" s="454">
        <v>6700</v>
      </c>
      <c r="F2741" s="446">
        <v>0</v>
      </c>
      <c r="G2741" s="455"/>
      <c r="H2741" s="455"/>
    </row>
    <row r="2742" spans="2:8" s="424" customFormat="1">
      <c r="B2742" s="452" t="s">
        <v>2266</v>
      </c>
      <c r="C2742" s="453"/>
      <c r="D2742" s="454">
        <v>6700</v>
      </c>
      <c r="E2742" s="454">
        <v>6700</v>
      </c>
      <c r="F2742" s="446">
        <v>0</v>
      </c>
      <c r="G2742" s="455"/>
      <c r="H2742" s="455"/>
    </row>
    <row r="2743" spans="2:8" s="424" customFormat="1">
      <c r="B2743" s="452" t="s">
        <v>2266</v>
      </c>
      <c r="C2743" s="453"/>
      <c r="D2743" s="454">
        <v>6700</v>
      </c>
      <c r="E2743" s="454">
        <v>6700</v>
      </c>
      <c r="F2743" s="446">
        <v>0</v>
      </c>
      <c r="G2743" s="455"/>
      <c r="H2743" s="455"/>
    </row>
    <row r="2744" spans="2:8" s="424" customFormat="1">
      <c r="B2744" s="452" t="s">
        <v>2266</v>
      </c>
      <c r="C2744" s="453"/>
      <c r="D2744" s="454">
        <v>6700</v>
      </c>
      <c r="E2744" s="454">
        <v>6700</v>
      </c>
      <c r="F2744" s="446">
        <v>0</v>
      </c>
      <c r="G2744" s="455"/>
      <c r="H2744" s="455"/>
    </row>
    <row r="2745" spans="2:8" s="424" customFormat="1">
      <c r="B2745" s="452" t="s">
        <v>2266</v>
      </c>
      <c r="C2745" s="453"/>
      <c r="D2745" s="454">
        <v>6700</v>
      </c>
      <c r="E2745" s="454">
        <v>6700</v>
      </c>
      <c r="F2745" s="446">
        <v>0</v>
      </c>
      <c r="G2745" s="455"/>
      <c r="H2745" s="455"/>
    </row>
    <row r="2746" spans="2:8" s="424" customFormat="1">
      <c r="B2746" s="452" t="s">
        <v>2266</v>
      </c>
      <c r="C2746" s="453"/>
      <c r="D2746" s="454">
        <v>6700</v>
      </c>
      <c r="E2746" s="454">
        <v>6700</v>
      </c>
      <c r="F2746" s="446">
        <v>0</v>
      </c>
      <c r="G2746" s="455"/>
      <c r="H2746" s="455"/>
    </row>
    <row r="2747" spans="2:8" s="424" customFormat="1">
      <c r="B2747" s="452" t="s">
        <v>2266</v>
      </c>
      <c r="C2747" s="453"/>
      <c r="D2747" s="454">
        <v>6700</v>
      </c>
      <c r="E2747" s="454">
        <v>6700</v>
      </c>
      <c r="F2747" s="446">
        <v>0</v>
      </c>
      <c r="G2747" s="455"/>
      <c r="H2747" s="455"/>
    </row>
    <row r="2748" spans="2:8" s="424" customFormat="1">
      <c r="B2748" s="452" t="s">
        <v>2266</v>
      </c>
      <c r="C2748" s="453"/>
      <c r="D2748" s="454">
        <v>6700</v>
      </c>
      <c r="E2748" s="454">
        <v>6700</v>
      </c>
      <c r="F2748" s="446">
        <v>0</v>
      </c>
      <c r="G2748" s="455"/>
      <c r="H2748" s="455"/>
    </row>
    <row r="2749" spans="2:8" s="424" customFormat="1">
      <c r="B2749" s="452" t="s">
        <v>2266</v>
      </c>
      <c r="C2749" s="453"/>
      <c r="D2749" s="454">
        <v>6700</v>
      </c>
      <c r="E2749" s="454">
        <v>6700</v>
      </c>
      <c r="F2749" s="446">
        <v>0</v>
      </c>
      <c r="G2749" s="455"/>
      <c r="H2749" s="455"/>
    </row>
    <row r="2750" spans="2:8" s="424" customFormat="1">
      <c r="B2750" s="452" t="s">
        <v>2266</v>
      </c>
      <c r="C2750" s="453"/>
      <c r="D2750" s="454">
        <v>6700</v>
      </c>
      <c r="E2750" s="454">
        <v>6700</v>
      </c>
      <c r="F2750" s="446">
        <v>0</v>
      </c>
      <c r="G2750" s="455"/>
      <c r="H2750" s="455"/>
    </row>
    <row r="2751" spans="2:8" s="424" customFormat="1">
      <c r="B2751" s="452" t="s">
        <v>2266</v>
      </c>
      <c r="C2751" s="453"/>
      <c r="D2751" s="454">
        <v>6700</v>
      </c>
      <c r="E2751" s="454">
        <v>6700</v>
      </c>
      <c r="F2751" s="446">
        <v>0</v>
      </c>
      <c r="G2751" s="455"/>
      <c r="H2751" s="455"/>
    </row>
    <row r="2752" spans="2:8" s="424" customFormat="1">
      <c r="B2752" s="452" t="s">
        <v>2267</v>
      </c>
      <c r="C2752" s="453"/>
      <c r="D2752" s="454">
        <v>8500</v>
      </c>
      <c r="E2752" s="454">
        <v>8500</v>
      </c>
      <c r="F2752" s="446">
        <v>0</v>
      </c>
      <c r="G2752" s="455"/>
      <c r="H2752" s="455"/>
    </row>
    <row r="2753" spans="2:8" s="424" customFormat="1">
      <c r="B2753" s="452" t="s">
        <v>2267</v>
      </c>
      <c r="C2753" s="453"/>
      <c r="D2753" s="454">
        <v>8500</v>
      </c>
      <c r="E2753" s="454">
        <v>8500</v>
      </c>
      <c r="F2753" s="446">
        <v>0</v>
      </c>
      <c r="G2753" s="455"/>
      <c r="H2753" s="455"/>
    </row>
    <row r="2754" spans="2:8" s="424" customFormat="1">
      <c r="B2754" s="452" t="s">
        <v>2267</v>
      </c>
      <c r="C2754" s="453"/>
      <c r="D2754" s="454">
        <v>8500</v>
      </c>
      <c r="E2754" s="454">
        <v>8500</v>
      </c>
      <c r="F2754" s="446">
        <v>0</v>
      </c>
      <c r="G2754" s="455"/>
      <c r="H2754" s="455"/>
    </row>
    <row r="2755" spans="2:8" s="424" customFormat="1">
      <c r="B2755" s="452" t="s">
        <v>2267</v>
      </c>
      <c r="C2755" s="453"/>
      <c r="D2755" s="454">
        <v>8500</v>
      </c>
      <c r="E2755" s="454">
        <v>8500</v>
      </c>
      <c r="F2755" s="446">
        <v>0</v>
      </c>
      <c r="G2755" s="455"/>
      <c r="H2755" s="455"/>
    </row>
    <row r="2756" spans="2:8" s="424" customFormat="1">
      <c r="B2756" s="452" t="s">
        <v>2267</v>
      </c>
      <c r="C2756" s="453"/>
      <c r="D2756" s="454">
        <v>8500</v>
      </c>
      <c r="E2756" s="454">
        <v>8500</v>
      </c>
      <c r="F2756" s="446">
        <v>0</v>
      </c>
      <c r="G2756" s="455"/>
      <c r="H2756" s="455"/>
    </row>
    <row r="2757" spans="2:8" s="424" customFormat="1">
      <c r="B2757" s="452" t="s">
        <v>2267</v>
      </c>
      <c r="C2757" s="453"/>
      <c r="D2757" s="454">
        <v>8500</v>
      </c>
      <c r="E2757" s="454">
        <v>8500</v>
      </c>
      <c r="F2757" s="446">
        <v>0</v>
      </c>
      <c r="G2757" s="455"/>
      <c r="H2757" s="455"/>
    </row>
    <row r="2758" spans="2:8" s="424" customFormat="1">
      <c r="B2758" s="452" t="s">
        <v>2267</v>
      </c>
      <c r="C2758" s="453"/>
      <c r="D2758" s="454">
        <v>8500</v>
      </c>
      <c r="E2758" s="454">
        <v>8500</v>
      </c>
      <c r="F2758" s="446">
        <v>0</v>
      </c>
      <c r="G2758" s="455"/>
      <c r="H2758" s="455"/>
    </row>
    <row r="2759" spans="2:8" s="424" customFormat="1">
      <c r="B2759" s="452" t="s">
        <v>2267</v>
      </c>
      <c r="C2759" s="453"/>
      <c r="D2759" s="454">
        <v>8500</v>
      </c>
      <c r="E2759" s="454">
        <v>8500</v>
      </c>
      <c r="F2759" s="446">
        <v>0</v>
      </c>
      <c r="G2759" s="455"/>
      <c r="H2759" s="455"/>
    </row>
    <row r="2760" spans="2:8" s="424" customFormat="1">
      <c r="B2760" s="452" t="s">
        <v>2267</v>
      </c>
      <c r="C2760" s="453"/>
      <c r="D2760" s="454">
        <v>8500</v>
      </c>
      <c r="E2760" s="454">
        <v>8500</v>
      </c>
      <c r="F2760" s="446">
        <v>0</v>
      </c>
      <c r="G2760" s="455"/>
      <c r="H2760" s="455"/>
    </row>
    <row r="2761" spans="2:8" s="424" customFormat="1">
      <c r="B2761" s="452" t="s">
        <v>2267</v>
      </c>
      <c r="C2761" s="453"/>
      <c r="D2761" s="454">
        <v>8500</v>
      </c>
      <c r="E2761" s="454">
        <v>8500</v>
      </c>
      <c r="F2761" s="446">
        <v>0</v>
      </c>
      <c r="G2761" s="455"/>
      <c r="H2761" s="455"/>
    </row>
    <row r="2762" spans="2:8" s="424" customFormat="1">
      <c r="B2762" s="452" t="s">
        <v>2267</v>
      </c>
      <c r="C2762" s="453"/>
      <c r="D2762" s="454">
        <v>8500</v>
      </c>
      <c r="E2762" s="454">
        <v>8500</v>
      </c>
      <c r="F2762" s="446">
        <v>0</v>
      </c>
      <c r="G2762" s="455"/>
      <c r="H2762" s="455"/>
    </row>
    <row r="2763" spans="2:8" s="424" customFormat="1">
      <c r="B2763" s="452" t="s">
        <v>2268</v>
      </c>
      <c r="C2763" s="453"/>
      <c r="D2763" s="454">
        <v>14000</v>
      </c>
      <c r="E2763" s="454">
        <v>14000</v>
      </c>
      <c r="F2763" s="446">
        <v>0</v>
      </c>
      <c r="G2763" s="455"/>
      <c r="H2763" s="455"/>
    </row>
    <row r="2764" spans="2:8" s="424" customFormat="1">
      <c r="B2764" s="452" t="s">
        <v>2268</v>
      </c>
      <c r="C2764" s="453"/>
      <c r="D2764" s="454">
        <v>14000</v>
      </c>
      <c r="E2764" s="454">
        <v>14000</v>
      </c>
      <c r="F2764" s="446">
        <v>0</v>
      </c>
      <c r="G2764" s="455"/>
      <c r="H2764" s="455"/>
    </row>
    <row r="2765" spans="2:8" s="424" customFormat="1">
      <c r="B2765" s="452" t="s">
        <v>2268</v>
      </c>
      <c r="C2765" s="453"/>
      <c r="D2765" s="454">
        <v>14000</v>
      </c>
      <c r="E2765" s="454">
        <v>14000</v>
      </c>
      <c r="F2765" s="446">
        <v>0</v>
      </c>
      <c r="G2765" s="455"/>
      <c r="H2765" s="455"/>
    </row>
    <row r="2766" spans="2:8" s="424" customFormat="1">
      <c r="B2766" s="452" t="s">
        <v>2268</v>
      </c>
      <c r="C2766" s="453"/>
      <c r="D2766" s="454">
        <v>14000</v>
      </c>
      <c r="E2766" s="454">
        <v>14000</v>
      </c>
      <c r="F2766" s="446">
        <v>0</v>
      </c>
      <c r="G2766" s="455"/>
      <c r="H2766" s="455"/>
    </row>
    <row r="2767" spans="2:8" s="424" customFormat="1">
      <c r="B2767" s="452" t="s">
        <v>2268</v>
      </c>
      <c r="C2767" s="453"/>
      <c r="D2767" s="454">
        <v>14000</v>
      </c>
      <c r="E2767" s="454">
        <v>14000</v>
      </c>
      <c r="F2767" s="446">
        <v>0</v>
      </c>
      <c r="G2767" s="455"/>
      <c r="H2767" s="455"/>
    </row>
    <row r="2768" spans="2:8" s="424" customFormat="1">
      <c r="B2768" s="452" t="s">
        <v>2268</v>
      </c>
      <c r="C2768" s="453"/>
      <c r="D2768" s="454">
        <v>14000</v>
      </c>
      <c r="E2768" s="454">
        <v>14000</v>
      </c>
      <c r="F2768" s="446">
        <v>0</v>
      </c>
      <c r="G2768" s="455"/>
      <c r="H2768" s="455"/>
    </row>
    <row r="2769" spans="2:8" s="424" customFormat="1">
      <c r="B2769" s="452" t="s">
        <v>2268</v>
      </c>
      <c r="C2769" s="453"/>
      <c r="D2769" s="454">
        <v>14000</v>
      </c>
      <c r="E2769" s="454">
        <v>14000</v>
      </c>
      <c r="F2769" s="446">
        <v>0</v>
      </c>
      <c r="G2769" s="455"/>
      <c r="H2769" s="455"/>
    </row>
    <row r="2770" spans="2:8" s="424" customFormat="1">
      <c r="B2770" s="452" t="s">
        <v>2268</v>
      </c>
      <c r="C2770" s="453"/>
      <c r="D2770" s="454">
        <v>14000</v>
      </c>
      <c r="E2770" s="454">
        <v>14000</v>
      </c>
      <c r="F2770" s="446">
        <v>0</v>
      </c>
      <c r="G2770" s="455"/>
      <c r="H2770" s="455"/>
    </row>
    <row r="2771" spans="2:8" s="424" customFormat="1">
      <c r="B2771" s="452" t="s">
        <v>2268</v>
      </c>
      <c r="C2771" s="453"/>
      <c r="D2771" s="454">
        <v>14000</v>
      </c>
      <c r="E2771" s="454">
        <v>14000</v>
      </c>
      <c r="F2771" s="446">
        <v>0</v>
      </c>
      <c r="G2771" s="455"/>
      <c r="H2771" s="455"/>
    </row>
    <row r="2772" spans="2:8" s="424" customFormat="1">
      <c r="B2772" s="452" t="s">
        <v>2268</v>
      </c>
      <c r="C2772" s="453"/>
      <c r="D2772" s="454">
        <v>14000</v>
      </c>
      <c r="E2772" s="454">
        <v>14000</v>
      </c>
      <c r="F2772" s="446">
        <v>0</v>
      </c>
      <c r="G2772" s="455"/>
      <c r="H2772" s="455"/>
    </row>
    <row r="2773" spans="2:8" s="424" customFormat="1">
      <c r="B2773" s="452" t="s">
        <v>2268</v>
      </c>
      <c r="C2773" s="453"/>
      <c r="D2773" s="454">
        <v>14000</v>
      </c>
      <c r="E2773" s="454">
        <v>14000</v>
      </c>
      <c r="F2773" s="446">
        <v>0</v>
      </c>
      <c r="G2773" s="455"/>
      <c r="H2773" s="455"/>
    </row>
    <row r="2774" spans="2:8" s="424" customFormat="1">
      <c r="B2774" s="452" t="s">
        <v>2269</v>
      </c>
      <c r="C2774" s="453"/>
      <c r="D2774" s="454">
        <v>8500</v>
      </c>
      <c r="E2774" s="454">
        <v>8500</v>
      </c>
      <c r="F2774" s="446">
        <v>0</v>
      </c>
      <c r="G2774" s="455"/>
      <c r="H2774" s="455"/>
    </row>
    <row r="2775" spans="2:8" s="424" customFormat="1">
      <c r="B2775" s="452" t="s">
        <v>2269</v>
      </c>
      <c r="C2775" s="453"/>
      <c r="D2775" s="454">
        <v>8500</v>
      </c>
      <c r="E2775" s="454">
        <v>8500</v>
      </c>
      <c r="F2775" s="446">
        <v>0</v>
      </c>
      <c r="G2775" s="455"/>
      <c r="H2775" s="455"/>
    </row>
    <row r="2776" spans="2:8" s="424" customFormat="1">
      <c r="B2776" s="452" t="s">
        <v>2269</v>
      </c>
      <c r="C2776" s="453"/>
      <c r="D2776" s="454">
        <v>8500</v>
      </c>
      <c r="E2776" s="454">
        <v>8500</v>
      </c>
      <c r="F2776" s="446">
        <v>0</v>
      </c>
      <c r="G2776" s="455"/>
      <c r="H2776" s="455"/>
    </row>
    <row r="2777" spans="2:8" s="424" customFormat="1">
      <c r="B2777" s="452" t="s">
        <v>2269</v>
      </c>
      <c r="C2777" s="453"/>
      <c r="D2777" s="454">
        <v>8500</v>
      </c>
      <c r="E2777" s="454">
        <v>8500</v>
      </c>
      <c r="F2777" s="446">
        <v>0</v>
      </c>
      <c r="G2777" s="455"/>
      <c r="H2777" s="455"/>
    </row>
    <row r="2778" spans="2:8" s="424" customFormat="1">
      <c r="B2778" s="452" t="s">
        <v>2269</v>
      </c>
      <c r="C2778" s="453"/>
      <c r="D2778" s="454">
        <v>8500</v>
      </c>
      <c r="E2778" s="454">
        <v>8500</v>
      </c>
      <c r="F2778" s="446">
        <v>0</v>
      </c>
      <c r="G2778" s="455"/>
      <c r="H2778" s="455"/>
    </row>
    <row r="2779" spans="2:8" s="424" customFormat="1">
      <c r="B2779" s="452" t="s">
        <v>2269</v>
      </c>
      <c r="C2779" s="453"/>
      <c r="D2779" s="454">
        <v>8500</v>
      </c>
      <c r="E2779" s="454">
        <v>8500</v>
      </c>
      <c r="F2779" s="446">
        <v>0</v>
      </c>
      <c r="G2779" s="455"/>
      <c r="H2779" s="455"/>
    </row>
    <row r="2780" spans="2:8" s="424" customFormat="1">
      <c r="B2780" s="452" t="s">
        <v>2269</v>
      </c>
      <c r="C2780" s="453"/>
      <c r="D2780" s="454">
        <v>8500</v>
      </c>
      <c r="E2780" s="454">
        <v>8500</v>
      </c>
      <c r="F2780" s="446">
        <v>0</v>
      </c>
      <c r="G2780" s="455"/>
      <c r="H2780" s="455"/>
    </row>
    <row r="2781" spans="2:8" s="424" customFormat="1">
      <c r="B2781" s="452" t="s">
        <v>2269</v>
      </c>
      <c r="C2781" s="453"/>
      <c r="D2781" s="454">
        <v>8500</v>
      </c>
      <c r="E2781" s="454">
        <v>8500</v>
      </c>
      <c r="F2781" s="446">
        <v>0</v>
      </c>
      <c r="G2781" s="455"/>
      <c r="H2781" s="455"/>
    </row>
    <row r="2782" spans="2:8" s="424" customFormat="1">
      <c r="B2782" s="452" t="s">
        <v>2269</v>
      </c>
      <c r="C2782" s="453"/>
      <c r="D2782" s="454">
        <v>8500</v>
      </c>
      <c r="E2782" s="454">
        <v>8500</v>
      </c>
      <c r="F2782" s="446">
        <v>0</v>
      </c>
      <c r="G2782" s="455"/>
      <c r="H2782" s="455"/>
    </row>
    <row r="2783" spans="2:8" s="424" customFormat="1">
      <c r="B2783" s="452" t="s">
        <v>2269</v>
      </c>
      <c r="C2783" s="453"/>
      <c r="D2783" s="454">
        <v>8500</v>
      </c>
      <c r="E2783" s="454">
        <v>8500</v>
      </c>
      <c r="F2783" s="446">
        <v>0</v>
      </c>
      <c r="G2783" s="455"/>
      <c r="H2783" s="455"/>
    </row>
    <row r="2784" spans="2:8" s="424" customFormat="1">
      <c r="B2784" s="452" t="s">
        <v>2269</v>
      </c>
      <c r="C2784" s="453"/>
      <c r="D2784" s="454">
        <v>8500</v>
      </c>
      <c r="E2784" s="454">
        <v>8500</v>
      </c>
      <c r="F2784" s="446">
        <v>0</v>
      </c>
      <c r="G2784" s="455"/>
      <c r="H2784" s="455"/>
    </row>
    <row r="2785" spans="2:8" s="424" customFormat="1">
      <c r="B2785" s="452" t="s">
        <v>2270</v>
      </c>
      <c r="C2785" s="453"/>
      <c r="D2785" s="454">
        <v>12000</v>
      </c>
      <c r="E2785" s="454">
        <v>12000</v>
      </c>
      <c r="F2785" s="446">
        <v>0</v>
      </c>
      <c r="G2785" s="455"/>
      <c r="H2785" s="455"/>
    </row>
    <row r="2786" spans="2:8" s="424" customFormat="1">
      <c r="B2786" s="452" t="s">
        <v>2270</v>
      </c>
      <c r="C2786" s="453"/>
      <c r="D2786" s="454">
        <v>12000</v>
      </c>
      <c r="E2786" s="454">
        <v>12000</v>
      </c>
      <c r="F2786" s="446">
        <v>0</v>
      </c>
      <c r="G2786" s="455"/>
      <c r="H2786" s="455"/>
    </row>
    <row r="2787" spans="2:8" s="424" customFormat="1">
      <c r="B2787" s="452" t="s">
        <v>2270</v>
      </c>
      <c r="C2787" s="453"/>
      <c r="D2787" s="454">
        <v>12000</v>
      </c>
      <c r="E2787" s="454">
        <v>12000</v>
      </c>
      <c r="F2787" s="446">
        <v>0</v>
      </c>
      <c r="G2787" s="455"/>
      <c r="H2787" s="455"/>
    </row>
    <row r="2788" spans="2:8" s="424" customFormat="1">
      <c r="B2788" s="452" t="s">
        <v>2270</v>
      </c>
      <c r="C2788" s="453"/>
      <c r="D2788" s="454">
        <v>12000</v>
      </c>
      <c r="E2788" s="454">
        <v>12000</v>
      </c>
      <c r="F2788" s="446">
        <v>0</v>
      </c>
      <c r="G2788" s="455"/>
      <c r="H2788" s="455"/>
    </row>
    <row r="2789" spans="2:8" s="424" customFormat="1">
      <c r="B2789" s="452" t="s">
        <v>2270</v>
      </c>
      <c r="C2789" s="453"/>
      <c r="D2789" s="454">
        <v>12000</v>
      </c>
      <c r="E2789" s="454">
        <v>12000</v>
      </c>
      <c r="F2789" s="446">
        <v>0</v>
      </c>
      <c r="G2789" s="455"/>
      <c r="H2789" s="455"/>
    </row>
    <row r="2790" spans="2:8" s="424" customFormat="1">
      <c r="B2790" s="452" t="s">
        <v>2270</v>
      </c>
      <c r="C2790" s="453"/>
      <c r="D2790" s="454">
        <v>12000</v>
      </c>
      <c r="E2790" s="454">
        <v>12000</v>
      </c>
      <c r="F2790" s="446">
        <v>0</v>
      </c>
      <c r="G2790" s="455"/>
      <c r="H2790" s="455"/>
    </row>
    <row r="2791" spans="2:8" s="424" customFormat="1">
      <c r="B2791" s="452" t="s">
        <v>2270</v>
      </c>
      <c r="C2791" s="453"/>
      <c r="D2791" s="454">
        <v>12000</v>
      </c>
      <c r="E2791" s="454">
        <v>12000</v>
      </c>
      <c r="F2791" s="446">
        <v>0</v>
      </c>
      <c r="G2791" s="455"/>
      <c r="H2791" s="455"/>
    </row>
    <row r="2792" spans="2:8" s="424" customFormat="1">
      <c r="B2792" s="452" t="s">
        <v>2270</v>
      </c>
      <c r="C2792" s="453"/>
      <c r="D2792" s="454">
        <v>12000</v>
      </c>
      <c r="E2792" s="454">
        <v>12000</v>
      </c>
      <c r="F2792" s="446">
        <v>0</v>
      </c>
      <c r="G2792" s="455"/>
      <c r="H2792" s="455"/>
    </row>
    <row r="2793" spans="2:8" s="424" customFormat="1">
      <c r="B2793" s="452" t="s">
        <v>2270</v>
      </c>
      <c r="C2793" s="453"/>
      <c r="D2793" s="454">
        <v>12000</v>
      </c>
      <c r="E2793" s="454">
        <v>12000</v>
      </c>
      <c r="F2793" s="446">
        <v>0</v>
      </c>
      <c r="G2793" s="455"/>
      <c r="H2793" s="455"/>
    </row>
    <row r="2794" spans="2:8" s="424" customFormat="1">
      <c r="B2794" s="452" t="s">
        <v>2270</v>
      </c>
      <c r="C2794" s="453"/>
      <c r="D2794" s="454">
        <v>12000</v>
      </c>
      <c r="E2794" s="454">
        <v>12000</v>
      </c>
      <c r="F2794" s="446">
        <v>0</v>
      </c>
      <c r="G2794" s="455"/>
      <c r="H2794" s="455"/>
    </row>
    <row r="2795" spans="2:8" s="424" customFormat="1">
      <c r="B2795" s="452" t="s">
        <v>2270</v>
      </c>
      <c r="C2795" s="453"/>
      <c r="D2795" s="454">
        <v>12000</v>
      </c>
      <c r="E2795" s="454">
        <v>12000</v>
      </c>
      <c r="F2795" s="446">
        <v>0</v>
      </c>
      <c r="G2795" s="455"/>
      <c r="H2795" s="455"/>
    </row>
    <row r="2796" spans="2:8" s="424" customFormat="1">
      <c r="B2796" s="452" t="s">
        <v>2271</v>
      </c>
      <c r="C2796" s="453"/>
      <c r="D2796" s="454">
        <v>9500</v>
      </c>
      <c r="E2796" s="454">
        <v>9500</v>
      </c>
      <c r="F2796" s="446">
        <v>0</v>
      </c>
      <c r="G2796" s="455"/>
      <c r="H2796" s="455"/>
    </row>
    <row r="2797" spans="2:8" s="424" customFormat="1">
      <c r="B2797" s="452" t="s">
        <v>2271</v>
      </c>
      <c r="C2797" s="453"/>
      <c r="D2797" s="454">
        <v>9500</v>
      </c>
      <c r="E2797" s="454">
        <v>9500</v>
      </c>
      <c r="F2797" s="446">
        <v>0</v>
      </c>
      <c r="G2797" s="455"/>
      <c r="H2797" s="455"/>
    </row>
    <row r="2798" spans="2:8" s="424" customFormat="1">
      <c r="B2798" s="452" t="s">
        <v>2271</v>
      </c>
      <c r="C2798" s="453"/>
      <c r="D2798" s="454">
        <v>9500</v>
      </c>
      <c r="E2798" s="454">
        <v>9500</v>
      </c>
      <c r="F2798" s="446">
        <v>0</v>
      </c>
      <c r="G2798" s="455"/>
      <c r="H2798" s="455"/>
    </row>
    <row r="2799" spans="2:8" s="424" customFormat="1">
      <c r="B2799" s="452" t="s">
        <v>2271</v>
      </c>
      <c r="C2799" s="453"/>
      <c r="D2799" s="454">
        <v>9500</v>
      </c>
      <c r="E2799" s="454">
        <v>9500</v>
      </c>
      <c r="F2799" s="446">
        <v>0</v>
      </c>
      <c r="G2799" s="455"/>
      <c r="H2799" s="455"/>
    </row>
    <row r="2800" spans="2:8" s="424" customFormat="1">
      <c r="B2800" s="452" t="s">
        <v>2271</v>
      </c>
      <c r="C2800" s="453"/>
      <c r="D2800" s="454">
        <v>9500</v>
      </c>
      <c r="E2800" s="454">
        <v>9500</v>
      </c>
      <c r="F2800" s="446">
        <v>0</v>
      </c>
      <c r="G2800" s="455"/>
      <c r="H2800" s="455"/>
    </row>
    <row r="2801" spans="2:8" s="424" customFormat="1">
      <c r="B2801" s="452" t="s">
        <v>2271</v>
      </c>
      <c r="C2801" s="453"/>
      <c r="D2801" s="454">
        <v>9500</v>
      </c>
      <c r="E2801" s="454">
        <v>9500</v>
      </c>
      <c r="F2801" s="446">
        <v>0</v>
      </c>
      <c r="G2801" s="455"/>
      <c r="H2801" s="455"/>
    </row>
    <row r="2802" spans="2:8" s="424" customFormat="1">
      <c r="B2802" s="452" t="s">
        <v>2271</v>
      </c>
      <c r="C2802" s="453"/>
      <c r="D2802" s="454">
        <v>9500</v>
      </c>
      <c r="E2802" s="454">
        <v>9500</v>
      </c>
      <c r="F2802" s="446">
        <v>0</v>
      </c>
      <c r="G2802" s="455"/>
      <c r="H2802" s="455"/>
    </row>
    <row r="2803" spans="2:8" s="424" customFormat="1">
      <c r="B2803" s="452" t="s">
        <v>2271</v>
      </c>
      <c r="C2803" s="453"/>
      <c r="D2803" s="454">
        <v>9500</v>
      </c>
      <c r="E2803" s="454">
        <v>9500</v>
      </c>
      <c r="F2803" s="446">
        <v>0</v>
      </c>
      <c r="G2803" s="455"/>
      <c r="H2803" s="455"/>
    </row>
    <row r="2804" spans="2:8" s="424" customFormat="1">
      <c r="B2804" s="452" t="s">
        <v>2271</v>
      </c>
      <c r="C2804" s="453"/>
      <c r="D2804" s="454">
        <v>9500</v>
      </c>
      <c r="E2804" s="454">
        <v>9500</v>
      </c>
      <c r="F2804" s="446">
        <v>0</v>
      </c>
      <c r="G2804" s="455"/>
      <c r="H2804" s="455"/>
    </row>
    <row r="2805" spans="2:8" s="424" customFormat="1">
      <c r="B2805" s="452" t="s">
        <v>2271</v>
      </c>
      <c r="C2805" s="453"/>
      <c r="D2805" s="454">
        <v>9500</v>
      </c>
      <c r="E2805" s="454">
        <v>9500</v>
      </c>
      <c r="F2805" s="446">
        <v>0</v>
      </c>
      <c r="G2805" s="455"/>
      <c r="H2805" s="455"/>
    </row>
    <row r="2806" spans="2:8" s="424" customFormat="1">
      <c r="B2806" s="452" t="s">
        <v>2271</v>
      </c>
      <c r="C2806" s="453"/>
      <c r="D2806" s="454">
        <v>9500</v>
      </c>
      <c r="E2806" s="454">
        <v>9500</v>
      </c>
      <c r="F2806" s="446">
        <v>0</v>
      </c>
      <c r="G2806" s="455"/>
      <c r="H2806" s="455"/>
    </row>
    <row r="2807" spans="2:8" s="424" customFormat="1">
      <c r="B2807" s="452" t="s">
        <v>2272</v>
      </c>
      <c r="C2807" s="453"/>
      <c r="D2807" s="454">
        <v>8000</v>
      </c>
      <c r="E2807" s="454">
        <v>8000</v>
      </c>
      <c r="F2807" s="446">
        <v>0</v>
      </c>
      <c r="G2807" s="455"/>
      <c r="H2807" s="455"/>
    </row>
    <row r="2808" spans="2:8" s="424" customFormat="1">
      <c r="B2808" s="452" t="s">
        <v>2272</v>
      </c>
      <c r="C2808" s="453"/>
      <c r="D2808" s="454">
        <v>8000</v>
      </c>
      <c r="E2808" s="454">
        <v>8000</v>
      </c>
      <c r="F2808" s="446">
        <v>0</v>
      </c>
      <c r="G2808" s="455"/>
      <c r="H2808" s="455"/>
    </row>
    <row r="2809" spans="2:8" s="424" customFormat="1">
      <c r="B2809" s="452" t="s">
        <v>2272</v>
      </c>
      <c r="C2809" s="453"/>
      <c r="D2809" s="454">
        <v>8000</v>
      </c>
      <c r="E2809" s="454">
        <v>8000</v>
      </c>
      <c r="F2809" s="446">
        <v>0</v>
      </c>
      <c r="G2809" s="455"/>
      <c r="H2809" s="455"/>
    </row>
    <row r="2810" spans="2:8" s="424" customFormat="1">
      <c r="B2810" s="452" t="s">
        <v>2272</v>
      </c>
      <c r="C2810" s="453"/>
      <c r="D2810" s="454">
        <v>8000</v>
      </c>
      <c r="E2810" s="454">
        <v>8000</v>
      </c>
      <c r="F2810" s="446">
        <v>0</v>
      </c>
      <c r="G2810" s="455"/>
      <c r="H2810" s="455"/>
    </row>
    <row r="2811" spans="2:8" s="424" customFormat="1">
      <c r="B2811" s="452" t="s">
        <v>2272</v>
      </c>
      <c r="C2811" s="453"/>
      <c r="D2811" s="454">
        <v>8000</v>
      </c>
      <c r="E2811" s="454">
        <v>8000</v>
      </c>
      <c r="F2811" s="446">
        <v>0</v>
      </c>
      <c r="G2811" s="455"/>
      <c r="H2811" s="455"/>
    </row>
    <row r="2812" spans="2:8" s="424" customFormat="1">
      <c r="B2812" s="452" t="s">
        <v>2272</v>
      </c>
      <c r="C2812" s="453"/>
      <c r="D2812" s="454">
        <v>8000</v>
      </c>
      <c r="E2812" s="454">
        <v>8000</v>
      </c>
      <c r="F2812" s="446">
        <v>0</v>
      </c>
      <c r="G2812" s="455"/>
      <c r="H2812" s="455"/>
    </row>
    <row r="2813" spans="2:8" s="424" customFormat="1">
      <c r="B2813" s="452" t="s">
        <v>2272</v>
      </c>
      <c r="C2813" s="453"/>
      <c r="D2813" s="454">
        <v>8000</v>
      </c>
      <c r="E2813" s="454">
        <v>8000</v>
      </c>
      <c r="F2813" s="446">
        <v>0</v>
      </c>
      <c r="G2813" s="455"/>
      <c r="H2813" s="455"/>
    </row>
    <row r="2814" spans="2:8" s="424" customFormat="1">
      <c r="B2814" s="452" t="s">
        <v>2272</v>
      </c>
      <c r="C2814" s="453"/>
      <c r="D2814" s="454">
        <v>8000</v>
      </c>
      <c r="E2814" s="454">
        <v>8000</v>
      </c>
      <c r="F2814" s="446">
        <v>0</v>
      </c>
      <c r="G2814" s="455"/>
      <c r="H2814" s="455"/>
    </row>
    <row r="2815" spans="2:8" s="424" customFormat="1">
      <c r="B2815" s="452" t="s">
        <v>2272</v>
      </c>
      <c r="C2815" s="453"/>
      <c r="D2815" s="454">
        <v>8000</v>
      </c>
      <c r="E2815" s="454">
        <v>8000</v>
      </c>
      <c r="F2815" s="446">
        <v>0</v>
      </c>
      <c r="G2815" s="455"/>
      <c r="H2815" s="455"/>
    </row>
    <row r="2816" spans="2:8" s="424" customFormat="1">
      <c r="B2816" s="452" t="s">
        <v>2272</v>
      </c>
      <c r="C2816" s="453"/>
      <c r="D2816" s="454">
        <v>8000</v>
      </c>
      <c r="E2816" s="454">
        <v>8000</v>
      </c>
      <c r="F2816" s="446">
        <v>0</v>
      </c>
      <c r="G2816" s="455"/>
      <c r="H2816" s="455"/>
    </row>
    <row r="2817" spans="2:8" s="424" customFormat="1">
      <c r="B2817" s="452" t="s">
        <v>2272</v>
      </c>
      <c r="C2817" s="453"/>
      <c r="D2817" s="454">
        <v>8000</v>
      </c>
      <c r="E2817" s="454">
        <v>8000</v>
      </c>
      <c r="F2817" s="446">
        <v>0</v>
      </c>
      <c r="G2817" s="455"/>
      <c r="H2817" s="455"/>
    </row>
    <row r="2818" spans="2:8" s="424" customFormat="1">
      <c r="B2818" s="452" t="s">
        <v>1383</v>
      </c>
      <c r="C2818" s="453"/>
      <c r="D2818" s="454">
        <v>22800</v>
      </c>
      <c r="E2818" s="454">
        <v>22800</v>
      </c>
      <c r="F2818" s="446">
        <v>0</v>
      </c>
      <c r="G2818" s="455"/>
      <c r="H2818" s="455"/>
    </row>
    <row r="2819" spans="2:8" s="424" customFormat="1">
      <c r="B2819" s="452" t="s">
        <v>1383</v>
      </c>
      <c r="C2819" s="453"/>
      <c r="D2819" s="454">
        <v>22800</v>
      </c>
      <c r="E2819" s="454">
        <v>22800</v>
      </c>
      <c r="F2819" s="446">
        <v>0</v>
      </c>
      <c r="G2819" s="455"/>
      <c r="H2819" s="455"/>
    </row>
    <row r="2820" spans="2:8" s="424" customFormat="1">
      <c r="B2820" s="452" t="s">
        <v>1383</v>
      </c>
      <c r="C2820" s="453"/>
      <c r="D2820" s="454">
        <v>22800</v>
      </c>
      <c r="E2820" s="454">
        <v>22800</v>
      </c>
      <c r="F2820" s="446">
        <v>0</v>
      </c>
      <c r="G2820" s="455"/>
      <c r="H2820" s="455"/>
    </row>
    <row r="2821" spans="2:8" s="424" customFormat="1">
      <c r="B2821" s="452" t="s">
        <v>1383</v>
      </c>
      <c r="C2821" s="453"/>
      <c r="D2821" s="454">
        <v>22800</v>
      </c>
      <c r="E2821" s="454">
        <v>22800</v>
      </c>
      <c r="F2821" s="446">
        <v>0</v>
      </c>
      <c r="G2821" s="455"/>
      <c r="H2821" s="455"/>
    </row>
    <row r="2822" spans="2:8" s="424" customFormat="1">
      <c r="B2822" s="452" t="s">
        <v>1383</v>
      </c>
      <c r="C2822" s="453"/>
      <c r="D2822" s="454">
        <v>22800</v>
      </c>
      <c r="E2822" s="454">
        <v>22800</v>
      </c>
      <c r="F2822" s="446">
        <v>0</v>
      </c>
      <c r="G2822" s="455"/>
      <c r="H2822" s="455"/>
    </row>
    <row r="2823" spans="2:8" s="424" customFormat="1">
      <c r="B2823" s="452" t="s">
        <v>1383</v>
      </c>
      <c r="C2823" s="453"/>
      <c r="D2823" s="454">
        <v>22800</v>
      </c>
      <c r="E2823" s="454">
        <v>22800</v>
      </c>
      <c r="F2823" s="446">
        <v>0</v>
      </c>
      <c r="G2823" s="455"/>
      <c r="H2823" s="455"/>
    </row>
    <row r="2824" spans="2:8" s="424" customFormat="1">
      <c r="B2824" s="452" t="s">
        <v>1383</v>
      </c>
      <c r="C2824" s="453"/>
      <c r="D2824" s="454">
        <v>22800</v>
      </c>
      <c r="E2824" s="454">
        <v>22800</v>
      </c>
      <c r="F2824" s="446">
        <v>0</v>
      </c>
      <c r="G2824" s="455"/>
      <c r="H2824" s="455"/>
    </row>
    <row r="2825" spans="2:8" s="424" customFormat="1">
      <c r="B2825" s="452" t="s">
        <v>1383</v>
      </c>
      <c r="C2825" s="453"/>
      <c r="D2825" s="454">
        <v>22800</v>
      </c>
      <c r="E2825" s="454">
        <v>22800</v>
      </c>
      <c r="F2825" s="446">
        <v>0</v>
      </c>
      <c r="G2825" s="455"/>
      <c r="H2825" s="455"/>
    </row>
    <row r="2826" spans="2:8" s="424" customFormat="1">
      <c r="B2826" s="452" t="s">
        <v>1383</v>
      </c>
      <c r="C2826" s="453"/>
      <c r="D2826" s="454">
        <v>22800</v>
      </c>
      <c r="E2826" s="454">
        <v>22800</v>
      </c>
      <c r="F2826" s="446">
        <v>0</v>
      </c>
      <c r="G2826" s="455"/>
      <c r="H2826" s="455"/>
    </row>
    <row r="2827" spans="2:8" s="424" customFormat="1">
      <c r="B2827" s="452" t="s">
        <v>1383</v>
      </c>
      <c r="C2827" s="453"/>
      <c r="D2827" s="454">
        <v>22800</v>
      </c>
      <c r="E2827" s="454">
        <v>22800</v>
      </c>
      <c r="F2827" s="446">
        <v>0</v>
      </c>
      <c r="G2827" s="455"/>
      <c r="H2827" s="455"/>
    </row>
    <row r="2828" spans="2:8" s="424" customFormat="1">
      <c r="B2828" s="452" t="s">
        <v>1383</v>
      </c>
      <c r="C2828" s="453"/>
      <c r="D2828" s="454">
        <v>22800</v>
      </c>
      <c r="E2828" s="454">
        <v>22800</v>
      </c>
      <c r="F2828" s="446">
        <v>0</v>
      </c>
      <c r="G2828" s="455"/>
      <c r="H2828" s="455"/>
    </row>
    <row r="2829" spans="2:8" s="424" customFormat="1">
      <c r="B2829" s="452" t="s">
        <v>2273</v>
      </c>
      <c r="C2829" s="453"/>
      <c r="D2829" s="454">
        <v>7480</v>
      </c>
      <c r="E2829" s="454">
        <v>7480</v>
      </c>
      <c r="F2829" s="446">
        <v>0</v>
      </c>
      <c r="G2829" s="455"/>
      <c r="H2829" s="455"/>
    </row>
    <row r="2830" spans="2:8" s="424" customFormat="1">
      <c r="B2830" s="452" t="s">
        <v>2273</v>
      </c>
      <c r="C2830" s="453"/>
      <c r="D2830" s="454">
        <v>7480</v>
      </c>
      <c r="E2830" s="454">
        <v>7480</v>
      </c>
      <c r="F2830" s="446">
        <v>0</v>
      </c>
      <c r="G2830" s="455"/>
      <c r="H2830" s="455"/>
    </row>
    <row r="2831" spans="2:8" s="424" customFormat="1">
      <c r="B2831" s="452" t="s">
        <v>2273</v>
      </c>
      <c r="C2831" s="453"/>
      <c r="D2831" s="454">
        <v>7480</v>
      </c>
      <c r="E2831" s="454">
        <v>7480</v>
      </c>
      <c r="F2831" s="446">
        <v>0</v>
      </c>
      <c r="G2831" s="455"/>
      <c r="H2831" s="455"/>
    </row>
    <row r="2832" spans="2:8" s="424" customFormat="1">
      <c r="B2832" s="452" t="s">
        <v>2273</v>
      </c>
      <c r="C2832" s="453"/>
      <c r="D2832" s="454">
        <v>7480</v>
      </c>
      <c r="E2832" s="454">
        <v>7480</v>
      </c>
      <c r="F2832" s="446">
        <v>0</v>
      </c>
      <c r="G2832" s="455"/>
      <c r="H2832" s="455"/>
    </row>
    <row r="2833" spans="1:8" s="424" customFormat="1">
      <c r="B2833" s="452" t="s">
        <v>2273</v>
      </c>
      <c r="C2833" s="453"/>
      <c r="D2833" s="454">
        <v>7480</v>
      </c>
      <c r="E2833" s="454">
        <v>7480</v>
      </c>
      <c r="F2833" s="446">
        <v>0</v>
      </c>
      <c r="G2833" s="455"/>
      <c r="H2833" s="455"/>
    </row>
    <row r="2834" spans="1:8" s="424" customFormat="1">
      <c r="B2834" s="452" t="s">
        <v>2273</v>
      </c>
      <c r="C2834" s="453"/>
      <c r="D2834" s="454">
        <v>7480</v>
      </c>
      <c r="E2834" s="454">
        <v>7480</v>
      </c>
      <c r="F2834" s="446">
        <v>0</v>
      </c>
      <c r="G2834" s="455"/>
      <c r="H2834" s="455"/>
    </row>
    <row r="2835" spans="1:8" s="424" customFormat="1">
      <c r="B2835" s="452" t="s">
        <v>2273</v>
      </c>
      <c r="C2835" s="453"/>
      <c r="D2835" s="454">
        <v>7480</v>
      </c>
      <c r="E2835" s="454">
        <v>7480</v>
      </c>
      <c r="F2835" s="446">
        <v>0</v>
      </c>
      <c r="G2835" s="455"/>
      <c r="H2835" s="455"/>
    </row>
    <row r="2836" spans="1:8" s="424" customFormat="1">
      <c r="B2836" s="452" t="s">
        <v>2273</v>
      </c>
      <c r="C2836" s="453"/>
      <c r="D2836" s="454">
        <v>7480</v>
      </c>
      <c r="E2836" s="454">
        <v>7480</v>
      </c>
      <c r="F2836" s="446">
        <v>0</v>
      </c>
      <c r="G2836" s="455"/>
      <c r="H2836" s="455"/>
    </row>
    <row r="2837" spans="1:8" s="424" customFormat="1">
      <c r="B2837" s="452" t="s">
        <v>2273</v>
      </c>
      <c r="C2837" s="453"/>
      <c r="D2837" s="454">
        <v>7480</v>
      </c>
      <c r="E2837" s="454">
        <v>7480</v>
      </c>
      <c r="F2837" s="446">
        <v>0</v>
      </c>
      <c r="G2837" s="455"/>
      <c r="H2837" s="455"/>
    </row>
    <row r="2838" spans="1:8" s="424" customFormat="1">
      <c r="B2838" s="452" t="s">
        <v>2273</v>
      </c>
      <c r="C2838" s="453"/>
      <c r="D2838" s="454">
        <v>7480</v>
      </c>
      <c r="E2838" s="454">
        <v>7480</v>
      </c>
      <c r="F2838" s="446">
        <v>0</v>
      </c>
      <c r="G2838" s="455"/>
      <c r="H2838" s="455"/>
    </row>
    <row r="2839" spans="1:8" s="424" customFormat="1">
      <c r="B2839" s="452" t="s">
        <v>2273</v>
      </c>
      <c r="C2839" s="453"/>
      <c r="D2839" s="454">
        <v>7480</v>
      </c>
      <c r="E2839" s="454">
        <v>7480</v>
      </c>
      <c r="F2839" s="446">
        <v>0</v>
      </c>
      <c r="G2839" s="455"/>
      <c r="H2839" s="455"/>
    </row>
    <row r="2840" spans="1:8" s="424" customFormat="1">
      <c r="B2840" s="452" t="s">
        <v>2274</v>
      </c>
      <c r="C2840" s="453"/>
      <c r="D2840" s="454">
        <v>194999</v>
      </c>
      <c r="E2840" s="454">
        <v>194999</v>
      </c>
      <c r="F2840" s="446">
        <v>0</v>
      </c>
      <c r="G2840" s="455"/>
      <c r="H2840" s="455"/>
    </row>
    <row r="2841" spans="1:8" s="424" customFormat="1">
      <c r="B2841" s="452" t="s">
        <v>2274</v>
      </c>
      <c r="C2841" s="453"/>
      <c r="D2841" s="454">
        <v>195000</v>
      </c>
      <c r="E2841" s="454">
        <v>195000</v>
      </c>
      <c r="F2841" s="446">
        <v>0</v>
      </c>
      <c r="G2841" s="455"/>
      <c r="H2841" s="455"/>
    </row>
    <row r="2842" spans="1:8" ht="12.75">
      <c r="A2842" s="237"/>
      <c r="B2842" s="313"/>
      <c r="C2842" s="314"/>
      <c r="D2842" s="315">
        <f>SUM(D1943:D2841)</f>
        <v>26735097</v>
      </c>
      <c r="E2842" s="315">
        <f t="shared" ref="E2842:F2842" si="39">SUM(E1943:E2841)</f>
        <v>26735097</v>
      </c>
      <c r="F2842" s="315">
        <f t="shared" si="39"/>
        <v>0</v>
      </c>
      <c r="G2842" s="322"/>
      <c r="H2842" s="322"/>
    </row>
    <row r="2843" spans="1:8" ht="12.75">
      <c r="A2843" s="237"/>
      <c r="B2843" s="313"/>
      <c r="C2843" s="314"/>
      <c r="D2843" s="318"/>
      <c r="E2843" s="318"/>
      <c r="F2843" s="318"/>
      <c r="G2843" s="322"/>
      <c r="H2843" s="322"/>
    </row>
    <row r="2844" spans="1:8" ht="12.75">
      <c r="A2844" s="237"/>
      <c r="B2844" s="313"/>
      <c r="C2844" s="314"/>
      <c r="D2844" s="318"/>
      <c r="E2844" s="318"/>
      <c r="F2844" s="318"/>
      <c r="G2844" s="322"/>
      <c r="H2844" s="322"/>
    </row>
    <row r="2845" spans="1:8">
      <c r="A2845" s="418" t="s">
        <v>585</v>
      </c>
      <c r="B2845" s="452" t="s">
        <v>2275</v>
      </c>
      <c r="C2845" s="453"/>
      <c r="D2845" s="454">
        <v>175000</v>
      </c>
      <c r="E2845" s="454">
        <v>175000</v>
      </c>
      <c r="F2845" s="446">
        <v>0</v>
      </c>
      <c r="G2845" s="322"/>
      <c r="H2845" s="322"/>
    </row>
    <row r="2846" spans="1:8">
      <c r="A2846" s="424"/>
      <c r="B2846" s="452" t="s">
        <v>1281</v>
      </c>
      <c r="C2846" s="453"/>
      <c r="D2846" s="454">
        <v>185000</v>
      </c>
      <c r="E2846" s="454">
        <v>185000</v>
      </c>
      <c r="F2846" s="446">
        <v>0</v>
      </c>
      <c r="G2846" s="322"/>
      <c r="H2846" s="322"/>
    </row>
    <row r="2847" spans="1:8">
      <c r="A2847" s="424"/>
      <c r="B2847" s="452" t="s">
        <v>1281</v>
      </c>
      <c r="C2847" s="453"/>
      <c r="D2847" s="454">
        <v>185000</v>
      </c>
      <c r="E2847" s="454">
        <v>185000</v>
      </c>
      <c r="F2847" s="446">
        <v>0</v>
      </c>
      <c r="G2847" s="322"/>
      <c r="H2847" s="322"/>
    </row>
    <row r="2848" spans="1:8">
      <c r="A2848" s="424"/>
      <c r="B2848" s="452" t="s">
        <v>2276</v>
      </c>
      <c r="C2848" s="453"/>
      <c r="D2848" s="454">
        <v>133071</v>
      </c>
      <c r="E2848" s="454">
        <v>133071</v>
      </c>
      <c r="F2848" s="446">
        <v>0</v>
      </c>
      <c r="G2848" s="322"/>
      <c r="H2848" s="322"/>
    </row>
    <row r="2849" spans="1:8">
      <c r="A2849" s="424"/>
      <c r="B2849" s="452" t="s">
        <v>2276</v>
      </c>
      <c r="C2849" s="453"/>
      <c r="D2849" s="454">
        <v>133071</v>
      </c>
      <c r="E2849" s="454">
        <v>133071</v>
      </c>
      <c r="F2849" s="446">
        <v>0</v>
      </c>
      <c r="G2849" s="322"/>
      <c r="H2849" s="322"/>
    </row>
    <row r="2850" spans="1:8">
      <c r="A2850" s="424"/>
      <c r="B2850" s="452" t="s">
        <v>2277</v>
      </c>
      <c r="C2850" s="453"/>
      <c r="D2850" s="454">
        <v>103200</v>
      </c>
      <c r="E2850" s="454">
        <v>103200</v>
      </c>
      <c r="F2850" s="446">
        <v>0</v>
      </c>
      <c r="G2850" s="322"/>
      <c r="H2850" s="322"/>
    </row>
    <row r="2851" spans="1:8">
      <c r="A2851" s="424"/>
      <c r="B2851" s="452" t="s">
        <v>1382</v>
      </c>
      <c r="C2851" s="453"/>
      <c r="D2851" s="454">
        <v>150000</v>
      </c>
      <c r="E2851" s="454">
        <v>150000</v>
      </c>
      <c r="F2851" s="446">
        <v>0</v>
      </c>
      <c r="G2851" s="322"/>
      <c r="H2851" s="322"/>
    </row>
    <row r="2852" spans="1:8">
      <c r="A2852" s="424"/>
      <c r="B2852" s="452" t="s">
        <v>1286</v>
      </c>
      <c r="C2852" s="453"/>
      <c r="D2852" s="454">
        <v>50000</v>
      </c>
      <c r="E2852" s="454">
        <v>50000</v>
      </c>
      <c r="F2852" s="446">
        <v>0</v>
      </c>
      <c r="G2852" s="322"/>
      <c r="H2852" s="322"/>
    </row>
    <row r="2853" spans="1:8">
      <c r="A2853" s="424"/>
      <c r="B2853" s="452" t="s">
        <v>1286</v>
      </c>
      <c r="C2853" s="453"/>
      <c r="D2853" s="454">
        <v>50000</v>
      </c>
      <c r="E2853" s="454">
        <v>50000</v>
      </c>
      <c r="F2853" s="446">
        <v>0</v>
      </c>
      <c r="G2853" s="322"/>
      <c r="H2853" s="322"/>
    </row>
    <row r="2854" spans="1:8">
      <c r="A2854" s="424"/>
      <c r="B2854" s="452" t="s">
        <v>2278</v>
      </c>
      <c r="C2854" s="453"/>
      <c r="D2854" s="454">
        <v>120000</v>
      </c>
      <c r="E2854" s="454">
        <v>120000</v>
      </c>
      <c r="F2854" s="446">
        <v>0</v>
      </c>
      <c r="G2854" s="322"/>
      <c r="H2854" s="322"/>
    </row>
    <row r="2855" spans="1:8">
      <c r="A2855" s="424"/>
      <c r="B2855" s="452" t="s">
        <v>2279</v>
      </c>
      <c r="C2855" s="453"/>
      <c r="D2855" s="454">
        <v>80000</v>
      </c>
      <c r="E2855" s="454">
        <v>80000</v>
      </c>
      <c r="F2855" s="446">
        <v>0</v>
      </c>
      <c r="G2855" s="322"/>
      <c r="H2855" s="322"/>
    </row>
    <row r="2856" spans="1:8">
      <c r="A2856" s="424"/>
      <c r="B2856" s="452" t="s">
        <v>2280</v>
      </c>
      <c r="C2856" s="453"/>
      <c r="D2856" s="454">
        <v>43000</v>
      </c>
      <c r="E2856" s="454">
        <v>43000</v>
      </c>
      <c r="F2856" s="446">
        <v>0</v>
      </c>
      <c r="G2856" s="322"/>
      <c r="H2856" s="322"/>
    </row>
    <row r="2857" spans="1:8">
      <c r="A2857" s="424"/>
      <c r="B2857" s="452" t="s">
        <v>2281</v>
      </c>
      <c r="C2857" s="453"/>
      <c r="D2857" s="454">
        <v>180000</v>
      </c>
      <c r="E2857" s="454">
        <v>180000</v>
      </c>
      <c r="F2857" s="446">
        <v>0</v>
      </c>
      <c r="G2857" s="322"/>
      <c r="H2857" s="322"/>
    </row>
    <row r="2858" spans="1:8">
      <c r="A2858" s="424"/>
      <c r="B2858" s="452" t="s">
        <v>2281</v>
      </c>
      <c r="C2858" s="453"/>
      <c r="D2858" s="454">
        <v>180000</v>
      </c>
      <c r="E2858" s="454">
        <v>180000</v>
      </c>
      <c r="F2858" s="446">
        <v>0</v>
      </c>
      <c r="G2858" s="322"/>
      <c r="H2858" s="322"/>
    </row>
    <row r="2859" spans="1:8">
      <c r="A2859" s="424"/>
      <c r="B2859" s="452" t="s">
        <v>2281</v>
      </c>
      <c r="C2859" s="453"/>
      <c r="D2859" s="454">
        <v>180000</v>
      </c>
      <c r="E2859" s="454">
        <v>180000</v>
      </c>
      <c r="F2859" s="446">
        <v>0</v>
      </c>
      <c r="G2859" s="322"/>
      <c r="H2859" s="322"/>
    </row>
    <row r="2860" spans="1:8">
      <c r="A2860" s="424"/>
      <c r="B2860" s="452" t="s">
        <v>2281</v>
      </c>
      <c r="C2860" s="453"/>
      <c r="D2860" s="454">
        <v>180000</v>
      </c>
      <c r="E2860" s="454">
        <v>180000</v>
      </c>
      <c r="F2860" s="446">
        <v>0</v>
      </c>
      <c r="G2860" s="322"/>
      <c r="H2860" s="322"/>
    </row>
    <row r="2861" spans="1:8">
      <c r="A2861" s="424"/>
      <c r="B2861" s="452" t="s">
        <v>2282</v>
      </c>
      <c r="C2861" s="453"/>
      <c r="D2861" s="454">
        <v>100000</v>
      </c>
      <c r="E2861" s="454">
        <v>100000</v>
      </c>
      <c r="F2861" s="446">
        <v>0</v>
      </c>
      <c r="G2861" s="322"/>
      <c r="H2861" s="322"/>
    </row>
    <row r="2862" spans="1:8">
      <c r="A2862" s="424"/>
      <c r="B2862" s="452" t="s">
        <v>2282</v>
      </c>
      <c r="C2862" s="453"/>
      <c r="D2862" s="454">
        <v>100000</v>
      </c>
      <c r="E2862" s="454">
        <v>100000</v>
      </c>
      <c r="F2862" s="446">
        <v>0</v>
      </c>
      <c r="G2862" s="322"/>
      <c r="H2862" s="322"/>
    </row>
    <row r="2863" spans="1:8">
      <c r="A2863" s="424"/>
      <c r="B2863" s="452" t="s">
        <v>2282</v>
      </c>
      <c r="C2863" s="453"/>
      <c r="D2863" s="454">
        <v>100000</v>
      </c>
      <c r="E2863" s="454">
        <v>100000</v>
      </c>
      <c r="F2863" s="446">
        <v>0</v>
      </c>
      <c r="G2863" s="322"/>
      <c r="H2863" s="322"/>
    </row>
    <row r="2864" spans="1:8">
      <c r="A2864" s="424"/>
      <c r="B2864" s="452" t="s">
        <v>2282</v>
      </c>
      <c r="C2864" s="453"/>
      <c r="D2864" s="454">
        <v>100000</v>
      </c>
      <c r="E2864" s="454">
        <v>100000</v>
      </c>
      <c r="F2864" s="446">
        <v>0</v>
      </c>
      <c r="G2864" s="322"/>
      <c r="H2864" s="322"/>
    </row>
    <row r="2865" spans="1:8">
      <c r="A2865" s="424"/>
      <c r="B2865" s="452" t="s">
        <v>2282</v>
      </c>
      <c r="C2865" s="453"/>
      <c r="D2865" s="454">
        <v>100000</v>
      </c>
      <c r="E2865" s="454">
        <v>100000</v>
      </c>
      <c r="F2865" s="446">
        <v>0</v>
      </c>
      <c r="G2865" s="322"/>
      <c r="H2865" s="322"/>
    </row>
    <row r="2866" spans="1:8">
      <c r="A2866" s="424"/>
      <c r="B2866" s="452" t="s">
        <v>2282</v>
      </c>
      <c r="C2866" s="453"/>
      <c r="D2866" s="454">
        <v>100000</v>
      </c>
      <c r="E2866" s="454">
        <v>100000</v>
      </c>
      <c r="F2866" s="446">
        <v>0</v>
      </c>
      <c r="G2866" s="322"/>
      <c r="H2866" s="322"/>
    </row>
    <row r="2867" spans="1:8">
      <c r="A2867" s="424"/>
      <c r="B2867" s="452" t="s">
        <v>2282</v>
      </c>
      <c r="C2867" s="453"/>
      <c r="D2867" s="454">
        <v>100000</v>
      </c>
      <c r="E2867" s="454">
        <v>100000</v>
      </c>
      <c r="F2867" s="446">
        <v>0</v>
      </c>
      <c r="G2867" s="322"/>
      <c r="H2867" s="322"/>
    </row>
    <row r="2868" spans="1:8">
      <c r="A2868" s="424"/>
      <c r="B2868" s="452" t="s">
        <v>2282</v>
      </c>
      <c r="C2868" s="453"/>
      <c r="D2868" s="454">
        <v>100000</v>
      </c>
      <c r="E2868" s="454">
        <v>100000</v>
      </c>
      <c r="F2868" s="446">
        <v>0</v>
      </c>
      <c r="G2868" s="322"/>
      <c r="H2868" s="322"/>
    </row>
    <row r="2869" spans="1:8">
      <c r="A2869" s="424"/>
      <c r="B2869" s="452" t="s">
        <v>2282</v>
      </c>
      <c r="C2869" s="453"/>
      <c r="D2869" s="454">
        <v>100000</v>
      </c>
      <c r="E2869" s="454">
        <v>100000</v>
      </c>
      <c r="F2869" s="446">
        <v>0</v>
      </c>
      <c r="G2869" s="322"/>
      <c r="H2869" s="322"/>
    </row>
    <row r="2870" spans="1:8">
      <c r="A2870" s="424"/>
      <c r="B2870" s="452" t="s">
        <v>2282</v>
      </c>
      <c r="C2870" s="453"/>
      <c r="D2870" s="454">
        <v>100000</v>
      </c>
      <c r="E2870" s="454">
        <v>100000</v>
      </c>
      <c r="F2870" s="446">
        <v>0</v>
      </c>
      <c r="G2870" s="322"/>
      <c r="H2870" s="322"/>
    </row>
    <row r="2871" spans="1:8">
      <c r="A2871" s="424"/>
      <c r="B2871" s="452" t="s">
        <v>2283</v>
      </c>
      <c r="C2871" s="453"/>
      <c r="D2871" s="454">
        <v>110000</v>
      </c>
      <c r="E2871" s="454">
        <v>110000</v>
      </c>
      <c r="F2871" s="446">
        <v>0</v>
      </c>
      <c r="G2871" s="322"/>
      <c r="H2871" s="322"/>
    </row>
    <row r="2872" spans="1:8">
      <c r="A2872" s="424"/>
      <c r="B2872" s="452" t="s">
        <v>2283</v>
      </c>
      <c r="C2872" s="453"/>
      <c r="D2872" s="454">
        <v>110000</v>
      </c>
      <c r="E2872" s="454">
        <v>110000</v>
      </c>
      <c r="F2872" s="446">
        <v>0</v>
      </c>
      <c r="G2872" s="322"/>
      <c r="H2872" s="322"/>
    </row>
    <row r="2873" spans="1:8">
      <c r="A2873" s="424"/>
      <c r="B2873" s="452" t="s">
        <v>2283</v>
      </c>
      <c r="C2873" s="453"/>
      <c r="D2873" s="454">
        <v>110000</v>
      </c>
      <c r="E2873" s="454">
        <v>110000</v>
      </c>
      <c r="F2873" s="446">
        <v>0</v>
      </c>
      <c r="G2873" s="322"/>
      <c r="H2873" s="322"/>
    </row>
    <row r="2874" spans="1:8">
      <c r="A2874" s="424"/>
      <c r="B2874" s="452" t="s">
        <v>2283</v>
      </c>
      <c r="C2874" s="453"/>
      <c r="D2874" s="454">
        <v>110000</v>
      </c>
      <c r="E2874" s="454">
        <v>110000</v>
      </c>
      <c r="F2874" s="446">
        <v>0</v>
      </c>
      <c r="G2874" s="322"/>
      <c r="H2874" s="322"/>
    </row>
    <row r="2875" spans="1:8">
      <c r="A2875" s="424"/>
      <c r="B2875" s="452" t="s">
        <v>2284</v>
      </c>
      <c r="C2875" s="453"/>
      <c r="D2875" s="454">
        <v>105000</v>
      </c>
      <c r="E2875" s="454">
        <v>105000</v>
      </c>
      <c r="F2875" s="446">
        <v>0</v>
      </c>
      <c r="G2875" s="322"/>
      <c r="H2875" s="322"/>
    </row>
    <row r="2876" spans="1:8">
      <c r="A2876" s="424"/>
      <c r="B2876" s="452" t="s">
        <v>2284</v>
      </c>
      <c r="C2876" s="453"/>
      <c r="D2876" s="454">
        <v>105000</v>
      </c>
      <c r="E2876" s="454">
        <v>105000</v>
      </c>
      <c r="F2876" s="446">
        <v>0</v>
      </c>
      <c r="G2876" s="322"/>
      <c r="H2876" s="322"/>
    </row>
    <row r="2877" spans="1:8">
      <c r="A2877" s="424"/>
      <c r="B2877" s="452" t="s">
        <v>2284</v>
      </c>
      <c r="C2877" s="453"/>
      <c r="D2877" s="454">
        <v>105000</v>
      </c>
      <c r="E2877" s="454">
        <v>105000</v>
      </c>
      <c r="F2877" s="446">
        <v>0</v>
      </c>
      <c r="G2877" s="322"/>
      <c r="H2877" s="322"/>
    </row>
    <row r="2878" spans="1:8">
      <c r="A2878" s="424"/>
      <c r="B2878" s="452" t="s">
        <v>2284</v>
      </c>
      <c r="C2878" s="453"/>
      <c r="D2878" s="454">
        <v>105000</v>
      </c>
      <c r="E2878" s="454">
        <v>105000</v>
      </c>
      <c r="F2878" s="446">
        <v>0</v>
      </c>
      <c r="G2878" s="322"/>
      <c r="H2878" s="322"/>
    </row>
    <row r="2879" spans="1:8">
      <c r="A2879" s="424"/>
      <c r="B2879" s="452" t="s">
        <v>1280</v>
      </c>
      <c r="C2879" s="453"/>
      <c r="D2879" s="454">
        <v>100000</v>
      </c>
      <c r="E2879" s="454">
        <v>100000</v>
      </c>
      <c r="F2879" s="446">
        <v>0</v>
      </c>
      <c r="G2879" s="322"/>
      <c r="H2879" s="322"/>
    </row>
    <row r="2880" spans="1:8">
      <c r="A2880" s="424"/>
      <c r="B2880" s="452" t="s">
        <v>1282</v>
      </c>
      <c r="C2880" s="453"/>
      <c r="D2880" s="454">
        <v>50000</v>
      </c>
      <c r="E2880" s="454">
        <v>50000</v>
      </c>
      <c r="F2880" s="446">
        <v>0</v>
      </c>
      <c r="G2880" s="322"/>
      <c r="H2880" s="322"/>
    </row>
    <row r="2881" spans="1:8">
      <c r="A2881" s="424"/>
      <c r="B2881" s="452" t="s">
        <v>1282</v>
      </c>
      <c r="C2881" s="453"/>
      <c r="D2881" s="454">
        <v>50000</v>
      </c>
      <c r="E2881" s="454">
        <v>50000</v>
      </c>
      <c r="F2881" s="446">
        <v>0</v>
      </c>
      <c r="G2881" s="322"/>
      <c r="H2881" s="322"/>
    </row>
    <row r="2882" spans="1:8">
      <c r="A2882" s="424"/>
      <c r="B2882" s="452" t="s">
        <v>1285</v>
      </c>
      <c r="C2882" s="453"/>
      <c r="D2882" s="454">
        <v>30000</v>
      </c>
      <c r="E2882" s="454">
        <v>30000</v>
      </c>
      <c r="F2882" s="446">
        <v>0</v>
      </c>
      <c r="G2882" s="322"/>
      <c r="H2882" s="322"/>
    </row>
    <row r="2883" spans="1:8">
      <c r="A2883" s="424"/>
      <c r="B2883" s="452" t="s">
        <v>1285</v>
      </c>
      <c r="C2883" s="453"/>
      <c r="D2883" s="454">
        <v>30000</v>
      </c>
      <c r="E2883" s="454">
        <v>30000</v>
      </c>
      <c r="F2883" s="446">
        <v>0</v>
      </c>
      <c r="G2883" s="322"/>
      <c r="H2883" s="322"/>
    </row>
    <row r="2884" spans="1:8">
      <c r="A2884" s="424"/>
      <c r="B2884" s="452" t="s">
        <v>1285</v>
      </c>
      <c r="C2884" s="453"/>
      <c r="D2884" s="454">
        <v>30000</v>
      </c>
      <c r="E2884" s="454">
        <v>30000</v>
      </c>
      <c r="F2884" s="446">
        <v>0</v>
      </c>
      <c r="G2884" s="322"/>
      <c r="H2884" s="322"/>
    </row>
    <row r="2885" spans="1:8">
      <c r="A2885" s="424"/>
      <c r="B2885" s="452" t="s">
        <v>1285</v>
      </c>
      <c r="C2885" s="453"/>
      <c r="D2885" s="454">
        <v>30000</v>
      </c>
      <c r="E2885" s="454">
        <v>30000</v>
      </c>
      <c r="F2885" s="446">
        <v>0</v>
      </c>
      <c r="G2885" s="322"/>
      <c r="H2885" s="322"/>
    </row>
    <row r="2886" spans="1:8">
      <c r="A2886" s="424"/>
      <c r="B2886" s="452" t="s">
        <v>1285</v>
      </c>
      <c r="C2886" s="453"/>
      <c r="D2886" s="454">
        <v>30000</v>
      </c>
      <c r="E2886" s="454">
        <v>30000</v>
      </c>
      <c r="F2886" s="446">
        <v>0</v>
      </c>
      <c r="G2886" s="322"/>
      <c r="H2886" s="322"/>
    </row>
    <row r="2887" spans="1:8">
      <c r="A2887" s="424"/>
      <c r="B2887" s="452" t="s">
        <v>1285</v>
      </c>
      <c r="C2887" s="453"/>
      <c r="D2887" s="454">
        <v>30000</v>
      </c>
      <c r="E2887" s="454">
        <v>30000</v>
      </c>
      <c r="F2887" s="446">
        <v>0</v>
      </c>
      <c r="G2887" s="322"/>
      <c r="H2887" s="322"/>
    </row>
    <row r="2888" spans="1:8">
      <c r="A2888" s="424"/>
      <c r="B2888" s="452" t="s">
        <v>1285</v>
      </c>
      <c r="C2888" s="453"/>
      <c r="D2888" s="454">
        <v>30000</v>
      </c>
      <c r="E2888" s="454">
        <v>30000</v>
      </c>
      <c r="F2888" s="446">
        <v>0</v>
      </c>
      <c r="G2888" s="322"/>
      <c r="H2888" s="322"/>
    </row>
    <row r="2889" spans="1:8">
      <c r="A2889" s="424"/>
      <c r="B2889" s="452" t="s">
        <v>1285</v>
      </c>
      <c r="C2889" s="453"/>
      <c r="D2889" s="454">
        <v>30000</v>
      </c>
      <c r="E2889" s="454">
        <v>30000</v>
      </c>
      <c r="F2889" s="446">
        <v>0</v>
      </c>
      <c r="G2889" s="322"/>
      <c r="H2889" s="322"/>
    </row>
    <row r="2890" spans="1:8">
      <c r="A2890" s="424"/>
      <c r="B2890" s="452" t="s">
        <v>1285</v>
      </c>
      <c r="C2890" s="453"/>
      <c r="D2890" s="454">
        <v>30000</v>
      </c>
      <c r="E2890" s="454">
        <v>30000</v>
      </c>
      <c r="F2890" s="446">
        <v>0</v>
      </c>
      <c r="G2890" s="322"/>
      <c r="H2890" s="322"/>
    </row>
    <row r="2891" spans="1:8">
      <c r="A2891" s="424"/>
      <c r="B2891" s="452" t="s">
        <v>1285</v>
      </c>
      <c r="C2891" s="453"/>
      <c r="D2891" s="454">
        <v>30000</v>
      </c>
      <c r="E2891" s="454">
        <v>30000</v>
      </c>
      <c r="F2891" s="446">
        <v>0</v>
      </c>
      <c r="G2891" s="322"/>
      <c r="H2891" s="322"/>
    </row>
    <row r="2892" spans="1:8">
      <c r="A2892" s="424"/>
      <c r="B2892" s="452" t="s">
        <v>1285</v>
      </c>
      <c r="C2892" s="453"/>
      <c r="D2892" s="454">
        <v>30000</v>
      </c>
      <c r="E2892" s="454">
        <v>30000</v>
      </c>
      <c r="F2892" s="446">
        <v>0</v>
      </c>
      <c r="G2892" s="322"/>
      <c r="H2892" s="322"/>
    </row>
    <row r="2893" spans="1:8">
      <c r="A2893" s="424"/>
      <c r="B2893" s="452" t="s">
        <v>1285</v>
      </c>
      <c r="C2893" s="453"/>
      <c r="D2893" s="454">
        <v>30000</v>
      </c>
      <c r="E2893" s="454">
        <v>30000</v>
      </c>
      <c r="F2893" s="446">
        <v>0</v>
      </c>
      <c r="G2893" s="322"/>
      <c r="H2893" s="322"/>
    </row>
    <row r="2894" spans="1:8">
      <c r="A2894" s="424"/>
      <c r="B2894" s="452" t="s">
        <v>1285</v>
      </c>
      <c r="C2894" s="453"/>
      <c r="D2894" s="454">
        <v>30000</v>
      </c>
      <c r="E2894" s="454">
        <v>30000</v>
      </c>
      <c r="F2894" s="446">
        <v>0</v>
      </c>
      <c r="G2894" s="322"/>
      <c r="H2894" s="322"/>
    </row>
    <row r="2895" spans="1:8">
      <c r="A2895" s="424"/>
      <c r="B2895" s="452" t="s">
        <v>1285</v>
      </c>
      <c r="C2895" s="453"/>
      <c r="D2895" s="454">
        <v>30000</v>
      </c>
      <c r="E2895" s="454">
        <v>30000</v>
      </c>
      <c r="F2895" s="446">
        <v>0</v>
      </c>
      <c r="G2895" s="322"/>
      <c r="H2895" s="322"/>
    </row>
    <row r="2896" spans="1:8">
      <c r="A2896" s="424"/>
      <c r="B2896" s="452" t="s">
        <v>1285</v>
      </c>
      <c r="C2896" s="453"/>
      <c r="D2896" s="454">
        <v>30000</v>
      </c>
      <c r="E2896" s="454">
        <v>30000</v>
      </c>
      <c r="F2896" s="446">
        <v>0</v>
      </c>
      <c r="G2896" s="322"/>
      <c r="H2896" s="322"/>
    </row>
    <row r="2897" spans="1:8">
      <c r="A2897" s="424"/>
      <c r="B2897" s="452" t="s">
        <v>1285</v>
      </c>
      <c r="C2897" s="453"/>
      <c r="D2897" s="454">
        <v>30000</v>
      </c>
      <c r="E2897" s="454">
        <v>30000</v>
      </c>
      <c r="F2897" s="446">
        <v>0</v>
      </c>
      <c r="G2897" s="322"/>
      <c r="H2897" s="322"/>
    </row>
    <row r="2898" spans="1:8">
      <c r="A2898" s="424"/>
      <c r="B2898" s="452" t="s">
        <v>1285</v>
      </c>
      <c r="C2898" s="453"/>
      <c r="D2898" s="454">
        <v>30000</v>
      </c>
      <c r="E2898" s="454">
        <v>30000</v>
      </c>
      <c r="F2898" s="446">
        <v>0</v>
      </c>
      <c r="G2898" s="322"/>
      <c r="H2898" s="322"/>
    </row>
    <row r="2899" spans="1:8">
      <c r="A2899" s="424"/>
      <c r="B2899" s="452" t="s">
        <v>1285</v>
      </c>
      <c r="C2899" s="453"/>
      <c r="D2899" s="454">
        <v>30000</v>
      </c>
      <c r="E2899" s="454">
        <v>30000</v>
      </c>
      <c r="F2899" s="446">
        <v>0</v>
      </c>
      <c r="G2899" s="322"/>
      <c r="H2899" s="322"/>
    </row>
    <row r="2900" spans="1:8">
      <c r="A2900" s="424"/>
      <c r="B2900" s="452" t="s">
        <v>1285</v>
      </c>
      <c r="C2900" s="453"/>
      <c r="D2900" s="454">
        <v>30000</v>
      </c>
      <c r="E2900" s="454">
        <v>30000</v>
      </c>
      <c r="F2900" s="446">
        <v>0</v>
      </c>
      <c r="G2900" s="322"/>
      <c r="H2900" s="322"/>
    </row>
    <row r="2901" spans="1:8">
      <c r="A2901" s="424"/>
      <c r="B2901" s="452" t="s">
        <v>1285</v>
      </c>
      <c r="C2901" s="453"/>
      <c r="D2901" s="454">
        <v>30000</v>
      </c>
      <c r="E2901" s="454">
        <v>30000</v>
      </c>
      <c r="F2901" s="446">
        <v>0</v>
      </c>
      <c r="G2901" s="322"/>
      <c r="H2901" s="322"/>
    </row>
    <row r="2902" spans="1:8">
      <c r="A2902" s="424"/>
      <c r="B2902" s="452" t="s">
        <v>2285</v>
      </c>
      <c r="C2902" s="453"/>
      <c r="D2902" s="454">
        <v>12000</v>
      </c>
      <c r="E2902" s="454">
        <v>12000</v>
      </c>
      <c r="F2902" s="446">
        <v>0</v>
      </c>
      <c r="G2902" s="322"/>
      <c r="H2902" s="322"/>
    </row>
    <row r="2903" spans="1:8">
      <c r="A2903" s="424"/>
      <c r="B2903" s="452" t="s">
        <v>2285</v>
      </c>
      <c r="C2903" s="453"/>
      <c r="D2903" s="454">
        <v>12000</v>
      </c>
      <c r="E2903" s="454">
        <v>12000</v>
      </c>
      <c r="F2903" s="446">
        <v>0</v>
      </c>
      <c r="G2903" s="322"/>
      <c r="H2903" s="322"/>
    </row>
    <row r="2904" spans="1:8">
      <c r="A2904" s="424"/>
      <c r="B2904" s="452" t="s">
        <v>2286</v>
      </c>
      <c r="C2904" s="453"/>
      <c r="D2904" s="454">
        <v>10000</v>
      </c>
      <c r="E2904" s="454">
        <v>10000</v>
      </c>
      <c r="F2904" s="446">
        <v>0</v>
      </c>
      <c r="G2904" s="322"/>
      <c r="H2904" s="322"/>
    </row>
    <row r="2905" spans="1:8">
      <c r="A2905" s="424"/>
      <c r="B2905" s="452" t="s">
        <v>2286</v>
      </c>
      <c r="C2905" s="453"/>
      <c r="D2905" s="454">
        <v>10000</v>
      </c>
      <c r="E2905" s="454">
        <v>10000</v>
      </c>
      <c r="F2905" s="446">
        <v>0</v>
      </c>
      <c r="G2905" s="322"/>
      <c r="H2905" s="322"/>
    </row>
    <row r="2906" spans="1:8">
      <c r="A2906" s="424"/>
      <c r="B2906" s="452" t="s">
        <v>2287</v>
      </c>
      <c r="C2906" s="453"/>
      <c r="D2906" s="454">
        <v>126492</v>
      </c>
      <c r="E2906" s="454">
        <v>126492</v>
      </c>
      <c r="F2906" s="446">
        <v>0</v>
      </c>
      <c r="G2906" s="322"/>
      <c r="H2906" s="322"/>
    </row>
    <row r="2907" spans="1:8">
      <c r="A2907" s="424"/>
      <c r="B2907" s="452" t="s">
        <v>1284</v>
      </c>
      <c r="C2907" s="453"/>
      <c r="D2907" s="454">
        <v>110157</v>
      </c>
      <c r="E2907" s="454">
        <v>110157</v>
      </c>
      <c r="F2907" s="446">
        <v>0</v>
      </c>
      <c r="G2907" s="322"/>
      <c r="H2907" s="322"/>
    </row>
    <row r="2908" spans="1:8">
      <c r="A2908" s="424"/>
      <c r="B2908" s="452" t="s">
        <v>1284</v>
      </c>
      <c r="C2908" s="453"/>
      <c r="D2908" s="454">
        <v>110157</v>
      </c>
      <c r="E2908" s="454">
        <v>110157</v>
      </c>
      <c r="F2908" s="446">
        <v>0</v>
      </c>
      <c r="G2908" s="322"/>
      <c r="H2908" s="322"/>
    </row>
    <row r="2909" spans="1:8">
      <c r="A2909" s="424"/>
      <c r="B2909" s="452" t="s">
        <v>1284</v>
      </c>
      <c r="C2909" s="453"/>
      <c r="D2909" s="454">
        <v>110157</v>
      </c>
      <c r="E2909" s="454">
        <v>110157</v>
      </c>
      <c r="F2909" s="446">
        <v>0</v>
      </c>
      <c r="G2909" s="322"/>
      <c r="H2909" s="322"/>
    </row>
    <row r="2910" spans="1:8">
      <c r="A2910" s="424"/>
      <c r="B2910" s="452" t="s">
        <v>1284</v>
      </c>
      <c r="C2910" s="453"/>
      <c r="D2910" s="454">
        <v>110157</v>
      </c>
      <c r="E2910" s="454">
        <v>110157</v>
      </c>
      <c r="F2910" s="446">
        <v>0</v>
      </c>
      <c r="G2910" s="322"/>
      <c r="H2910" s="322"/>
    </row>
    <row r="2911" spans="1:8">
      <c r="A2911" s="424"/>
      <c r="B2911" s="452" t="s">
        <v>1284</v>
      </c>
      <c r="C2911" s="453"/>
      <c r="D2911" s="454">
        <v>110156</v>
      </c>
      <c r="E2911" s="454">
        <v>110156</v>
      </c>
      <c r="F2911" s="446">
        <v>0</v>
      </c>
      <c r="G2911" s="322"/>
      <c r="H2911" s="322"/>
    </row>
    <row r="2912" spans="1:8">
      <c r="A2912" s="424"/>
      <c r="B2912" s="452" t="s">
        <v>1283</v>
      </c>
      <c r="C2912" s="453"/>
      <c r="D2912" s="454">
        <v>125906</v>
      </c>
      <c r="E2912" s="454">
        <v>125906</v>
      </c>
      <c r="F2912" s="446">
        <v>0</v>
      </c>
      <c r="G2912" s="322"/>
      <c r="H2912" s="322"/>
    </row>
    <row r="2913" spans="1:8">
      <c r="A2913" s="424"/>
      <c r="B2913" s="452" t="s">
        <v>1283</v>
      </c>
      <c r="C2913" s="453"/>
      <c r="D2913" s="454">
        <v>125907</v>
      </c>
      <c r="E2913" s="454">
        <v>125907</v>
      </c>
      <c r="F2913" s="446">
        <v>0</v>
      </c>
      <c r="G2913" s="322"/>
      <c r="H2913" s="322"/>
    </row>
    <row r="2914" spans="1:8">
      <c r="A2914" s="424"/>
      <c r="B2914" s="452" t="s">
        <v>1279</v>
      </c>
      <c r="C2914" s="453"/>
      <c r="D2914" s="454">
        <v>102354</v>
      </c>
      <c r="E2914" s="454">
        <v>102354</v>
      </c>
      <c r="F2914" s="446">
        <v>0</v>
      </c>
      <c r="G2914" s="322"/>
      <c r="H2914" s="322"/>
    </row>
    <row r="2915" spans="1:8">
      <c r="A2915" s="424"/>
      <c r="B2915" s="452" t="s">
        <v>1279</v>
      </c>
      <c r="C2915" s="453"/>
      <c r="D2915" s="454">
        <v>102354</v>
      </c>
      <c r="E2915" s="454">
        <v>102354</v>
      </c>
      <c r="F2915" s="446">
        <v>0</v>
      </c>
      <c r="G2915" s="322"/>
      <c r="H2915" s="322"/>
    </row>
    <row r="2916" spans="1:8">
      <c r="A2916" s="424"/>
      <c r="B2916" s="452" t="s">
        <v>1279</v>
      </c>
      <c r="C2916" s="453"/>
      <c r="D2916" s="454">
        <v>102354</v>
      </c>
      <c r="E2916" s="454">
        <v>102354</v>
      </c>
      <c r="F2916" s="446">
        <v>0</v>
      </c>
      <c r="G2916" s="322"/>
      <c r="H2916" s="322"/>
    </row>
    <row r="2917" spans="1:8">
      <c r="A2917" s="424"/>
      <c r="B2917" s="452" t="s">
        <v>1279</v>
      </c>
      <c r="C2917" s="453"/>
      <c r="D2917" s="454">
        <v>102355</v>
      </c>
      <c r="E2917" s="454">
        <v>102355</v>
      </c>
      <c r="F2917" s="446">
        <v>0</v>
      </c>
      <c r="G2917" s="322"/>
      <c r="H2917" s="322"/>
    </row>
    <row r="2918" spans="1:8">
      <c r="A2918" s="424"/>
      <c r="B2918" s="452" t="s">
        <v>2288</v>
      </c>
      <c r="C2918" s="453"/>
      <c r="D2918" s="454">
        <v>161338</v>
      </c>
      <c r="E2918" s="454">
        <v>161338</v>
      </c>
      <c r="F2918" s="446">
        <v>0</v>
      </c>
      <c r="G2918" s="322"/>
      <c r="H2918" s="322"/>
    </row>
    <row r="2919" spans="1:8">
      <c r="A2919" s="424"/>
      <c r="B2919" s="452" t="s">
        <v>2288</v>
      </c>
      <c r="C2919" s="453"/>
      <c r="D2919" s="454">
        <v>161338</v>
      </c>
      <c r="E2919" s="454">
        <v>161338</v>
      </c>
      <c r="F2919" s="446">
        <v>0</v>
      </c>
      <c r="G2919" s="322"/>
      <c r="H2919" s="322"/>
    </row>
    <row r="2920" spans="1:8">
      <c r="A2920" s="424"/>
      <c r="B2920" s="452" t="s">
        <v>2288</v>
      </c>
      <c r="C2920" s="453"/>
      <c r="D2920" s="454">
        <v>161338</v>
      </c>
      <c r="E2920" s="454">
        <v>161338</v>
      </c>
      <c r="F2920" s="446">
        <v>0</v>
      </c>
      <c r="G2920" s="322"/>
      <c r="H2920" s="322"/>
    </row>
    <row r="2921" spans="1:8">
      <c r="A2921" s="424"/>
      <c r="B2921" s="452" t="s">
        <v>2288</v>
      </c>
      <c r="C2921" s="453"/>
      <c r="D2921" s="454">
        <v>161338</v>
      </c>
      <c r="E2921" s="454">
        <v>161338</v>
      </c>
      <c r="F2921" s="446">
        <v>0</v>
      </c>
      <c r="G2921" s="322"/>
      <c r="H2921" s="322"/>
    </row>
    <row r="2922" spans="1:8">
      <c r="A2922" s="424"/>
      <c r="B2922" s="452" t="s">
        <v>2288</v>
      </c>
      <c r="C2922" s="453"/>
      <c r="D2922" s="454">
        <v>161338</v>
      </c>
      <c r="E2922" s="454">
        <v>161338</v>
      </c>
      <c r="F2922" s="446">
        <v>0</v>
      </c>
      <c r="G2922" s="322"/>
      <c r="H2922" s="322"/>
    </row>
    <row r="2923" spans="1:8">
      <c r="A2923" s="424"/>
      <c r="B2923" s="452" t="s">
        <v>2288</v>
      </c>
      <c r="C2923" s="453"/>
      <c r="D2923" s="454">
        <v>161342</v>
      </c>
      <c r="E2923" s="454">
        <v>161342</v>
      </c>
      <c r="F2923" s="446">
        <v>0</v>
      </c>
      <c r="G2923" s="322"/>
      <c r="H2923" s="322"/>
    </row>
    <row r="2924" spans="1:8">
      <c r="A2924" s="424"/>
      <c r="B2924" s="452" t="s">
        <v>2289</v>
      </c>
      <c r="C2924" s="453"/>
      <c r="D2924" s="454">
        <v>188898</v>
      </c>
      <c r="E2924" s="454">
        <v>188898</v>
      </c>
      <c r="F2924" s="446">
        <v>0</v>
      </c>
      <c r="G2924" s="322"/>
      <c r="H2924" s="322"/>
    </row>
    <row r="2925" spans="1:8">
      <c r="A2925" s="424"/>
      <c r="B2925" s="452" t="s">
        <v>2290</v>
      </c>
      <c r="C2925" s="453"/>
      <c r="D2925" s="454">
        <v>154076</v>
      </c>
      <c r="E2925" s="454">
        <v>154076</v>
      </c>
      <c r="F2925" s="446">
        <v>0</v>
      </c>
      <c r="G2925" s="322"/>
      <c r="H2925" s="322"/>
    </row>
    <row r="2926" spans="1:8">
      <c r="A2926" s="424"/>
      <c r="B2926" s="452" t="s">
        <v>2291</v>
      </c>
      <c r="C2926" s="453"/>
      <c r="D2926" s="454">
        <v>114173</v>
      </c>
      <c r="E2926" s="454">
        <v>114173</v>
      </c>
      <c r="F2926" s="446">
        <v>0</v>
      </c>
      <c r="G2926" s="322"/>
      <c r="H2926" s="322"/>
    </row>
    <row r="2927" spans="1:8">
      <c r="A2927" s="424"/>
      <c r="B2927" s="452" t="s">
        <v>2160</v>
      </c>
      <c r="C2927" s="453"/>
      <c r="D2927" s="454">
        <v>19940</v>
      </c>
      <c r="E2927" s="454">
        <v>19940</v>
      </c>
      <c r="F2927" s="446">
        <v>0</v>
      </c>
      <c r="G2927" s="322"/>
      <c r="H2927" s="322"/>
    </row>
    <row r="2928" spans="1:8">
      <c r="A2928" s="424"/>
      <c r="B2928" s="452" t="s">
        <v>2173</v>
      </c>
      <c r="C2928" s="453"/>
      <c r="D2928" s="454">
        <v>58000</v>
      </c>
      <c r="E2928" s="454">
        <v>58000</v>
      </c>
      <c r="F2928" s="446">
        <v>0</v>
      </c>
      <c r="G2928" s="322"/>
      <c r="H2928" s="322"/>
    </row>
    <row r="2929" spans="1:8">
      <c r="A2929" s="424"/>
      <c r="B2929" s="452" t="s">
        <v>2173</v>
      </c>
      <c r="C2929" s="453"/>
      <c r="D2929" s="454">
        <v>69501</v>
      </c>
      <c r="E2929" s="454">
        <v>69501</v>
      </c>
      <c r="F2929" s="446">
        <v>0</v>
      </c>
      <c r="G2929" s="322"/>
      <c r="H2929" s="322"/>
    </row>
    <row r="2930" spans="1:8">
      <c r="A2930" s="424"/>
      <c r="B2930" s="452" t="s">
        <v>2292</v>
      </c>
      <c r="C2930" s="453"/>
      <c r="D2930" s="454">
        <v>19685</v>
      </c>
      <c r="E2930" s="454">
        <v>19685</v>
      </c>
      <c r="F2930" s="446">
        <v>0</v>
      </c>
      <c r="G2930" s="322"/>
      <c r="H2930" s="322"/>
    </row>
    <row r="2931" spans="1:8">
      <c r="A2931" s="424"/>
      <c r="B2931" s="452" t="s">
        <v>2293</v>
      </c>
      <c r="C2931" s="453"/>
      <c r="D2931" s="454">
        <v>31496</v>
      </c>
      <c r="E2931" s="454">
        <v>31496</v>
      </c>
      <c r="F2931" s="446">
        <v>0</v>
      </c>
      <c r="G2931" s="322"/>
      <c r="H2931" s="322"/>
    </row>
    <row r="2932" spans="1:8">
      <c r="A2932" s="424"/>
      <c r="B2932" s="452" t="s">
        <v>2294</v>
      </c>
      <c r="C2932" s="453"/>
      <c r="D2932" s="454">
        <v>15748</v>
      </c>
      <c r="E2932" s="454">
        <v>15748</v>
      </c>
      <c r="F2932" s="446">
        <v>0</v>
      </c>
      <c r="G2932" s="322"/>
      <c r="H2932" s="322"/>
    </row>
    <row r="2933" spans="1:8">
      <c r="A2933" s="424"/>
      <c r="B2933" s="452" t="s">
        <v>2295</v>
      </c>
      <c r="C2933" s="453"/>
      <c r="D2933" s="454">
        <v>27559</v>
      </c>
      <c r="E2933" s="454">
        <v>27559</v>
      </c>
      <c r="F2933" s="446">
        <v>0</v>
      </c>
      <c r="G2933" s="322"/>
      <c r="H2933" s="322"/>
    </row>
    <row r="2934" spans="1:8">
      <c r="A2934" s="424"/>
      <c r="B2934" s="452" t="s">
        <v>2296</v>
      </c>
      <c r="C2934" s="453"/>
      <c r="D2934" s="454">
        <v>27559</v>
      </c>
      <c r="E2934" s="454">
        <v>27559</v>
      </c>
      <c r="F2934" s="446">
        <v>0</v>
      </c>
      <c r="G2934" s="322"/>
      <c r="H2934" s="322"/>
    </row>
    <row r="2935" spans="1:8">
      <c r="A2935" s="424"/>
      <c r="B2935" s="452" t="s">
        <v>2297</v>
      </c>
      <c r="C2935" s="453"/>
      <c r="D2935" s="454">
        <v>11811</v>
      </c>
      <c r="E2935" s="454">
        <v>11811</v>
      </c>
      <c r="F2935" s="446">
        <v>0</v>
      </c>
    </row>
    <row r="2936" spans="1:8">
      <c r="A2936" s="424"/>
      <c r="B2936" s="452" t="s">
        <v>2298</v>
      </c>
      <c r="C2936" s="453"/>
      <c r="D2936" s="454">
        <v>27559</v>
      </c>
      <c r="E2936" s="454">
        <v>27559</v>
      </c>
      <c r="F2936" s="446">
        <v>0</v>
      </c>
    </row>
    <row r="2937" spans="1:8">
      <c r="A2937" s="424"/>
      <c r="B2937" s="452" t="s">
        <v>2299</v>
      </c>
      <c r="C2937" s="453"/>
      <c r="D2937" s="454">
        <v>31496</v>
      </c>
      <c r="E2937" s="454">
        <v>31496</v>
      </c>
      <c r="F2937" s="446">
        <v>0</v>
      </c>
    </row>
    <row r="2938" spans="1:8">
      <c r="A2938" s="424"/>
      <c r="B2938" s="452" t="s">
        <v>2300</v>
      </c>
      <c r="C2938" s="453"/>
      <c r="D2938" s="454">
        <v>12598</v>
      </c>
      <c r="E2938" s="454">
        <v>12598</v>
      </c>
      <c r="F2938" s="446">
        <v>0</v>
      </c>
    </row>
    <row r="2939" spans="1:8">
      <c r="A2939" s="424"/>
      <c r="B2939" s="452" t="s">
        <v>2301</v>
      </c>
      <c r="C2939" s="453"/>
      <c r="D2939" s="454">
        <v>21472</v>
      </c>
      <c r="E2939" s="454">
        <v>21472</v>
      </c>
      <c r="F2939" s="446">
        <v>0</v>
      </c>
    </row>
    <row r="2940" spans="1:8">
      <c r="A2940" s="424"/>
      <c r="B2940" s="452" t="s">
        <v>2302</v>
      </c>
      <c r="C2940" s="453"/>
      <c r="D2940" s="454">
        <v>49441</v>
      </c>
      <c r="E2940" s="454">
        <v>49441</v>
      </c>
      <c r="F2940" s="446">
        <v>0</v>
      </c>
    </row>
    <row r="2941" spans="1:8">
      <c r="A2941" s="424"/>
      <c r="B2941" s="452" t="s">
        <v>2303</v>
      </c>
      <c r="C2941" s="453"/>
      <c r="D2941" s="454">
        <v>3661</v>
      </c>
      <c r="E2941" s="454">
        <v>3661</v>
      </c>
      <c r="F2941" s="446">
        <v>0</v>
      </c>
    </row>
    <row r="2942" spans="1:8">
      <c r="A2942" s="424"/>
      <c r="B2942" s="452" t="s">
        <v>2303</v>
      </c>
      <c r="C2942" s="453"/>
      <c r="D2942" s="454">
        <v>3661</v>
      </c>
      <c r="E2942" s="454">
        <v>3661</v>
      </c>
      <c r="F2942" s="446">
        <v>0</v>
      </c>
    </row>
    <row r="2943" spans="1:8">
      <c r="A2943" s="424"/>
      <c r="B2943" s="452" t="s">
        <v>2303</v>
      </c>
      <c r="C2943" s="453"/>
      <c r="D2943" s="454">
        <v>3661</v>
      </c>
      <c r="E2943" s="454">
        <v>3661</v>
      </c>
      <c r="F2943" s="446">
        <v>0</v>
      </c>
    </row>
    <row r="2944" spans="1:8">
      <c r="A2944" s="424"/>
      <c r="B2944" s="452" t="s">
        <v>2304</v>
      </c>
      <c r="C2944" s="453"/>
      <c r="D2944" s="454">
        <v>3787</v>
      </c>
      <c r="E2944" s="454">
        <v>3787</v>
      </c>
      <c r="F2944" s="446">
        <v>0</v>
      </c>
    </row>
    <row r="2945" spans="1:6">
      <c r="A2945" s="424"/>
      <c r="B2945" s="452" t="s">
        <v>2304</v>
      </c>
      <c r="C2945" s="453"/>
      <c r="D2945" s="454">
        <v>3787</v>
      </c>
      <c r="E2945" s="454">
        <v>3787</v>
      </c>
      <c r="F2945" s="446">
        <v>0</v>
      </c>
    </row>
    <row r="2946" spans="1:6">
      <c r="A2946" s="424"/>
      <c r="B2946" s="452" t="s">
        <v>2304</v>
      </c>
      <c r="C2946" s="453"/>
      <c r="D2946" s="454">
        <v>3787</v>
      </c>
      <c r="E2946" s="454">
        <v>3787</v>
      </c>
      <c r="F2946" s="446">
        <v>0</v>
      </c>
    </row>
    <row r="2947" spans="1:6">
      <c r="A2947" s="424"/>
      <c r="B2947" s="452" t="s">
        <v>2305</v>
      </c>
      <c r="C2947" s="453"/>
      <c r="D2947" s="454">
        <v>2236</v>
      </c>
      <c r="E2947" s="454">
        <v>2236</v>
      </c>
      <c r="F2947" s="446">
        <v>0</v>
      </c>
    </row>
    <row r="2948" spans="1:6">
      <c r="A2948" s="424"/>
      <c r="B2948" s="452" t="s">
        <v>2305</v>
      </c>
      <c r="C2948" s="453"/>
      <c r="D2948" s="454">
        <v>2236</v>
      </c>
      <c r="E2948" s="454">
        <v>2236</v>
      </c>
      <c r="F2948" s="446">
        <v>0</v>
      </c>
    </row>
    <row r="2949" spans="1:6">
      <c r="A2949" s="424"/>
      <c r="B2949" s="452" t="s">
        <v>2305</v>
      </c>
      <c r="C2949" s="453"/>
      <c r="D2949" s="454">
        <v>2236</v>
      </c>
      <c r="E2949" s="454">
        <v>2236</v>
      </c>
      <c r="F2949" s="446">
        <v>0</v>
      </c>
    </row>
    <row r="2950" spans="1:6">
      <c r="A2950" s="424"/>
      <c r="B2950" s="452" t="s">
        <v>2306</v>
      </c>
      <c r="C2950" s="453"/>
      <c r="D2950" s="454">
        <v>4000</v>
      </c>
      <c r="E2950" s="454">
        <v>4000</v>
      </c>
      <c r="F2950" s="446">
        <v>0</v>
      </c>
    </row>
    <row r="2951" spans="1:6">
      <c r="A2951" s="424"/>
      <c r="B2951" s="452" t="s">
        <v>2306</v>
      </c>
      <c r="C2951" s="453"/>
      <c r="D2951" s="454">
        <v>4000</v>
      </c>
      <c r="E2951" s="454">
        <v>4000</v>
      </c>
      <c r="F2951" s="446">
        <v>0</v>
      </c>
    </row>
    <row r="2952" spans="1:6">
      <c r="A2952" s="424"/>
      <c r="B2952" s="452" t="s">
        <v>2306</v>
      </c>
      <c r="C2952" s="453"/>
      <c r="D2952" s="454">
        <v>4000</v>
      </c>
      <c r="E2952" s="454">
        <v>4000</v>
      </c>
      <c r="F2952" s="446">
        <v>0</v>
      </c>
    </row>
    <row r="2953" spans="1:6">
      <c r="A2953" s="424"/>
      <c r="B2953" s="452" t="s">
        <v>2306</v>
      </c>
      <c r="C2953" s="453"/>
      <c r="D2953" s="454">
        <v>4000</v>
      </c>
      <c r="E2953" s="454">
        <v>4000</v>
      </c>
      <c r="F2953" s="446">
        <v>0</v>
      </c>
    </row>
    <row r="2954" spans="1:6">
      <c r="A2954" s="424"/>
      <c r="B2954" s="452" t="s">
        <v>2307</v>
      </c>
      <c r="C2954" s="453"/>
      <c r="D2954" s="454">
        <v>4000</v>
      </c>
      <c r="E2954" s="454">
        <v>4000</v>
      </c>
      <c r="F2954" s="446">
        <v>0</v>
      </c>
    </row>
    <row r="2955" spans="1:6">
      <c r="A2955" s="424"/>
      <c r="B2955" s="452" t="s">
        <v>2307</v>
      </c>
      <c r="C2955" s="453"/>
      <c r="D2955" s="454">
        <v>4000</v>
      </c>
      <c r="E2955" s="454">
        <v>4000</v>
      </c>
      <c r="F2955" s="446">
        <v>0</v>
      </c>
    </row>
    <row r="2956" spans="1:6">
      <c r="A2956" s="424"/>
      <c r="B2956" s="452" t="s">
        <v>2307</v>
      </c>
      <c r="C2956" s="453"/>
      <c r="D2956" s="454">
        <v>4000</v>
      </c>
      <c r="E2956" s="454">
        <v>4000</v>
      </c>
      <c r="F2956" s="446">
        <v>0</v>
      </c>
    </row>
    <row r="2957" spans="1:6">
      <c r="A2957" s="424"/>
      <c r="B2957" s="452" t="s">
        <v>2307</v>
      </c>
      <c r="C2957" s="453"/>
      <c r="D2957" s="454">
        <v>4000</v>
      </c>
      <c r="E2957" s="454">
        <v>4000</v>
      </c>
      <c r="F2957" s="446">
        <v>0</v>
      </c>
    </row>
    <row r="2958" spans="1:6">
      <c r="A2958" s="424"/>
      <c r="B2958" s="452" t="s">
        <v>2308</v>
      </c>
      <c r="C2958" s="453"/>
      <c r="D2958" s="454">
        <v>4000</v>
      </c>
      <c r="E2958" s="454">
        <v>4000</v>
      </c>
      <c r="F2958" s="446">
        <v>0</v>
      </c>
    </row>
    <row r="2959" spans="1:6">
      <c r="A2959" s="424"/>
      <c r="B2959" s="452" t="s">
        <v>2308</v>
      </c>
      <c r="C2959" s="453"/>
      <c r="D2959" s="454">
        <v>4000</v>
      </c>
      <c r="E2959" s="454">
        <v>4000</v>
      </c>
      <c r="F2959" s="446">
        <v>0</v>
      </c>
    </row>
    <row r="2960" spans="1:6">
      <c r="A2960" s="424"/>
      <c r="B2960" s="452" t="s">
        <v>2308</v>
      </c>
      <c r="C2960" s="453"/>
      <c r="D2960" s="454">
        <v>4000</v>
      </c>
      <c r="E2960" s="454">
        <v>4000</v>
      </c>
      <c r="F2960" s="446">
        <v>0</v>
      </c>
    </row>
    <row r="2961" spans="1:6">
      <c r="A2961" s="424"/>
      <c r="B2961" s="452" t="s">
        <v>2308</v>
      </c>
      <c r="C2961" s="453"/>
      <c r="D2961" s="454">
        <v>4000</v>
      </c>
      <c r="E2961" s="454">
        <v>4000</v>
      </c>
      <c r="F2961" s="446">
        <v>0</v>
      </c>
    </row>
    <row r="2962" spans="1:6">
      <c r="A2962" s="424"/>
      <c r="B2962" s="452" t="s">
        <v>2309</v>
      </c>
      <c r="C2962" s="453"/>
      <c r="D2962" s="454">
        <v>4290</v>
      </c>
      <c r="E2962" s="454">
        <v>4290</v>
      </c>
      <c r="F2962" s="446">
        <v>0</v>
      </c>
    </row>
    <row r="2963" spans="1:6">
      <c r="A2963" s="424"/>
      <c r="B2963" s="452" t="s">
        <v>2309</v>
      </c>
      <c r="C2963" s="453"/>
      <c r="D2963" s="454">
        <v>4290</v>
      </c>
      <c r="E2963" s="454">
        <v>4290</v>
      </c>
      <c r="F2963" s="446">
        <v>0</v>
      </c>
    </row>
    <row r="2964" spans="1:6">
      <c r="A2964" s="424"/>
      <c r="B2964" s="452" t="s">
        <v>2309</v>
      </c>
      <c r="C2964" s="453"/>
      <c r="D2964" s="454">
        <v>4290</v>
      </c>
      <c r="E2964" s="454">
        <v>4290</v>
      </c>
      <c r="F2964" s="446">
        <v>0</v>
      </c>
    </row>
    <row r="2965" spans="1:6">
      <c r="A2965" s="424"/>
      <c r="B2965" s="452" t="s">
        <v>2309</v>
      </c>
      <c r="C2965" s="453"/>
      <c r="D2965" s="454">
        <v>4290</v>
      </c>
      <c r="E2965" s="454">
        <v>4290</v>
      </c>
      <c r="F2965" s="446">
        <v>0</v>
      </c>
    </row>
    <row r="2966" spans="1:6">
      <c r="A2966" s="424"/>
      <c r="B2966" s="452" t="s">
        <v>2309</v>
      </c>
      <c r="C2966" s="453"/>
      <c r="D2966" s="454">
        <v>4290</v>
      </c>
      <c r="E2966" s="454">
        <v>4290</v>
      </c>
      <c r="F2966" s="446">
        <v>0</v>
      </c>
    </row>
    <row r="2967" spans="1:6">
      <c r="A2967" s="424"/>
      <c r="B2967" s="452" t="s">
        <v>2309</v>
      </c>
      <c r="C2967" s="453"/>
      <c r="D2967" s="454">
        <v>4290</v>
      </c>
      <c r="E2967" s="454">
        <v>4290</v>
      </c>
      <c r="F2967" s="446">
        <v>0</v>
      </c>
    </row>
    <row r="2968" spans="1:6">
      <c r="A2968" s="424"/>
      <c r="B2968" s="452" t="s">
        <v>2309</v>
      </c>
      <c r="C2968" s="453"/>
      <c r="D2968" s="454">
        <v>4290</v>
      </c>
      <c r="E2968" s="454">
        <v>4290</v>
      </c>
      <c r="F2968" s="446">
        <v>0</v>
      </c>
    </row>
    <row r="2969" spans="1:6">
      <c r="A2969" s="424"/>
      <c r="B2969" s="452" t="s">
        <v>2309</v>
      </c>
      <c r="C2969" s="453"/>
      <c r="D2969" s="454">
        <v>4290</v>
      </c>
      <c r="E2969" s="454">
        <v>4290</v>
      </c>
      <c r="F2969" s="446">
        <v>0</v>
      </c>
    </row>
    <row r="2970" spans="1:6">
      <c r="A2970" s="424"/>
      <c r="B2970" s="452" t="s">
        <v>2309</v>
      </c>
      <c r="C2970" s="453"/>
      <c r="D2970" s="454">
        <v>4290</v>
      </c>
      <c r="E2970" s="454">
        <v>4290</v>
      </c>
      <c r="F2970" s="446">
        <v>0</v>
      </c>
    </row>
    <row r="2971" spans="1:6">
      <c r="A2971" s="424"/>
      <c r="B2971" s="452" t="s">
        <v>2309</v>
      </c>
      <c r="C2971" s="453"/>
      <c r="D2971" s="454">
        <v>4290</v>
      </c>
      <c r="E2971" s="454">
        <v>4290</v>
      </c>
      <c r="F2971" s="446">
        <v>0</v>
      </c>
    </row>
    <row r="2972" spans="1:6">
      <c r="A2972" s="424"/>
      <c r="B2972" s="452" t="s">
        <v>2310</v>
      </c>
      <c r="C2972" s="453"/>
      <c r="D2972" s="454">
        <v>16790</v>
      </c>
      <c r="E2972" s="454">
        <v>16790</v>
      </c>
      <c r="F2972" s="446">
        <v>0</v>
      </c>
    </row>
    <row r="2973" spans="1:6">
      <c r="A2973" s="424"/>
      <c r="B2973" s="452" t="s">
        <v>2310</v>
      </c>
      <c r="C2973" s="453"/>
      <c r="D2973" s="454">
        <v>16790</v>
      </c>
      <c r="E2973" s="454">
        <v>16790</v>
      </c>
      <c r="F2973" s="446">
        <v>0</v>
      </c>
    </row>
    <row r="2974" spans="1:6">
      <c r="A2974" s="424"/>
      <c r="B2974" s="452" t="s">
        <v>2310</v>
      </c>
      <c r="C2974" s="453"/>
      <c r="D2974" s="454">
        <v>16790</v>
      </c>
      <c r="E2974" s="454">
        <v>16790</v>
      </c>
      <c r="F2974" s="446">
        <v>0</v>
      </c>
    </row>
    <row r="2975" spans="1:6">
      <c r="A2975" s="424"/>
      <c r="B2975" s="452" t="s">
        <v>2310</v>
      </c>
      <c r="C2975" s="453"/>
      <c r="D2975" s="454">
        <v>16790</v>
      </c>
      <c r="E2975" s="454">
        <v>16790</v>
      </c>
      <c r="F2975" s="446">
        <v>0</v>
      </c>
    </row>
    <row r="2976" spans="1:6">
      <c r="A2976" s="424"/>
      <c r="B2976" s="452" t="s">
        <v>2310</v>
      </c>
      <c r="C2976" s="453"/>
      <c r="D2976" s="454">
        <v>16790</v>
      </c>
      <c r="E2976" s="454">
        <v>16790</v>
      </c>
      <c r="F2976" s="446">
        <v>0</v>
      </c>
    </row>
    <row r="2977" spans="1:6">
      <c r="A2977" s="424"/>
      <c r="B2977" s="452" t="s">
        <v>2310</v>
      </c>
      <c r="C2977" s="453"/>
      <c r="D2977" s="454">
        <v>16790</v>
      </c>
      <c r="E2977" s="454">
        <v>16790</v>
      </c>
      <c r="F2977" s="446">
        <v>0</v>
      </c>
    </row>
    <row r="2978" spans="1:6">
      <c r="A2978" s="424"/>
      <c r="B2978" s="452" t="s">
        <v>2310</v>
      </c>
      <c r="C2978" s="453"/>
      <c r="D2978" s="454">
        <v>16790</v>
      </c>
      <c r="E2978" s="454">
        <v>16790</v>
      </c>
      <c r="F2978" s="446">
        <v>0</v>
      </c>
    </row>
    <row r="2979" spans="1:6">
      <c r="A2979" s="424"/>
      <c r="B2979" s="452" t="s">
        <v>2310</v>
      </c>
      <c r="C2979" s="453"/>
      <c r="D2979" s="454">
        <v>16790</v>
      </c>
      <c r="E2979" s="454">
        <v>16790</v>
      </c>
      <c r="F2979" s="446">
        <v>0</v>
      </c>
    </row>
    <row r="2980" spans="1:6">
      <c r="A2980" s="424"/>
      <c r="B2980" s="452" t="s">
        <v>2310</v>
      </c>
      <c r="C2980" s="453"/>
      <c r="D2980" s="454">
        <v>16790</v>
      </c>
      <c r="E2980" s="454">
        <v>16790</v>
      </c>
      <c r="F2980" s="446">
        <v>0</v>
      </c>
    </row>
    <row r="2981" spans="1:6">
      <c r="A2981" s="424"/>
      <c r="B2981" s="452" t="s">
        <v>2310</v>
      </c>
      <c r="C2981" s="453"/>
      <c r="D2981" s="454">
        <v>16790</v>
      </c>
      <c r="E2981" s="454">
        <v>16790</v>
      </c>
      <c r="F2981" s="446">
        <v>0</v>
      </c>
    </row>
    <row r="2982" spans="1:6">
      <c r="A2982" s="424"/>
      <c r="B2982" s="452" t="s">
        <v>2310</v>
      </c>
      <c r="C2982" s="453"/>
      <c r="D2982" s="454">
        <v>16790</v>
      </c>
      <c r="E2982" s="454">
        <v>16790</v>
      </c>
      <c r="F2982" s="446">
        <v>0</v>
      </c>
    </row>
    <row r="2983" spans="1:6">
      <c r="A2983" s="424"/>
      <c r="B2983" s="452" t="s">
        <v>2310</v>
      </c>
      <c r="C2983" s="453"/>
      <c r="D2983" s="454">
        <v>16790</v>
      </c>
      <c r="E2983" s="454">
        <v>16790</v>
      </c>
      <c r="F2983" s="446">
        <v>0</v>
      </c>
    </row>
    <row r="2984" spans="1:6">
      <c r="A2984" s="424"/>
      <c r="B2984" s="452" t="s">
        <v>2310</v>
      </c>
      <c r="C2984" s="453"/>
      <c r="D2984" s="454">
        <v>16790</v>
      </c>
      <c r="E2984" s="454">
        <v>16790</v>
      </c>
      <c r="F2984" s="446">
        <v>0</v>
      </c>
    </row>
    <row r="2985" spans="1:6">
      <c r="A2985" s="424"/>
      <c r="B2985" s="452" t="s">
        <v>2310</v>
      </c>
      <c r="C2985" s="453"/>
      <c r="D2985" s="454">
        <v>16790</v>
      </c>
      <c r="E2985" s="454">
        <v>16790</v>
      </c>
      <c r="F2985" s="446">
        <v>0</v>
      </c>
    </row>
    <row r="2986" spans="1:6">
      <c r="A2986" s="424"/>
      <c r="B2986" s="452" t="s">
        <v>2310</v>
      </c>
      <c r="C2986" s="453"/>
      <c r="D2986" s="454">
        <v>16790</v>
      </c>
      <c r="E2986" s="454">
        <v>16790</v>
      </c>
      <c r="F2986" s="446">
        <v>0</v>
      </c>
    </row>
    <row r="2987" spans="1:6">
      <c r="A2987" s="424"/>
      <c r="B2987" s="452" t="s">
        <v>2310</v>
      </c>
      <c r="C2987" s="453"/>
      <c r="D2987" s="454">
        <v>16790</v>
      </c>
      <c r="E2987" s="454">
        <v>16790</v>
      </c>
      <c r="F2987" s="446">
        <v>0</v>
      </c>
    </row>
    <row r="2988" spans="1:6">
      <c r="A2988" s="424"/>
      <c r="B2988" s="452" t="s">
        <v>2310</v>
      </c>
      <c r="C2988" s="453"/>
      <c r="D2988" s="454">
        <v>16790</v>
      </c>
      <c r="E2988" s="454">
        <v>16790</v>
      </c>
      <c r="F2988" s="446">
        <v>0</v>
      </c>
    </row>
    <row r="2989" spans="1:6">
      <c r="A2989" s="424"/>
      <c r="B2989" s="452" t="s">
        <v>2310</v>
      </c>
      <c r="C2989" s="453"/>
      <c r="D2989" s="454">
        <v>16790</v>
      </c>
      <c r="E2989" s="454">
        <v>16790</v>
      </c>
      <c r="F2989" s="446">
        <v>0</v>
      </c>
    </row>
    <row r="2990" spans="1:6">
      <c r="A2990" s="424"/>
      <c r="B2990" s="452" t="s">
        <v>2310</v>
      </c>
      <c r="C2990" s="453"/>
      <c r="D2990" s="454">
        <v>16790</v>
      </c>
      <c r="E2990" s="454">
        <v>16790</v>
      </c>
      <c r="F2990" s="446">
        <v>0</v>
      </c>
    </row>
    <row r="2991" spans="1:6">
      <c r="A2991" s="424"/>
      <c r="B2991" s="452" t="s">
        <v>2310</v>
      </c>
      <c r="C2991" s="453"/>
      <c r="D2991" s="454">
        <v>16790</v>
      </c>
      <c r="E2991" s="454">
        <v>16790</v>
      </c>
      <c r="F2991" s="446">
        <v>0</v>
      </c>
    </row>
    <row r="2992" spans="1:6">
      <c r="A2992" s="424"/>
      <c r="B2992" s="452" t="s">
        <v>2311</v>
      </c>
      <c r="C2992" s="453"/>
      <c r="D2992" s="454">
        <v>4800</v>
      </c>
      <c r="E2992" s="454">
        <v>4800</v>
      </c>
      <c r="F2992" s="446">
        <v>0</v>
      </c>
    </row>
    <row r="2993" spans="1:6">
      <c r="A2993" s="424"/>
      <c r="B2993" s="452" t="s">
        <v>2311</v>
      </c>
      <c r="C2993" s="453"/>
      <c r="D2993" s="454">
        <v>4800</v>
      </c>
      <c r="E2993" s="454">
        <v>4800</v>
      </c>
      <c r="F2993" s="446">
        <v>0</v>
      </c>
    </row>
    <row r="2994" spans="1:6">
      <c r="A2994" s="424"/>
      <c r="B2994" s="452" t="s">
        <v>2311</v>
      </c>
      <c r="C2994" s="453"/>
      <c r="D2994" s="454">
        <v>4800</v>
      </c>
      <c r="E2994" s="454">
        <v>4800</v>
      </c>
      <c r="F2994" s="446">
        <v>0</v>
      </c>
    </row>
    <row r="2995" spans="1:6">
      <c r="A2995" s="424"/>
      <c r="B2995" s="452" t="s">
        <v>2311</v>
      </c>
      <c r="C2995" s="453"/>
      <c r="D2995" s="454">
        <v>4800</v>
      </c>
      <c r="E2995" s="454">
        <v>4800</v>
      </c>
      <c r="F2995" s="446">
        <v>0</v>
      </c>
    </row>
    <row r="2996" spans="1:6">
      <c r="A2996" s="424"/>
      <c r="B2996" s="452" t="s">
        <v>2312</v>
      </c>
      <c r="C2996" s="453"/>
      <c r="D2996" s="454">
        <v>56000</v>
      </c>
      <c r="E2996" s="454">
        <v>56000</v>
      </c>
      <c r="F2996" s="446">
        <v>0</v>
      </c>
    </row>
    <row r="2997" spans="1:6">
      <c r="A2997" s="424"/>
      <c r="B2997" s="452" t="s">
        <v>2313</v>
      </c>
      <c r="C2997" s="453"/>
      <c r="D2997" s="454">
        <v>29000</v>
      </c>
      <c r="E2997" s="454">
        <v>29000</v>
      </c>
      <c r="F2997" s="446">
        <v>0</v>
      </c>
    </row>
    <row r="2998" spans="1:6">
      <c r="A2998" s="424"/>
      <c r="B2998" s="452" t="s">
        <v>2313</v>
      </c>
      <c r="C2998" s="453"/>
      <c r="D2998" s="454">
        <v>29000</v>
      </c>
      <c r="E2998" s="454">
        <v>29000</v>
      </c>
      <c r="F2998" s="446">
        <v>0</v>
      </c>
    </row>
    <row r="2999" spans="1:6">
      <c r="A2999" s="424"/>
      <c r="B2999" s="452" t="s">
        <v>2313</v>
      </c>
      <c r="C2999" s="453"/>
      <c r="D2999" s="454">
        <v>29000</v>
      </c>
      <c r="E2999" s="454">
        <v>29000</v>
      </c>
      <c r="F2999" s="446">
        <v>0</v>
      </c>
    </row>
    <row r="3000" spans="1:6">
      <c r="A3000" s="424"/>
      <c r="B3000" s="452" t="s">
        <v>2313</v>
      </c>
      <c r="C3000" s="453"/>
      <c r="D3000" s="454">
        <v>29000</v>
      </c>
      <c r="E3000" s="454">
        <v>29000</v>
      </c>
      <c r="F3000" s="446">
        <v>0</v>
      </c>
    </row>
    <row r="3001" spans="1:6">
      <c r="A3001" s="424"/>
      <c r="B3001" s="452" t="s">
        <v>2314</v>
      </c>
      <c r="C3001" s="453"/>
      <c r="D3001" s="454">
        <v>7800</v>
      </c>
      <c r="E3001" s="454">
        <v>7800</v>
      </c>
      <c r="F3001" s="446">
        <v>0</v>
      </c>
    </row>
    <row r="3002" spans="1:6">
      <c r="A3002" s="424"/>
      <c r="B3002" s="452" t="s">
        <v>2314</v>
      </c>
      <c r="C3002" s="453"/>
      <c r="D3002" s="454">
        <v>7800</v>
      </c>
      <c r="E3002" s="454">
        <v>7800</v>
      </c>
      <c r="F3002" s="446">
        <v>0</v>
      </c>
    </row>
    <row r="3003" spans="1:6">
      <c r="A3003" s="424"/>
      <c r="B3003" s="452" t="s">
        <v>2314</v>
      </c>
      <c r="C3003" s="453"/>
      <c r="D3003" s="454">
        <v>7800</v>
      </c>
      <c r="E3003" s="454">
        <v>7800</v>
      </c>
      <c r="F3003" s="446">
        <v>0</v>
      </c>
    </row>
    <row r="3004" spans="1:6">
      <c r="A3004" s="424"/>
      <c r="B3004" s="452" t="s">
        <v>2315</v>
      </c>
      <c r="C3004" s="453"/>
      <c r="D3004" s="454">
        <v>7390</v>
      </c>
      <c r="E3004" s="454">
        <v>7390</v>
      </c>
      <c r="F3004" s="446">
        <v>0</v>
      </c>
    </row>
    <row r="3005" spans="1:6">
      <c r="A3005" s="424"/>
      <c r="B3005" s="452" t="s">
        <v>2315</v>
      </c>
      <c r="C3005" s="453"/>
      <c r="D3005" s="454">
        <v>7390</v>
      </c>
      <c r="E3005" s="454">
        <v>7390</v>
      </c>
      <c r="F3005" s="446">
        <v>0</v>
      </c>
    </row>
    <row r="3006" spans="1:6">
      <c r="A3006" s="424"/>
      <c r="B3006" s="452" t="s">
        <v>2316</v>
      </c>
      <c r="C3006" s="453"/>
      <c r="D3006" s="454">
        <v>3190</v>
      </c>
      <c r="E3006" s="454">
        <v>3190</v>
      </c>
      <c r="F3006" s="446">
        <v>0</v>
      </c>
    </row>
    <row r="3007" spans="1:6">
      <c r="A3007" s="424"/>
      <c r="B3007" s="452" t="s">
        <v>2316</v>
      </c>
      <c r="C3007" s="453"/>
      <c r="D3007" s="454">
        <v>3190</v>
      </c>
      <c r="E3007" s="454">
        <v>3190</v>
      </c>
      <c r="F3007" s="446">
        <v>0</v>
      </c>
    </row>
    <row r="3008" spans="1:6">
      <c r="A3008" s="424"/>
      <c r="B3008" s="452" t="s">
        <v>2317</v>
      </c>
      <c r="C3008" s="453"/>
      <c r="D3008" s="454">
        <v>4990</v>
      </c>
      <c r="E3008" s="454">
        <v>4990</v>
      </c>
      <c r="F3008" s="446">
        <v>0</v>
      </c>
    </row>
    <row r="3009" spans="1:6">
      <c r="A3009" s="424"/>
      <c r="B3009" s="452" t="s">
        <v>2317</v>
      </c>
      <c r="C3009" s="453"/>
      <c r="D3009" s="454">
        <v>4990</v>
      </c>
      <c r="E3009" s="454">
        <v>4990</v>
      </c>
      <c r="F3009" s="446">
        <v>0</v>
      </c>
    </row>
    <row r="3010" spans="1:6">
      <c r="A3010" s="424"/>
      <c r="B3010" s="452" t="s">
        <v>2318</v>
      </c>
      <c r="C3010" s="453"/>
      <c r="D3010" s="454">
        <v>27700</v>
      </c>
      <c r="E3010" s="454">
        <v>27700</v>
      </c>
      <c r="F3010" s="446">
        <v>0</v>
      </c>
    </row>
    <row r="3011" spans="1:6">
      <c r="A3011" s="424"/>
      <c r="B3011" s="452" t="s">
        <v>2318</v>
      </c>
      <c r="C3011" s="453"/>
      <c r="D3011" s="454">
        <v>27700</v>
      </c>
      <c r="E3011" s="454">
        <v>27700</v>
      </c>
      <c r="F3011" s="446">
        <v>0</v>
      </c>
    </row>
    <row r="3012" spans="1:6">
      <c r="A3012" s="424"/>
      <c r="B3012" s="452" t="s">
        <v>2318</v>
      </c>
      <c r="C3012" s="453"/>
      <c r="D3012" s="454">
        <v>27700</v>
      </c>
      <c r="E3012" s="454">
        <v>27700</v>
      </c>
      <c r="F3012" s="446">
        <v>0</v>
      </c>
    </row>
    <row r="3013" spans="1:6">
      <c r="A3013" s="424"/>
      <c r="B3013" s="452" t="s">
        <v>2319</v>
      </c>
      <c r="C3013" s="453"/>
      <c r="D3013" s="454">
        <v>4500</v>
      </c>
      <c r="E3013" s="454">
        <v>4500</v>
      </c>
      <c r="F3013" s="446">
        <v>0</v>
      </c>
    </row>
    <row r="3014" spans="1:6">
      <c r="A3014" s="424"/>
      <c r="B3014" s="452" t="s">
        <v>2319</v>
      </c>
      <c r="C3014" s="453"/>
      <c r="D3014" s="454">
        <v>4500</v>
      </c>
      <c r="E3014" s="454">
        <v>4500</v>
      </c>
      <c r="F3014" s="446">
        <v>0</v>
      </c>
    </row>
    <row r="3015" spans="1:6">
      <c r="A3015" s="424"/>
      <c r="B3015" s="452" t="s">
        <v>2319</v>
      </c>
      <c r="C3015" s="453"/>
      <c r="D3015" s="454">
        <v>4500</v>
      </c>
      <c r="E3015" s="454">
        <v>4500</v>
      </c>
      <c r="F3015" s="446">
        <v>0</v>
      </c>
    </row>
    <row r="3016" spans="1:6">
      <c r="A3016" s="424"/>
      <c r="B3016" s="452" t="s">
        <v>2319</v>
      </c>
      <c r="C3016" s="453"/>
      <c r="D3016" s="454">
        <v>4500</v>
      </c>
      <c r="E3016" s="454">
        <v>4500</v>
      </c>
      <c r="F3016" s="446">
        <v>0</v>
      </c>
    </row>
    <row r="3017" spans="1:6">
      <c r="A3017" s="424"/>
      <c r="B3017" s="452" t="s">
        <v>2319</v>
      </c>
      <c r="C3017" s="453"/>
      <c r="D3017" s="454">
        <v>4500</v>
      </c>
      <c r="E3017" s="454">
        <v>4500</v>
      </c>
      <c r="F3017" s="446">
        <v>0</v>
      </c>
    </row>
    <row r="3018" spans="1:6">
      <c r="A3018" s="424"/>
      <c r="B3018" s="452" t="s">
        <v>2319</v>
      </c>
      <c r="C3018" s="453"/>
      <c r="D3018" s="454">
        <v>4500</v>
      </c>
      <c r="E3018" s="454">
        <v>4500</v>
      </c>
      <c r="F3018" s="446">
        <v>0</v>
      </c>
    </row>
    <row r="3019" spans="1:6">
      <c r="A3019" s="424"/>
      <c r="B3019" s="452" t="s">
        <v>2320</v>
      </c>
      <c r="C3019" s="453"/>
      <c r="D3019" s="454">
        <v>95000</v>
      </c>
      <c r="E3019" s="454">
        <v>95000</v>
      </c>
      <c r="F3019" s="446">
        <v>0</v>
      </c>
    </row>
    <row r="3020" spans="1:6">
      <c r="A3020" s="424"/>
      <c r="B3020" s="452" t="s">
        <v>2321</v>
      </c>
      <c r="C3020" s="453"/>
      <c r="D3020" s="454">
        <v>52000</v>
      </c>
      <c r="E3020" s="454">
        <v>52000</v>
      </c>
      <c r="F3020" s="446">
        <v>0</v>
      </c>
    </row>
    <row r="3021" spans="1:6">
      <c r="A3021" s="424"/>
      <c r="B3021" s="452" t="s">
        <v>2322</v>
      </c>
      <c r="C3021" s="453"/>
      <c r="D3021" s="454">
        <v>78000</v>
      </c>
      <c r="E3021" s="454">
        <v>78000</v>
      </c>
      <c r="F3021" s="446">
        <v>0</v>
      </c>
    </row>
    <row r="3022" spans="1:6">
      <c r="A3022" s="424"/>
      <c r="B3022" s="452" t="s">
        <v>2323</v>
      </c>
      <c r="C3022" s="453"/>
      <c r="D3022" s="454">
        <v>29200</v>
      </c>
      <c r="E3022" s="454">
        <v>29200</v>
      </c>
      <c r="F3022" s="446">
        <v>0</v>
      </c>
    </row>
    <row r="3023" spans="1:6">
      <c r="A3023" s="424"/>
      <c r="B3023" s="452" t="s">
        <v>2323</v>
      </c>
      <c r="C3023" s="453"/>
      <c r="D3023" s="454">
        <v>29200</v>
      </c>
      <c r="E3023" s="454">
        <v>29200</v>
      </c>
      <c r="F3023" s="446">
        <v>0</v>
      </c>
    </row>
    <row r="3024" spans="1:6">
      <c r="A3024" s="424"/>
      <c r="B3024" s="452" t="s">
        <v>2323</v>
      </c>
      <c r="C3024" s="453"/>
      <c r="D3024" s="454">
        <v>29200</v>
      </c>
      <c r="E3024" s="454">
        <v>29200</v>
      </c>
      <c r="F3024" s="446">
        <v>0</v>
      </c>
    </row>
    <row r="3025" spans="1:6">
      <c r="A3025" s="424"/>
      <c r="B3025" s="452" t="s">
        <v>2323</v>
      </c>
      <c r="C3025" s="453"/>
      <c r="D3025" s="454">
        <v>29200</v>
      </c>
      <c r="E3025" s="454">
        <v>29200</v>
      </c>
      <c r="F3025" s="446">
        <v>0</v>
      </c>
    </row>
    <row r="3026" spans="1:6">
      <c r="A3026" s="424"/>
      <c r="B3026" s="452" t="s">
        <v>2323</v>
      </c>
      <c r="C3026" s="453"/>
      <c r="D3026" s="454">
        <v>29200</v>
      </c>
      <c r="E3026" s="454">
        <v>29200</v>
      </c>
      <c r="F3026" s="446">
        <v>0</v>
      </c>
    </row>
    <row r="3027" spans="1:6">
      <c r="A3027" s="424"/>
      <c r="B3027" s="452" t="s">
        <v>2324</v>
      </c>
      <c r="C3027" s="453"/>
      <c r="D3027" s="454">
        <v>38000</v>
      </c>
      <c r="E3027" s="454">
        <v>38000</v>
      </c>
      <c r="F3027" s="446">
        <v>0</v>
      </c>
    </row>
    <row r="3028" spans="1:6">
      <c r="A3028" s="424"/>
      <c r="B3028" s="452" t="s">
        <v>2325</v>
      </c>
      <c r="C3028" s="453"/>
      <c r="D3028" s="454">
        <v>15500</v>
      </c>
      <c r="E3028" s="454">
        <v>15500</v>
      </c>
      <c r="F3028" s="446">
        <v>0</v>
      </c>
    </row>
    <row r="3029" spans="1:6">
      <c r="A3029" s="424"/>
      <c r="B3029" s="452" t="s">
        <v>2325</v>
      </c>
      <c r="C3029" s="453"/>
      <c r="D3029" s="454">
        <v>15500</v>
      </c>
      <c r="E3029" s="454">
        <v>15500</v>
      </c>
      <c r="F3029" s="446">
        <v>0</v>
      </c>
    </row>
    <row r="3030" spans="1:6">
      <c r="A3030" s="424"/>
      <c r="B3030" s="452" t="s">
        <v>2325</v>
      </c>
      <c r="C3030" s="453"/>
      <c r="D3030" s="454">
        <v>15500</v>
      </c>
      <c r="E3030" s="454">
        <v>15500</v>
      </c>
      <c r="F3030" s="446">
        <v>0</v>
      </c>
    </row>
    <row r="3031" spans="1:6">
      <c r="A3031" s="424"/>
      <c r="B3031" s="452" t="s">
        <v>2325</v>
      </c>
      <c r="C3031" s="453"/>
      <c r="D3031" s="454">
        <v>15500</v>
      </c>
      <c r="E3031" s="454">
        <v>15500</v>
      </c>
      <c r="F3031" s="446">
        <v>0</v>
      </c>
    </row>
    <row r="3032" spans="1:6">
      <c r="A3032" s="424"/>
      <c r="B3032" s="452" t="s">
        <v>2326</v>
      </c>
      <c r="C3032" s="453"/>
      <c r="D3032" s="454">
        <v>31000</v>
      </c>
      <c r="E3032" s="454">
        <v>31000</v>
      </c>
      <c r="F3032" s="446">
        <v>0</v>
      </c>
    </row>
    <row r="3033" spans="1:6">
      <c r="A3033" s="424"/>
      <c r="B3033" s="452" t="s">
        <v>2326</v>
      </c>
      <c r="C3033" s="453"/>
      <c r="D3033" s="454">
        <v>31000</v>
      </c>
      <c r="E3033" s="454">
        <v>31000</v>
      </c>
      <c r="F3033" s="446">
        <v>0</v>
      </c>
    </row>
    <row r="3034" spans="1:6">
      <c r="A3034" s="424"/>
      <c r="B3034" s="452" t="s">
        <v>2327</v>
      </c>
      <c r="C3034" s="453"/>
      <c r="D3034" s="454">
        <v>10900</v>
      </c>
      <c r="E3034" s="454">
        <v>10900</v>
      </c>
      <c r="F3034" s="446">
        <v>0</v>
      </c>
    </row>
    <row r="3035" spans="1:6">
      <c r="A3035" s="424"/>
      <c r="B3035" s="452" t="s">
        <v>2327</v>
      </c>
      <c r="C3035" s="453"/>
      <c r="D3035" s="454">
        <v>10900</v>
      </c>
      <c r="E3035" s="454">
        <v>10900</v>
      </c>
      <c r="F3035" s="446">
        <v>0</v>
      </c>
    </row>
    <row r="3036" spans="1:6">
      <c r="A3036" s="424"/>
      <c r="B3036" s="452" t="s">
        <v>2328</v>
      </c>
      <c r="C3036" s="453"/>
      <c r="D3036" s="454">
        <v>28000</v>
      </c>
      <c r="E3036" s="454">
        <v>28000</v>
      </c>
      <c r="F3036" s="446">
        <v>0</v>
      </c>
    </row>
    <row r="3037" spans="1:6">
      <c r="A3037" s="424"/>
      <c r="B3037" s="452" t="s">
        <v>2329</v>
      </c>
      <c r="C3037" s="453"/>
      <c r="D3037" s="454">
        <v>12000</v>
      </c>
      <c r="E3037" s="454">
        <v>12000</v>
      </c>
      <c r="F3037" s="446">
        <v>0</v>
      </c>
    </row>
    <row r="3038" spans="1:6">
      <c r="A3038" s="424"/>
      <c r="B3038" s="452" t="s">
        <v>2329</v>
      </c>
      <c r="C3038" s="453"/>
      <c r="D3038" s="454">
        <v>12000</v>
      </c>
      <c r="E3038" s="454">
        <v>12000</v>
      </c>
      <c r="F3038" s="446">
        <v>0</v>
      </c>
    </row>
    <row r="3039" spans="1:6">
      <c r="A3039" s="424"/>
      <c r="B3039" s="452" t="s">
        <v>2329</v>
      </c>
      <c r="C3039" s="453"/>
      <c r="D3039" s="454">
        <v>12000</v>
      </c>
      <c r="E3039" s="454">
        <v>12000</v>
      </c>
      <c r="F3039" s="446">
        <v>0</v>
      </c>
    </row>
    <row r="3040" spans="1:6">
      <c r="A3040" s="424"/>
      <c r="B3040" s="452" t="s">
        <v>2330</v>
      </c>
      <c r="C3040" s="453"/>
      <c r="D3040" s="454">
        <v>4990</v>
      </c>
      <c r="E3040" s="454">
        <v>4990</v>
      </c>
      <c r="F3040" s="446">
        <v>0</v>
      </c>
    </row>
    <row r="3041" spans="1:6">
      <c r="A3041" s="424"/>
      <c r="B3041" s="452" t="s">
        <v>2330</v>
      </c>
      <c r="C3041" s="453"/>
      <c r="D3041" s="454">
        <v>4990</v>
      </c>
      <c r="E3041" s="454">
        <v>4990</v>
      </c>
      <c r="F3041" s="446">
        <v>0</v>
      </c>
    </row>
    <row r="3042" spans="1:6">
      <c r="A3042" s="424"/>
      <c r="B3042" s="452" t="s">
        <v>2330</v>
      </c>
      <c r="C3042" s="453"/>
      <c r="D3042" s="454">
        <v>4990</v>
      </c>
      <c r="E3042" s="454">
        <v>4990</v>
      </c>
      <c r="F3042" s="446">
        <v>0</v>
      </c>
    </row>
    <row r="3043" spans="1:6">
      <c r="A3043" s="424"/>
      <c r="B3043" s="452" t="s">
        <v>2330</v>
      </c>
      <c r="C3043" s="453"/>
      <c r="D3043" s="454">
        <v>4990</v>
      </c>
      <c r="E3043" s="454">
        <v>4990</v>
      </c>
      <c r="F3043" s="446">
        <v>0</v>
      </c>
    </row>
    <row r="3044" spans="1:6">
      <c r="A3044" s="424"/>
      <c r="B3044" s="452" t="s">
        <v>2330</v>
      </c>
      <c r="C3044" s="453"/>
      <c r="D3044" s="454">
        <v>4990</v>
      </c>
      <c r="E3044" s="454">
        <v>4990</v>
      </c>
      <c r="F3044" s="446">
        <v>0</v>
      </c>
    </row>
    <row r="3045" spans="1:6">
      <c r="A3045" s="424"/>
      <c r="B3045" s="452" t="s">
        <v>2330</v>
      </c>
      <c r="C3045" s="453"/>
      <c r="D3045" s="454">
        <v>4990</v>
      </c>
      <c r="E3045" s="454">
        <v>4990</v>
      </c>
      <c r="F3045" s="446">
        <v>0</v>
      </c>
    </row>
    <row r="3046" spans="1:6">
      <c r="A3046" s="424"/>
      <c r="B3046" s="452" t="s">
        <v>2331</v>
      </c>
      <c r="C3046" s="453"/>
      <c r="D3046" s="454">
        <v>88200</v>
      </c>
      <c r="E3046" s="454">
        <v>88200</v>
      </c>
      <c r="F3046" s="446">
        <v>0</v>
      </c>
    </row>
    <row r="3047" spans="1:6">
      <c r="A3047" s="424"/>
      <c r="B3047" s="452" t="s">
        <v>2332</v>
      </c>
      <c r="C3047" s="453"/>
      <c r="D3047" s="454">
        <v>38900</v>
      </c>
      <c r="E3047" s="454">
        <v>38900</v>
      </c>
      <c r="F3047" s="446">
        <v>0</v>
      </c>
    </row>
    <row r="3048" spans="1:6">
      <c r="A3048" s="424"/>
      <c r="B3048" s="452" t="s">
        <v>2333</v>
      </c>
      <c r="C3048" s="453"/>
      <c r="D3048" s="454">
        <v>22300</v>
      </c>
      <c r="E3048" s="454">
        <v>22300</v>
      </c>
      <c r="F3048" s="446">
        <v>0</v>
      </c>
    </row>
    <row r="3049" spans="1:6">
      <c r="A3049" s="424"/>
      <c r="B3049" s="452" t="s">
        <v>2333</v>
      </c>
      <c r="C3049" s="453"/>
      <c r="D3049" s="454">
        <v>22300</v>
      </c>
      <c r="E3049" s="454">
        <v>22300</v>
      </c>
      <c r="F3049" s="446">
        <v>0</v>
      </c>
    </row>
    <row r="3050" spans="1:6">
      <c r="A3050" s="424"/>
      <c r="B3050" s="452" t="s">
        <v>2333</v>
      </c>
      <c r="C3050" s="453"/>
      <c r="D3050" s="454">
        <v>22300</v>
      </c>
      <c r="E3050" s="454">
        <v>22300</v>
      </c>
      <c r="F3050" s="446">
        <v>0</v>
      </c>
    </row>
    <row r="3051" spans="1:6">
      <c r="A3051" s="424"/>
      <c r="B3051" s="452" t="s">
        <v>2334</v>
      </c>
      <c r="C3051" s="453"/>
      <c r="D3051" s="454">
        <v>3990</v>
      </c>
      <c r="E3051" s="454">
        <v>3990</v>
      </c>
      <c r="F3051" s="446">
        <v>0</v>
      </c>
    </row>
    <row r="3052" spans="1:6">
      <c r="A3052" s="424"/>
      <c r="B3052" s="452" t="s">
        <v>2334</v>
      </c>
      <c r="C3052" s="453"/>
      <c r="D3052" s="454">
        <v>3990</v>
      </c>
      <c r="E3052" s="454">
        <v>3990</v>
      </c>
      <c r="F3052" s="446">
        <v>0</v>
      </c>
    </row>
    <row r="3053" spans="1:6">
      <c r="A3053" s="424"/>
      <c r="B3053" s="452" t="s">
        <v>2334</v>
      </c>
      <c r="C3053" s="453"/>
      <c r="D3053" s="454">
        <v>3990</v>
      </c>
      <c r="E3053" s="454">
        <v>3990</v>
      </c>
      <c r="F3053" s="446">
        <v>0</v>
      </c>
    </row>
    <row r="3054" spans="1:6">
      <c r="A3054" s="424"/>
      <c r="B3054" s="452" t="s">
        <v>2334</v>
      </c>
      <c r="C3054" s="453"/>
      <c r="D3054" s="454">
        <v>3990</v>
      </c>
      <c r="E3054" s="454">
        <v>3990</v>
      </c>
      <c r="F3054" s="446">
        <v>0</v>
      </c>
    </row>
    <row r="3055" spans="1:6">
      <c r="A3055" s="424"/>
      <c r="B3055" s="452" t="s">
        <v>2334</v>
      </c>
      <c r="C3055" s="453"/>
      <c r="D3055" s="454">
        <v>3990</v>
      </c>
      <c r="E3055" s="454">
        <v>3990</v>
      </c>
      <c r="F3055" s="446">
        <v>0</v>
      </c>
    </row>
    <row r="3056" spans="1:6">
      <c r="A3056" s="424"/>
      <c r="B3056" s="452" t="s">
        <v>2334</v>
      </c>
      <c r="C3056" s="453"/>
      <c r="D3056" s="454">
        <v>3990</v>
      </c>
      <c r="E3056" s="454">
        <v>3990</v>
      </c>
      <c r="F3056" s="446">
        <v>0</v>
      </c>
    </row>
    <row r="3057" spans="1:6">
      <c r="A3057" s="424"/>
      <c r="B3057" s="452" t="s">
        <v>2335</v>
      </c>
      <c r="C3057" s="453"/>
      <c r="D3057" s="454">
        <v>4500</v>
      </c>
      <c r="E3057" s="454">
        <v>4500</v>
      </c>
      <c r="F3057" s="446">
        <v>0</v>
      </c>
    </row>
    <row r="3058" spans="1:6">
      <c r="A3058" s="424"/>
      <c r="B3058" s="452" t="s">
        <v>2335</v>
      </c>
      <c r="C3058" s="453"/>
      <c r="D3058" s="454">
        <v>4500</v>
      </c>
      <c r="E3058" s="454">
        <v>4500</v>
      </c>
      <c r="F3058" s="446">
        <v>0</v>
      </c>
    </row>
    <row r="3059" spans="1:6">
      <c r="A3059" s="424"/>
      <c r="B3059" s="452" t="s">
        <v>2335</v>
      </c>
      <c r="C3059" s="453"/>
      <c r="D3059" s="454">
        <v>4500</v>
      </c>
      <c r="E3059" s="454">
        <v>4500</v>
      </c>
      <c r="F3059" s="446">
        <v>0</v>
      </c>
    </row>
    <row r="3060" spans="1:6">
      <c r="A3060" s="424"/>
      <c r="B3060" s="452" t="s">
        <v>2335</v>
      </c>
      <c r="C3060" s="453"/>
      <c r="D3060" s="454">
        <v>4500</v>
      </c>
      <c r="E3060" s="454">
        <v>4500</v>
      </c>
      <c r="F3060" s="446">
        <v>0</v>
      </c>
    </row>
    <row r="3061" spans="1:6">
      <c r="A3061" s="424"/>
      <c r="B3061" s="452" t="s">
        <v>2268</v>
      </c>
      <c r="C3061" s="453"/>
      <c r="D3061" s="454">
        <v>14700</v>
      </c>
      <c r="E3061" s="454">
        <v>14700</v>
      </c>
      <c r="F3061" s="446">
        <v>0</v>
      </c>
    </row>
    <row r="3062" spans="1:6">
      <c r="A3062" s="424"/>
      <c r="B3062" s="452" t="s">
        <v>2268</v>
      </c>
      <c r="C3062" s="453"/>
      <c r="D3062" s="454">
        <v>14700</v>
      </c>
      <c r="E3062" s="454">
        <v>14700</v>
      </c>
      <c r="F3062" s="446">
        <v>0</v>
      </c>
    </row>
    <row r="3063" spans="1:6">
      <c r="A3063" s="424"/>
      <c r="B3063" s="452" t="s">
        <v>2268</v>
      </c>
      <c r="C3063" s="453"/>
      <c r="D3063" s="454">
        <v>14700</v>
      </c>
      <c r="E3063" s="454">
        <v>14700</v>
      </c>
      <c r="F3063" s="446">
        <v>0</v>
      </c>
    </row>
    <row r="3064" spans="1:6">
      <c r="A3064" s="424"/>
      <c r="B3064" s="452" t="s">
        <v>2268</v>
      </c>
      <c r="C3064" s="453"/>
      <c r="D3064" s="454">
        <v>14700</v>
      </c>
      <c r="E3064" s="454">
        <v>14700</v>
      </c>
      <c r="F3064" s="446">
        <v>0</v>
      </c>
    </row>
    <row r="3065" spans="1:6">
      <c r="A3065" s="424"/>
      <c r="B3065" s="452" t="s">
        <v>2268</v>
      </c>
      <c r="C3065" s="453"/>
      <c r="D3065" s="454">
        <v>14700</v>
      </c>
      <c r="E3065" s="454">
        <v>14700</v>
      </c>
      <c r="F3065" s="446">
        <v>0</v>
      </c>
    </row>
    <row r="3066" spans="1:6">
      <c r="A3066" s="424"/>
      <c r="B3066" s="452" t="s">
        <v>2336</v>
      </c>
      <c r="C3066" s="453"/>
      <c r="D3066" s="454">
        <v>13500</v>
      </c>
      <c r="E3066" s="454">
        <v>13500</v>
      </c>
      <c r="F3066" s="446">
        <v>0</v>
      </c>
    </row>
    <row r="3067" spans="1:6">
      <c r="A3067" s="424"/>
      <c r="B3067" s="452" t="s">
        <v>2337</v>
      </c>
      <c r="C3067" s="453"/>
      <c r="D3067" s="454">
        <v>18976</v>
      </c>
      <c r="E3067" s="454">
        <v>18976</v>
      </c>
      <c r="F3067" s="446">
        <v>0</v>
      </c>
    </row>
    <row r="3068" spans="1:6">
      <c r="A3068" s="424"/>
      <c r="B3068" s="452" t="s">
        <v>2337</v>
      </c>
      <c r="C3068" s="453"/>
      <c r="D3068" s="454">
        <v>18976</v>
      </c>
      <c r="E3068" s="454">
        <v>18976</v>
      </c>
      <c r="F3068" s="446">
        <v>0</v>
      </c>
    </row>
    <row r="3069" spans="1:6">
      <c r="A3069" s="424"/>
      <c r="B3069" s="452" t="s">
        <v>2337</v>
      </c>
      <c r="C3069" s="453"/>
      <c r="D3069" s="454">
        <v>18976</v>
      </c>
      <c r="E3069" s="454">
        <v>18976</v>
      </c>
      <c r="F3069" s="446">
        <v>0</v>
      </c>
    </row>
    <row r="3070" spans="1:6">
      <c r="A3070" s="424"/>
      <c r="B3070" s="452" t="s">
        <v>2337</v>
      </c>
      <c r="C3070" s="453"/>
      <c r="D3070" s="454">
        <v>18976</v>
      </c>
      <c r="E3070" s="454">
        <v>18976</v>
      </c>
      <c r="F3070" s="446">
        <v>0</v>
      </c>
    </row>
    <row r="3071" spans="1:6">
      <c r="A3071" s="424"/>
      <c r="B3071" s="452" t="s">
        <v>2338</v>
      </c>
      <c r="C3071" s="453"/>
      <c r="D3071" s="454">
        <v>35316</v>
      </c>
      <c r="E3071" s="454">
        <v>35316</v>
      </c>
      <c r="F3071" s="446">
        <v>0</v>
      </c>
    </row>
    <row r="3072" spans="1:6">
      <c r="A3072" s="424"/>
      <c r="B3072" s="452" t="s">
        <v>2339</v>
      </c>
      <c r="C3072" s="453"/>
      <c r="D3072" s="454">
        <v>15748</v>
      </c>
      <c r="E3072" s="454">
        <v>15748</v>
      </c>
      <c r="F3072" s="446">
        <v>0</v>
      </c>
    </row>
    <row r="3073" spans="1:6">
      <c r="A3073" s="424"/>
      <c r="B3073" s="452" t="s">
        <v>2339</v>
      </c>
      <c r="C3073" s="453"/>
      <c r="D3073" s="454">
        <v>15748</v>
      </c>
      <c r="E3073" s="454">
        <v>15748</v>
      </c>
      <c r="F3073" s="446">
        <v>0</v>
      </c>
    </row>
    <row r="3074" spans="1:6">
      <c r="A3074" s="424"/>
      <c r="B3074" s="452" t="s">
        <v>2340</v>
      </c>
      <c r="C3074" s="453"/>
      <c r="D3074" s="454">
        <v>18110</v>
      </c>
      <c r="E3074" s="454">
        <v>18110</v>
      </c>
      <c r="F3074" s="446">
        <v>0</v>
      </c>
    </row>
    <row r="3075" spans="1:6">
      <c r="A3075" s="424"/>
      <c r="B3075" s="452" t="s">
        <v>2340</v>
      </c>
      <c r="C3075" s="453"/>
      <c r="D3075" s="454">
        <v>18110</v>
      </c>
      <c r="E3075" s="454">
        <v>18110</v>
      </c>
      <c r="F3075" s="446">
        <v>0</v>
      </c>
    </row>
    <row r="3076" spans="1:6">
      <c r="A3076" s="424"/>
      <c r="B3076" s="452" t="s">
        <v>2341</v>
      </c>
      <c r="C3076" s="453"/>
      <c r="D3076" s="454">
        <v>133858</v>
      </c>
      <c r="E3076" s="454">
        <v>133858</v>
      </c>
      <c r="F3076" s="446">
        <v>0</v>
      </c>
    </row>
    <row r="3077" spans="1:6">
      <c r="A3077" s="424"/>
      <c r="B3077" s="452" t="s">
        <v>2342</v>
      </c>
      <c r="C3077" s="453"/>
      <c r="D3077" s="454">
        <v>10236</v>
      </c>
      <c r="E3077" s="454">
        <v>10236</v>
      </c>
      <c r="F3077" s="446">
        <v>0</v>
      </c>
    </row>
    <row r="3078" spans="1:6">
      <c r="A3078" s="424"/>
      <c r="B3078" s="452" t="s">
        <v>2342</v>
      </c>
      <c r="C3078" s="453"/>
      <c r="D3078" s="454">
        <v>10236</v>
      </c>
      <c r="E3078" s="454">
        <v>10236</v>
      </c>
      <c r="F3078" s="446">
        <v>0</v>
      </c>
    </row>
    <row r="3079" spans="1:6">
      <c r="A3079" s="424"/>
      <c r="B3079" s="452" t="s">
        <v>2342</v>
      </c>
      <c r="C3079" s="453"/>
      <c r="D3079" s="454">
        <v>10236</v>
      </c>
      <c r="E3079" s="454">
        <v>10236</v>
      </c>
      <c r="F3079" s="446">
        <v>0</v>
      </c>
    </row>
    <row r="3080" spans="1:6">
      <c r="A3080" s="424"/>
      <c r="B3080" s="452" t="s">
        <v>2342</v>
      </c>
      <c r="C3080" s="453"/>
      <c r="D3080" s="454">
        <v>10236</v>
      </c>
      <c r="E3080" s="454">
        <v>10236</v>
      </c>
      <c r="F3080" s="446">
        <v>0</v>
      </c>
    </row>
    <row r="3081" spans="1:6">
      <c r="A3081" s="424"/>
      <c r="B3081" s="452" t="s">
        <v>2342</v>
      </c>
      <c r="C3081" s="453"/>
      <c r="D3081" s="454">
        <v>10236</v>
      </c>
      <c r="E3081" s="454">
        <v>10236</v>
      </c>
      <c r="F3081" s="446">
        <v>0</v>
      </c>
    </row>
    <row r="3082" spans="1:6">
      <c r="A3082" s="424"/>
      <c r="B3082" s="452" t="s">
        <v>2342</v>
      </c>
      <c r="C3082" s="453"/>
      <c r="D3082" s="454">
        <v>10236</v>
      </c>
      <c r="E3082" s="454">
        <v>10236</v>
      </c>
      <c r="F3082" s="446">
        <v>0</v>
      </c>
    </row>
    <row r="3083" spans="1:6">
      <c r="A3083" s="424"/>
      <c r="B3083" s="452" t="s">
        <v>2342</v>
      </c>
      <c r="C3083" s="453"/>
      <c r="D3083" s="454">
        <v>10236</v>
      </c>
      <c r="E3083" s="454">
        <v>10236</v>
      </c>
      <c r="F3083" s="446">
        <v>0</v>
      </c>
    </row>
    <row r="3084" spans="1:6">
      <c r="A3084" s="424"/>
      <c r="B3084" s="452" t="s">
        <v>2342</v>
      </c>
      <c r="C3084" s="453"/>
      <c r="D3084" s="454">
        <v>10236</v>
      </c>
      <c r="E3084" s="454">
        <v>10236</v>
      </c>
      <c r="F3084" s="446">
        <v>0</v>
      </c>
    </row>
    <row r="3085" spans="1:6">
      <c r="A3085" s="424"/>
      <c r="B3085" s="452" t="s">
        <v>2342</v>
      </c>
      <c r="C3085" s="453"/>
      <c r="D3085" s="454">
        <v>10236</v>
      </c>
      <c r="E3085" s="454">
        <v>10236</v>
      </c>
      <c r="F3085" s="446">
        <v>0</v>
      </c>
    </row>
    <row r="3086" spans="1:6">
      <c r="A3086" s="424"/>
      <c r="B3086" s="452" t="s">
        <v>2342</v>
      </c>
      <c r="C3086" s="453"/>
      <c r="D3086" s="454">
        <v>10236</v>
      </c>
      <c r="E3086" s="454">
        <v>10236</v>
      </c>
      <c r="F3086" s="446">
        <v>0</v>
      </c>
    </row>
    <row r="3087" spans="1:6">
      <c r="A3087" s="424"/>
      <c r="B3087" s="452" t="s">
        <v>2342</v>
      </c>
      <c r="C3087" s="453"/>
      <c r="D3087" s="454">
        <v>10236</v>
      </c>
      <c r="E3087" s="454">
        <v>10236</v>
      </c>
      <c r="F3087" s="446">
        <v>0</v>
      </c>
    </row>
    <row r="3088" spans="1:6">
      <c r="A3088" s="424"/>
      <c r="B3088" s="452" t="s">
        <v>2342</v>
      </c>
      <c r="C3088" s="453"/>
      <c r="D3088" s="454">
        <v>10236</v>
      </c>
      <c r="E3088" s="454">
        <v>10236</v>
      </c>
      <c r="F3088" s="446">
        <v>0</v>
      </c>
    </row>
    <row r="3089" spans="1:6">
      <c r="A3089" s="424"/>
      <c r="B3089" s="452" t="s">
        <v>2342</v>
      </c>
      <c r="C3089" s="453"/>
      <c r="D3089" s="454">
        <v>10236</v>
      </c>
      <c r="E3089" s="454">
        <v>10236</v>
      </c>
      <c r="F3089" s="446">
        <v>0</v>
      </c>
    </row>
    <row r="3090" spans="1:6">
      <c r="A3090" s="424"/>
      <c r="B3090" s="452" t="s">
        <v>2342</v>
      </c>
      <c r="C3090" s="453"/>
      <c r="D3090" s="454">
        <v>10236</v>
      </c>
      <c r="E3090" s="454">
        <v>10236</v>
      </c>
      <c r="F3090" s="446">
        <v>0</v>
      </c>
    </row>
    <row r="3091" spans="1:6">
      <c r="A3091" s="424"/>
      <c r="B3091" s="452" t="s">
        <v>2342</v>
      </c>
      <c r="C3091" s="453"/>
      <c r="D3091" s="454">
        <v>10236</v>
      </c>
      <c r="E3091" s="454">
        <v>10236</v>
      </c>
      <c r="F3091" s="446">
        <v>0</v>
      </c>
    </row>
    <row r="3092" spans="1:6">
      <c r="A3092" s="424"/>
      <c r="B3092" s="452" t="s">
        <v>2342</v>
      </c>
      <c r="C3092" s="453"/>
      <c r="D3092" s="454">
        <v>10236</v>
      </c>
      <c r="E3092" s="454">
        <v>10236</v>
      </c>
      <c r="F3092" s="446">
        <v>0</v>
      </c>
    </row>
    <row r="3093" spans="1:6">
      <c r="A3093" s="424"/>
      <c r="B3093" s="452" t="s">
        <v>2342</v>
      </c>
      <c r="C3093" s="453"/>
      <c r="D3093" s="454">
        <v>10236</v>
      </c>
      <c r="E3093" s="454">
        <v>10236</v>
      </c>
      <c r="F3093" s="446">
        <v>0</v>
      </c>
    </row>
    <row r="3094" spans="1:6">
      <c r="A3094" s="424"/>
      <c r="B3094" s="452" t="s">
        <v>2342</v>
      </c>
      <c r="C3094" s="453"/>
      <c r="D3094" s="454">
        <v>10236</v>
      </c>
      <c r="E3094" s="454">
        <v>10236</v>
      </c>
      <c r="F3094" s="446">
        <v>0</v>
      </c>
    </row>
    <row r="3095" spans="1:6">
      <c r="A3095" s="424"/>
      <c r="B3095" s="452" t="s">
        <v>2342</v>
      </c>
      <c r="C3095" s="453"/>
      <c r="D3095" s="454">
        <v>10236</v>
      </c>
      <c r="E3095" s="454">
        <v>10236</v>
      </c>
      <c r="F3095" s="446">
        <v>0</v>
      </c>
    </row>
    <row r="3096" spans="1:6">
      <c r="A3096" s="424"/>
      <c r="B3096" s="452" t="s">
        <v>2342</v>
      </c>
      <c r="C3096" s="453"/>
      <c r="D3096" s="454">
        <v>10236</v>
      </c>
      <c r="E3096" s="454">
        <v>10236</v>
      </c>
      <c r="F3096" s="446">
        <v>0</v>
      </c>
    </row>
    <row r="3097" spans="1:6">
      <c r="A3097" s="424"/>
      <c r="B3097" s="452" t="s">
        <v>2343</v>
      </c>
      <c r="C3097" s="453"/>
      <c r="D3097" s="454">
        <v>26575</v>
      </c>
      <c r="E3097" s="454">
        <v>26575</v>
      </c>
      <c r="F3097" s="446">
        <v>0</v>
      </c>
    </row>
    <row r="3098" spans="1:6">
      <c r="A3098" s="424"/>
      <c r="B3098" s="452" t="s">
        <v>2344</v>
      </c>
      <c r="C3098" s="453"/>
      <c r="D3098" s="454">
        <v>48819</v>
      </c>
      <c r="E3098" s="454">
        <v>48819</v>
      </c>
      <c r="F3098" s="446">
        <v>0</v>
      </c>
    </row>
    <row r="3099" spans="1:6">
      <c r="A3099" s="424"/>
      <c r="B3099" s="452" t="s">
        <v>2345</v>
      </c>
      <c r="C3099" s="453"/>
      <c r="D3099" s="454">
        <v>125906</v>
      </c>
      <c r="E3099" s="454">
        <v>125906</v>
      </c>
      <c r="F3099" s="446">
        <v>0</v>
      </c>
    </row>
    <row r="3100" spans="1:6">
      <c r="A3100" s="424"/>
      <c r="B3100" s="452" t="s">
        <v>2346</v>
      </c>
      <c r="C3100" s="453"/>
      <c r="D3100" s="454">
        <v>43307</v>
      </c>
      <c r="E3100" s="454">
        <v>43307</v>
      </c>
      <c r="F3100" s="446">
        <v>0</v>
      </c>
    </row>
    <row r="3101" spans="1:6">
      <c r="A3101" s="424"/>
      <c r="B3101" s="452" t="s">
        <v>2347</v>
      </c>
      <c r="C3101" s="453"/>
      <c r="D3101" s="454">
        <v>51180</v>
      </c>
      <c r="E3101" s="454">
        <v>51180</v>
      </c>
      <c r="F3101" s="446">
        <v>0</v>
      </c>
    </row>
    <row r="3102" spans="1:6">
      <c r="A3102" s="424"/>
      <c r="B3102" s="452" t="s">
        <v>2192</v>
      </c>
      <c r="C3102" s="453"/>
      <c r="D3102" s="454">
        <v>9450</v>
      </c>
      <c r="E3102" s="454">
        <v>9450</v>
      </c>
      <c r="F3102" s="446">
        <v>0</v>
      </c>
    </row>
    <row r="3103" spans="1:6" ht="12.75">
      <c r="A3103" s="237"/>
      <c r="B3103" s="313"/>
      <c r="C3103" s="314"/>
      <c r="D3103" s="315">
        <f>SUM(D2845:D3102)</f>
        <v>10624915</v>
      </c>
      <c r="E3103" s="315">
        <f t="shared" ref="E3103:F3103" si="40">SUM(E2845:E3102)</f>
        <v>10624915</v>
      </c>
      <c r="F3103" s="315">
        <f t="shared" si="40"/>
        <v>0</v>
      </c>
    </row>
    <row r="3104" spans="1:6" ht="12.75">
      <c r="A3104" s="237"/>
      <c r="B3104" s="313"/>
      <c r="C3104" s="314"/>
      <c r="D3104" s="318"/>
      <c r="E3104" s="318"/>
      <c r="F3104" s="318"/>
    </row>
    <row r="3105" spans="1:6" ht="12.75">
      <c r="A3105" s="237"/>
      <c r="B3105" s="313"/>
      <c r="C3105" s="314"/>
      <c r="D3105" s="318"/>
      <c r="E3105" s="318"/>
      <c r="F3105" s="318"/>
    </row>
    <row r="3106" spans="1:6">
      <c r="A3106" s="477" t="s">
        <v>585</v>
      </c>
      <c r="B3106" s="452" t="s">
        <v>2349</v>
      </c>
      <c r="C3106" s="453"/>
      <c r="D3106" s="454">
        <v>5200000</v>
      </c>
      <c r="E3106" s="454">
        <v>5200000</v>
      </c>
      <c r="F3106" s="446">
        <v>0</v>
      </c>
    </row>
    <row r="3107" spans="1:6">
      <c r="A3107" s="455"/>
      <c r="B3107" s="452" t="s">
        <v>2350</v>
      </c>
      <c r="C3107" s="453"/>
      <c r="D3107" s="454">
        <v>2000000</v>
      </c>
      <c r="E3107" s="454">
        <v>2000000</v>
      </c>
      <c r="F3107" s="446">
        <v>0</v>
      </c>
    </row>
    <row r="3108" spans="1:6">
      <c r="A3108" s="455"/>
      <c r="B3108" s="452" t="s">
        <v>47</v>
      </c>
      <c r="C3108" s="453"/>
      <c r="D3108" s="454">
        <v>360000</v>
      </c>
      <c r="E3108" s="454">
        <v>360000</v>
      </c>
      <c r="F3108" s="446">
        <v>0</v>
      </c>
    </row>
    <row r="3109" spans="1:6">
      <c r="A3109" s="455"/>
      <c r="B3109" s="452" t="s">
        <v>203</v>
      </c>
      <c r="C3109" s="453"/>
      <c r="D3109" s="454">
        <v>2677414</v>
      </c>
      <c r="E3109" s="454">
        <v>2677414</v>
      </c>
      <c r="F3109" s="446">
        <v>0</v>
      </c>
    </row>
    <row r="3110" spans="1:6">
      <c r="A3110" s="455"/>
      <c r="B3110" s="452" t="s">
        <v>2351</v>
      </c>
      <c r="C3110" s="453"/>
      <c r="D3110" s="454">
        <v>2311400</v>
      </c>
      <c r="E3110" s="454">
        <v>2311400</v>
      </c>
      <c r="F3110" s="446">
        <v>0</v>
      </c>
    </row>
    <row r="3111" spans="1:6">
      <c r="A3111" s="455"/>
      <c r="B3111" s="452" t="s">
        <v>45</v>
      </c>
      <c r="C3111" s="453"/>
      <c r="D3111" s="454">
        <v>444500</v>
      </c>
      <c r="E3111" s="454">
        <v>444500</v>
      </c>
      <c r="F3111" s="446">
        <v>0</v>
      </c>
    </row>
    <row r="3112" spans="1:6">
      <c r="A3112" s="455"/>
      <c r="B3112" s="452" t="s">
        <v>2352</v>
      </c>
      <c r="C3112" s="453"/>
      <c r="D3112" s="454">
        <v>4953000</v>
      </c>
      <c r="E3112" s="454">
        <v>4953000</v>
      </c>
      <c r="F3112" s="446">
        <v>0</v>
      </c>
    </row>
    <row r="3113" spans="1:6">
      <c r="A3113" s="455"/>
      <c r="B3113" s="452" t="s">
        <v>46</v>
      </c>
      <c r="C3113" s="453"/>
      <c r="D3113" s="454">
        <v>8128000</v>
      </c>
      <c r="E3113" s="454">
        <v>8128000</v>
      </c>
      <c r="F3113" s="446">
        <v>0</v>
      </c>
    </row>
    <row r="3114" spans="1:6">
      <c r="A3114" s="455"/>
      <c r="B3114" s="452" t="s">
        <v>44</v>
      </c>
      <c r="C3114" s="453"/>
      <c r="D3114" s="454">
        <v>912500</v>
      </c>
      <c r="E3114" s="454">
        <v>912500</v>
      </c>
      <c r="F3114" s="446">
        <v>0</v>
      </c>
    </row>
    <row r="3115" spans="1:6">
      <c r="A3115" s="455"/>
      <c r="B3115" s="452" t="s">
        <v>2353</v>
      </c>
      <c r="C3115" s="453"/>
      <c r="D3115" s="454">
        <v>3375000</v>
      </c>
      <c r="E3115" s="454">
        <v>3375000</v>
      </c>
      <c r="F3115" s="446">
        <v>0</v>
      </c>
    </row>
    <row r="3116" spans="1:6">
      <c r="A3116" s="455"/>
      <c r="B3116" s="452" t="s">
        <v>52</v>
      </c>
      <c r="C3116" s="453"/>
      <c r="D3116" s="454">
        <v>3826800</v>
      </c>
      <c r="E3116" s="454">
        <v>3826800</v>
      </c>
      <c r="F3116" s="446">
        <v>0</v>
      </c>
    </row>
    <row r="3117" spans="1:6">
      <c r="A3117" s="455"/>
      <c r="B3117" s="452" t="s">
        <v>2354</v>
      </c>
      <c r="C3117" s="453"/>
      <c r="D3117" s="454">
        <v>8010352</v>
      </c>
      <c r="E3117" s="454">
        <v>8010352</v>
      </c>
      <c r="F3117" s="446">
        <v>0</v>
      </c>
    </row>
    <row r="3118" spans="1:6">
      <c r="A3118" s="455"/>
      <c r="B3118" s="452" t="s">
        <v>2355</v>
      </c>
      <c r="C3118" s="453"/>
      <c r="D3118" s="454">
        <v>6858000</v>
      </c>
      <c r="E3118" s="454">
        <v>6858000</v>
      </c>
      <c r="F3118" s="446">
        <v>0</v>
      </c>
    </row>
    <row r="3119" spans="1:6">
      <c r="A3119" s="455"/>
      <c r="B3119" s="452" t="s">
        <v>51</v>
      </c>
      <c r="C3119" s="453"/>
      <c r="D3119" s="454">
        <v>1219200</v>
      </c>
      <c r="E3119" s="454">
        <v>1219200</v>
      </c>
      <c r="F3119" s="446">
        <v>0</v>
      </c>
    </row>
    <row r="3120" spans="1:6" ht="12.75">
      <c r="A3120" s="237"/>
      <c r="B3120" s="313"/>
      <c r="C3120" s="314"/>
      <c r="D3120" s="315">
        <f>SUM(D3106:D3119)</f>
        <v>50276166</v>
      </c>
      <c r="E3120" s="315">
        <f t="shared" ref="E3120:F3120" si="41">SUM(E3106:E3119)</f>
        <v>50276166</v>
      </c>
      <c r="F3120" s="315">
        <f t="shared" si="41"/>
        <v>0</v>
      </c>
    </row>
    <row r="3121" spans="1:6" ht="12.75">
      <c r="A3121" s="237"/>
      <c r="B3121" s="313"/>
      <c r="C3121" s="314"/>
      <c r="D3121" s="315"/>
      <c r="E3121" s="315"/>
      <c r="F3121" s="315"/>
    </row>
    <row r="3122" spans="1:6" ht="12.75">
      <c r="A3122" s="237"/>
      <c r="B3122" s="313"/>
      <c r="C3122" s="314"/>
      <c r="D3122" s="318"/>
      <c r="E3122" s="318"/>
      <c r="F3122" s="318"/>
    </row>
    <row r="3123" spans="1:6" ht="22.5">
      <c r="A3123" s="418" t="s">
        <v>2356</v>
      </c>
      <c r="B3123" s="452" t="s">
        <v>2357</v>
      </c>
      <c r="C3123" s="453"/>
      <c r="D3123" s="454">
        <v>142320</v>
      </c>
      <c r="E3123" s="454">
        <v>142320</v>
      </c>
      <c r="F3123" s="446">
        <v>0</v>
      </c>
    </row>
    <row r="3124" spans="1:6">
      <c r="A3124" s="424"/>
      <c r="B3124" s="452" t="s">
        <v>2358</v>
      </c>
      <c r="C3124" s="453"/>
      <c r="D3124" s="454">
        <v>126000</v>
      </c>
      <c r="E3124" s="454">
        <v>126000</v>
      </c>
      <c r="F3124" s="446">
        <v>0</v>
      </c>
    </row>
    <row r="3125" spans="1:6">
      <c r="A3125" s="424"/>
      <c r="B3125" s="452" t="s">
        <v>2359</v>
      </c>
      <c r="C3125" s="453"/>
      <c r="D3125" s="454">
        <v>413840</v>
      </c>
      <c r="E3125" s="454">
        <v>413840</v>
      </c>
      <c r="F3125" s="446">
        <v>0</v>
      </c>
    </row>
    <row r="3126" spans="1:6">
      <c r="A3126" s="424"/>
      <c r="B3126" s="452" t="s">
        <v>2360</v>
      </c>
      <c r="C3126" s="453"/>
      <c r="D3126" s="454">
        <v>130080</v>
      </c>
      <c r="E3126" s="454">
        <v>130080</v>
      </c>
      <c r="F3126" s="446">
        <v>0</v>
      </c>
    </row>
    <row r="3127" spans="1:6">
      <c r="A3127" s="424"/>
      <c r="B3127" s="452" t="s">
        <v>2361</v>
      </c>
      <c r="C3127" s="453"/>
      <c r="D3127" s="454">
        <v>99992</v>
      </c>
      <c r="E3127" s="454">
        <v>99992</v>
      </c>
      <c r="F3127" s="446">
        <v>0</v>
      </c>
    </row>
    <row r="3128" spans="1:6">
      <c r="A3128" s="424"/>
      <c r="B3128" s="452" t="s">
        <v>2361</v>
      </c>
      <c r="C3128" s="453"/>
      <c r="D3128" s="454">
        <v>99992</v>
      </c>
      <c r="E3128" s="454">
        <v>99992</v>
      </c>
      <c r="F3128" s="446">
        <v>0</v>
      </c>
    </row>
    <row r="3129" spans="1:6">
      <c r="A3129" s="424"/>
      <c r="B3129" s="452" t="s">
        <v>2362</v>
      </c>
      <c r="C3129" s="453"/>
      <c r="D3129" s="454">
        <v>84640</v>
      </c>
      <c r="E3129" s="454">
        <v>84640</v>
      </c>
      <c r="F3129" s="446">
        <v>0</v>
      </c>
    </row>
    <row r="3130" spans="1:6">
      <c r="A3130" s="424"/>
      <c r="B3130" s="452" t="s">
        <v>2363</v>
      </c>
      <c r="C3130" s="453"/>
      <c r="D3130" s="454">
        <v>38998</v>
      </c>
      <c r="E3130" s="454">
        <v>38998</v>
      </c>
      <c r="F3130" s="446">
        <v>0</v>
      </c>
    </row>
    <row r="3131" spans="1:6">
      <c r="A3131" s="424"/>
      <c r="B3131" s="452" t="s">
        <v>2364</v>
      </c>
      <c r="C3131" s="453"/>
      <c r="D3131" s="454">
        <v>110560</v>
      </c>
      <c r="E3131" s="454">
        <v>110560</v>
      </c>
      <c r="F3131" s="446">
        <v>0</v>
      </c>
    </row>
    <row r="3132" spans="1:6" ht="12.75">
      <c r="A3132" s="237"/>
      <c r="B3132" s="313"/>
      <c r="C3132" s="314"/>
      <c r="D3132" s="315">
        <f>SUM(D3123:D3131)</f>
        <v>1246422</v>
      </c>
      <c r="E3132" s="315">
        <f t="shared" ref="E3132:F3132" si="42">SUM(E3123:E3131)</f>
        <v>1246422</v>
      </c>
      <c r="F3132" s="315">
        <f t="shared" si="42"/>
        <v>0</v>
      </c>
    </row>
    <row r="3133" spans="1:6" ht="12.75">
      <c r="A3133" s="237"/>
      <c r="B3133" s="313"/>
      <c r="C3133" s="314"/>
      <c r="D3133" s="318"/>
      <c r="E3133" s="318"/>
      <c r="F3133" s="318"/>
    </row>
    <row r="3134" spans="1:6" ht="12.75">
      <c r="A3134" s="237"/>
      <c r="B3134" s="314"/>
      <c r="C3134" s="319"/>
      <c r="D3134" s="318"/>
      <c r="E3134" s="314"/>
      <c r="F3134" s="318"/>
    </row>
    <row r="3135" spans="1:6" ht="12.75">
      <c r="A3135" s="372" t="s">
        <v>695</v>
      </c>
      <c r="B3135" s="373"/>
      <c r="C3135" s="374"/>
      <c r="D3135" s="375"/>
      <c r="E3135" s="373"/>
      <c r="F3135" s="375"/>
    </row>
    <row r="3136" spans="1:6" ht="12.75">
      <c r="A3136" s="373"/>
      <c r="B3136" s="376" t="s">
        <v>1093</v>
      </c>
      <c r="C3136" s="373"/>
      <c r="D3136" s="375">
        <v>299190</v>
      </c>
      <c r="E3136" s="375">
        <v>299190</v>
      </c>
      <c r="F3136" s="375">
        <f>D3136-E3136</f>
        <v>0</v>
      </c>
    </row>
    <row r="3137" spans="1:6" ht="12.75">
      <c r="A3137" s="373"/>
      <c r="B3137" s="376" t="s">
        <v>39</v>
      </c>
      <c r="C3137" s="373"/>
      <c r="D3137" s="375">
        <v>349900</v>
      </c>
      <c r="E3137" s="375">
        <v>349900</v>
      </c>
      <c r="F3137" s="375">
        <f t="shared" ref="F3137:F3200" si="43">D3137-E3137</f>
        <v>0</v>
      </c>
    </row>
    <row r="3138" spans="1:6" ht="12.75">
      <c r="A3138" s="373"/>
      <c r="B3138" s="376" t="s">
        <v>41</v>
      </c>
      <c r="C3138" s="373"/>
      <c r="D3138" s="375">
        <v>437059</v>
      </c>
      <c r="E3138" s="375">
        <v>437059</v>
      </c>
      <c r="F3138" s="375">
        <f t="shared" si="43"/>
        <v>0</v>
      </c>
    </row>
    <row r="3139" spans="1:6" ht="12.75">
      <c r="A3139" s="373"/>
      <c r="B3139" s="376" t="s">
        <v>1094</v>
      </c>
      <c r="C3139" s="373"/>
      <c r="D3139" s="375">
        <v>682500</v>
      </c>
      <c r="E3139" s="375">
        <v>682500</v>
      </c>
      <c r="F3139" s="375">
        <f t="shared" si="43"/>
        <v>0</v>
      </c>
    </row>
    <row r="3140" spans="1:6" ht="12.75">
      <c r="A3140" s="373"/>
      <c r="B3140" s="376" t="s">
        <v>1626</v>
      </c>
      <c r="C3140" s="373"/>
      <c r="D3140" s="375">
        <v>21400</v>
      </c>
      <c r="E3140" s="375">
        <v>21400</v>
      </c>
      <c r="F3140" s="375">
        <f t="shared" si="43"/>
        <v>0</v>
      </c>
    </row>
    <row r="3141" spans="1:6" ht="12.75">
      <c r="A3141" s="373"/>
      <c r="B3141" s="376" t="s">
        <v>1095</v>
      </c>
      <c r="C3141" s="373"/>
      <c r="D3141" s="375">
        <v>104234</v>
      </c>
      <c r="E3141" s="375">
        <v>104234</v>
      </c>
      <c r="F3141" s="375">
        <f t="shared" si="43"/>
        <v>0</v>
      </c>
    </row>
    <row r="3142" spans="1:6" ht="12.75">
      <c r="A3142" s="373"/>
      <c r="B3142" s="376" t="s">
        <v>1096</v>
      </c>
      <c r="C3142" s="373"/>
      <c r="D3142" s="375">
        <v>123000</v>
      </c>
      <c r="E3142" s="375">
        <v>123000</v>
      </c>
      <c r="F3142" s="375">
        <f t="shared" si="43"/>
        <v>0</v>
      </c>
    </row>
    <row r="3143" spans="1:6" ht="12.75">
      <c r="A3143" s="373"/>
      <c r="B3143" s="376" t="s">
        <v>1049</v>
      </c>
      <c r="C3143" s="373"/>
      <c r="D3143" s="375">
        <v>192500</v>
      </c>
      <c r="E3143" s="375">
        <v>192500</v>
      </c>
      <c r="F3143" s="375">
        <f t="shared" si="43"/>
        <v>0</v>
      </c>
    </row>
    <row r="3144" spans="1:6" ht="12.75">
      <c r="A3144" s="373"/>
      <c r="B3144" s="376" t="s">
        <v>1049</v>
      </c>
      <c r="C3144" s="373"/>
      <c r="D3144" s="375">
        <v>187500</v>
      </c>
      <c r="E3144" s="375">
        <v>187500</v>
      </c>
      <c r="F3144" s="375">
        <f t="shared" si="43"/>
        <v>0</v>
      </c>
    </row>
    <row r="3145" spans="1:6" ht="12.75">
      <c r="A3145" s="373"/>
      <c r="B3145" s="376" t="s">
        <v>1049</v>
      </c>
      <c r="C3145" s="373"/>
      <c r="D3145" s="375">
        <v>155880</v>
      </c>
      <c r="E3145" s="375">
        <v>155880</v>
      </c>
      <c r="F3145" s="375">
        <f t="shared" si="43"/>
        <v>0</v>
      </c>
    </row>
    <row r="3146" spans="1:6" ht="12.75">
      <c r="A3146" s="373"/>
      <c r="B3146" s="376" t="s">
        <v>38</v>
      </c>
      <c r="C3146" s="373"/>
      <c r="D3146" s="375">
        <v>151000</v>
      </c>
      <c r="E3146" s="375">
        <v>151000</v>
      </c>
      <c r="F3146" s="375">
        <f t="shared" si="43"/>
        <v>0</v>
      </c>
    </row>
    <row r="3147" spans="1:6" ht="12.75">
      <c r="A3147" s="373"/>
      <c r="B3147" s="376" t="s">
        <v>40</v>
      </c>
      <c r="C3147" s="373"/>
      <c r="D3147" s="375">
        <v>63300</v>
      </c>
      <c r="E3147" s="375">
        <v>63300</v>
      </c>
      <c r="F3147" s="375">
        <f t="shared" si="43"/>
        <v>0</v>
      </c>
    </row>
    <row r="3148" spans="1:6" ht="12.75">
      <c r="A3148" s="373"/>
      <c r="B3148" s="376" t="s">
        <v>42</v>
      </c>
      <c r="C3148" s="373"/>
      <c r="D3148" s="375">
        <v>162380</v>
      </c>
      <c r="E3148" s="375">
        <v>162380</v>
      </c>
      <c r="F3148" s="375">
        <f t="shared" si="43"/>
        <v>0</v>
      </c>
    </row>
    <row r="3149" spans="1:6" ht="12.75">
      <c r="A3149" s="373"/>
      <c r="B3149" s="376" t="s">
        <v>1092</v>
      </c>
      <c r="C3149" s="373"/>
      <c r="D3149" s="375">
        <v>264000</v>
      </c>
      <c r="E3149" s="375">
        <v>264000</v>
      </c>
      <c r="F3149" s="375">
        <f t="shared" si="43"/>
        <v>0</v>
      </c>
    </row>
    <row r="3150" spans="1:6" ht="12.75">
      <c r="A3150" s="373"/>
      <c r="B3150" s="376" t="s">
        <v>1627</v>
      </c>
      <c r="C3150" s="373"/>
      <c r="D3150" s="375">
        <v>5905</v>
      </c>
      <c r="E3150" s="375">
        <v>5905</v>
      </c>
      <c r="F3150" s="375">
        <f t="shared" si="43"/>
        <v>0</v>
      </c>
    </row>
    <row r="3151" spans="1:6" ht="12.75">
      <c r="A3151" s="373"/>
      <c r="B3151" s="376" t="s">
        <v>1628</v>
      </c>
      <c r="C3151" s="373"/>
      <c r="D3151" s="375">
        <v>26764</v>
      </c>
      <c r="E3151" s="375">
        <v>26764</v>
      </c>
      <c r="F3151" s="375">
        <f t="shared" si="43"/>
        <v>0</v>
      </c>
    </row>
    <row r="3152" spans="1:6" ht="12.75">
      <c r="A3152" s="373"/>
      <c r="B3152" s="376" t="s">
        <v>1629</v>
      </c>
      <c r="C3152" s="373"/>
      <c r="D3152" s="375">
        <v>114173</v>
      </c>
      <c r="E3152" s="375">
        <v>114173</v>
      </c>
      <c r="F3152" s="375">
        <f t="shared" si="43"/>
        <v>0</v>
      </c>
    </row>
    <row r="3153" spans="1:6" ht="12.75">
      <c r="A3153" s="373"/>
      <c r="B3153" s="376" t="s">
        <v>1630</v>
      </c>
      <c r="C3153" s="373"/>
      <c r="D3153" s="375">
        <v>11811</v>
      </c>
      <c r="E3153" s="375">
        <v>11811</v>
      </c>
      <c r="F3153" s="375">
        <f t="shared" si="43"/>
        <v>0</v>
      </c>
    </row>
    <row r="3154" spans="1:6" ht="12.75">
      <c r="A3154" s="373"/>
      <c r="B3154" s="376" t="s">
        <v>1631</v>
      </c>
      <c r="C3154" s="373"/>
      <c r="D3154" s="375">
        <v>21260</v>
      </c>
      <c r="E3154" s="375">
        <v>21260</v>
      </c>
      <c r="F3154" s="375">
        <f t="shared" si="43"/>
        <v>0</v>
      </c>
    </row>
    <row r="3155" spans="1:6" ht="12.75">
      <c r="A3155" s="373"/>
      <c r="B3155" s="376" t="s">
        <v>1585</v>
      </c>
      <c r="C3155" s="373"/>
      <c r="D3155" s="375">
        <v>29843</v>
      </c>
      <c r="E3155" s="375">
        <v>29843</v>
      </c>
      <c r="F3155" s="375">
        <f t="shared" si="43"/>
        <v>0</v>
      </c>
    </row>
    <row r="3156" spans="1:6" ht="12.75">
      <c r="A3156" s="373"/>
      <c r="B3156" s="376" t="s">
        <v>1632</v>
      </c>
      <c r="C3156" s="373"/>
      <c r="D3156" s="375">
        <v>17284</v>
      </c>
      <c r="E3156" s="375">
        <v>17284</v>
      </c>
      <c r="F3156" s="375">
        <f t="shared" si="43"/>
        <v>0</v>
      </c>
    </row>
    <row r="3157" spans="1:6" ht="12.75">
      <c r="A3157" s="373"/>
      <c r="B3157" s="376" t="s">
        <v>1633</v>
      </c>
      <c r="C3157" s="373"/>
      <c r="D3157" s="375">
        <v>11732</v>
      </c>
      <c r="E3157" s="375">
        <v>11732</v>
      </c>
      <c r="F3157" s="375">
        <f t="shared" si="43"/>
        <v>0</v>
      </c>
    </row>
    <row r="3158" spans="1:6" ht="12.75">
      <c r="A3158" s="373"/>
      <c r="B3158" s="376" t="s">
        <v>1634</v>
      </c>
      <c r="C3158" s="373"/>
      <c r="D3158" s="375">
        <v>27558</v>
      </c>
      <c r="E3158" s="375">
        <v>27558</v>
      </c>
      <c r="F3158" s="375">
        <f t="shared" si="43"/>
        <v>0</v>
      </c>
    </row>
    <row r="3159" spans="1:6" ht="12.75">
      <c r="A3159" s="373"/>
      <c r="B3159" s="376" t="s">
        <v>1635</v>
      </c>
      <c r="C3159" s="373"/>
      <c r="D3159" s="375">
        <v>54500</v>
      </c>
      <c r="E3159" s="375">
        <v>54500</v>
      </c>
      <c r="F3159" s="375">
        <f t="shared" si="43"/>
        <v>0</v>
      </c>
    </row>
    <row r="3160" spans="1:6" ht="12.75">
      <c r="A3160" s="373"/>
      <c r="B3160" s="376" t="s">
        <v>1636</v>
      </c>
      <c r="C3160" s="373"/>
      <c r="D3160" s="375">
        <v>84043</v>
      </c>
      <c r="E3160" s="375">
        <v>84043</v>
      </c>
      <c r="F3160" s="375">
        <f t="shared" si="43"/>
        <v>0</v>
      </c>
    </row>
    <row r="3161" spans="1:6" ht="12.75">
      <c r="A3161" s="373"/>
      <c r="B3161" s="376" t="s">
        <v>1637</v>
      </c>
      <c r="C3161" s="373"/>
      <c r="D3161" s="375">
        <v>39369</v>
      </c>
      <c r="E3161" s="375">
        <v>39369</v>
      </c>
      <c r="F3161" s="375">
        <f t="shared" si="43"/>
        <v>0</v>
      </c>
    </row>
    <row r="3162" spans="1:6" ht="12.75">
      <c r="A3162" s="373"/>
      <c r="B3162" s="376" t="s">
        <v>1638</v>
      </c>
      <c r="C3162" s="373"/>
      <c r="D3162" s="375">
        <v>18425</v>
      </c>
      <c r="E3162" s="375">
        <v>18425</v>
      </c>
      <c r="F3162" s="375">
        <f t="shared" si="43"/>
        <v>0</v>
      </c>
    </row>
    <row r="3163" spans="1:6" ht="12.75">
      <c r="A3163" s="373"/>
      <c r="B3163" s="376" t="s">
        <v>1639</v>
      </c>
      <c r="C3163" s="373"/>
      <c r="D3163" s="375">
        <v>2748</v>
      </c>
      <c r="E3163" s="375">
        <v>2748</v>
      </c>
      <c r="F3163" s="375">
        <f t="shared" si="43"/>
        <v>0</v>
      </c>
    </row>
    <row r="3164" spans="1:6" ht="12.75">
      <c r="A3164" s="373"/>
      <c r="B3164" s="376" t="s">
        <v>1640</v>
      </c>
      <c r="C3164" s="373"/>
      <c r="D3164" s="375">
        <v>12992</v>
      </c>
      <c r="E3164" s="375">
        <v>12992</v>
      </c>
      <c r="F3164" s="375">
        <f t="shared" si="43"/>
        <v>0</v>
      </c>
    </row>
    <row r="3165" spans="1:6" ht="12.75">
      <c r="A3165" s="373"/>
      <c r="B3165" s="376" t="s">
        <v>1641</v>
      </c>
      <c r="C3165" s="373"/>
      <c r="D3165" s="375">
        <v>1960</v>
      </c>
      <c r="E3165" s="375">
        <v>1960</v>
      </c>
      <c r="F3165" s="375">
        <f t="shared" si="43"/>
        <v>0</v>
      </c>
    </row>
    <row r="3166" spans="1:6" ht="12.75">
      <c r="A3166" s="373"/>
      <c r="B3166" s="376" t="s">
        <v>1642</v>
      </c>
      <c r="C3166" s="373"/>
      <c r="D3166" s="375">
        <v>14803</v>
      </c>
      <c r="E3166" s="375">
        <v>14803</v>
      </c>
      <c r="F3166" s="375">
        <f t="shared" si="43"/>
        <v>0</v>
      </c>
    </row>
    <row r="3167" spans="1:6" ht="12.75">
      <c r="A3167" s="373"/>
      <c r="B3167" s="376" t="s">
        <v>1643</v>
      </c>
      <c r="C3167" s="373"/>
      <c r="D3167" s="375">
        <v>10748</v>
      </c>
      <c r="E3167" s="375">
        <v>10748</v>
      </c>
      <c r="F3167" s="375">
        <f t="shared" si="43"/>
        <v>0</v>
      </c>
    </row>
    <row r="3168" spans="1:6" ht="12.75">
      <c r="A3168" s="373"/>
      <c r="B3168" s="376" t="s">
        <v>1644</v>
      </c>
      <c r="C3168" s="373"/>
      <c r="D3168" s="375">
        <v>155000</v>
      </c>
      <c r="E3168" s="375">
        <v>155000</v>
      </c>
      <c r="F3168" s="375">
        <f t="shared" si="43"/>
        <v>0</v>
      </c>
    </row>
    <row r="3169" spans="1:6" ht="12.75">
      <c r="A3169" s="373"/>
      <c r="B3169" s="376" t="s">
        <v>1645</v>
      </c>
      <c r="C3169" s="373"/>
      <c r="D3169" s="375">
        <v>29700</v>
      </c>
      <c r="E3169" s="375">
        <v>29700</v>
      </c>
      <c r="F3169" s="375">
        <f t="shared" si="43"/>
        <v>0</v>
      </c>
    </row>
    <row r="3170" spans="1:6" ht="12.75">
      <c r="A3170" s="373"/>
      <c r="B3170" s="376" t="s">
        <v>1645</v>
      </c>
      <c r="C3170" s="373"/>
      <c r="D3170" s="375">
        <v>29700</v>
      </c>
      <c r="E3170" s="375">
        <v>29700</v>
      </c>
      <c r="F3170" s="375">
        <f t="shared" si="43"/>
        <v>0</v>
      </c>
    </row>
    <row r="3171" spans="1:6" ht="12.75">
      <c r="A3171" s="373"/>
      <c r="B3171" s="376" t="s">
        <v>1645</v>
      </c>
      <c r="C3171" s="373"/>
      <c r="D3171" s="375">
        <v>29700</v>
      </c>
      <c r="E3171" s="375">
        <v>29700</v>
      </c>
      <c r="F3171" s="375">
        <f t="shared" si="43"/>
        <v>0</v>
      </c>
    </row>
    <row r="3172" spans="1:6" ht="12.75">
      <c r="A3172" s="373"/>
      <c r="B3172" s="376" t="s">
        <v>1645</v>
      </c>
      <c r="C3172" s="373"/>
      <c r="D3172" s="375">
        <v>29700</v>
      </c>
      <c r="E3172" s="375">
        <v>29700</v>
      </c>
      <c r="F3172" s="375">
        <f t="shared" si="43"/>
        <v>0</v>
      </c>
    </row>
    <row r="3173" spans="1:6" ht="12.75">
      <c r="A3173" s="373"/>
      <c r="B3173" s="376" t="s">
        <v>1645</v>
      </c>
      <c r="C3173" s="373"/>
      <c r="D3173" s="375">
        <v>29700</v>
      </c>
      <c r="E3173" s="375">
        <v>29700</v>
      </c>
      <c r="F3173" s="375">
        <f t="shared" si="43"/>
        <v>0</v>
      </c>
    </row>
    <row r="3174" spans="1:6" ht="12.75">
      <c r="A3174" s="373"/>
      <c r="B3174" s="376" t="s">
        <v>1645</v>
      </c>
      <c r="C3174" s="373"/>
      <c r="D3174" s="375">
        <v>29700</v>
      </c>
      <c r="E3174" s="375">
        <v>29700</v>
      </c>
      <c r="F3174" s="375">
        <f t="shared" si="43"/>
        <v>0</v>
      </c>
    </row>
    <row r="3175" spans="1:6" ht="12.75">
      <c r="A3175" s="373"/>
      <c r="B3175" s="376" t="s">
        <v>1645</v>
      </c>
      <c r="C3175" s="373"/>
      <c r="D3175" s="375">
        <v>29700</v>
      </c>
      <c r="E3175" s="375">
        <v>29700</v>
      </c>
      <c r="F3175" s="375">
        <f t="shared" si="43"/>
        <v>0</v>
      </c>
    </row>
    <row r="3176" spans="1:6" ht="12.75">
      <c r="A3176" s="373"/>
      <c r="B3176" s="376" t="s">
        <v>1645</v>
      </c>
      <c r="C3176" s="373"/>
      <c r="D3176" s="375">
        <v>29700</v>
      </c>
      <c r="E3176" s="375">
        <v>29700</v>
      </c>
      <c r="F3176" s="375">
        <f t="shared" si="43"/>
        <v>0</v>
      </c>
    </row>
    <row r="3177" spans="1:6" ht="12.75">
      <c r="A3177" s="373"/>
      <c r="B3177" s="376" t="s">
        <v>1645</v>
      </c>
      <c r="C3177" s="373"/>
      <c r="D3177" s="375">
        <v>29700</v>
      </c>
      <c r="E3177" s="375">
        <v>29700</v>
      </c>
      <c r="F3177" s="375">
        <f t="shared" si="43"/>
        <v>0</v>
      </c>
    </row>
    <row r="3178" spans="1:6" ht="12.75">
      <c r="A3178" s="373"/>
      <c r="B3178" s="376" t="s">
        <v>1645</v>
      </c>
      <c r="C3178" s="373"/>
      <c r="D3178" s="375">
        <v>29700</v>
      </c>
      <c r="E3178" s="375">
        <v>29700</v>
      </c>
      <c r="F3178" s="375">
        <f t="shared" si="43"/>
        <v>0</v>
      </c>
    </row>
    <row r="3179" spans="1:6" ht="12.75">
      <c r="A3179" s="373"/>
      <c r="B3179" s="376" t="s">
        <v>1645</v>
      </c>
      <c r="C3179" s="373"/>
      <c r="D3179" s="375">
        <v>29700</v>
      </c>
      <c r="E3179" s="375">
        <v>29700</v>
      </c>
      <c r="F3179" s="375">
        <f t="shared" si="43"/>
        <v>0</v>
      </c>
    </row>
    <row r="3180" spans="1:6" ht="12.75">
      <c r="A3180" s="373"/>
      <c r="B3180" s="376" t="s">
        <v>1645</v>
      </c>
      <c r="C3180" s="373"/>
      <c r="D3180" s="375">
        <v>29700</v>
      </c>
      <c r="E3180" s="375">
        <v>29700</v>
      </c>
      <c r="F3180" s="375">
        <f t="shared" si="43"/>
        <v>0</v>
      </c>
    </row>
    <row r="3181" spans="1:6" ht="12.75">
      <c r="A3181" s="373"/>
      <c r="B3181" s="376" t="s">
        <v>1645</v>
      </c>
      <c r="C3181" s="373"/>
      <c r="D3181" s="375">
        <v>29700</v>
      </c>
      <c r="E3181" s="375">
        <v>29700</v>
      </c>
      <c r="F3181" s="375">
        <f t="shared" si="43"/>
        <v>0</v>
      </c>
    </row>
    <row r="3182" spans="1:6" ht="12.75">
      <c r="A3182" s="373"/>
      <c r="B3182" s="376" t="s">
        <v>1645</v>
      </c>
      <c r="C3182" s="373"/>
      <c r="D3182" s="375">
        <v>29700</v>
      </c>
      <c r="E3182" s="375">
        <v>29700</v>
      </c>
      <c r="F3182" s="375">
        <f t="shared" si="43"/>
        <v>0</v>
      </c>
    </row>
    <row r="3183" spans="1:6" ht="12.75">
      <c r="A3183" s="373"/>
      <c r="B3183" s="376" t="s">
        <v>1645</v>
      </c>
      <c r="C3183" s="373"/>
      <c r="D3183" s="375">
        <v>29700</v>
      </c>
      <c r="E3183" s="375">
        <v>29700</v>
      </c>
      <c r="F3183" s="375">
        <f t="shared" si="43"/>
        <v>0</v>
      </c>
    </row>
    <row r="3184" spans="1:6" ht="12.75">
      <c r="A3184" s="373"/>
      <c r="B3184" s="376" t="s">
        <v>1645</v>
      </c>
      <c r="C3184" s="373"/>
      <c r="D3184" s="375">
        <v>29700</v>
      </c>
      <c r="E3184" s="375">
        <v>29700</v>
      </c>
      <c r="F3184" s="375">
        <f t="shared" si="43"/>
        <v>0</v>
      </c>
    </row>
    <row r="3185" spans="1:6" ht="12.75">
      <c r="A3185" s="373"/>
      <c r="B3185" s="376" t="s">
        <v>1645</v>
      </c>
      <c r="C3185" s="373"/>
      <c r="D3185" s="375">
        <v>29700</v>
      </c>
      <c r="E3185" s="375">
        <v>29700</v>
      </c>
      <c r="F3185" s="375">
        <f t="shared" si="43"/>
        <v>0</v>
      </c>
    </row>
    <row r="3186" spans="1:6" ht="12.75">
      <c r="A3186" s="373"/>
      <c r="B3186" s="376" t="s">
        <v>1645</v>
      </c>
      <c r="C3186" s="373"/>
      <c r="D3186" s="375">
        <v>29700</v>
      </c>
      <c r="E3186" s="375">
        <v>29700</v>
      </c>
      <c r="F3186" s="375">
        <f t="shared" si="43"/>
        <v>0</v>
      </c>
    </row>
    <row r="3187" spans="1:6" ht="12.75">
      <c r="A3187" s="373"/>
      <c r="B3187" s="376" t="s">
        <v>1645</v>
      </c>
      <c r="C3187" s="373"/>
      <c r="D3187" s="375">
        <v>29700</v>
      </c>
      <c r="E3187" s="375">
        <v>29700</v>
      </c>
      <c r="F3187" s="375">
        <f t="shared" si="43"/>
        <v>0</v>
      </c>
    </row>
    <row r="3188" spans="1:6" ht="12.75">
      <c r="A3188" s="373"/>
      <c r="B3188" s="376" t="s">
        <v>1645</v>
      </c>
      <c r="C3188" s="373"/>
      <c r="D3188" s="375">
        <v>29700</v>
      </c>
      <c r="E3188" s="375">
        <v>29700</v>
      </c>
      <c r="F3188" s="375">
        <f t="shared" si="43"/>
        <v>0</v>
      </c>
    </row>
    <row r="3189" spans="1:6" ht="12.75">
      <c r="A3189" s="373"/>
      <c r="B3189" s="376" t="s">
        <v>1646</v>
      </c>
      <c r="C3189" s="373"/>
      <c r="D3189" s="375">
        <v>39362</v>
      </c>
      <c r="E3189" s="375">
        <v>39362</v>
      </c>
      <c r="F3189" s="375">
        <f t="shared" si="43"/>
        <v>0</v>
      </c>
    </row>
    <row r="3190" spans="1:6" ht="12.75">
      <c r="A3190" s="373"/>
      <c r="B3190" s="376" t="s">
        <v>1647</v>
      </c>
      <c r="C3190" s="373"/>
      <c r="D3190" s="375">
        <v>15747</v>
      </c>
      <c r="E3190" s="375">
        <v>15747</v>
      </c>
      <c r="F3190" s="375">
        <f t="shared" si="43"/>
        <v>0</v>
      </c>
    </row>
    <row r="3191" spans="1:6" ht="12.75">
      <c r="A3191" s="373"/>
      <c r="B3191" s="376" t="s">
        <v>1648</v>
      </c>
      <c r="C3191" s="373"/>
      <c r="D3191" s="375">
        <v>4212</v>
      </c>
      <c r="E3191" s="375">
        <v>4212</v>
      </c>
      <c r="F3191" s="375">
        <f t="shared" si="43"/>
        <v>0</v>
      </c>
    </row>
    <row r="3192" spans="1:6" ht="12.75">
      <c r="A3192" s="373"/>
      <c r="B3192" s="376" t="s">
        <v>1649</v>
      </c>
      <c r="C3192" s="373"/>
      <c r="D3192" s="375">
        <v>6268</v>
      </c>
      <c r="E3192" s="375">
        <v>6268</v>
      </c>
      <c r="F3192" s="375">
        <f t="shared" si="43"/>
        <v>0</v>
      </c>
    </row>
    <row r="3193" spans="1:6" ht="12.75">
      <c r="A3193" s="373"/>
      <c r="B3193" s="376" t="s">
        <v>1650</v>
      </c>
      <c r="C3193" s="373"/>
      <c r="D3193" s="375">
        <v>14165</v>
      </c>
      <c r="E3193" s="375">
        <v>14165</v>
      </c>
      <c r="F3193" s="375">
        <f t="shared" si="43"/>
        <v>0</v>
      </c>
    </row>
    <row r="3194" spans="1:6" ht="12.75">
      <c r="A3194" s="373"/>
      <c r="B3194" s="376" t="s">
        <v>1650</v>
      </c>
      <c r="C3194" s="373"/>
      <c r="D3194" s="375">
        <v>12827</v>
      </c>
      <c r="E3194" s="375">
        <v>12827</v>
      </c>
      <c r="F3194" s="375">
        <f t="shared" si="43"/>
        <v>0</v>
      </c>
    </row>
    <row r="3195" spans="1:6" ht="12.75">
      <c r="A3195" s="373"/>
      <c r="B3195" s="376" t="s">
        <v>1651</v>
      </c>
      <c r="C3195" s="373"/>
      <c r="D3195" s="375">
        <v>4165</v>
      </c>
      <c r="E3195" s="375">
        <v>4165</v>
      </c>
      <c r="F3195" s="375">
        <f t="shared" si="43"/>
        <v>0</v>
      </c>
    </row>
    <row r="3196" spans="1:6" ht="12.75">
      <c r="A3196" s="373"/>
      <c r="B3196" s="376" t="s">
        <v>1652</v>
      </c>
      <c r="C3196" s="373"/>
      <c r="D3196" s="375">
        <v>19684</v>
      </c>
      <c r="E3196" s="375">
        <v>19684</v>
      </c>
      <c r="F3196" s="375">
        <f t="shared" si="43"/>
        <v>0</v>
      </c>
    </row>
    <row r="3197" spans="1:6" ht="12.75">
      <c r="A3197" s="373"/>
      <c r="B3197" s="376" t="s">
        <v>1653</v>
      </c>
      <c r="C3197" s="373"/>
      <c r="D3197" s="375">
        <v>82598</v>
      </c>
      <c r="E3197" s="375">
        <v>82598</v>
      </c>
      <c r="F3197" s="375">
        <f t="shared" si="43"/>
        <v>0</v>
      </c>
    </row>
    <row r="3198" spans="1:6" ht="12.75">
      <c r="A3198" s="373"/>
      <c r="B3198" s="376" t="s">
        <v>1654</v>
      </c>
      <c r="C3198" s="373"/>
      <c r="D3198" s="375">
        <v>29520</v>
      </c>
      <c r="E3198" s="375">
        <v>29520</v>
      </c>
      <c r="F3198" s="375">
        <f t="shared" si="43"/>
        <v>0</v>
      </c>
    </row>
    <row r="3199" spans="1:6" ht="12.75">
      <c r="A3199" s="373"/>
      <c r="B3199" s="376" t="s">
        <v>1655</v>
      </c>
      <c r="C3199" s="373"/>
      <c r="D3199" s="375">
        <v>20709</v>
      </c>
      <c r="E3199" s="375">
        <v>20709</v>
      </c>
      <c r="F3199" s="375">
        <f t="shared" si="43"/>
        <v>0</v>
      </c>
    </row>
    <row r="3200" spans="1:6" ht="12.75">
      <c r="A3200" s="373"/>
      <c r="B3200" s="376" t="s">
        <v>1656</v>
      </c>
      <c r="C3200" s="373"/>
      <c r="D3200" s="375">
        <v>12613</v>
      </c>
      <c r="E3200" s="375">
        <v>12613</v>
      </c>
      <c r="F3200" s="375">
        <f t="shared" si="43"/>
        <v>0</v>
      </c>
    </row>
    <row r="3201" spans="1:6" ht="12.75">
      <c r="A3201" s="373"/>
      <c r="B3201" s="376" t="s">
        <v>1657</v>
      </c>
      <c r="C3201" s="373"/>
      <c r="D3201" s="375">
        <v>24402</v>
      </c>
      <c r="E3201" s="375">
        <v>24402</v>
      </c>
      <c r="F3201" s="375">
        <f t="shared" ref="F3201:F3241" si="44">D3201-E3201</f>
        <v>0</v>
      </c>
    </row>
    <row r="3202" spans="1:6" ht="12.75">
      <c r="A3202" s="373"/>
      <c r="B3202" s="376" t="s">
        <v>1658</v>
      </c>
      <c r="C3202" s="373"/>
      <c r="D3202" s="375">
        <v>117638</v>
      </c>
      <c r="E3202" s="375">
        <v>117638</v>
      </c>
      <c r="F3202" s="375">
        <f t="shared" si="44"/>
        <v>0</v>
      </c>
    </row>
    <row r="3203" spans="1:6" ht="12.75">
      <c r="A3203" s="373"/>
      <c r="B3203" s="376" t="s">
        <v>1659</v>
      </c>
      <c r="C3203" s="373"/>
      <c r="D3203" s="375">
        <v>11811</v>
      </c>
      <c r="E3203" s="375">
        <v>11811</v>
      </c>
      <c r="F3203" s="375">
        <f t="shared" si="44"/>
        <v>0</v>
      </c>
    </row>
    <row r="3204" spans="1:6" ht="12.75">
      <c r="A3204" s="373"/>
      <c r="B3204" s="376" t="s">
        <v>1660</v>
      </c>
      <c r="C3204" s="373"/>
      <c r="D3204" s="375">
        <v>20000</v>
      </c>
      <c r="E3204" s="375">
        <v>20000</v>
      </c>
      <c r="F3204" s="375">
        <f t="shared" si="44"/>
        <v>0</v>
      </c>
    </row>
    <row r="3205" spans="1:6" ht="12.75">
      <c r="A3205" s="373"/>
      <c r="B3205" s="376" t="s">
        <v>1661</v>
      </c>
      <c r="C3205" s="373"/>
      <c r="D3205" s="375">
        <v>7866</v>
      </c>
      <c r="E3205" s="375">
        <v>7866</v>
      </c>
      <c r="F3205" s="375">
        <f t="shared" si="44"/>
        <v>0</v>
      </c>
    </row>
    <row r="3206" spans="1:6" ht="12.75">
      <c r="A3206" s="373"/>
      <c r="B3206" s="376" t="s">
        <v>1662</v>
      </c>
      <c r="C3206" s="373"/>
      <c r="D3206" s="375">
        <v>31488</v>
      </c>
      <c r="E3206" s="375">
        <v>31488</v>
      </c>
      <c r="F3206" s="375">
        <f t="shared" si="44"/>
        <v>0</v>
      </c>
    </row>
    <row r="3207" spans="1:6" ht="12.75">
      <c r="A3207" s="373"/>
      <c r="B3207" s="376" t="s">
        <v>1663</v>
      </c>
      <c r="C3207" s="373"/>
      <c r="D3207" s="375">
        <v>7873</v>
      </c>
      <c r="E3207" s="375">
        <v>7873</v>
      </c>
      <c r="F3207" s="375">
        <f t="shared" si="44"/>
        <v>0</v>
      </c>
    </row>
    <row r="3208" spans="1:6" ht="12.75">
      <c r="A3208" s="373"/>
      <c r="B3208" s="376" t="s">
        <v>1664</v>
      </c>
      <c r="C3208" s="373"/>
      <c r="D3208" s="375">
        <v>7472</v>
      </c>
      <c r="E3208" s="375">
        <v>7472</v>
      </c>
      <c r="F3208" s="375">
        <f t="shared" si="44"/>
        <v>0</v>
      </c>
    </row>
    <row r="3209" spans="1:6" ht="12.75">
      <c r="A3209" s="373"/>
      <c r="B3209" s="376" t="s">
        <v>1665</v>
      </c>
      <c r="C3209" s="373"/>
      <c r="D3209" s="375">
        <v>17646</v>
      </c>
      <c r="E3209" s="375">
        <v>17646</v>
      </c>
      <c r="F3209" s="375">
        <f t="shared" si="44"/>
        <v>0</v>
      </c>
    </row>
    <row r="3210" spans="1:6" ht="12.75">
      <c r="A3210" s="373"/>
      <c r="B3210" s="376" t="s">
        <v>1666</v>
      </c>
      <c r="C3210" s="373"/>
      <c r="D3210" s="375">
        <v>86614</v>
      </c>
      <c r="E3210" s="375">
        <v>86614</v>
      </c>
      <c r="F3210" s="375">
        <f t="shared" si="44"/>
        <v>0</v>
      </c>
    </row>
    <row r="3211" spans="1:6" ht="12.75">
      <c r="A3211" s="373"/>
      <c r="B3211" s="376" t="s">
        <v>1667</v>
      </c>
      <c r="C3211" s="373"/>
      <c r="D3211" s="375">
        <v>6265</v>
      </c>
      <c r="E3211" s="375">
        <v>6265</v>
      </c>
      <c r="F3211" s="375">
        <f t="shared" si="44"/>
        <v>0</v>
      </c>
    </row>
    <row r="3212" spans="1:6" ht="12.75">
      <c r="A3212" s="373"/>
      <c r="B3212" s="376" t="s">
        <v>1668</v>
      </c>
      <c r="C3212" s="373"/>
      <c r="D3212" s="375">
        <v>40157</v>
      </c>
      <c r="E3212" s="375">
        <v>40157</v>
      </c>
      <c r="F3212" s="375">
        <f t="shared" si="44"/>
        <v>0</v>
      </c>
    </row>
    <row r="3213" spans="1:6" ht="12.75">
      <c r="A3213" s="373"/>
      <c r="B3213" s="376" t="s">
        <v>1669</v>
      </c>
      <c r="C3213" s="373"/>
      <c r="D3213" s="375">
        <v>18102</v>
      </c>
      <c r="E3213" s="375">
        <v>18102</v>
      </c>
      <c r="F3213" s="375">
        <f t="shared" si="44"/>
        <v>0</v>
      </c>
    </row>
    <row r="3214" spans="1:6" ht="12.75">
      <c r="A3214" s="373"/>
      <c r="B3214" s="376" t="s">
        <v>1669</v>
      </c>
      <c r="C3214" s="373"/>
      <c r="D3214" s="375">
        <v>18102</v>
      </c>
      <c r="E3214" s="375">
        <v>18102</v>
      </c>
      <c r="F3214" s="375">
        <f t="shared" si="44"/>
        <v>0</v>
      </c>
    </row>
    <row r="3215" spans="1:6" ht="12.75">
      <c r="A3215" s="373"/>
      <c r="B3215" s="376" t="s">
        <v>1669</v>
      </c>
      <c r="C3215" s="373"/>
      <c r="D3215" s="375">
        <v>18102</v>
      </c>
      <c r="E3215" s="375">
        <v>18102</v>
      </c>
      <c r="F3215" s="375">
        <f t="shared" si="44"/>
        <v>0</v>
      </c>
    </row>
    <row r="3216" spans="1:6" ht="12.75">
      <c r="A3216" s="373"/>
      <c r="B3216" s="376" t="s">
        <v>1669</v>
      </c>
      <c r="C3216" s="373"/>
      <c r="D3216" s="375">
        <v>18102</v>
      </c>
      <c r="E3216" s="375">
        <v>18102</v>
      </c>
      <c r="F3216" s="375">
        <f t="shared" si="44"/>
        <v>0</v>
      </c>
    </row>
    <row r="3217" spans="1:6" ht="12.75">
      <c r="A3217" s="373"/>
      <c r="B3217" s="376" t="s">
        <v>1669</v>
      </c>
      <c r="C3217" s="373"/>
      <c r="D3217" s="375">
        <v>18102</v>
      </c>
      <c r="E3217" s="375">
        <v>18102</v>
      </c>
      <c r="F3217" s="375">
        <f t="shared" si="44"/>
        <v>0</v>
      </c>
    </row>
    <row r="3218" spans="1:6" ht="12.75">
      <c r="A3218" s="373"/>
      <c r="B3218" s="376" t="s">
        <v>1669</v>
      </c>
      <c r="C3218" s="373"/>
      <c r="D3218" s="375">
        <v>18102</v>
      </c>
      <c r="E3218" s="375">
        <v>18102</v>
      </c>
      <c r="F3218" s="375">
        <f t="shared" si="44"/>
        <v>0</v>
      </c>
    </row>
    <row r="3219" spans="1:6" ht="12.75">
      <c r="A3219" s="373"/>
      <c r="B3219" s="376" t="s">
        <v>1669</v>
      </c>
      <c r="C3219" s="373"/>
      <c r="D3219" s="375">
        <v>18102</v>
      </c>
      <c r="E3219" s="375">
        <v>18102</v>
      </c>
      <c r="F3219" s="375">
        <f t="shared" si="44"/>
        <v>0</v>
      </c>
    </row>
    <row r="3220" spans="1:6" ht="12.75">
      <c r="A3220" s="373"/>
      <c r="B3220" s="376" t="s">
        <v>1669</v>
      </c>
      <c r="C3220" s="373"/>
      <c r="D3220" s="375">
        <v>18102</v>
      </c>
      <c r="E3220" s="375">
        <v>18102</v>
      </c>
      <c r="F3220" s="375">
        <f t="shared" si="44"/>
        <v>0</v>
      </c>
    </row>
    <row r="3221" spans="1:6" ht="12.75">
      <c r="A3221" s="373"/>
      <c r="B3221" s="376" t="s">
        <v>1669</v>
      </c>
      <c r="C3221" s="373"/>
      <c r="D3221" s="375">
        <v>18102</v>
      </c>
      <c r="E3221" s="375">
        <v>18102</v>
      </c>
      <c r="F3221" s="375">
        <f t="shared" si="44"/>
        <v>0</v>
      </c>
    </row>
    <row r="3222" spans="1:6" ht="12.75">
      <c r="A3222" s="373"/>
      <c r="B3222" s="376" t="s">
        <v>1669</v>
      </c>
      <c r="C3222" s="373"/>
      <c r="D3222" s="375">
        <v>18102</v>
      </c>
      <c r="E3222" s="375">
        <v>18102</v>
      </c>
      <c r="F3222" s="375">
        <f t="shared" si="44"/>
        <v>0</v>
      </c>
    </row>
    <row r="3223" spans="1:6" ht="12.75">
      <c r="A3223" s="373"/>
      <c r="B3223" s="376" t="s">
        <v>1670</v>
      </c>
      <c r="C3223" s="373"/>
      <c r="D3223" s="375">
        <v>41654</v>
      </c>
      <c r="E3223" s="375">
        <v>41654</v>
      </c>
      <c r="F3223" s="375">
        <f t="shared" si="44"/>
        <v>0</v>
      </c>
    </row>
    <row r="3224" spans="1:6" ht="12.75">
      <c r="A3224" s="373"/>
      <c r="B3224" s="376" t="s">
        <v>1671</v>
      </c>
      <c r="C3224" s="373"/>
      <c r="D3224" s="375">
        <v>69880</v>
      </c>
      <c r="E3224" s="375">
        <v>69880</v>
      </c>
      <c r="F3224" s="375">
        <f t="shared" si="44"/>
        <v>0</v>
      </c>
    </row>
    <row r="3225" spans="1:6" ht="12.75">
      <c r="A3225" s="373"/>
      <c r="B3225" s="376" t="s">
        <v>1672</v>
      </c>
      <c r="C3225" s="373"/>
      <c r="D3225" s="375">
        <v>17652</v>
      </c>
      <c r="E3225" s="375">
        <v>17652</v>
      </c>
      <c r="F3225" s="375">
        <f t="shared" si="44"/>
        <v>0</v>
      </c>
    </row>
    <row r="3226" spans="1:6" ht="12.75">
      <c r="A3226" s="373"/>
      <c r="B3226" s="376" t="s">
        <v>1673</v>
      </c>
      <c r="C3226" s="373"/>
      <c r="D3226" s="375">
        <v>102283</v>
      </c>
      <c r="E3226" s="375">
        <v>102283</v>
      </c>
      <c r="F3226" s="375">
        <f t="shared" si="44"/>
        <v>0</v>
      </c>
    </row>
    <row r="3227" spans="1:6" ht="12.75">
      <c r="A3227" s="373"/>
      <c r="B3227" s="376" t="s">
        <v>1674</v>
      </c>
      <c r="C3227" s="373"/>
      <c r="D3227" s="375">
        <v>62991</v>
      </c>
      <c r="E3227" s="375">
        <v>62991</v>
      </c>
      <c r="F3227" s="375">
        <f t="shared" si="44"/>
        <v>0</v>
      </c>
    </row>
    <row r="3228" spans="1:6" ht="12.75">
      <c r="A3228" s="373"/>
      <c r="B3228" s="376" t="s">
        <v>1389</v>
      </c>
      <c r="C3228" s="373"/>
      <c r="D3228" s="375">
        <v>167500</v>
      </c>
      <c r="E3228" s="375">
        <v>167500</v>
      </c>
      <c r="F3228" s="375">
        <f t="shared" si="44"/>
        <v>0</v>
      </c>
    </row>
    <row r="3229" spans="1:6" ht="12.75">
      <c r="A3229" s="373"/>
      <c r="B3229" s="376" t="s">
        <v>1675</v>
      </c>
      <c r="C3229" s="373"/>
      <c r="D3229" s="375">
        <v>25244</v>
      </c>
      <c r="E3229" s="375">
        <v>25244</v>
      </c>
      <c r="F3229" s="375">
        <f t="shared" si="44"/>
        <v>0</v>
      </c>
    </row>
    <row r="3230" spans="1:6" ht="12.75">
      <c r="A3230" s="373"/>
      <c r="B3230" s="376" t="s">
        <v>1676</v>
      </c>
      <c r="C3230" s="373"/>
      <c r="D3230" s="375">
        <v>9448</v>
      </c>
      <c r="E3230" s="375">
        <v>9448</v>
      </c>
      <c r="F3230" s="375">
        <f t="shared" si="44"/>
        <v>0</v>
      </c>
    </row>
    <row r="3231" spans="1:6" ht="12.75">
      <c r="A3231" s="373"/>
      <c r="B3231" s="376" t="s">
        <v>1677</v>
      </c>
      <c r="C3231" s="373"/>
      <c r="D3231" s="375">
        <v>8326</v>
      </c>
      <c r="E3231" s="375">
        <v>8326</v>
      </c>
      <c r="F3231" s="375">
        <f t="shared" si="44"/>
        <v>0</v>
      </c>
    </row>
    <row r="3232" spans="1:6" ht="12.75">
      <c r="A3232" s="373"/>
      <c r="B3232" s="376" t="s">
        <v>1678</v>
      </c>
      <c r="C3232" s="373"/>
      <c r="D3232" s="375">
        <v>9114</v>
      </c>
      <c r="E3232" s="375">
        <v>9114</v>
      </c>
      <c r="F3232" s="375">
        <f t="shared" si="44"/>
        <v>0</v>
      </c>
    </row>
    <row r="3233" spans="1:6" ht="12.75">
      <c r="A3233" s="373"/>
      <c r="B3233" s="376" t="s">
        <v>1679</v>
      </c>
      <c r="C3233" s="373"/>
      <c r="D3233" s="375">
        <v>47953</v>
      </c>
      <c r="E3233" s="375">
        <v>47953</v>
      </c>
      <c r="F3233" s="375">
        <f t="shared" si="44"/>
        <v>0</v>
      </c>
    </row>
    <row r="3234" spans="1:6" ht="12.75">
      <c r="A3234" s="373"/>
      <c r="B3234" s="376" t="s">
        <v>1680</v>
      </c>
      <c r="C3234" s="373"/>
      <c r="D3234" s="375">
        <v>17244</v>
      </c>
      <c r="E3234" s="375">
        <v>17244</v>
      </c>
      <c r="F3234" s="375">
        <f t="shared" si="44"/>
        <v>0</v>
      </c>
    </row>
    <row r="3235" spans="1:6" ht="12.75">
      <c r="A3235" s="373"/>
      <c r="B3235" s="376" t="s">
        <v>1681</v>
      </c>
      <c r="C3235" s="373"/>
      <c r="D3235" s="375">
        <v>10500</v>
      </c>
      <c r="E3235" s="375">
        <v>10500</v>
      </c>
      <c r="F3235" s="375">
        <f t="shared" si="44"/>
        <v>0</v>
      </c>
    </row>
    <row r="3236" spans="1:6" ht="12.75">
      <c r="A3236" s="373"/>
      <c r="B3236" s="376" t="s">
        <v>1681</v>
      </c>
      <c r="C3236" s="373"/>
      <c r="D3236" s="375">
        <v>10500</v>
      </c>
      <c r="E3236" s="375">
        <v>10500</v>
      </c>
      <c r="F3236" s="375">
        <f t="shared" si="44"/>
        <v>0</v>
      </c>
    </row>
    <row r="3237" spans="1:6" ht="12.75">
      <c r="A3237" s="373"/>
      <c r="B3237" s="376" t="s">
        <v>1681</v>
      </c>
      <c r="C3237" s="373"/>
      <c r="D3237" s="375">
        <v>10500</v>
      </c>
      <c r="E3237" s="375">
        <v>10500</v>
      </c>
      <c r="F3237" s="375">
        <f t="shared" si="44"/>
        <v>0</v>
      </c>
    </row>
    <row r="3238" spans="1:6" ht="12.75">
      <c r="A3238" s="373"/>
      <c r="B3238" s="376" t="s">
        <v>1681</v>
      </c>
      <c r="C3238" s="373"/>
      <c r="D3238" s="375">
        <v>10500</v>
      </c>
      <c r="E3238" s="375">
        <v>10500</v>
      </c>
      <c r="F3238" s="375">
        <f t="shared" si="44"/>
        <v>0</v>
      </c>
    </row>
    <row r="3239" spans="1:6" ht="12.75">
      <c r="A3239" s="373"/>
      <c r="B3239" s="376" t="s">
        <v>1681</v>
      </c>
      <c r="C3239" s="373"/>
      <c r="D3239" s="375">
        <v>10500</v>
      </c>
      <c r="E3239" s="375">
        <v>10500</v>
      </c>
      <c r="F3239" s="375">
        <f t="shared" si="44"/>
        <v>0</v>
      </c>
    </row>
    <row r="3240" spans="1:6" ht="12.75">
      <c r="A3240" s="373"/>
      <c r="B3240" s="376" t="s">
        <v>1681</v>
      </c>
      <c r="C3240" s="373"/>
      <c r="D3240" s="375">
        <v>10500</v>
      </c>
      <c r="E3240" s="375">
        <v>10500</v>
      </c>
      <c r="F3240" s="375">
        <f t="shared" si="44"/>
        <v>0</v>
      </c>
    </row>
    <row r="3241" spans="1:6" ht="12.75">
      <c r="A3241" s="373"/>
      <c r="B3241" s="376" t="s">
        <v>1681</v>
      </c>
      <c r="C3241" s="373"/>
      <c r="D3241" s="375">
        <v>10500</v>
      </c>
      <c r="E3241" s="375">
        <v>10500</v>
      </c>
      <c r="F3241" s="375">
        <f t="shared" si="44"/>
        <v>0</v>
      </c>
    </row>
    <row r="3242" spans="1:6" ht="12.75">
      <c r="A3242" s="373"/>
      <c r="B3242" s="376"/>
      <c r="C3242" s="373"/>
      <c r="D3242" s="377">
        <f>SUM(D3136:D3241)</f>
        <v>5923672</v>
      </c>
      <c r="E3242" s="377">
        <f t="shared" ref="E3242:F3242" si="45">SUM(E3136:E3241)</f>
        <v>5923672</v>
      </c>
      <c r="F3242" s="377">
        <f t="shared" si="45"/>
        <v>0</v>
      </c>
    </row>
    <row r="3243" spans="1:6" ht="12.75">
      <c r="A3243" s="310"/>
      <c r="C3243" s="310"/>
      <c r="D3243" s="169"/>
      <c r="E3243" s="169"/>
      <c r="F3243" s="169"/>
    </row>
    <row r="3244" spans="1:6" ht="12.75">
      <c r="A3244" s="378" t="s">
        <v>809</v>
      </c>
      <c r="B3244" s="382"/>
      <c r="C3244" s="379"/>
      <c r="D3244" s="381"/>
      <c r="E3244" s="381"/>
      <c r="F3244" s="381"/>
    </row>
    <row r="3245" spans="1:6" ht="12.75">
      <c r="A3245" s="378"/>
      <c r="B3245" s="382" t="s">
        <v>1574</v>
      </c>
      <c r="C3245" s="379"/>
      <c r="D3245" s="381">
        <v>247900</v>
      </c>
      <c r="E3245" s="381">
        <v>247900</v>
      </c>
      <c r="F3245" s="381">
        <f>D3245-E3245</f>
        <v>0</v>
      </c>
    </row>
    <row r="3246" spans="1:6" ht="12.75">
      <c r="A3246" s="378"/>
      <c r="B3246" s="382" t="s">
        <v>195</v>
      </c>
      <c r="C3246" s="379"/>
      <c r="D3246" s="381">
        <v>475200</v>
      </c>
      <c r="E3246" s="381">
        <v>475200</v>
      </c>
      <c r="F3246" s="381">
        <f t="shared" ref="F3246:F3309" si="46">D3246-E3246</f>
        <v>0</v>
      </c>
    </row>
    <row r="3247" spans="1:6" ht="12.75">
      <c r="A3247" s="378"/>
      <c r="B3247" s="382" t="s">
        <v>1575</v>
      </c>
      <c r="C3247" s="379"/>
      <c r="D3247" s="381">
        <v>196000</v>
      </c>
      <c r="E3247" s="381">
        <v>196000</v>
      </c>
      <c r="F3247" s="381">
        <f t="shared" si="46"/>
        <v>0</v>
      </c>
    </row>
    <row r="3248" spans="1:6" ht="12.75">
      <c r="A3248" s="378"/>
      <c r="B3248" s="382" t="s">
        <v>1576</v>
      </c>
      <c r="C3248" s="379"/>
      <c r="D3248" s="381">
        <v>148000</v>
      </c>
      <c r="E3248" s="381">
        <v>148000</v>
      </c>
      <c r="F3248" s="381">
        <f t="shared" si="46"/>
        <v>0</v>
      </c>
    </row>
    <row r="3249" spans="1:6" ht="12.75">
      <c r="A3249" s="378"/>
      <c r="B3249" s="382" t="s">
        <v>1576</v>
      </c>
      <c r="C3249" s="379"/>
      <c r="D3249" s="381">
        <v>148000</v>
      </c>
      <c r="E3249" s="381">
        <v>148000</v>
      </c>
      <c r="F3249" s="381">
        <f t="shared" si="46"/>
        <v>0</v>
      </c>
    </row>
    <row r="3250" spans="1:6" ht="12.75">
      <c r="A3250" s="378"/>
      <c r="B3250" s="382" t="s">
        <v>1577</v>
      </c>
      <c r="C3250" s="379"/>
      <c r="D3250" s="381">
        <v>44800</v>
      </c>
      <c r="E3250" s="381">
        <v>44800</v>
      </c>
      <c r="F3250" s="381">
        <f t="shared" si="46"/>
        <v>0</v>
      </c>
    </row>
    <row r="3251" spans="1:6" ht="12.75">
      <c r="A3251" s="378"/>
      <c r="B3251" s="382" t="s">
        <v>1578</v>
      </c>
      <c r="C3251" s="379"/>
      <c r="D3251" s="381">
        <v>22925</v>
      </c>
      <c r="E3251" s="381">
        <v>22925</v>
      </c>
      <c r="F3251" s="381">
        <f t="shared" si="46"/>
        <v>0</v>
      </c>
    </row>
    <row r="3252" spans="1:6" ht="12.75">
      <c r="A3252" s="378"/>
      <c r="B3252" s="382" t="s">
        <v>1579</v>
      </c>
      <c r="C3252" s="379"/>
      <c r="D3252" s="381">
        <v>49246</v>
      </c>
      <c r="E3252" s="381">
        <v>49246</v>
      </c>
      <c r="F3252" s="381">
        <f t="shared" si="46"/>
        <v>0</v>
      </c>
    </row>
    <row r="3253" spans="1:6" ht="12.75">
      <c r="A3253" s="378"/>
      <c r="B3253" s="382" t="s">
        <v>199</v>
      </c>
      <c r="C3253" s="379"/>
      <c r="D3253" s="381">
        <v>26349</v>
      </c>
      <c r="E3253" s="381">
        <v>26349</v>
      </c>
      <c r="F3253" s="381">
        <f t="shared" si="46"/>
        <v>0</v>
      </c>
    </row>
    <row r="3254" spans="1:6" ht="12.75">
      <c r="A3254" s="378"/>
      <c r="B3254" s="382" t="s">
        <v>200</v>
      </c>
      <c r="C3254" s="379"/>
      <c r="D3254" s="381">
        <v>46392</v>
      </c>
      <c r="E3254" s="381">
        <v>46392</v>
      </c>
      <c r="F3254" s="381">
        <f t="shared" si="46"/>
        <v>0</v>
      </c>
    </row>
    <row r="3255" spans="1:6" ht="12.75">
      <c r="A3255" s="378"/>
      <c r="B3255" s="382" t="s">
        <v>201</v>
      </c>
      <c r="C3255" s="379"/>
      <c r="D3255" s="381">
        <v>27992</v>
      </c>
      <c r="E3255" s="381">
        <v>27992</v>
      </c>
      <c r="F3255" s="381">
        <f t="shared" si="46"/>
        <v>0</v>
      </c>
    </row>
    <row r="3256" spans="1:6" ht="12.75">
      <c r="A3256" s="378"/>
      <c r="B3256" s="382" t="s">
        <v>194</v>
      </c>
      <c r="C3256" s="379"/>
      <c r="D3256" s="381">
        <v>149712</v>
      </c>
      <c r="E3256" s="381">
        <v>149712</v>
      </c>
      <c r="F3256" s="381">
        <f t="shared" si="46"/>
        <v>0</v>
      </c>
    </row>
    <row r="3257" spans="1:6" ht="12.75">
      <c r="A3257" s="378"/>
      <c r="B3257" s="382" t="s">
        <v>197</v>
      </c>
      <c r="C3257" s="379"/>
      <c r="D3257" s="381">
        <v>11040</v>
      </c>
      <c r="E3257" s="381">
        <v>11040</v>
      </c>
      <c r="F3257" s="381">
        <f t="shared" si="46"/>
        <v>0</v>
      </c>
    </row>
    <row r="3258" spans="1:6" ht="12.75">
      <c r="A3258" s="378"/>
      <c r="B3258" s="382" t="s">
        <v>196</v>
      </c>
      <c r="C3258" s="379"/>
      <c r="D3258" s="381">
        <v>11983</v>
      </c>
      <c r="E3258" s="381">
        <v>11983</v>
      </c>
      <c r="F3258" s="381">
        <f t="shared" si="46"/>
        <v>0</v>
      </c>
    </row>
    <row r="3259" spans="1:6" ht="12.75">
      <c r="A3259" s="378"/>
      <c r="B3259" s="382" t="s">
        <v>1097</v>
      </c>
      <c r="C3259" s="379"/>
      <c r="D3259" s="381">
        <v>55000</v>
      </c>
      <c r="E3259" s="381">
        <v>55000</v>
      </c>
      <c r="F3259" s="381">
        <f t="shared" si="46"/>
        <v>0</v>
      </c>
    </row>
    <row r="3260" spans="1:6" ht="12.75">
      <c r="A3260" s="378"/>
      <c r="B3260" s="382" t="s">
        <v>1580</v>
      </c>
      <c r="C3260" s="379"/>
      <c r="D3260" s="381">
        <v>18890</v>
      </c>
      <c r="E3260" s="381">
        <v>18890</v>
      </c>
      <c r="F3260" s="381">
        <f t="shared" si="46"/>
        <v>0</v>
      </c>
    </row>
    <row r="3261" spans="1:6" ht="12.75">
      <c r="A3261" s="378"/>
      <c r="B3261" s="382" t="s">
        <v>1400</v>
      </c>
      <c r="C3261" s="379"/>
      <c r="D3261" s="381">
        <v>46449</v>
      </c>
      <c r="E3261" s="381">
        <v>46449</v>
      </c>
      <c r="F3261" s="381">
        <f t="shared" si="46"/>
        <v>0</v>
      </c>
    </row>
    <row r="3262" spans="1:6" ht="12.75">
      <c r="A3262" s="378"/>
      <c r="B3262" s="382" t="s">
        <v>1402</v>
      </c>
      <c r="C3262" s="379"/>
      <c r="D3262" s="381">
        <v>18102</v>
      </c>
      <c r="E3262" s="381">
        <v>18102</v>
      </c>
      <c r="F3262" s="381">
        <f t="shared" si="46"/>
        <v>0</v>
      </c>
    </row>
    <row r="3263" spans="1:6" ht="12.75">
      <c r="A3263" s="378"/>
      <c r="B3263" s="382" t="s">
        <v>1403</v>
      </c>
      <c r="C3263" s="379"/>
      <c r="D3263" s="381">
        <v>78732</v>
      </c>
      <c r="E3263" s="381">
        <v>78732</v>
      </c>
      <c r="F3263" s="381">
        <f t="shared" si="46"/>
        <v>0</v>
      </c>
    </row>
    <row r="3264" spans="1:6" ht="12.75">
      <c r="A3264" s="378"/>
      <c r="B3264" s="382" t="s">
        <v>1401</v>
      </c>
      <c r="C3264" s="379"/>
      <c r="D3264" s="381">
        <v>44086</v>
      </c>
      <c r="E3264" s="381">
        <v>44086</v>
      </c>
      <c r="F3264" s="381">
        <f t="shared" si="46"/>
        <v>0</v>
      </c>
    </row>
    <row r="3265" spans="1:6" ht="12.75">
      <c r="A3265" s="378"/>
      <c r="B3265" s="382" t="s">
        <v>1581</v>
      </c>
      <c r="C3265" s="379"/>
      <c r="D3265" s="381">
        <v>29016</v>
      </c>
      <c r="E3265" s="381">
        <v>29016</v>
      </c>
      <c r="F3265" s="381">
        <f t="shared" si="46"/>
        <v>0</v>
      </c>
    </row>
    <row r="3266" spans="1:6" ht="12.75">
      <c r="A3266" s="378"/>
      <c r="B3266" s="382" t="s">
        <v>1582</v>
      </c>
      <c r="C3266" s="379"/>
      <c r="D3266" s="381">
        <v>40000</v>
      </c>
      <c r="E3266" s="381">
        <v>40000</v>
      </c>
      <c r="F3266" s="381">
        <f t="shared" si="46"/>
        <v>0</v>
      </c>
    </row>
    <row r="3267" spans="1:6" ht="12.75">
      <c r="A3267" s="378"/>
      <c r="B3267" s="382" t="s">
        <v>1582</v>
      </c>
      <c r="C3267" s="379"/>
      <c r="D3267" s="381">
        <v>40000</v>
      </c>
      <c r="E3267" s="381">
        <v>40000</v>
      </c>
      <c r="F3267" s="381">
        <f t="shared" si="46"/>
        <v>0</v>
      </c>
    </row>
    <row r="3268" spans="1:6" ht="12.75">
      <c r="A3268" s="378"/>
      <c r="B3268" s="382" t="s">
        <v>1582</v>
      </c>
      <c r="C3268" s="379"/>
      <c r="D3268" s="381">
        <v>40000</v>
      </c>
      <c r="E3268" s="381">
        <v>40000</v>
      </c>
      <c r="F3268" s="381">
        <f t="shared" si="46"/>
        <v>0</v>
      </c>
    </row>
    <row r="3269" spans="1:6" ht="12.75">
      <c r="A3269" s="378"/>
      <c r="B3269" s="382" t="s">
        <v>1582</v>
      </c>
      <c r="C3269" s="379"/>
      <c r="D3269" s="381">
        <v>40000</v>
      </c>
      <c r="E3269" s="381">
        <v>40000</v>
      </c>
      <c r="F3269" s="381">
        <f t="shared" si="46"/>
        <v>0</v>
      </c>
    </row>
    <row r="3270" spans="1:6" ht="12.75">
      <c r="A3270" s="378"/>
      <c r="B3270" s="382" t="s">
        <v>1405</v>
      </c>
      <c r="C3270" s="379"/>
      <c r="D3270" s="381">
        <v>10235</v>
      </c>
      <c r="E3270" s="381">
        <v>10235</v>
      </c>
      <c r="F3270" s="381">
        <f t="shared" si="46"/>
        <v>0</v>
      </c>
    </row>
    <row r="3271" spans="1:6" ht="12.75">
      <c r="A3271" s="378"/>
      <c r="B3271" s="382" t="s">
        <v>1404</v>
      </c>
      <c r="C3271" s="379"/>
      <c r="D3271" s="381">
        <v>22039</v>
      </c>
      <c r="E3271" s="381">
        <v>22039</v>
      </c>
      <c r="F3271" s="381">
        <f t="shared" si="46"/>
        <v>0</v>
      </c>
    </row>
    <row r="3272" spans="1:6" ht="12.75">
      <c r="A3272" s="378"/>
      <c r="B3272" s="382" t="s">
        <v>1583</v>
      </c>
      <c r="C3272" s="379"/>
      <c r="D3272" s="381">
        <v>90546</v>
      </c>
      <c r="E3272" s="381">
        <v>90546</v>
      </c>
      <c r="F3272" s="381">
        <f t="shared" si="46"/>
        <v>0</v>
      </c>
    </row>
    <row r="3273" spans="1:6" ht="12.75">
      <c r="A3273" s="378"/>
      <c r="B3273" s="382" t="s">
        <v>1716</v>
      </c>
      <c r="C3273" s="379"/>
      <c r="D3273" s="381">
        <v>2350</v>
      </c>
      <c r="E3273" s="381">
        <v>2350</v>
      </c>
      <c r="F3273" s="381">
        <f t="shared" si="46"/>
        <v>0</v>
      </c>
    </row>
    <row r="3274" spans="1:6" ht="12.75">
      <c r="A3274" s="378"/>
      <c r="B3274" s="382" t="s">
        <v>1716</v>
      </c>
      <c r="C3274" s="379"/>
      <c r="D3274" s="381">
        <v>2350</v>
      </c>
      <c r="E3274" s="381">
        <v>2350</v>
      </c>
      <c r="F3274" s="381">
        <f t="shared" si="46"/>
        <v>0</v>
      </c>
    </row>
    <row r="3275" spans="1:6" ht="12.75">
      <c r="A3275" s="378"/>
      <c r="B3275" s="382" t="s">
        <v>1716</v>
      </c>
      <c r="C3275" s="379"/>
      <c r="D3275" s="381">
        <v>2350</v>
      </c>
      <c r="E3275" s="381">
        <v>2350</v>
      </c>
      <c r="F3275" s="381">
        <f t="shared" si="46"/>
        <v>0</v>
      </c>
    </row>
    <row r="3276" spans="1:6" ht="12.75">
      <c r="A3276" s="378"/>
      <c r="B3276" s="382" t="s">
        <v>1716</v>
      </c>
      <c r="C3276" s="379"/>
      <c r="D3276" s="381">
        <v>2350</v>
      </c>
      <c r="E3276" s="381">
        <v>2350</v>
      </c>
      <c r="F3276" s="381">
        <f t="shared" si="46"/>
        <v>0</v>
      </c>
    </row>
    <row r="3277" spans="1:6" ht="12.75">
      <c r="A3277" s="378"/>
      <c r="B3277" s="382" t="s">
        <v>1716</v>
      </c>
      <c r="C3277" s="379"/>
      <c r="D3277" s="381">
        <v>2350</v>
      </c>
      <c r="E3277" s="381">
        <v>2350</v>
      </c>
      <c r="F3277" s="381">
        <f t="shared" si="46"/>
        <v>0</v>
      </c>
    </row>
    <row r="3278" spans="1:6" ht="12.75">
      <c r="A3278" s="378"/>
      <c r="B3278" s="382" t="s">
        <v>1716</v>
      </c>
      <c r="C3278" s="379"/>
      <c r="D3278" s="381">
        <v>2350</v>
      </c>
      <c r="E3278" s="381">
        <v>2350</v>
      </c>
      <c r="F3278" s="381">
        <f t="shared" si="46"/>
        <v>0</v>
      </c>
    </row>
    <row r="3279" spans="1:6" ht="12.75">
      <c r="A3279" s="378"/>
      <c r="B3279" s="382" t="s">
        <v>1716</v>
      </c>
      <c r="C3279" s="379"/>
      <c r="D3279" s="381">
        <v>2350</v>
      </c>
      <c r="E3279" s="381">
        <v>2350</v>
      </c>
      <c r="F3279" s="381">
        <f t="shared" si="46"/>
        <v>0</v>
      </c>
    </row>
    <row r="3280" spans="1:6" ht="12.75">
      <c r="A3280" s="378"/>
      <c r="B3280" s="382" t="s">
        <v>1716</v>
      </c>
      <c r="C3280" s="379"/>
      <c r="D3280" s="381">
        <v>2350</v>
      </c>
      <c r="E3280" s="381">
        <v>2350</v>
      </c>
      <c r="F3280" s="381">
        <f t="shared" si="46"/>
        <v>0</v>
      </c>
    </row>
    <row r="3281" spans="1:6" ht="12.75">
      <c r="A3281" s="378"/>
      <c r="B3281" s="382" t="s">
        <v>1716</v>
      </c>
      <c r="C3281" s="379"/>
      <c r="D3281" s="381">
        <v>2350</v>
      </c>
      <c r="E3281" s="381">
        <v>2350</v>
      </c>
      <c r="F3281" s="381">
        <f t="shared" si="46"/>
        <v>0</v>
      </c>
    </row>
    <row r="3282" spans="1:6" ht="12.75">
      <c r="A3282" s="378"/>
      <c r="B3282" s="382" t="s">
        <v>1716</v>
      </c>
      <c r="C3282" s="379"/>
      <c r="D3282" s="381">
        <v>2350</v>
      </c>
      <c r="E3282" s="381">
        <v>2350</v>
      </c>
      <c r="F3282" s="381">
        <f t="shared" si="46"/>
        <v>0</v>
      </c>
    </row>
    <row r="3283" spans="1:6" ht="12.75">
      <c r="A3283" s="378"/>
      <c r="B3283" s="382" t="s">
        <v>1716</v>
      </c>
      <c r="C3283" s="379"/>
      <c r="D3283" s="381">
        <v>2350</v>
      </c>
      <c r="E3283" s="381">
        <v>2350</v>
      </c>
      <c r="F3283" s="381">
        <f t="shared" si="46"/>
        <v>0</v>
      </c>
    </row>
    <row r="3284" spans="1:6" ht="12.75">
      <c r="A3284" s="378"/>
      <c r="B3284" s="382" t="s">
        <v>1716</v>
      </c>
      <c r="C3284" s="379"/>
      <c r="D3284" s="381">
        <v>2350</v>
      </c>
      <c r="E3284" s="381">
        <v>2350</v>
      </c>
      <c r="F3284" s="381">
        <f t="shared" si="46"/>
        <v>0</v>
      </c>
    </row>
    <row r="3285" spans="1:6" ht="12.75">
      <c r="A3285" s="378"/>
      <c r="B3285" s="382" t="s">
        <v>1716</v>
      </c>
      <c r="C3285" s="379"/>
      <c r="D3285" s="381">
        <v>2350</v>
      </c>
      <c r="E3285" s="381">
        <v>2350</v>
      </c>
      <c r="F3285" s="381">
        <f t="shared" si="46"/>
        <v>0</v>
      </c>
    </row>
    <row r="3286" spans="1:6" ht="12.75">
      <c r="A3286" s="378"/>
      <c r="B3286" s="382" t="s">
        <v>1716</v>
      </c>
      <c r="C3286" s="379"/>
      <c r="D3286" s="381">
        <v>2350</v>
      </c>
      <c r="E3286" s="381">
        <v>2350</v>
      </c>
      <c r="F3286" s="381">
        <f t="shared" si="46"/>
        <v>0</v>
      </c>
    </row>
    <row r="3287" spans="1:6" ht="12.75">
      <c r="A3287" s="378"/>
      <c r="B3287" s="382" t="s">
        <v>1716</v>
      </c>
      <c r="C3287" s="379"/>
      <c r="D3287" s="381">
        <v>2350</v>
      </c>
      <c r="E3287" s="381">
        <v>2350</v>
      </c>
      <c r="F3287" s="381">
        <f t="shared" si="46"/>
        <v>0</v>
      </c>
    </row>
    <row r="3288" spans="1:6" ht="12.75">
      <c r="A3288" s="378"/>
      <c r="B3288" s="382" t="s">
        <v>1716</v>
      </c>
      <c r="C3288" s="379"/>
      <c r="D3288" s="381">
        <v>2350</v>
      </c>
      <c r="E3288" s="381">
        <v>2350</v>
      </c>
      <c r="F3288" s="381">
        <f t="shared" si="46"/>
        <v>0</v>
      </c>
    </row>
    <row r="3289" spans="1:6" ht="12.75">
      <c r="A3289" s="378"/>
      <c r="B3289" s="382" t="s">
        <v>1716</v>
      </c>
      <c r="C3289" s="379"/>
      <c r="D3289" s="381">
        <v>2350</v>
      </c>
      <c r="E3289" s="381">
        <v>2350</v>
      </c>
      <c r="F3289" s="381">
        <f t="shared" si="46"/>
        <v>0</v>
      </c>
    </row>
    <row r="3290" spans="1:6" ht="12.75">
      <c r="A3290" s="378"/>
      <c r="B3290" s="382" t="s">
        <v>1716</v>
      </c>
      <c r="C3290" s="379"/>
      <c r="D3290" s="381">
        <v>2350</v>
      </c>
      <c r="E3290" s="381">
        <v>2350</v>
      </c>
      <c r="F3290" s="381">
        <f t="shared" si="46"/>
        <v>0</v>
      </c>
    </row>
    <row r="3291" spans="1:6" ht="12.75">
      <c r="A3291" s="378"/>
      <c r="B3291" s="382" t="s">
        <v>1716</v>
      </c>
      <c r="C3291" s="379"/>
      <c r="D3291" s="381">
        <v>2350</v>
      </c>
      <c r="E3291" s="381">
        <v>2350</v>
      </c>
      <c r="F3291" s="381">
        <f t="shared" si="46"/>
        <v>0</v>
      </c>
    </row>
    <row r="3292" spans="1:6" ht="12.75">
      <c r="A3292" s="378"/>
      <c r="B3292" s="382" t="s">
        <v>1716</v>
      </c>
      <c r="C3292" s="379"/>
      <c r="D3292" s="381">
        <v>2350</v>
      </c>
      <c r="E3292" s="381">
        <v>2350</v>
      </c>
      <c r="F3292" s="381">
        <f t="shared" si="46"/>
        <v>0</v>
      </c>
    </row>
    <row r="3293" spans="1:6" ht="12.75">
      <c r="A3293" s="378"/>
      <c r="B3293" s="382" t="s">
        <v>1716</v>
      </c>
      <c r="C3293" s="379"/>
      <c r="D3293" s="381">
        <v>2350</v>
      </c>
      <c r="E3293" s="381">
        <v>2350</v>
      </c>
      <c r="F3293" s="381">
        <f t="shared" si="46"/>
        <v>0</v>
      </c>
    </row>
    <row r="3294" spans="1:6" ht="12.75">
      <c r="A3294" s="378"/>
      <c r="B3294" s="382" t="s">
        <v>1716</v>
      </c>
      <c r="C3294" s="379"/>
      <c r="D3294" s="381">
        <v>2350</v>
      </c>
      <c r="E3294" s="381">
        <v>2350</v>
      </c>
      <c r="F3294" s="381">
        <f t="shared" si="46"/>
        <v>0</v>
      </c>
    </row>
    <row r="3295" spans="1:6" ht="12.75">
      <c r="A3295" s="378"/>
      <c r="B3295" s="382" t="s">
        <v>1716</v>
      </c>
      <c r="C3295" s="379"/>
      <c r="D3295" s="381">
        <v>2350</v>
      </c>
      <c r="E3295" s="381">
        <v>2350</v>
      </c>
      <c r="F3295" s="381">
        <f t="shared" si="46"/>
        <v>0</v>
      </c>
    </row>
    <row r="3296" spans="1:6" ht="12.75">
      <c r="A3296" s="378"/>
      <c r="B3296" s="382" t="s">
        <v>1716</v>
      </c>
      <c r="C3296" s="379"/>
      <c r="D3296" s="381">
        <v>2350</v>
      </c>
      <c r="E3296" s="381">
        <v>2350</v>
      </c>
      <c r="F3296" s="381">
        <f t="shared" si="46"/>
        <v>0</v>
      </c>
    </row>
    <row r="3297" spans="1:6" ht="12.75">
      <c r="A3297" s="378"/>
      <c r="B3297" s="382" t="s">
        <v>1716</v>
      </c>
      <c r="C3297" s="379"/>
      <c r="D3297" s="381">
        <v>2350</v>
      </c>
      <c r="E3297" s="381">
        <v>2350</v>
      </c>
      <c r="F3297" s="381">
        <f t="shared" si="46"/>
        <v>0</v>
      </c>
    </row>
    <row r="3298" spans="1:6" ht="12.75">
      <c r="A3298" s="378"/>
      <c r="B3298" s="382" t="s">
        <v>1716</v>
      </c>
      <c r="C3298" s="379"/>
      <c r="D3298" s="381">
        <v>2350</v>
      </c>
      <c r="E3298" s="381">
        <v>2350</v>
      </c>
      <c r="F3298" s="381">
        <f t="shared" si="46"/>
        <v>0</v>
      </c>
    </row>
    <row r="3299" spans="1:6" ht="12.75">
      <c r="A3299" s="378"/>
      <c r="B3299" s="382" t="s">
        <v>1716</v>
      </c>
      <c r="C3299" s="379"/>
      <c r="D3299" s="381">
        <v>2350</v>
      </c>
      <c r="E3299" s="381">
        <v>2350</v>
      </c>
      <c r="F3299" s="381">
        <f t="shared" si="46"/>
        <v>0</v>
      </c>
    </row>
    <row r="3300" spans="1:6" ht="12.75">
      <c r="A3300" s="378"/>
      <c r="B3300" s="382" t="s">
        <v>1716</v>
      </c>
      <c r="C3300" s="379"/>
      <c r="D3300" s="381">
        <v>2350</v>
      </c>
      <c r="E3300" s="381">
        <v>2350</v>
      </c>
      <c r="F3300" s="381">
        <f t="shared" si="46"/>
        <v>0</v>
      </c>
    </row>
    <row r="3301" spans="1:6" ht="12.75">
      <c r="A3301" s="378"/>
      <c r="B3301" s="382" t="s">
        <v>1716</v>
      </c>
      <c r="C3301" s="379"/>
      <c r="D3301" s="381">
        <v>2350</v>
      </c>
      <c r="E3301" s="381">
        <v>2350</v>
      </c>
      <c r="F3301" s="381">
        <f t="shared" si="46"/>
        <v>0</v>
      </c>
    </row>
    <row r="3302" spans="1:6" ht="12.75">
      <c r="A3302" s="378"/>
      <c r="B3302" s="382" t="s">
        <v>1716</v>
      </c>
      <c r="C3302" s="379"/>
      <c r="D3302" s="381">
        <v>2350</v>
      </c>
      <c r="E3302" s="381">
        <v>2350</v>
      </c>
      <c r="F3302" s="381">
        <f t="shared" si="46"/>
        <v>0</v>
      </c>
    </row>
    <row r="3303" spans="1:6" ht="12.75">
      <c r="A3303" s="378"/>
      <c r="B3303" s="382" t="s">
        <v>1716</v>
      </c>
      <c r="C3303" s="379"/>
      <c r="D3303" s="381">
        <v>2350</v>
      </c>
      <c r="E3303" s="381">
        <v>2350</v>
      </c>
      <c r="F3303" s="381">
        <f t="shared" si="46"/>
        <v>0</v>
      </c>
    </row>
    <row r="3304" spans="1:6" ht="12.75">
      <c r="A3304" s="378"/>
      <c r="B3304" s="382" t="s">
        <v>1716</v>
      </c>
      <c r="C3304" s="379"/>
      <c r="D3304" s="381">
        <v>2350</v>
      </c>
      <c r="E3304" s="381">
        <v>2350</v>
      </c>
      <c r="F3304" s="381">
        <f t="shared" si="46"/>
        <v>0</v>
      </c>
    </row>
    <row r="3305" spans="1:6" ht="12.75">
      <c r="A3305" s="378"/>
      <c r="B3305" s="382" t="s">
        <v>1716</v>
      </c>
      <c r="C3305" s="379"/>
      <c r="D3305" s="381">
        <v>2350</v>
      </c>
      <c r="E3305" s="381">
        <v>2350</v>
      </c>
      <c r="F3305" s="381">
        <f t="shared" si="46"/>
        <v>0</v>
      </c>
    </row>
    <row r="3306" spans="1:6" ht="12.75">
      <c r="A3306" s="378"/>
      <c r="B3306" s="382" t="s">
        <v>1716</v>
      </c>
      <c r="C3306" s="379"/>
      <c r="D3306" s="381">
        <v>2350</v>
      </c>
      <c r="E3306" s="381">
        <v>2350</v>
      </c>
      <c r="F3306" s="381">
        <f t="shared" si="46"/>
        <v>0</v>
      </c>
    </row>
    <row r="3307" spans="1:6" ht="12.75">
      <c r="A3307" s="378"/>
      <c r="B3307" s="382" t="s">
        <v>1716</v>
      </c>
      <c r="C3307" s="379"/>
      <c r="D3307" s="381">
        <v>2350</v>
      </c>
      <c r="E3307" s="381">
        <v>2350</v>
      </c>
      <c r="F3307" s="381">
        <f t="shared" si="46"/>
        <v>0</v>
      </c>
    </row>
    <row r="3308" spans="1:6" ht="12.75">
      <c r="A3308" s="378"/>
      <c r="B3308" s="382" t="s">
        <v>1716</v>
      </c>
      <c r="C3308" s="379"/>
      <c r="D3308" s="381">
        <v>2350</v>
      </c>
      <c r="E3308" s="381">
        <v>2350</v>
      </c>
      <c r="F3308" s="381">
        <f t="shared" si="46"/>
        <v>0</v>
      </c>
    </row>
    <row r="3309" spans="1:6" ht="12.75">
      <c r="A3309" s="378"/>
      <c r="B3309" s="382" t="s">
        <v>1716</v>
      </c>
      <c r="C3309" s="379"/>
      <c r="D3309" s="381">
        <v>2350</v>
      </c>
      <c r="E3309" s="381">
        <v>2350</v>
      </c>
      <c r="F3309" s="381">
        <f t="shared" si="46"/>
        <v>0</v>
      </c>
    </row>
    <row r="3310" spans="1:6" ht="12.75">
      <c r="A3310" s="378"/>
      <c r="B3310" s="382" t="s">
        <v>1716</v>
      </c>
      <c r="C3310" s="379"/>
      <c r="D3310" s="381">
        <v>2350</v>
      </c>
      <c r="E3310" s="381">
        <v>2350</v>
      </c>
      <c r="F3310" s="381">
        <f t="shared" ref="F3310:F3373" si="47">D3310-E3310</f>
        <v>0</v>
      </c>
    </row>
    <row r="3311" spans="1:6" ht="12.75">
      <c r="A3311" s="378"/>
      <c r="B3311" s="382" t="s">
        <v>1716</v>
      </c>
      <c r="C3311" s="379"/>
      <c r="D3311" s="381">
        <v>2350</v>
      </c>
      <c r="E3311" s="381">
        <v>2350</v>
      </c>
      <c r="F3311" s="381">
        <f t="shared" si="47"/>
        <v>0</v>
      </c>
    </row>
    <row r="3312" spans="1:6" ht="12.75">
      <c r="A3312" s="378"/>
      <c r="B3312" s="382" t="s">
        <v>1716</v>
      </c>
      <c r="C3312" s="379"/>
      <c r="D3312" s="381">
        <v>2350</v>
      </c>
      <c r="E3312" s="381">
        <v>2350</v>
      </c>
      <c r="F3312" s="381">
        <f t="shared" si="47"/>
        <v>0</v>
      </c>
    </row>
    <row r="3313" spans="1:6" ht="12.75">
      <c r="A3313" s="378"/>
      <c r="B3313" s="382" t="s">
        <v>1716</v>
      </c>
      <c r="C3313" s="379"/>
      <c r="D3313" s="381">
        <v>2350</v>
      </c>
      <c r="E3313" s="381">
        <v>2350</v>
      </c>
      <c r="F3313" s="381">
        <f t="shared" si="47"/>
        <v>0</v>
      </c>
    </row>
    <row r="3314" spans="1:6" ht="12.75">
      <c r="A3314" s="378"/>
      <c r="B3314" s="382" t="s">
        <v>1716</v>
      </c>
      <c r="C3314" s="379"/>
      <c r="D3314" s="381">
        <v>2350</v>
      </c>
      <c r="E3314" s="381">
        <v>2350</v>
      </c>
      <c r="F3314" s="381">
        <f t="shared" si="47"/>
        <v>0</v>
      </c>
    </row>
    <row r="3315" spans="1:6" ht="12.75">
      <c r="A3315" s="378"/>
      <c r="B3315" s="382" t="s">
        <v>1716</v>
      </c>
      <c r="C3315" s="379"/>
      <c r="D3315" s="381">
        <v>2350</v>
      </c>
      <c r="E3315" s="381">
        <v>2350</v>
      </c>
      <c r="F3315" s="381">
        <f t="shared" si="47"/>
        <v>0</v>
      </c>
    </row>
    <row r="3316" spans="1:6" ht="12.75">
      <c r="A3316" s="378"/>
      <c r="B3316" s="382" t="s">
        <v>1716</v>
      </c>
      <c r="C3316" s="379"/>
      <c r="D3316" s="381">
        <v>2350</v>
      </c>
      <c r="E3316" s="381">
        <v>2350</v>
      </c>
      <c r="F3316" s="381">
        <f t="shared" si="47"/>
        <v>0</v>
      </c>
    </row>
    <row r="3317" spans="1:6" ht="12.75">
      <c r="A3317" s="378"/>
      <c r="B3317" s="382" t="s">
        <v>1716</v>
      </c>
      <c r="C3317" s="379"/>
      <c r="D3317" s="381">
        <v>2350</v>
      </c>
      <c r="E3317" s="381">
        <v>2350</v>
      </c>
      <c r="F3317" s="381">
        <f t="shared" si="47"/>
        <v>0</v>
      </c>
    </row>
    <row r="3318" spans="1:6" ht="12.75">
      <c r="A3318" s="378"/>
      <c r="B3318" s="382" t="s">
        <v>1716</v>
      </c>
      <c r="C3318" s="379"/>
      <c r="D3318" s="381">
        <v>2350</v>
      </c>
      <c r="E3318" s="381">
        <v>2350</v>
      </c>
      <c r="F3318" s="381">
        <f t="shared" si="47"/>
        <v>0</v>
      </c>
    </row>
    <row r="3319" spans="1:6" ht="12.75">
      <c r="A3319" s="378"/>
      <c r="B3319" s="382" t="s">
        <v>1716</v>
      </c>
      <c r="C3319" s="379"/>
      <c r="D3319" s="381">
        <v>2350</v>
      </c>
      <c r="E3319" s="381">
        <v>2350</v>
      </c>
      <c r="F3319" s="381">
        <f t="shared" si="47"/>
        <v>0</v>
      </c>
    </row>
    <row r="3320" spans="1:6" ht="12.75">
      <c r="A3320" s="378"/>
      <c r="B3320" s="382" t="s">
        <v>1716</v>
      </c>
      <c r="C3320" s="379"/>
      <c r="D3320" s="381">
        <v>2350</v>
      </c>
      <c r="E3320" s="381">
        <v>2350</v>
      </c>
      <c r="F3320" s="381">
        <f t="shared" si="47"/>
        <v>0</v>
      </c>
    </row>
    <row r="3321" spans="1:6" ht="12.75">
      <c r="A3321" s="378"/>
      <c r="B3321" s="382" t="s">
        <v>1716</v>
      </c>
      <c r="C3321" s="379"/>
      <c r="D3321" s="381">
        <v>2350</v>
      </c>
      <c r="E3321" s="381">
        <v>2350</v>
      </c>
      <c r="F3321" s="381">
        <f t="shared" si="47"/>
        <v>0</v>
      </c>
    </row>
    <row r="3322" spans="1:6" ht="12.75">
      <c r="A3322" s="378"/>
      <c r="B3322" s="382" t="s">
        <v>1716</v>
      </c>
      <c r="C3322" s="379"/>
      <c r="D3322" s="381">
        <v>2350</v>
      </c>
      <c r="E3322" s="381">
        <v>2350</v>
      </c>
      <c r="F3322" s="381">
        <f t="shared" si="47"/>
        <v>0</v>
      </c>
    </row>
    <row r="3323" spans="1:6" ht="12.75">
      <c r="A3323" s="378"/>
      <c r="B3323" s="382" t="s">
        <v>1716</v>
      </c>
      <c r="C3323" s="379"/>
      <c r="D3323" s="381">
        <v>2350</v>
      </c>
      <c r="E3323" s="381">
        <v>2350</v>
      </c>
      <c r="F3323" s="381">
        <f t="shared" si="47"/>
        <v>0</v>
      </c>
    </row>
    <row r="3324" spans="1:6" ht="12.75">
      <c r="A3324" s="378"/>
      <c r="B3324" s="382" t="s">
        <v>1716</v>
      </c>
      <c r="C3324" s="379"/>
      <c r="D3324" s="381">
        <v>2350</v>
      </c>
      <c r="E3324" s="381">
        <v>2350</v>
      </c>
      <c r="F3324" s="381">
        <f t="shared" si="47"/>
        <v>0</v>
      </c>
    </row>
    <row r="3325" spans="1:6" ht="12.75">
      <c r="A3325" s="378"/>
      <c r="B3325" s="382" t="s">
        <v>1716</v>
      </c>
      <c r="C3325" s="379"/>
      <c r="D3325" s="381">
        <v>2350</v>
      </c>
      <c r="E3325" s="381">
        <v>2350</v>
      </c>
      <c r="F3325" s="381">
        <f t="shared" si="47"/>
        <v>0</v>
      </c>
    </row>
    <row r="3326" spans="1:6" ht="12.75">
      <c r="A3326" s="378"/>
      <c r="B3326" s="382" t="s">
        <v>1716</v>
      </c>
      <c r="C3326" s="379"/>
      <c r="D3326" s="381">
        <v>2350</v>
      </c>
      <c r="E3326" s="381">
        <v>2350</v>
      </c>
      <c r="F3326" s="381">
        <f t="shared" si="47"/>
        <v>0</v>
      </c>
    </row>
    <row r="3327" spans="1:6" ht="12.75">
      <c r="A3327" s="378"/>
      <c r="B3327" s="382" t="s">
        <v>1716</v>
      </c>
      <c r="C3327" s="379"/>
      <c r="D3327" s="381">
        <v>2350</v>
      </c>
      <c r="E3327" s="381">
        <v>2350</v>
      </c>
      <c r="F3327" s="381">
        <f t="shared" si="47"/>
        <v>0</v>
      </c>
    </row>
    <row r="3328" spans="1:6" ht="12.75">
      <c r="A3328" s="378"/>
      <c r="B3328" s="382" t="s">
        <v>1716</v>
      </c>
      <c r="C3328" s="379"/>
      <c r="D3328" s="381">
        <v>2350</v>
      </c>
      <c r="E3328" s="381">
        <v>2350</v>
      </c>
      <c r="F3328" s="381">
        <f t="shared" si="47"/>
        <v>0</v>
      </c>
    </row>
    <row r="3329" spans="1:6" ht="12.75">
      <c r="A3329" s="378"/>
      <c r="B3329" s="382" t="s">
        <v>1716</v>
      </c>
      <c r="C3329" s="379"/>
      <c r="D3329" s="381">
        <v>2350</v>
      </c>
      <c r="E3329" s="381">
        <v>2350</v>
      </c>
      <c r="F3329" s="381">
        <f t="shared" si="47"/>
        <v>0</v>
      </c>
    </row>
    <row r="3330" spans="1:6" ht="12.75">
      <c r="A3330" s="378"/>
      <c r="B3330" s="382" t="s">
        <v>1716</v>
      </c>
      <c r="C3330" s="379"/>
      <c r="D3330" s="381">
        <v>2350</v>
      </c>
      <c r="E3330" s="381">
        <v>2350</v>
      </c>
      <c r="F3330" s="381">
        <f t="shared" si="47"/>
        <v>0</v>
      </c>
    </row>
    <row r="3331" spans="1:6" ht="12.75">
      <c r="A3331" s="378"/>
      <c r="B3331" s="382" t="s">
        <v>1716</v>
      </c>
      <c r="C3331" s="379"/>
      <c r="D3331" s="381">
        <v>2350</v>
      </c>
      <c r="E3331" s="381">
        <v>2350</v>
      </c>
      <c r="F3331" s="381">
        <f t="shared" si="47"/>
        <v>0</v>
      </c>
    </row>
    <row r="3332" spans="1:6" ht="12.75">
      <c r="A3332" s="378"/>
      <c r="B3332" s="382" t="s">
        <v>1716</v>
      </c>
      <c r="C3332" s="379"/>
      <c r="D3332" s="381">
        <v>2350</v>
      </c>
      <c r="E3332" s="381">
        <v>2350</v>
      </c>
      <c r="F3332" s="381">
        <f t="shared" si="47"/>
        <v>0</v>
      </c>
    </row>
    <row r="3333" spans="1:6" ht="12.75">
      <c r="A3333" s="378"/>
      <c r="B3333" s="382" t="s">
        <v>1716</v>
      </c>
      <c r="C3333" s="379"/>
      <c r="D3333" s="381">
        <v>2350</v>
      </c>
      <c r="E3333" s="381">
        <v>2350</v>
      </c>
      <c r="F3333" s="381">
        <f t="shared" si="47"/>
        <v>0</v>
      </c>
    </row>
    <row r="3334" spans="1:6" ht="12.75">
      <c r="A3334" s="378"/>
      <c r="B3334" s="382" t="s">
        <v>1716</v>
      </c>
      <c r="C3334" s="379"/>
      <c r="D3334" s="381">
        <v>2350</v>
      </c>
      <c r="E3334" s="381">
        <v>2350</v>
      </c>
      <c r="F3334" s="381">
        <f t="shared" si="47"/>
        <v>0</v>
      </c>
    </row>
    <row r="3335" spans="1:6" ht="12.75">
      <c r="A3335" s="378"/>
      <c r="B3335" s="382" t="s">
        <v>1716</v>
      </c>
      <c r="C3335" s="379"/>
      <c r="D3335" s="381">
        <v>2350</v>
      </c>
      <c r="E3335" s="381">
        <v>2350</v>
      </c>
      <c r="F3335" s="381">
        <f t="shared" si="47"/>
        <v>0</v>
      </c>
    </row>
    <row r="3336" spans="1:6" ht="12.75">
      <c r="A3336" s="378"/>
      <c r="B3336" s="382" t="s">
        <v>1716</v>
      </c>
      <c r="C3336" s="379"/>
      <c r="D3336" s="381">
        <v>2350</v>
      </c>
      <c r="E3336" s="381">
        <v>2350</v>
      </c>
      <c r="F3336" s="381">
        <f t="shared" si="47"/>
        <v>0</v>
      </c>
    </row>
    <row r="3337" spans="1:6" ht="12.75">
      <c r="A3337" s="378"/>
      <c r="B3337" s="382" t="s">
        <v>1716</v>
      </c>
      <c r="C3337" s="379"/>
      <c r="D3337" s="381">
        <v>2350</v>
      </c>
      <c r="E3337" s="381">
        <v>2350</v>
      </c>
      <c r="F3337" s="381">
        <f t="shared" si="47"/>
        <v>0</v>
      </c>
    </row>
    <row r="3338" spans="1:6" ht="12.75">
      <c r="A3338" s="378"/>
      <c r="B3338" s="382" t="s">
        <v>1716</v>
      </c>
      <c r="C3338" s="379"/>
      <c r="D3338" s="381">
        <v>2350</v>
      </c>
      <c r="E3338" s="381">
        <v>2350</v>
      </c>
      <c r="F3338" s="381">
        <f t="shared" si="47"/>
        <v>0</v>
      </c>
    </row>
    <row r="3339" spans="1:6" ht="12.75">
      <c r="A3339" s="378"/>
      <c r="B3339" s="382" t="s">
        <v>1716</v>
      </c>
      <c r="C3339" s="379"/>
      <c r="D3339" s="381">
        <v>2350</v>
      </c>
      <c r="E3339" s="381">
        <v>2350</v>
      </c>
      <c r="F3339" s="381">
        <f t="shared" si="47"/>
        <v>0</v>
      </c>
    </row>
    <row r="3340" spans="1:6" ht="12.75">
      <c r="A3340" s="378"/>
      <c r="B3340" s="382" t="s">
        <v>1716</v>
      </c>
      <c r="C3340" s="379"/>
      <c r="D3340" s="381">
        <v>2350</v>
      </c>
      <c r="E3340" s="381">
        <v>2350</v>
      </c>
      <c r="F3340" s="381">
        <f t="shared" si="47"/>
        <v>0</v>
      </c>
    </row>
    <row r="3341" spans="1:6" ht="12.75">
      <c r="A3341" s="378"/>
      <c r="B3341" s="382" t="s">
        <v>1716</v>
      </c>
      <c r="C3341" s="379"/>
      <c r="D3341" s="381">
        <v>2350</v>
      </c>
      <c r="E3341" s="381">
        <v>2350</v>
      </c>
      <c r="F3341" s="381">
        <f t="shared" si="47"/>
        <v>0</v>
      </c>
    </row>
    <row r="3342" spans="1:6" ht="12.75">
      <c r="A3342" s="378"/>
      <c r="B3342" s="382" t="s">
        <v>1716</v>
      </c>
      <c r="C3342" s="379"/>
      <c r="D3342" s="381">
        <v>2350</v>
      </c>
      <c r="E3342" s="381">
        <v>2350</v>
      </c>
      <c r="F3342" s="381">
        <f t="shared" si="47"/>
        <v>0</v>
      </c>
    </row>
    <row r="3343" spans="1:6" ht="12.75">
      <c r="A3343" s="378"/>
      <c r="B3343" s="382" t="s">
        <v>1716</v>
      </c>
      <c r="C3343" s="379"/>
      <c r="D3343" s="381">
        <v>2350</v>
      </c>
      <c r="E3343" s="381">
        <v>2350</v>
      </c>
      <c r="F3343" s="381">
        <f t="shared" si="47"/>
        <v>0</v>
      </c>
    </row>
    <row r="3344" spans="1:6" ht="12.75">
      <c r="A3344" s="378"/>
      <c r="B3344" s="382" t="s">
        <v>1716</v>
      </c>
      <c r="C3344" s="379"/>
      <c r="D3344" s="381">
        <v>2350</v>
      </c>
      <c r="E3344" s="381">
        <v>2350</v>
      </c>
      <c r="F3344" s="381">
        <f t="shared" si="47"/>
        <v>0</v>
      </c>
    </row>
    <row r="3345" spans="1:6" ht="12.75">
      <c r="A3345" s="378"/>
      <c r="B3345" s="382" t="s">
        <v>1716</v>
      </c>
      <c r="C3345" s="379"/>
      <c r="D3345" s="381">
        <v>2350</v>
      </c>
      <c r="E3345" s="381">
        <v>2350</v>
      </c>
      <c r="F3345" s="381">
        <f t="shared" si="47"/>
        <v>0</v>
      </c>
    </row>
    <row r="3346" spans="1:6" ht="12.75">
      <c r="A3346" s="378"/>
      <c r="B3346" s="382" t="s">
        <v>1716</v>
      </c>
      <c r="C3346" s="379"/>
      <c r="D3346" s="381">
        <v>2350</v>
      </c>
      <c r="E3346" s="381">
        <v>2350</v>
      </c>
      <c r="F3346" s="381">
        <f t="shared" si="47"/>
        <v>0</v>
      </c>
    </row>
    <row r="3347" spans="1:6" ht="12.75">
      <c r="A3347" s="378"/>
      <c r="B3347" s="382" t="s">
        <v>1716</v>
      </c>
      <c r="C3347" s="379"/>
      <c r="D3347" s="381">
        <v>2350</v>
      </c>
      <c r="E3347" s="381">
        <v>2350</v>
      </c>
      <c r="F3347" s="381">
        <f t="shared" si="47"/>
        <v>0</v>
      </c>
    </row>
    <row r="3348" spans="1:6" ht="12.75">
      <c r="A3348" s="378"/>
      <c r="B3348" s="382" t="s">
        <v>1716</v>
      </c>
      <c r="C3348" s="379"/>
      <c r="D3348" s="381">
        <v>2350</v>
      </c>
      <c r="E3348" s="381">
        <v>2350</v>
      </c>
      <c r="F3348" s="381">
        <f t="shared" si="47"/>
        <v>0</v>
      </c>
    </row>
    <row r="3349" spans="1:6" ht="12.75">
      <c r="A3349" s="378"/>
      <c r="B3349" s="382" t="s">
        <v>1716</v>
      </c>
      <c r="C3349" s="379"/>
      <c r="D3349" s="381">
        <v>2350</v>
      </c>
      <c r="E3349" s="381">
        <v>2350</v>
      </c>
      <c r="F3349" s="381">
        <f t="shared" si="47"/>
        <v>0</v>
      </c>
    </row>
    <row r="3350" spans="1:6" ht="12.75">
      <c r="A3350" s="378"/>
      <c r="B3350" s="382" t="s">
        <v>1716</v>
      </c>
      <c r="C3350" s="379"/>
      <c r="D3350" s="381">
        <v>2350</v>
      </c>
      <c r="E3350" s="381">
        <v>2350</v>
      </c>
      <c r="F3350" s="381">
        <f t="shared" si="47"/>
        <v>0</v>
      </c>
    </row>
    <row r="3351" spans="1:6" ht="12.75">
      <c r="A3351" s="378"/>
      <c r="B3351" s="382" t="s">
        <v>1716</v>
      </c>
      <c r="C3351" s="379"/>
      <c r="D3351" s="381">
        <v>2350</v>
      </c>
      <c r="E3351" s="381">
        <v>2350</v>
      </c>
      <c r="F3351" s="381">
        <f t="shared" si="47"/>
        <v>0</v>
      </c>
    </row>
    <row r="3352" spans="1:6" ht="12.75">
      <c r="A3352" s="378"/>
      <c r="B3352" s="382" t="s">
        <v>1716</v>
      </c>
      <c r="C3352" s="379"/>
      <c r="D3352" s="381">
        <v>2350</v>
      </c>
      <c r="E3352" s="381">
        <v>2350</v>
      </c>
      <c r="F3352" s="381">
        <f t="shared" si="47"/>
        <v>0</v>
      </c>
    </row>
    <row r="3353" spans="1:6" ht="12.75">
      <c r="A3353" s="378"/>
      <c r="B3353" s="382" t="s">
        <v>1716</v>
      </c>
      <c r="C3353" s="379"/>
      <c r="D3353" s="381">
        <v>2350</v>
      </c>
      <c r="E3353" s="381">
        <v>2350</v>
      </c>
      <c r="F3353" s="381">
        <f t="shared" si="47"/>
        <v>0</v>
      </c>
    </row>
    <row r="3354" spans="1:6" ht="12.75">
      <c r="A3354" s="378"/>
      <c r="B3354" s="382" t="s">
        <v>1716</v>
      </c>
      <c r="C3354" s="379"/>
      <c r="D3354" s="381">
        <v>2350</v>
      </c>
      <c r="E3354" s="381">
        <v>2350</v>
      </c>
      <c r="F3354" s="381">
        <f t="shared" si="47"/>
        <v>0</v>
      </c>
    </row>
    <row r="3355" spans="1:6" ht="12.75">
      <c r="A3355" s="378"/>
      <c r="B3355" s="382" t="s">
        <v>1716</v>
      </c>
      <c r="C3355" s="379"/>
      <c r="D3355" s="381">
        <v>2350</v>
      </c>
      <c r="E3355" s="381">
        <v>2350</v>
      </c>
      <c r="F3355" s="381">
        <f t="shared" si="47"/>
        <v>0</v>
      </c>
    </row>
    <row r="3356" spans="1:6" ht="12.75">
      <c r="A3356" s="378"/>
      <c r="B3356" s="382" t="s">
        <v>1716</v>
      </c>
      <c r="C3356" s="379"/>
      <c r="D3356" s="381">
        <v>2350</v>
      </c>
      <c r="E3356" s="381">
        <v>2350</v>
      </c>
      <c r="F3356" s="381">
        <f t="shared" si="47"/>
        <v>0</v>
      </c>
    </row>
    <row r="3357" spans="1:6" ht="12.75">
      <c r="A3357" s="378"/>
      <c r="B3357" s="382" t="s">
        <v>1716</v>
      </c>
      <c r="C3357" s="379"/>
      <c r="D3357" s="381">
        <v>2350</v>
      </c>
      <c r="E3357" s="381">
        <v>2350</v>
      </c>
      <c r="F3357" s="381">
        <f t="shared" si="47"/>
        <v>0</v>
      </c>
    </row>
    <row r="3358" spans="1:6" ht="12.75">
      <c r="A3358" s="378"/>
      <c r="B3358" s="382" t="s">
        <v>1716</v>
      </c>
      <c r="C3358" s="379"/>
      <c r="D3358" s="381">
        <v>2350</v>
      </c>
      <c r="E3358" s="381">
        <v>2350</v>
      </c>
      <c r="F3358" s="381">
        <f t="shared" si="47"/>
        <v>0</v>
      </c>
    </row>
    <row r="3359" spans="1:6" ht="12.75">
      <c r="A3359" s="378"/>
      <c r="B3359" s="382" t="s">
        <v>1716</v>
      </c>
      <c r="C3359" s="379"/>
      <c r="D3359" s="381">
        <v>2350</v>
      </c>
      <c r="E3359" s="381">
        <v>2350</v>
      </c>
      <c r="F3359" s="381">
        <f t="shared" si="47"/>
        <v>0</v>
      </c>
    </row>
    <row r="3360" spans="1:6" ht="12.75">
      <c r="A3360" s="378"/>
      <c r="B3360" s="382" t="s">
        <v>1716</v>
      </c>
      <c r="C3360" s="379"/>
      <c r="D3360" s="381">
        <v>2350</v>
      </c>
      <c r="E3360" s="381">
        <v>2350</v>
      </c>
      <c r="F3360" s="381">
        <f t="shared" si="47"/>
        <v>0</v>
      </c>
    </row>
    <row r="3361" spans="1:6" ht="12.75">
      <c r="A3361" s="378"/>
      <c r="B3361" s="382" t="s">
        <v>1717</v>
      </c>
      <c r="C3361" s="379"/>
      <c r="D3361" s="381">
        <v>4200</v>
      </c>
      <c r="E3361" s="381">
        <v>4200</v>
      </c>
      <c r="F3361" s="381">
        <f t="shared" si="47"/>
        <v>0</v>
      </c>
    </row>
    <row r="3362" spans="1:6" ht="12.75">
      <c r="A3362" s="378"/>
      <c r="B3362" s="382" t="s">
        <v>1717</v>
      </c>
      <c r="C3362" s="379"/>
      <c r="D3362" s="381">
        <v>4200</v>
      </c>
      <c r="E3362" s="381">
        <v>4200</v>
      </c>
      <c r="F3362" s="381">
        <f t="shared" si="47"/>
        <v>0</v>
      </c>
    </row>
    <row r="3363" spans="1:6" ht="12.75">
      <c r="A3363" s="378"/>
      <c r="B3363" s="382" t="s">
        <v>1717</v>
      </c>
      <c r="C3363" s="379"/>
      <c r="D3363" s="381">
        <v>4200</v>
      </c>
      <c r="E3363" s="381">
        <v>4200</v>
      </c>
      <c r="F3363" s="381">
        <f t="shared" si="47"/>
        <v>0</v>
      </c>
    </row>
    <row r="3364" spans="1:6" ht="12.75">
      <c r="A3364" s="378"/>
      <c r="B3364" s="382" t="s">
        <v>1717</v>
      </c>
      <c r="C3364" s="379"/>
      <c r="D3364" s="381">
        <v>4200</v>
      </c>
      <c r="E3364" s="381">
        <v>4200</v>
      </c>
      <c r="F3364" s="381">
        <f t="shared" si="47"/>
        <v>0</v>
      </c>
    </row>
    <row r="3365" spans="1:6" ht="12.75">
      <c r="A3365" s="378"/>
      <c r="B3365" s="382" t="s">
        <v>1717</v>
      </c>
      <c r="C3365" s="379"/>
      <c r="D3365" s="381">
        <v>4200</v>
      </c>
      <c r="E3365" s="381">
        <v>4200</v>
      </c>
      <c r="F3365" s="381">
        <f t="shared" si="47"/>
        <v>0</v>
      </c>
    </row>
    <row r="3366" spans="1:6" ht="12.75">
      <c r="A3366" s="378"/>
      <c r="B3366" s="382" t="s">
        <v>1717</v>
      </c>
      <c r="C3366" s="379"/>
      <c r="D3366" s="381">
        <v>4200</v>
      </c>
      <c r="E3366" s="381">
        <v>4200</v>
      </c>
      <c r="F3366" s="381">
        <f t="shared" si="47"/>
        <v>0</v>
      </c>
    </row>
    <row r="3367" spans="1:6" ht="12.75">
      <c r="A3367" s="378"/>
      <c r="B3367" s="382" t="s">
        <v>1717</v>
      </c>
      <c r="C3367" s="379"/>
      <c r="D3367" s="381">
        <v>4200</v>
      </c>
      <c r="E3367" s="381">
        <v>4200</v>
      </c>
      <c r="F3367" s="381">
        <f t="shared" si="47"/>
        <v>0</v>
      </c>
    </row>
    <row r="3368" spans="1:6" ht="12.75">
      <c r="A3368" s="378"/>
      <c r="B3368" s="382" t="s">
        <v>1717</v>
      </c>
      <c r="C3368" s="379"/>
      <c r="D3368" s="381">
        <v>4200</v>
      </c>
      <c r="E3368" s="381">
        <v>4200</v>
      </c>
      <c r="F3368" s="381">
        <f t="shared" si="47"/>
        <v>0</v>
      </c>
    </row>
    <row r="3369" spans="1:6" ht="12.75">
      <c r="A3369" s="378"/>
      <c r="B3369" s="382" t="s">
        <v>1717</v>
      </c>
      <c r="C3369" s="379"/>
      <c r="D3369" s="381">
        <v>4200</v>
      </c>
      <c r="E3369" s="381">
        <v>4200</v>
      </c>
      <c r="F3369" s="381">
        <f t="shared" si="47"/>
        <v>0</v>
      </c>
    </row>
    <row r="3370" spans="1:6" ht="12.75">
      <c r="A3370" s="378"/>
      <c r="B3370" s="382" t="s">
        <v>1717</v>
      </c>
      <c r="C3370" s="379"/>
      <c r="D3370" s="381">
        <v>4200</v>
      </c>
      <c r="E3370" s="381">
        <v>4200</v>
      </c>
      <c r="F3370" s="381">
        <f t="shared" si="47"/>
        <v>0</v>
      </c>
    </row>
    <row r="3371" spans="1:6" ht="12.75">
      <c r="A3371" s="378"/>
      <c r="B3371" s="382" t="s">
        <v>1718</v>
      </c>
      <c r="C3371" s="379"/>
      <c r="D3371" s="381">
        <v>8000</v>
      </c>
      <c r="E3371" s="381">
        <v>8000</v>
      </c>
      <c r="F3371" s="381">
        <f t="shared" si="47"/>
        <v>0</v>
      </c>
    </row>
    <row r="3372" spans="1:6" ht="12.75">
      <c r="A3372" s="378"/>
      <c r="B3372" s="382" t="s">
        <v>1718</v>
      </c>
      <c r="C3372" s="379"/>
      <c r="D3372" s="381">
        <v>8000</v>
      </c>
      <c r="E3372" s="381">
        <v>8000</v>
      </c>
      <c r="F3372" s="381">
        <f t="shared" si="47"/>
        <v>0</v>
      </c>
    </row>
    <row r="3373" spans="1:6" ht="12.75">
      <c r="A3373" s="378"/>
      <c r="B3373" s="382" t="s">
        <v>1718</v>
      </c>
      <c r="C3373" s="379"/>
      <c r="D3373" s="381">
        <v>8000</v>
      </c>
      <c r="E3373" s="381">
        <v>8000</v>
      </c>
      <c r="F3373" s="381">
        <f t="shared" si="47"/>
        <v>0</v>
      </c>
    </row>
    <row r="3374" spans="1:6" ht="12.75">
      <c r="A3374" s="378"/>
      <c r="B3374" s="382" t="s">
        <v>1718</v>
      </c>
      <c r="C3374" s="379"/>
      <c r="D3374" s="381">
        <v>8000</v>
      </c>
      <c r="E3374" s="381">
        <v>8000</v>
      </c>
      <c r="F3374" s="381">
        <f t="shared" ref="F3374:F3437" si="48">D3374-E3374</f>
        <v>0</v>
      </c>
    </row>
    <row r="3375" spans="1:6" ht="12.75">
      <c r="A3375" s="378"/>
      <c r="B3375" s="382" t="s">
        <v>1718</v>
      </c>
      <c r="C3375" s="379"/>
      <c r="D3375" s="381">
        <v>8000</v>
      </c>
      <c r="E3375" s="381">
        <v>8000</v>
      </c>
      <c r="F3375" s="381">
        <f t="shared" si="48"/>
        <v>0</v>
      </c>
    </row>
    <row r="3376" spans="1:6" ht="12.75">
      <c r="A3376" s="378"/>
      <c r="B3376" s="382" t="s">
        <v>1718</v>
      </c>
      <c r="C3376" s="379"/>
      <c r="D3376" s="381">
        <v>8000</v>
      </c>
      <c r="E3376" s="381">
        <v>8000</v>
      </c>
      <c r="F3376" s="381">
        <f t="shared" si="48"/>
        <v>0</v>
      </c>
    </row>
    <row r="3377" spans="1:6" ht="12.75">
      <c r="A3377" s="378"/>
      <c r="B3377" s="382" t="s">
        <v>1718</v>
      </c>
      <c r="C3377" s="379"/>
      <c r="D3377" s="381">
        <v>8000</v>
      </c>
      <c r="E3377" s="381">
        <v>8000</v>
      </c>
      <c r="F3377" s="381">
        <f t="shared" si="48"/>
        <v>0</v>
      </c>
    </row>
    <row r="3378" spans="1:6" ht="12.75">
      <c r="A3378" s="378"/>
      <c r="B3378" s="382" t="s">
        <v>1718</v>
      </c>
      <c r="C3378" s="379"/>
      <c r="D3378" s="381">
        <v>8000</v>
      </c>
      <c r="E3378" s="381">
        <v>8000</v>
      </c>
      <c r="F3378" s="381">
        <f t="shared" si="48"/>
        <v>0</v>
      </c>
    </row>
    <row r="3379" spans="1:6" ht="12.75">
      <c r="A3379" s="378"/>
      <c r="B3379" s="382" t="s">
        <v>1718</v>
      </c>
      <c r="C3379" s="379"/>
      <c r="D3379" s="381">
        <v>8000</v>
      </c>
      <c r="E3379" s="381">
        <v>8000</v>
      </c>
      <c r="F3379" s="381">
        <f t="shared" si="48"/>
        <v>0</v>
      </c>
    </row>
    <row r="3380" spans="1:6" ht="12.75">
      <c r="A3380" s="378"/>
      <c r="B3380" s="382" t="s">
        <v>1718</v>
      </c>
      <c r="C3380" s="379"/>
      <c r="D3380" s="381">
        <v>8000</v>
      </c>
      <c r="E3380" s="381">
        <v>8000</v>
      </c>
      <c r="F3380" s="381">
        <f t="shared" si="48"/>
        <v>0</v>
      </c>
    </row>
    <row r="3381" spans="1:6" ht="12.75">
      <c r="A3381" s="378"/>
      <c r="B3381" s="382" t="s">
        <v>1718</v>
      </c>
      <c r="C3381" s="379"/>
      <c r="D3381" s="381">
        <v>8000</v>
      </c>
      <c r="E3381" s="381">
        <v>8000</v>
      </c>
      <c r="F3381" s="381">
        <f t="shared" si="48"/>
        <v>0</v>
      </c>
    </row>
    <row r="3382" spans="1:6" ht="12.75">
      <c r="A3382" s="378"/>
      <c r="B3382" s="382" t="s">
        <v>1718</v>
      </c>
      <c r="C3382" s="379"/>
      <c r="D3382" s="381">
        <v>8000</v>
      </c>
      <c r="E3382" s="381">
        <v>8000</v>
      </c>
      <c r="F3382" s="381">
        <f t="shared" si="48"/>
        <v>0</v>
      </c>
    </row>
    <row r="3383" spans="1:6" ht="12.75">
      <c r="A3383" s="378"/>
      <c r="B3383" s="382" t="s">
        <v>1718</v>
      </c>
      <c r="C3383" s="379"/>
      <c r="D3383" s="381">
        <v>8000</v>
      </c>
      <c r="E3383" s="381">
        <v>8000</v>
      </c>
      <c r="F3383" s="381">
        <f t="shared" si="48"/>
        <v>0</v>
      </c>
    </row>
    <row r="3384" spans="1:6" ht="12.75">
      <c r="A3384" s="378"/>
      <c r="B3384" s="382" t="s">
        <v>1718</v>
      </c>
      <c r="C3384" s="379"/>
      <c r="D3384" s="381">
        <v>8000</v>
      </c>
      <c r="E3384" s="381">
        <v>8000</v>
      </c>
      <c r="F3384" s="381">
        <f t="shared" si="48"/>
        <v>0</v>
      </c>
    </row>
    <row r="3385" spans="1:6" ht="12.75">
      <c r="A3385" s="378"/>
      <c r="B3385" s="382" t="s">
        <v>1718</v>
      </c>
      <c r="C3385" s="379"/>
      <c r="D3385" s="381">
        <v>8000</v>
      </c>
      <c r="E3385" s="381">
        <v>8000</v>
      </c>
      <c r="F3385" s="381">
        <f t="shared" si="48"/>
        <v>0</v>
      </c>
    </row>
    <row r="3386" spans="1:6" ht="12.75">
      <c r="A3386" s="378"/>
      <c r="B3386" s="382" t="s">
        <v>1718</v>
      </c>
      <c r="C3386" s="379"/>
      <c r="D3386" s="381">
        <v>8000</v>
      </c>
      <c r="E3386" s="381">
        <v>8000</v>
      </c>
      <c r="F3386" s="381">
        <f t="shared" si="48"/>
        <v>0</v>
      </c>
    </row>
    <row r="3387" spans="1:6" ht="12.75">
      <c r="A3387" s="378"/>
      <c r="B3387" s="382" t="s">
        <v>1718</v>
      </c>
      <c r="C3387" s="379"/>
      <c r="D3387" s="381">
        <v>8000</v>
      </c>
      <c r="E3387" s="381">
        <v>8000</v>
      </c>
      <c r="F3387" s="381">
        <f t="shared" si="48"/>
        <v>0</v>
      </c>
    </row>
    <row r="3388" spans="1:6" ht="12.75">
      <c r="A3388" s="378"/>
      <c r="B3388" s="382" t="s">
        <v>1718</v>
      </c>
      <c r="C3388" s="379"/>
      <c r="D3388" s="381">
        <v>8000</v>
      </c>
      <c r="E3388" s="381">
        <v>8000</v>
      </c>
      <c r="F3388" s="381">
        <f t="shared" si="48"/>
        <v>0</v>
      </c>
    </row>
    <row r="3389" spans="1:6" ht="12.75">
      <c r="A3389" s="378"/>
      <c r="B3389" s="382" t="s">
        <v>1718</v>
      </c>
      <c r="C3389" s="379"/>
      <c r="D3389" s="381">
        <v>8000</v>
      </c>
      <c r="E3389" s="381">
        <v>8000</v>
      </c>
      <c r="F3389" s="381">
        <f t="shared" si="48"/>
        <v>0</v>
      </c>
    </row>
    <row r="3390" spans="1:6" ht="12.75">
      <c r="A3390" s="378"/>
      <c r="B3390" s="382" t="s">
        <v>1718</v>
      </c>
      <c r="C3390" s="379"/>
      <c r="D3390" s="381">
        <v>8000</v>
      </c>
      <c r="E3390" s="381">
        <v>8000</v>
      </c>
      <c r="F3390" s="381">
        <f t="shared" si="48"/>
        <v>0</v>
      </c>
    </row>
    <row r="3391" spans="1:6" ht="12.75">
      <c r="A3391" s="378"/>
      <c r="B3391" s="382" t="s">
        <v>1719</v>
      </c>
      <c r="C3391" s="379"/>
      <c r="D3391" s="381">
        <v>5500</v>
      </c>
      <c r="E3391" s="381">
        <v>5500</v>
      </c>
      <c r="F3391" s="381">
        <f t="shared" si="48"/>
        <v>0</v>
      </c>
    </row>
    <row r="3392" spans="1:6" ht="12.75">
      <c r="A3392" s="378"/>
      <c r="B3392" s="382" t="s">
        <v>1719</v>
      </c>
      <c r="C3392" s="379"/>
      <c r="D3392" s="381">
        <v>5500</v>
      </c>
      <c r="E3392" s="381">
        <v>5500</v>
      </c>
      <c r="F3392" s="381">
        <f t="shared" si="48"/>
        <v>0</v>
      </c>
    </row>
    <row r="3393" spans="1:6" ht="12.75">
      <c r="A3393" s="378"/>
      <c r="B3393" s="382" t="s">
        <v>1719</v>
      </c>
      <c r="C3393" s="379"/>
      <c r="D3393" s="381">
        <v>5500</v>
      </c>
      <c r="E3393" s="381">
        <v>5500</v>
      </c>
      <c r="F3393" s="381">
        <f t="shared" si="48"/>
        <v>0</v>
      </c>
    </row>
    <row r="3394" spans="1:6" ht="12.75">
      <c r="A3394" s="378"/>
      <c r="B3394" s="382" t="s">
        <v>1719</v>
      </c>
      <c r="C3394" s="379"/>
      <c r="D3394" s="381">
        <v>5500</v>
      </c>
      <c r="E3394" s="381">
        <v>5500</v>
      </c>
      <c r="F3394" s="381">
        <f t="shared" si="48"/>
        <v>0</v>
      </c>
    </row>
    <row r="3395" spans="1:6" ht="12.75">
      <c r="A3395" s="378"/>
      <c r="B3395" s="382" t="s">
        <v>1719</v>
      </c>
      <c r="C3395" s="379"/>
      <c r="D3395" s="381">
        <v>5500</v>
      </c>
      <c r="E3395" s="381">
        <v>5500</v>
      </c>
      <c r="F3395" s="381">
        <f t="shared" si="48"/>
        <v>0</v>
      </c>
    </row>
    <row r="3396" spans="1:6" ht="12.75">
      <c r="A3396" s="378"/>
      <c r="B3396" s="382" t="s">
        <v>1719</v>
      </c>
      <c r="C3396" s="379"/>
      <c r="D3396" s="381">
        <v>5500</v>
      </c>
      <c r="E3396" s="381">
        <v>5500</v>
      </c>
      <c r="F3396" s="381">
        <f t="shared" si="48"/>
        <v>0</v>
      </c>
    </row>
    <row r="3397" spans="1:6" ht="12.75">
      <c r="A3397" s="378"/>
      <c r="B3397" s="382" t="s">
        <v>1719</v>
      </c>
      <c r="C3397" s="379"/>
      <c r="D3397" s="381">
        <v>5500</v>
      </c>
      <c r="E3397" s="381">
        <v>5500</v>
      </c>
      <c r="F3397" s="381">
        <f t="shared" si="48"/>
        <v>0</v>
      </c>
    </row>
    <row r="3398" spans="1:6" ht="12.75">
      <c r="A3398" s="378"/>
      <c r="B3398" s="382" t="s">
        <v>1719</v>
      </c>
      <c r="C3398" s="379"/>
      <c r="D3398" s="381">
        <v>5500</v>
      </c>
      <c r="E3398" s="381">
        <v>5500</v>
      </c>
      <c r="F3398" s="381">
        <f t="shared" si="48"/>
        <v>0</v>
      </c>
    </row>
    <row r="3399" spans="1:6" ht="12.75">
      <c r="A3399" s="378"/>
      <c r="B3399" s="382" t="s">
        <v>1719</v>
      </c>
      <c r="C3399" s="379"/>
      <c r="D3399" s="381">
        <v>5500</v>
      </c>
      <c r="E3399" s="381">
        <v>5500</v>
      </c>
      <c r="F3399" s="381">
        <f t="shared" si="48"/>
        <v>0</v>
      </c>
    </row>
    <row r="3400" spans="1:6" ht="12.75">
      <c r="A3400" s="378"/>
      <c r="B3400" s="382" t="s">
        <v>1719</v>
      </c>
      <c r="C3400" s="379"/>
      <c r="D3400" s="381">
        <v>5500</v>
      </c>
      <c r="E3400" s="381">
        <v>5500</v>
      </c>
      <c r="F3400" s="381">
        <f t="shared" si="48"/>
        <v>0</v>
      </c>
    </row>
    <row r="3401" spans="1:6" ht="12.75">
      <c r="A3401" s="378"/>
      <c r="B3401" s="382" t="s">
        <v>1719</v>
      </c>
      <c r="C3401" s="379"/>
      <c r="D3401" s="381">
        <v>5500</v>
      </c>
      <c r="E3401" s="381">
        <v>5500</v>
      </c>
      <c r="F3401" s="381">
        <f t="shared" si="48"/>
        <v>0</v>
      </c>
    </row>
    <row r="3402" spans="1:6" ht="12.75">
      <c r="A3402" s="378"/>
      <c r="B3402" s="382" t="s">
        <v>1719</v>
      </c>
      <c r="C3402" s="379"/>
      <c r="D3402" s="381">
        <v>5500</v>
      </c>
      <c r="E3402" s="381">
        <v>5500</v>
      </c>
      <c r="F3402" s="381">
        <f t="shared" si="48"/>
        <v>0</v>
      </c>
    </row>
    <row r="3403" spans="1:6" ht="12.75">
      <c r="A3403" s="378"/>
      <c r="B3403" s="382" t="s">
        <v>1719</v>
      </c>
      <c r="C3403" s="379"/>
      <c r="D3403" s="381">
        <v>5500</v>
      </c>
      <c r="E3403" s="381">
        <v>5500</v>
      </c>
      <c r="F3403" s="381">
        <f t="shared" si="48"/>
        <v>0</v>
      </c>
    </row>
    <row r="3404" spans="1:6" ht="12.75">
      <c r="A3404" s="378"/>
      <c r="B3404" s="382" t="s">
        <v>1719</v>
      </c>
      <c r="C3404" s="379"/>
      <c r="D3404" s="381">
        <v>5500</v>
      </c>
      <c r="E3404" s="381">
        <v>5500</v>
      </c>
      <c r="F3404" s="381">
        <f t="shared" si="48"/>
        <v>0</v>
      </c>
    </row>
    <row r="3405" spans="1:6" ht="12.75">
      <c r="A3405" s="378"/>
      <c r="B3405" s="382" t="s">
        <v>1719</v>
      </c>
      <c r="C3405" s="379"/>
      <c r="D3405" s="381">
        <v>5500</v>
      </c>
      <c r="E3405" s="381">
        <v>5500</v>
      </c>
      <c r="F3405" s="381">
        <f t="shared" si="48"/>
        <v>0</v>
      </c>
    </row>
    <row r="3406" spans="1:6" ht="12.75">
      <c r="A3406" s="378"/>
      <c r="B3406" s="382" t="s">
        <v>1719</v>
      </c>
      <c r="C3406" s="379"/>
      <c r="D3406" s="381">
        <v>5500</v>
      </c>
      <c r="E3406" s="381">
        <v>5500</v>
      </c>
      <c r="F3406" s="381">
        <f t="shared" si="48"/>
        <v>0</v>
      </c>
    </row>
    <row r="3407" spans="1:6" ht="12.75">
      <c r="A3407" s="378"/>
      <c r="B3407" s="382" t="s">
        <v>1719</v>
      </c>
      <c r="C3407" s="379"/>
      <c r="D3407" s="381">
        <v>5500</v>
      </c>
      <c r="E3407" s="381">
        <v>5500</v>
      </c>
      <c r="F3407" s="381">
        <f t="shared" si="48"/>
        <v>0</v>
      </c>
    </row>
    <row r="3408" spans="1:6" ht="12.75">
      <c r="A3408" s="378"/>
      <c r="B3408" s="382" t="s">
        <v>1719</v>
      </c>
      <c r="C3408" s="379"/>
      <c r="D3408" s="381">
        <v>5500</v>
      </c>
      <c r="E3408" s="381">
        <v>5500</v>
      </c>
      <c r="F3408" s="381">
        <f t="shared" si="48"/>
        <v>0</v>
      </c>
    </row>
    <row r="3409" spans="1:6" ht="12.75">
      <c r="A3409" s="378"/>
      <c r="B3409" s="382" t="s">
        <v>1719</v>
      </c>
      <c r="C3409" s="379"/>
      <c r="D3409" s="381">
        <v>5500</v>
      </c>
      <c r="E3409" s="381">
        <v>5500</v>
      </c>
      <c r="F3409" s="381">
        <f t="shared" si="48"/>
        <v>0</v>
      </c>
    </row>
    <row r="3410" spans="1:6" ht="12.75">
      <c r="A3410" s="378"/>
      <c r="B3410" s="382" t="s">
        <v>1719</v>
      </c>
      <c r="C3410" s="379"/>
      <c r="D3410" s="381">
        <v>5500</v>
      </c>
      <c r="E3410" s="381">
        <v>5500</v>
      </c>
      <c r="F3410" s="381">
        <f t="shared" si="48"/>
        <v>0</v>
      </c>
    </row>
    <row r="3411" spans="1:6" ht="12.75">
      <c r="A3411" s="378"/>
      <c r="B3411" s="382" t="s">
        <v>1719</v>
      </c>
      <c r="C3411" s="379"/>
      <c r="D3411" s="381">
        <v>5500</v>
      </c>
      <c r="E3411" s="381">
        <v>5500</v>
      </c>
      <c r="F3411" s="381">
        <f t="shared" si="48"/>
        <v>0</v>
      </c>
    </row>
    <row r="3412" spans="1:6" ht="12.75">
      <c r="A3412" s="378"/>
      <c r="B3412" s="382" t="s">
        <v>1719</v>
      </c>
      <c r="C3412" s="379"/>
      <c r="D3412" s="381">
        <v>5500</v>
      </c>
      <c r="E3412" s="381">
        <v>5500</v>
      </c>
      <c r="F3412" s="381">
        <f t="shared" si="48"/>
        <v>0</v>
      </c>
    </row>
    <row r="3413" spans="1:6" ht="12.75">
      <c r="A3413" s="378"/>
      <c r="B3413" s="382" t="s">
        <v>1719</v>
      </c>
      <c r="C3413" s="379"/>
      <c r="D3413" s="381">
        <v>5500</v>
      </c>
      <c r="E3413" s="381">
        <v>5500</v>
      </c>
      <c r="F3413" s="381">
        <f t="shared" si="48"/>
        <v>0</v>
      </c>
    </row>
    <row r="3414" spans="1:6" ht="12.75">
      <c r="A3414" s="378"/>
      <c r="B3414" s="382" t="s">
        <v>1719</v>
      </c>
      <c r="C3414" s="379"/>
      <c r="D3414" s="381">
        <v>5500</v>
      </c>
      <c r="E3414" s="381">
        <v>5500</v>
      </c>
      <c r="F3414" s="381">
        <f t="shared" si="48"/>
        <v>0</v>
      </c>
    </row>
    <row r="3415" spans="1:6" ht="12.75">
      <c r="A3415" s="378"/>
      <c r="B3415" s="382" t="s">
        <v>1719</v>
      </c>
      <c r="C3415" s="379"/>
      <c r="D3415" s="381">
        <v>5500</v>
      </c>
      <c r="E3415" s="381">
        <v>5500</v>
      </c>
      <c r="F3415" s="381">
        <f t="shared" si="48"/>
        <v>0</v>
      </c>
    </row>
    <row r="3416" spans="1:6" ht="12.75">
      <c r="A3416" s="378"/>
      <c r="B3416" s="382" t="s">
        <v>1719</v>
      </c>
      <c r="C3416" s="379"/>
      <c r="D3416" s="381">
        <v>5500</v>
      </c>
      <c r="E3416" s="381">
        <v>5500</v>
      </c>
      <c r="F3416" s="381">
        <f t="shared" si="48"/>
        <v>0</v>
      </c>
    </row>
    <row r="3417" spans="1:6" ht="12.75">
      <c r="A3417" s="378"/>
      <c r="B3417" s="382" t="s">
        <v>1719</v>
      </c>
      <c r="C3417" s="379"/>
      <c r="D3417" s="381">
        <v>5500</v>
      </c>
      <c r="E3417" s="381">
        <v>5500</v>
      </c>
      <c r="F3417" s="381">
        <f t="shared" si="48"/>
        <v>0</v>
      </c>
    </row>
    <row r="3418" spans="1:6" ht="12.75">
      <c r="A3418" s="378"/>
      <c r="B3418" s="382" t="s">
        <v>1719</v>
      </c>
      <c r="C3418" s="379"/>
      <c r="D3418" s="381">
        <v>5500</v>
      </c>
      <c r="E3418" s="381">
        <v>5500</v>
      </c>
      <c r="F3418" s="381">
        <f t="shared" si="48"/>
        <v>0</v>
      </c>
    </row>
    <row r="3419" spans="1:6" ht="12.75">
      <c r="A3419" s="378"/>
      <c r="B3419" s="382" t="s">
        <v>1719</v>
      </c>
      <c r="C3419" s="379"/>
      <c r="D3419" s="381">
        <v>5500</v>
      </c>
      <c r="E3419" s="381">
        <v>5500</v>
      </c>
      <c r="F3419" s="381">
        <f t="shared" si="48"/>
        <v>0</v>
      </c>
    </row>
    <row r="3420" spans="1:6" ht="12.75">
      <c r="A3420" s="378"/>
      <c r="B3420" s="382" t="s">
        <v>1719</v>
      </c>
      <c r="C3420" s="379"/>
      <c r="D3420" s="381">
        <v>5500</v>
      </c>
      <c r="E3420" s="381">
        <v>5500</v>
      </c>
      <c r="F3420" s="381">
        <f t="shared" si="48"/>
        <v>0</v>
      </c>
    </row>
    <row r="3421" spans="1:6" ht="12.75">
      <c r="A3421" s="378"/>
      <c r="B3421" s="382" t="s">
        <v>1720</v>
      </c>
      <c r="C3421" s="379"/>
      <c r="D3421" s="381">
        <v>5000</v>
      </c>
      <c r="E3421" s="381">
        <v>5000</v>
      </c>
      <c r="F3421" s="381">
        <f t="shared" si="48"/>
        <v>0</v>
      </c>
    </row>
    <row r="3422" spans="1:6" ht="12.75">
      <c r="A3422" s="378"/>
      <c r="B3422" s="382" t="s">
        <v>1720</v>
      </c>
      <c r="C3422" s="379"/>
      <c r="D3422" s="381">
        <v>5000</v>
      </c>
      <c r="E3422" s="381">
        <v>5000</v>
      </c>
      <c r="F3422" s="381">
        <f t="shared" si="48"/>
        <v>0</v>
      </c>
    </row>
    <row r="3423" spans="1:6" ht="12.75">
      <c r="A3423" s="378"/>
      <c r="B3423" s="382" t="s">
        <v>1720</v>
      </c>
      <c r="C3423" s="379"/>
      <c r="D3423" s="381">
        <v>5000</v>
      </c>
      <c r="E3423" s="381">
        <v>5000</v>
      </c>
      <c r="F3423" s="381">
        <f t="shared" si="48"/>
        <v>0</v>
      </c>
    </row>
    <row r="3424" spans="1:6" ht="12.75">
      <c r="A3424" s="378"/>
      <c r="B3424" s="382" t="s">
        <v>1720</v>
      </c>
      <c r="C3424" s="379"/>
      <c r="D3424" s="381">
        <v>5000</v>
      </c>
      <c r="E3424" s="381">
        <v>5000</v>
      </c>
      <c r="F3424" s="381">
        <f t="shared" si="48"/>
        <v>0</v>
      </c>
    </row>
    <row r="3425" spans="1:6" ht="12.75">
      <c r="A3425" s="378"/>
      <c r="B3425" s="382" t="s">
        <v>1720</v>
      </c>
      <c r="C3425" s="379"/>
      <c r="D3425" s="381">
        <v>5000</v>
      </c>
      <c r="E3425" s="381">
        <v>5000</v>
      </c>
      <c r="F3425" s="381">
        <f t="shared" si="48"/>
        <v>0</v>
      </c>
    </row>
    <row r="3426" spans="1:6" ht="12.75">
      <c r="A3426" s="378"/>
      <c r="B3426" s="382" t="s">
        <v>1720</v>
      </c>
      <c r="C3426" s="379"/>
      <c r="D3426" s="381">
        <v>5000</v>
      </c>
      <c r="E3426" s="381">
        <v>5000</v>
      </c>
      <c r="F3426" s="381">
        <f t="shared" si="48"/>
        <v>0</v>
      </c>
    </row>
    <row r="3427" spans="1:6" ht="12.75">
      <c r="A3427" s="378"/>
      <c r="B3427" s="382" t="s">
        <v>1720</v>
      </c>
      <c r="C3427" s="379"/>
      <c r="D3427" s="381">
        <v>5000</v>
      </c>
      <c r="E3427" s="381">
        <v>5000</v>
      </c>
      <c r="F3427" s="381">
        <f t="shared" si="48"/>
        <v>0</v>
      </c>
    </row>
    <row r="3428" spans="1:6" ht="12.75">
      <c r="A3428" s="378"/>
      <c r="B3428" s="382" t="s">
        <v>1720</v>
      </c>
      <c r="C3428" s="379"/>
      <c r="D3428" s="381">
        <v>5000</v>
      </c>
      <c r="E3428" s="381">
        <v>5000</v>
      </c>
      <c r="F3428" s="381">
        <f t="shared" si="48"/>
        <v>0</v>
      </c>
    </row>
    <row r="3429" spans="1:6" ht="12.75">
      <c r="A3429" s="378"/>
      <c r="B3429" s="382" t="s">
        <v>1720</v>
      </c>
      <c r="C3429" s="379"/>
      <c r="D3429" s="381">
        <v>5000</v>
      </c>
      <c r="E3429" s="381">
        <v>5000</v>
      </c>
      <c r="F3429" s="381">
        <f t="shared" si="48"/>
        <v>0</v>
      </c>
    </row>
    <row r="3430" spans="1:6" ht="12.75">
      <c r="A3430" s="378"/>
      <c r="B3430" s="382" t="s">
        <v>1720</v>
      </c>
      <c r="C3430" s="379"/>
      <c r="D3430" s="381">
        <v>5000</v>
      </c>
      <c r="E3430" s="381">
        <v>5000</v>
      </c>
      <c r="F3430" s="381">
        <f t="shared" si="48"/>
        <v>0</v>
      </c>
    </row>
    <row r="3431" spans="1:6" ht="12.75">
      <c r="A3431" s="378"/>
      <c r="B3431" s="382" t="s">
        <v>1584</v>
      </c>
      <c r="C3431" s="379"/>
      <c r="D3431" s="381">
        <v>39291</v>
      </c>
      <c r="E3431" s="381">
        <v>39291</v>
      </c>
      <c r="F3431" s="381">
        <f t="shared" si="48"/>
        <v>0</v>
      </c>
    </row>
    <row r="3432" spans="1:6" ht="12.75">
      <c r="A3432" s="378"/>
      <c r="B3432" s="382" t="s">
        <v>1585</v>
      </c>
      <c r="C3432" s="379"/>
      <c r="D3432" s="381">
        <v>39291</v>
      </c>
      <c r="E3432" s="381">
        <v>39291</v>
      </c>
      <c r="F3432" s="381">
        <f t="shared" si="48"/>
        <v>0</v>
      </c>
    </row>
    <row r="3433" spans="1:6" ht="12.75">
      <c r="A3433" s="378"/>
      <c r="B3433" s="382" t="s">
        <v>1721</v>
      </c>
      <c r="C3433" s="379"/>
      <c r="D3433" s="381">
        <v>1496</v>
      </c>
      <c r="E3433" s="381">
        <v>1496</v>
      </c>
      <c r="F3433" s="381">
        <f t="shared" si="48"/>
        <v>0</v>
      </c>
    </row>
    <row r="3434" spans="1:6" ht="12.75">
      <c r="A3434" s="378"/>
      <c r="B3434" s="382" t="s">
        <v>1721</v>
      </c>
      <c r="C3434" s="379"/>
      <c r="D3434" s="381">
        <v>1496</v>
      </c>
      <c r="E3434" s="381">
        <v>1496</v>
      </c>
      <c r="F3434" s="381">
        <f t="shared" si="48"/>
        <v>0</v>
      </c>
    </row>
    <row r="3435" spans="1:6" ht="12.75">
      <c r="A3435" s="378"/>
      <c r="B3435" s="382" t="s">
        <v>1721</v>
      </c>
      <c r="C3435" s="379"/>
      <c r="D3435" s="381">
        <v>1496</v>
      </c>
      <c r="E3435" s="381">
        <v>1496</v>
      </c>
      <c r="F3435" s="381">
        <f t="shared" si="48"/>
        <v>0</v>
      </c>
    </row>
    <row r="3436" spans="1:6" ht="12.75">
      <c r="A3436" s="378"/>
      <c r="B3436" s="382" t="s">
        <v>1721</v>
      </c>
      <c r="C3436" s="379"/>
      <c r="D3436" s="381">
        <v>1496</v>
      </c>
      <c r="E3436" s="381">
        <v>1496</v>
      </c>
      <c r="F3436" s="381">
        <f t="shared" si="48"/>
        <v>0</v>
      </c>
    </row>
    <row r="3437" spans="1:6" ht="12.75">
      <c r="A3437" s="378"/>
      <c r="B3437" s="382" t="s">
        <v>1721</v>
      </c>
      <c r="C3437" s="379"/>
      <c r="D3437" s="381">
        <v>1496</v>
      </c>
      <c r="E3437" s="381">
        <v>1496</v>
      </c>
      <c r="F3437" s="381">
        <f t="shared" si="48"/>
        <v>0</v>
      </c>
    </row>
    <row r="3438" spans="1:6" ht="12.75">
      <c r="A3438" s="378"/>
      <c r="B3438" s="382" t="s">
        <v>1721</v>
      </c>
      <c r="C3438" s="379"/>
      <c r="D3438" s="381">
        <v>1496</v>
      </c>
      <c r="E3438" s="381">
        <v>1496</v>
      </c>
      <c r="F3438" s="381">
        <f t="shared" ref="F3438:F3501" si="49">D3438-E3438</f>
        <v>0</v>
      </c>
    </row>
    <row r="3439" spans="1:6" ht="12.75">
      <c r="A3439" s="378"/>
      <c r="B3439" s="382" t="s">
        <v>1721</v>
      </c>
      <c r="C3439" s="379"/>
      <c r="D3439" s="381">
        <v>1496</v>
      </c>
      <c r="E3439" s="381">
        <v>1496</v>
      </c>
      <c r="F3439" s="381">
        <f t="shared" si="49"/>
        <v>0</v>
      </c>
    </row>
    <row r="3440" spans="1:6" ht="12.75">
      <c r="A3440" s="378"/>
      <c r="B3440" s="382" t="s">
        <v>1721</v>
      </c>
      <c r="C3440" s="379"/>
      <c r="D3440" s="381">
        <v>1496</v>
      </c>
      <c r="E3440" s="381">
        <v>1496</v>
      </c>
      <c r="F3440" s="381">
        <f t="shared" si="49"/>
        <v>0</v>
      </c>
    </row>
    <row r="3441" spans="1:6" ht="12.75">
      <c r="A3441" s="378"/>
      <c r="B3441" s="382" t="s">
        <v>1721</v>
      </c>
      <c r="C3441" s="379"/>
      <c r="D3441" s="381">
        <v>1496</v>
      </c>
      <c r="E3441" s="381">
        <v>1496</v>
      </c>
      <c r="F3441" s="381">
        <f t="shared" si="49"/>
        <v>0</v>
      </c>
    </row>
    <row r="3442" spans="1:6" ht="12.75">
      <c r="A3442" s="378"/>
      <c r="B3442" s="382" t="s">
        <v>1721</v>
      </c>
      <c r="C3442" s="379"/>
      <c r="D3442" s="381">
        <v>1496</v>
      </c>
      <c r="E3442" s="381">
        <v>1496</v>
      </c>
      <c r="F3442" s="381">
        <f t="shared" si="49"/>
        <v>0</v>
      </c>
    </row>
    <row r="3443" spans="1:6" ht="12.75">
      <c r="A3443" s="378"/>
      <c r="B3443" s="382" t="s">
        <v>1721</v>
      </c>
      <c r="C3443" s="379"/>
      <c r="D3443" s="381">
        <v>1496</v>
      </c>
      <c r="E3443" s="381">
        <v>1496</v>
      </c>
      <c r="F3443" s="381">
        <f t="shared" si="49"/>
        <v>0</v>
      </c>
    </row>
    <row r="3444" spans="1:6" ht="12.75">
      <c r="A3444" s="378"/>
      <c r="B3444" s="382" t="s">
        <v>1721</v>
      </c>
      <c r="C3444" s="379"/>
      <c r="D3444" s="381">
        <v>1496</v>
      </c>
      <c r="E3444" s="381">
        <v>1496</v>
      </c>
      <c r="F3444" s="381">
        <f t="shared" si="49"/>
        <v>0</v>
      </c>
    </row>
    <row r="3445" spans="1:6" ht="12.75">
      <c r="A3445" s="378"/>
      <c r="B3445" s="382" t="s">
        <v>1721</v>
      </c>
      <c r="C3445" s="379"/>
      <c r="D3445" s="381">
        <v>1496</v>
      </c>
      <c r="E3445" s="381">
        <v>1496</v>
      </c>
      <c r="F3445" s="381">
        <f t="shared" si="49"/>
        <v>0</v>
      </c>
    </row>
    <row r="3446" spans="1:6" ht="12.75">
      <c r="A3446" s="378"/>
      <c r="B3446" s="382" t="s">
        <v>1721</v>
      </c>
      <c r="C3446" s="379"/>
      <c r="D3446" s="381">
        <v>1496</v>
      </c>
      <c r="E3446" s="381">
        <v>1496</v>
      </c>
      <c r="F3446" s="381">
        <f t="shared" si="49"/>
        <v>0</v>
      </c>
    </row>
    <row r="3447" spans="1:6" ht="12.75">
      <c r="A3447" s="378"/>
      <c r="B3447" s="382" t="s">
        <v>1721</v>
      </c>
      <c r="C3447" s="379"/>
      <c r="D3447" s="381">
        <v>1496</v>
      </c>
      <c r="E3447" s="381">
        <v>1496</v>
      </c>
      <c r="F3447" s="381">
        <f t="shared" si="49"/>
        <v>0</v>
      </c>
    </row>
    <row r="3448" spans="1:6" ht="12.75">
      <c r="A3448" s="378"/>
      <c r="B3448" s="382" t="s">
        <v>1721</v>
      </c>
      <c r="C3448" s="379"/>
      <c r="D3448" s="381">
        <v>1496</v>
      </c>
      <c r="E3448" s="381">
        <v>1496</v>
      </c>
      <c r="F3448" s="381">
        <f t="shared" si="49"/>
        <v>0</v>
      </c>
    </row>
    <row r="3449" spans="1:6" ht="12.75">
      <c r="A3449" s="378"/>
      <c r="B3449" s="382" t="s">
        <v>1721</v>
      </c>
      <c r="C3449" s="379"/>
      <c r="D3449" s="381">
        <v>1496</v>
      </c>
      <c r="E3449" s="381">
        <v>1496</v>
      </c>
      <c r="F3449" s="381">
        <f t="shared" si="49"/>
        <v>0</v>
      </c>
    </row>
    <row r="3450" spans="1:6" ht="12.75">
      <c r="A3450" s="378"/>
      <c r="B3450" s="382" t="s">
        <v>1721</v>
      </c>
      <c r="C3450" s="379"/>
      <c r="D3450" s="381">
        <v>1496</v>
      </c>
      <c r="E3450" s="381">
        <v>1496</v>
      </c>
      <c r="F3450" s="381">
        <f t="shared" si="49"/>
        <v>0</v>
      </c>
    </row>
    <row r="3451" spans="1:6" ht="12.75">
      <c r="A3451" s="378"/>
      <c r="B3451" s="382" t="s">
        <v>1721</v>
      </c>
      <c r="C3451" s="379"/>
      <c r="D3451" s="381">
        <v>1496</v>
      </c>
      <c r="E3451" s="381">
        <v>1496</v>
      </c>
      <c r="F3451" s="381">
        <f t="shared" si="49"/>
        <v>0</v>
      </c>
    </row>
    <row r="3452" spans="1:6" ht="12.75">
      <c r="A3452" s="378"/>
      <c r="B3452" s="382" t="s">
        <v>1721</v>
      </c>
      <c r="C3452" s="379"/>
      <c r="D3452" s="381">
        <v>1496</v>
      </c>
      <c r="E3452" s="381">
        <v>1496</v>
      </c>
      <c r="F3452" s="381">
        <f t="shared" si="49"/>
        <v>0</v>
      </c>
    </row>
    <row r="3453" spans="1:6" ht="12.75">
      <c r="A3453" s="378"/>
      <c r="B3453" s="382" t="s">
        <v>1721</v>
      </c>
      <c r="C3453" s="379"/>
      <c r="D3453" s="381">
        <v>1496</v>
      </c>
      <c r="E3453" s="381">
        <v>1496</v>
      </c>
      <c r="F3453" s="381">
        <f t="shared" si="49"/>
        <v>0</v>
      </c>
    </row>
    <row r="3454" spans="1:6" ht="12.75">
      <c r="A3454" s="378"/>
      <c r="B3454" s="382" t="s">
        <v>1721</v>
      </c>
      <c r="C3454" s="379"/>
      <c r="D3454" s="381">
        <v>1496</v>
      </c>
      <c r="E3454" s="381">
        <v>1496</v>
      </c>
      <c r="F3454" s="381">
        <f t="shared" si="49"/>
        <v>0</v>
      </c>
    </row>
    <row r="3455" spans="1:6" ht="12.75">
      <c r="A3455" s="378"/>
      <c r="B3455" s="382" t="s">
        <v>1721</v>
      </c>
      <c r="C3455" s="379"/>
      <c r="D3455" s="381">
        <v>1496</v>
      </c>
      <c r="E3455" s="381">
        <v>1496</v>
      </c>
      <c r="F3455" s="381">
        <f t="shared" si="49"/>
        <v>0</v>
      </c>
    </row>
    <row r="3456" spans="1:6" ht="12.75">
      <c r="A3456" s="378"/>
      <c r="B3456" s="382" t="s">
        <v>1721</v>
      </c>
      <c r="C3456" s="379"/>
      <c r="D3456" s="381">
        <v>1496</v>
      </c>
      <c r="E3456" s="381">
        <v>1496</v>
      </c>
      <c r="F3456" s="381">
        <f t="shared" si="49"/>
        <v>0</v>
      </c>
    </row>
    <row r="3457" spans="1:6" ht="12.75">
      <c r="A3457" s="378"/>
      <c r="B3457" s="382" t="s">
        <v>1721</v>
      </c>
      <c r="C3457" s="379"/>
      <c r="D3457" s="381">
        <v>1496</v>
      </c>
      <c r="E3457" s="381">
        <v>1496</v>
      </c>
      <c r="F3457" s="381">
        <f t="shared" si="49"/>
        <v>0</v>
      </c>
    </row>
    <row r="3458" spans="1:6" ht="12.75">
      <c r="A3458" s="378"/>
      <c r="B3458" s="382" t="s">
        <v>1721</v>
      </c>
      <c r="C3458" s="379"/>
      <c r="D3458" s="381">
        <v>1496</v>
      </c>
      <c r="E3458" s="381">
        <v>1496</v>
      </c>
      <c r="F3458" s="381">
        <f t="shared" si="49"/>
        <v>0</v>
      </c>
    </row>
    <row r="3459" spans="1:6" ht="12.75">
      <c r="A3459" s="378"/>
      <c r="B3459" s="382" t="s">
        <v>1721</v>
      </c>
      <c r="C3459" s="379"/>
      <c r="D3459" s="381">
        <v>1496</v>
      </c>
      <c r="E3459" s="381">
        <v>1496</v>
      </c>
      <c r="F3459" s="381">
        <f t="shared" si="49"/>
        <v>0</v>
      </c>
    </row>
    <row r="3460" spans="1:6" ht="12.75">
      <c r="A3460" s="378"/>
      <c r="B3460" s="382" t="s">
        <v>1721</v>
      </c>
      <c r="C3460" s="379"/>
      <c r="D3460" s="381">
        <v>1496</v>
      </c>
      <c r="E3460" s="381">
        <v>1496</v>
      </c>
      <c r="F3460" s="381">
        <f t="shared" si="49"/>
        <v>0</v>
      </c>
    </row>
    <row r="3461" spans="1:6" ht="12.75">
      <c r="A3461" s="378"/>
      <c r="B3461" s="382" t="s">
        <v>1721</v>
      </c>
      <c r="C3461" s="379"/>
      <c r="D3461" s="381">
        <v>1496</v>
      </c>
      <c r="E3461" s="381">
        <v>1496</v>
      </c>
      <c r="F3461" s="381">
        <f t="shared" si="49"/>
        <v>0</v>
      </c>
    </row>
    <row r="3462" spans="1:6" ht="12.75">
      <c r="A3462" s="378"/>
      <c r="B3462" s="382" t="s">
        <v>1721</v>
      </c>
      <c r="C3462" s="379"/>
      <c r="D3462" s="381">
        <v>1496</v>
      </c>
      <c r="E3462" s="381">
        <v>1496</v>
      </c>
      <c r="F3462" s="381">
        <f t="shared" si="49"/>
        <v>0</v>
      </c>
    </row>
    <row r="3463" spans="1:6" ht="12.75">
      <c r="A3463" s="378"/>
      <c r="B3463" s="382" t="s">
        <v>1721</v>
      </c>
      <c r="C3463" s="379"/>
      <c r="D3463" s="381">
        <v>1496</v>
      </c>
      <c r="E3463" s="381">
        <v>1496</v>
      </c>
      <c r="F3463" s="381">
        <f t="shared" si="49"/>
        <v>0</v>
      </c>
    </row>
    <row r="3464" spans="1:6" ht="12.75">
      <c r="A3464" s="378"/>
      <c r="B3464" s="382" t="s">
        <v>1721</v>
      </c>
      <c r="C3464" s="379"/>
      <c r="D3464" s="381">
        <v>1496</v>
      </c>
      <c r="E3464" s="381">
        <v>1496</v>
      </c>
      <c r="F3464" s="381">
        <f t="shared" si="49"/>
        <v>0</v>
      </c>
    </row>
    <row r="3465" spans="1:6" ht="12.75">
      <c r="A3465" s="378"/>
      <c r="B3465" s="382" t="s">
        <v>1721</v>
      </c>
      <c r="C3465" s="379"/>
      <c r="D3465" s="381">
        <v>1496</v>
      </c>
      <c r="E3465" s="381">
        <v>1496</v>
      </c>
      <c r="F3465" s="381">
        <f t="shared" si="49"/>
        <v>0</v>
      </c>
    </row>
    <row r="3466" spans="1:6" ht="12.75">
      <c r="A3466" s="378"/>
      <c r="B3466" s="382" t="s">
        <v>1721</v>
      </c>
      <c r="C3466" s="379"/>
      <c r="D3466" s="381">
        <v>1496</v>
      </c>
      <c r="E3466" s="381">
        <v>1496</v>
      </c>
      <c r="F3466" s="381">
        <f t="shared" si="49"/>
        <v>0</v>
      </c>
    </row>
    <row r="3467" spans="1:6" ht="12.75">
      <c r="A3467" s="378"/>
      <c r="B3467" s="382" t="s">
        <v>1721</v>
      </c>
      <c r="C3467" s="379"/>
      <c r="D3467" s="381">
        <v>1496</v>
      </c>
      <c r="E3467" s="381">
        <v>1496</v>
      </c>
      <c r="F3467" s="381">
        <f t="shared" si="49"/>
        <v>0</v>
      </c>
    </row>
    <row r="3468" spans="1:6" ht="12.75">
      <c r="A3468" s="378"/>
      <c r="B3468" s="382" t="s">
        <v>1721</v>
      </c>
      <c r="C3468" s="379"/>
      <c r="D3468" s="381">
        <v>1496</v>
      </c>
      <c r="E3468" s="381">
        <v>1496</v>
      </c>
      <c r="F3468" s="381">
        <f t="shared" si="49"/>
        <v>0</v>
      </c>
    </row>
    <row r="3469" spans="1:6" ht="12.75">
      <c r="A3469" s="378"/>
      <c r="B3469" s="382" t="s">
        <v>1721</v>
      </c>
      <c r="C3469" s="379"/>
      <c r="D3469" s="381">
        <v>1496</v>
      </c>
      <c r="E3469" s="381">
        <v>1496</v>
      </c>
      <c r="F3469" s="381">
        <f t="shared" si="49"/>
        <v>0</v>
      </c>
    </row>
    <row r="3470" spans="1:6" ht="12.75">
      <c r="A3470" s="378"/>
      <c r="B3470" s="382" t="s">
        <v>1721</v>
      </c>
      <c r="C3470" s="379"/>
      <c r="D3470" s="381">
        <v>1496</v>
      </c>
      <c r="E3470" s="381">
        <v>1496</v>
      </c>
      <c r="F3470" s="381">
        <f t="shared" si="49"/>
        <v>0</v>
      </c>
    </row>
    <row r="3471" spans="1:6" ht="12.75">
      <c r="A3471" s="378"/>
      <c r="B3471" s="382" t="s">
        <v>1721</v>
      </c>
      <c r="C3471" s="379"/>
      <c r="D3471" s="381">
        <v>1496</v>
      </c>
      <c r="E3471" s="381">
        <v>1496</v>
      </c>
      <c r="F3471" s="381">
        <f t="shared" si="49"/>
        <v>0</v>
      </c>
    </row>
    <row r="3472" spans="1:6" ht="12.75">
      <c r="A3472" s="378"/>
      <c r="B3472" s="382" t="s">
        <v>1721</v>
      </c>
      <c r="C3472" s="379"/>
      <c r="D3472" s="381">
        <v>1496</v>
      </c>
      <c r="E3472" s="381">
        <v>1496</v>
      </c>
      <c r="F3472" s="381">
        <f t="shared" si="49"/>
        <v>0</v>
      </c>
    </row>
    <row r="3473" spans="1:6" ht="12.75">
      <c r="A3473" s="378"/>
      <c r="B3473" s="382" t="s">
        <v>1721</v>
      </c>
      <c r="C3473" s="379"/>
      <c r="D3473" s="381">
        <v>1496</v>
      </c>
      <c r="E3473" s="381">
        <v>1496</v>
      </c>
      <c r="F3473" s="381">
        <f t="shared" si="49"/>
        <v>0</v>
      </c>
    </row>
    <row r="3474" spans="1:6" ht="12.75">
      <c r="A3474" s="378"/>
      <c r="B3474" s="382" t="s">
        <v>1721</v>
      </c>
      <c r="C3474" s="379"/>
      <c r="D3474" s="381">
        <v>1496</v>
      </c>
      <c r="E3474" s="381">
        <v>1496</v>
      </c>
      <c r="F3474" s="381">
        <f t="shared" si="49"/>
        <v>0</v>
      </c>
    </row>
    <row r="3475" spans="1:6" ht="12.75">
      <c r="A3475" s="378"/>
      <c r="B3475" s="382" t="s">
        <v>1721</v>
      </c>
      <c r="C3475" s="379"/>
      <c r="D3475" s="381">
        <v>1496</v>
      </c>
      <c r="E3475" s="381">
        <v>1496</v>
      </c>
      <c r="F3475" s="381">
        <f t="shared" si="49"/>
        <v>0</v>
      </c>
    </row>
    <row r="3476" spans="1:6" ht="12.75">
      <c r="A3476" s="378"/>
      <c r="B3476" s="382" t="s">
        <v>1721</v>
      </c>
      <c r="C3476" s="379"/>
      <c r="D3476" s="381">
        <v>1496</v>
      </c>
      <c r="E3476" s="381">
        <v>1496</v>
      </c>
      <c r="F3476" s="381">
        <f t="shared" si="49"/>
        <v>0</v>
      </c>
    </row>
    <row r="3477" spans="1:6" ht="12.75">
      <c r="A3477" s="378"/>
      <c r="B3477" s="382" t="s">
        <v>1721</v>
      </c>
      <c r="C3477" s="379"/>
      <c r="D3477" s="381">
        <v>1496</v>
      </c>
      <c r="E3477" s="381">
        <v>1496</v>
      </c>
      <c r="F3477" s="381">
        <f t="shared" si="49"/>
        <v>0</v>
      </c>
    </row>
    <row r="3478" spans="1:6" ht="12.75">
      <c r="A3478" s="378"/>
      <c r="B3478" s="382" t="s">
        <v>1721</v>
      </c>
      <c r="C3478" s="379"/>
      <c r="D3478" s="381">
        <v>1496</v>
      </c>
      <c r="E3478" s="381">
        <v>1496</v>
      </c>
      <c r="F3478" s="381">
        <f t="shared" si="49"/>
        <v>0</v>
      </c>
    </row>
    <row r="3479" spans="1:6" ht="12.75">
      <c r="A3479" s="378"/>
      <c r="B3479" s="382" t="s">
        <v>1721</v>
      </c>
      <c r="C3479" s="379"/>
      <c r="D3479" s="381">
        <v>1496</v>
      </c>
      <c r="E3479" s="381">
        <v>1496</v>
      </c>
      <c r="F3479" s="381">
        <f t="shared" si="49"/>
        <v>0</v>
      </c>
    </row>
    <row r="3480" spans="1:6" ht="12.75">
      <c r="A3480" s="378"/>
      <c r="B3480" s="382" t="s">
        <v>1721</v>
      </c>
      <c r="C3480" s="379"/>
      <c r="D3480" s="381">
        <v>1496</v>
      </c>
      <c r="E3480" s="381">
        <v>1496</v>
      </c>
      <c r="F3480" s="381">
        <f t="shared" si="49"/>
        <v>0</v>
      </c>
    </row>
    <row r="3481" spans="1:6" ht="12.75">
      <c r="A3481" s="378"/>
      <c r="B3481" s="382" t="s">
        <v>1721</v>
      </c>
      <c r="C3481" s="379"/>
      <c r="D3481" s="381">
        <v>1496</v>
      </c>
      <c r="E3481" s="381">
        <v>1496</v>
      </c>
      <c r="F3481" s="381">
        <f t="shared" si="49"/>
        <v>0</v>
      </c>
    </row>
    <row r="3482" spans="1:6" ht="12.75">
      <c r="A3482" s="378"/>
      <c r="B3482" s="382" t="s">
        <v>1721</v>
      </c>
      <c r="C3482" s="379"/>
      <c r="D3482" s="381">
        <v>1496</v>
      </c>
      <c r="E3482" s="381">
        <v>1496</v>
      </c>
      <c r="F3482" s="381">
        <f t="shared" si="49"/>
        <v>0</v>
      </c>
    </row>
    <row r="3483" spans="1:6" ht="12.75">
      <c r="A3483" s="378"/>
      <c r="B3483" s="382" t="s">
        <v>1721</v>
      </c>
      <c r="C3483" s="379"/>
      <c r="D3483" s="381">
        <v>1496</v>
      </c>
      <c r="E3483" s="381">
        <v>1496</v>
      </c>
      <c r="F3483" s="381">
        <f t="shared" si="49"/>
        <v>0</v>
      </c>
    </row>
    <row r="3484" spans="1:6" ht="12.75">
      <c r="A3484" s="378"/>
      <c r="B3484" s="382" t="s">
        <v>1721</v>
      </c>
      <c r="C3484" s="379"/>
      <c r="D3484" s="381">
        <v>1496</v>
      </c>
      <c r="E3484" s="381">
        <v>1496</v>
      </c>
      <c r="F3484" s="381">
        <f t="shared" si="49"/>
        <v>0</v>
      </c>
    </row>
    <row r="3485" spans="1:6" ht="12.75">
      <c r="A3485" s="378"/>
      <c r="B3485" s="382" t="s">
        <v>1721</v>
      </c>
      <c r="C3485" s="379"/>
      <c r="D3485" s="381">
        <v>1496</v>
      </c>
      <c r="E3485" s="381">
        <v>1496</v>
      </c>
      <c r="F3485" s="381">
        <f t="shared" si="49"/>
        <v>0</v>
      </c>
    </row>
    <row r="3486" spans="1:6" ht="12.75">
      <c r="A3486" s="378"/>
      <c r="B3486" s="382" t="s">
        <v>1721</v>
      </c>
      <c r="C3486" s="379"/>
      <c r="D3486" s="381">
        <v>1496</v>
      </c>
      <c r="E3486" s="381">
        <v>1496</v>
      </c>
      <c r="F3486" s="381">
        <f t="shared" si="49"/>
        <v>0</v>
      </c>
    </row>
    <row r="3487" spans="1:6" ht="12.75">
      <c r="A3487" s="378"/>
      <c r="B3487" s="382" t="s">
        <v>1721</v>
      </c>
      <c r="C3487" s="379"/>
      <c r="D3487" s="381">
        <v>1496</v>
      </c>
      <c r="E3487" s="381">
        <v>1496</v>
      </c>
      <c r="F3487" s="381">
        <f t="shared" si="49"/>
        <v>0</v>
      </c>
    </row>
    <row r="3488" spans="1:6" ht="12.75">
      <c r="A3488" s="378"/>
      <c r="B3488" s="382" t="s">
        <v>1721</v>
      </c>
      <c r="C3488" s="379"/>
      <c r="D3488" s="381">
        <v>1496</v>
      </c>
      <c r="E3488" s="381">
        <v>1496</v>
      </c>
      <c r="F3488" s="381">
        <f t="shared" si="49"/>
        <v>0</v>
      </c>
    </row>
    <row r="3489" spans="1:6" ht="12.75">
      <c r="A3489" s="378"/>
      <c r="B3489" s="382" t="s">
        <v>1721</v>
      </c>
      <c r="C3489" s="379"/>
      <c r="D3489" s="381">
        <v>1496</v>
      </c>
      <c r="E3489" s="381">
        <v>1496</v>
      </c>
      <c r="F3489" s="381">
        <f t="shared" si="49"/>
        <v>0</v>
      </c>
    </row>
    <row r="3490" spans="1:6" ht="12.75">
      <c r="A3490" s="378"/>
      <c r="B3490" s="382" t="s">
        <v>1721</v>
      </c>
      <c r="C3490" s="379"/>
      <c r="D3490" s="381">
        <v>1496</v>
      </c>
      <c r="E3490" s="381">
        <v>1496</v>
      </c>
      <c r="F3490" s="381">
        <f t="shared" si="49"/>
        <v>0</v>
      </c>
    </row>
    <row r="3491" spans="1:6" ht="12.75">
      <c r="A3491" s="378"/>
      <c r="B3491" s="382" t="s">
        <v>1721</v>
      </c>
      <c r="C3491" s="379"/>
      <c r="D3491" s="381">
        <v>1496</v>
      </c>
      <c r="E3491" s="381">
        <v>1496</v>
      </c>
      <c r="F3491" s="381">
        <f t="shared" si="49"/>
        <v>0</v>
      </c>
    </row>
    <row r="3492" spans="1:6" ht="12.75">
      <c r="A3492" s="378"/>
      <c r="B3492" s="382" t="s">
        <v>1721</v>
      </c>
      <c r="C3492" s="379"/>
      <c r="D3492" s="381">
        <v>1496</v>
      </c>
      <c r="E3492" s="381">
        <v>1496</v>
      </c>
      <c r="F3492" s="381">
        <f t="shared" si="49"/>
        <v>0</v>
      </c>
    </row>
    <row r="3493" spans="1:6" ht="12.75">
      <c r="A3493" s="378"/>
      <c r="B3493" s="382" t="s">
        <v>1586</v>
      </c>
      <c r="C3493" s="379"/>
      <c r="D3493" s="381">
        <v>6063</v>
      </c>
      <c r="E3493" s="381">
        <v>6063</v>
      </c>
      <c r="F3493" s="381">
        <f t="shared" si="49"/>
        <v>0</v>
      </c>
    </row>
    <row r="3494" spans="1:6" ht="12.75">
      <c r="A3494" s="378"/>
      <c r="B3494" s="382" t="s">
        <v>1586</v>
      </c>
      <c r="C3494" s="379"/>
      <c r="D3494" s="381">
        <v>6063</v>
      </c>
      <c r="E3494" s="381">
        <v>6063</v>
      </c>
      <c r="F3494" s="381">
        <f t="shared" si="49"/>
        <v>0</v>
      </c>
    </row>
    <row r="3495" spans="1:6" ht="12.75">
      <c r="A3495" s="378"/>
      <c r="B3495" s="382" t="s">
        <v>1586</v>
      </c>
      <c r="C3495" s="379"/>
      <c r="D3495" s="381">
        <v>6063</v>
      </c>
      <c r="E3495" s="381">
        <v>6063</v>
      </c>
      <c r="F3495" s="381">
        <f t="shared" si="49"/>
        <v>0</v>
      </c>
    </row>
    <row r="3496" spans="1:6" ht="12.75">
      <c r="A3496" s="378"/>
      <c r="B3496" s="382" t="s">
        <v>1586</v>
      </c>
      <c r="C3496" s="379"/>
      <c r="D3496" s="381">
        <v>6063</v>
      </c>
      <c r="E3496" s="381">
        <v>6063</v>
      </c>
      <c r="F3496" s="381">
        <f t="shared" si="49"/>
        <v>0</v>
      </c>
    </row>
    <row r="3497" spans="1:6" ht="12.75">
      <c r="A3497" s="378"/>
      <c r="B3497" s="382" t="s">
        <v>1722</v>
      </c>
      <c r="C3497" s="379"/>
      <c r="D3497" s="381">
        <v>4401</v>
      </c>
      <c r="E3497" s="381">
        <v>4401</v>
      </c>
      <c r="F3497" s="381">
        <f t="shared" si="49"/>
        <v>0</v>
      </c>
    </row>
    <row r="3498" spans="1:6" ht="12.75">
      <c r="A3498" s="378"/>
      <c r="B3498" s="382" t="s">
        <v>1722</v>
      </c>
      <c r="C3498" s="379"/>
      <c r="D3498" s="381">
        <v>4401</v>
      </c>
      <c r="E3498" s="381">
        <v>4401</v>
      </c>
      <c r="F3498" s="381">
        <f t="shared" si="49"/>
        <v>0</v>
      </c>
    </row>
    <row r="3499" spans="1:6" ht="12.75">
      <c r="A3499" s="378"/>
      <c r="B3499" s="382" t="s">
        <v>1722</v>
      </c>
      <c r="C3499" s="379"/>
      <c r="D3499" s="381">
        <v>4401</v>
      </c>
      <c r="E3499" s="381">
        <v>4401</v>
      </c>
      <c r="F3499" s="381">
        <f t="shared" si="49"/>
        <v>0</v>
      </c>
    </row>
    <row r="3500" spans="1:6" ht="12.75">
      <c r="A3500" s="378"/>
      <c r="B3500" s="382" t="s">
        <v>1722</v>
      </c>
      <c r="C3500" s="379"/>
      <c r="D3500" s="381">
        <v>4401</v>
      </c>
      <c r="E3500" s="381">
        <v>4401</v>
      </c>
      <c r="F3500" s="381">
        <f t="shared" si="49"/>
        <v>0</v>
      </c>
    </row>
    <row r="3501" spans="1:6" ht="12.75">
      <c r="A3501" s="378"/>
      <c r="B3501" s="382" t="s">
        <v>1722</v>
      </c>
      <c r="C3501" s="379"/>
      <c r="D3501" s="381">
        <v>4401</v>
      </c>
      <c r="E3501" s="381">
        <v>4401</v>
      </c>
      <c r="F3501" s="381">
        <f t="shared" si="49"/>
        <v>0</v>
      </c>
    </row>
    <row r="3502" spans="1:6" ht="12.75">
      <c r="A3502" s="378"/>
      <c r="B3502" s="382" t="s">
        <v>1722</v>
      </c>
      <c r="C3502" s="379"/>
      <c r="D3502" s="381">
        <v>4401</v>
      </c>
      <c r="E3502" s="381">
        <v>4401</v>
      </c>
      <c r="F3502" s="381">
        <f t="shared" ref="F3502:F3565" si="50">D3502-E3502</f>
        <v>0</v>
      </c>
    </row>
    <row r="3503" spans="1:6" ht="12.75">
      <c r="A3503" s="378"/>
      <c r="B3503" s="382" t="s">
        <v>1722</v>
      </c>
      <c r="C3503" s="379"/>
      <c r="D3503" s="381">
        <v>4401</v>
      </c>
      <c r="E3503" s="381">
        <v>4401</v>
      </c>
      <c r="F3503" s="381">
        <f t="shared" si="50"/>
        <v>0</v>
      </c>
    </row>
    <row r="3504" spans="1:6" ht="12.75">
      <c r="A3504" s="378"/>
      <c r="B3504" s="382" t="s">
        <v>1722</v>
      </c>
      <c r="C3504" s="379"/>
      <c r="D3504" s="381">
        <v>4401</v>
      </c>
      <c r="E3504" s="381">
        <v>4401</v>
      </c>
      <c r="F3504" s="381">
        <f t="shared" si="50"/>
        <v>0</v>
      </c>
    </row>
    <row r="3505" spans="1:6" ht="12.75">
      <c r="A3505" s="378"/>
      <c r="B3505" s="382" t="s">
        <v>1722</v>
      </c>
      <c r="C3505" s="379"/>
      <c r="D3505" s="381">
        <v>4401</v>
      </c>
      <c r="E3505" s="381">
        <v>4401</v>
      </c>
      <c r="F3505" s="381">
        <f t="shared" si="50"/>
        <v>0</v>
      </c>
    </row>
    <row r="3506" spans="1:6" ht="12.75">
      <c r="A3506" s="378"/>
      <c r="B3506" s="382" t="s">
        <v>1722</v>
      </c>
      <c r="C3506" s="379"/>
      <c r="D3506" s="381">
        <v>4401</v>
      </c>
      <c r="E3506" s="381">
        <v>4401</v>
      </c>
      <c r="F3506" s="381">
        <f t="shared" si="50"/>
        <v>0</v>
      </c>
    </row>
    <row r="3507" spans="1:6" ht="12.75">
      <c r="A3507" s="378"/>
      <c r="B3507" s="382" t="s">
        <v>1722</v>
      </c>
      <c r="C3507" s="379"/>
      <c r="D3507" s="381">
        <v>4401</v>
      </c>
      <c r="E3507" s="381">
        <v>4401</v>
      </c>
      <c r="F3507" s="381">
        <f t="shared" si="50"/>
        <v>0</v>
      </c>
    </row>
    <row r="3508" spans="1:6" ht="12.75">
      <c r="A3508" s="378"/>
      <c r="B3508" s="382" t="s">
        <v>1722</v>
      </c>
      <c r="C3508" s="379"/>
      <c r="D3508" s="381">
        <v>4401</v>
      </c>
      <c r="E3508" s="381">
        <v>4401</v>
      </c>
      <c r="F3508" s="381">
        <f t="shared" si="50"/>
        <v>0</v>
      </c>
    </row>
    <row r="3509" spans="1:6" ht="12.75">
      <c r="A3509" s="378"/>
      <c r="B3509" s="382" t="s">
        <v>1722</v>
      </c>
      <c r="C3509" s="379"/>
      <c r="D3509" s="381">
        <v>4401</v>
      </c>
      <c r="E3509" s="381">
        <v>4401</v>
      </c>
      <c r="F3509" s="381">
        <f t="shared" si="50"/>
        <v>0</v>
      </c>
    </row>
    <row r="3510" spans="1:6" ht="12.75">
      <c r="A3510" s="378"/>
      <c r="B3510" s="382" t="s">
        <v>1722</v>
      </c>
      <c r="C3510" s="379"/>
      <c r="D3510" s="381">
        <v>4401</v>
      </c>
      <c r="E3510" s="381">
        <v>4401</v>
      </c>
      <c r="F3510" s="381">
        <f t="shared" si="50"/>
        <v>0</v>
      </c>
    </row>
    <row r="3511" spans="1:6" ht="12.75">
      <c r="A3511" s="378"/>
      <c r="B3511" s="382" t="s">
        <v>1722</v>
      </c>
      <c r="C3511" s="379"/>
      <c r="D3511" s="381">
        <v>4401</v>
      </c>
      <c r="E3511" s="381">
        <v>4401</v>
      </c>
      <c r="F3511" s="381">
        <f t="shared" si="50"/>
        <v>0</v>
      </c>
    </row>
    <row r="3512" spans="1:6" ht="12.75">
      <c r="A3512" s="378"/>
      <c r="B3512" s="382" t="s">
        <v>1722</v>
      </c>
      <c r="C3512" s="379"/>
      <c r="D3512" s="381">
        <v>4401</v>
      </c>
      <c r="E3512" s="381">
        <v>4401</v>
      </c>
      <c r="F3512" s="381">
        <f t="shared" si="50"/>
        <v>0</v>
      </c>
    </row>
    <row r="3513" spans="1:6" ht="12.75">
      <c r="A3513" s="378"/>
      <c r="B3513" s="382" t="s">
        <v>1722</v>
      </c>
      <c r="C3513" s="379"/>
      <c r="D3513" s="381">
        <v>4401</v>
      </c>
      <c r="E3513" s="381">
        <v>4401</v>
      </c>
      <c r="F3513" s="381">
        <f t="shared" si="50"/>
        <v>0</v>
      </c>
    </row>
    <row r="3514" spans="1:6" ht="12.75">
      <c r="A3514" s="378"/>
      <c r="B3514" s="382" t="s">
        <v>1722</v>
      </c>
      <c r="C3514" s="379"/>
      <c r="D3514" s="381">
        <v>4401</v>
      </c>
      <c r="E3514" s="381">
        <v>4401</v>
      </c>
      <c r="F3514" s="381">
        <f t="shared" si="50"/>
        <v>0</v>
      </c>
    </row>
    <row r="3515" spans="1:6" ht="12.75">
      <c r="A3515" s="378"/>
      <c r="B3515" s="382" t="s">
        <v>1722</v>
      </c>
      <c r="C3515" s="379"/>
      <c r="D3515" s="381">
        <v>4401</v>
      </c>
      <c r="E3515" s="381">
        <v>4401</v>
      </c>
      <c r="F3515" s="381">
        <f t="shared" si="50"/>
        <v>0</v>
      </c>
    </row>
    <row r="3516" spans="1:6" ht="12.75">
      <c r="A3516" s="378"/>
      <c r="B3516" s="382" t="s">
        <v>1722</v>
      </c>
      <c r="C3516" s="379"/>
      <c r="D3516" s="381">
        <v>4401</v>
      </c>
      <c r="E3516" s="381">
        <v>4401</v>
      </c>
      <c r="F3516" s="381">
        <f t="shared" si="50"/>
        <v>0</v>
      </c>
    </row>
    <row r="3517" spans="1:6" ht="12.75">
      <c r="A3517" s="378"/>
      <c r="B3517" s="382" t="s">
        <v>1722</v>
      </c>
      <c r="C3517" s="379"/>
      <c r="D3517" s="381">
        <v>4401</v>
      </c>
      <c r="E3517" s="381">
        <v>4401</v>
      </c>
      <c r="F3517" s="381">
        <f t="shared" si="50"/>
        <v>0</v>
      </c>
    </row>
    <row r="3518" spans="1:6" ht="12.75">
      <c r="A3518" s="378"/>
      <c r="B3518" s="382" t="s">
        <v>1722</v>
      </c>
      <c r="C3518" s="379"/>
      <c r="D3518" s="381">
        <v>4401</v>
      </c>
      <c r="E3518" s="381">
        <v>4401</v>
      </c>
      <c r="F3518" s="381">
        <f t="shared" si="50"/>
        <v>0</v>
      </c>
    </row>
    <row r="3519" spans="1:6" ht="12.75">
      <c r="A3519" s="378"/>
      <c r="B3519" s="382" t="s">
        <v>1722</v>
      </c>
      <c r="C3519" s="379"/>
      <c r="D3519" s="381">
        <v>4401</v>
      </c>
      <c r="E3519" s="381">
        <v>4401</v>
      </c>
      <c r="F3519" s="381">
        <f t="shared" si="50"/>
        <v>0</v>
      </c>
    </row>
    <row r="3520" spans="1:6" ht="12.75">
      <c r="A3520" s="378"/>
      <c r="B3520" s="382" t="s">
        <v>1722</v>
      </c>
      <c r="C3520" s="379"/>
      <c r="D3520" s="381">
        <v>4401</v>
      </c>
      <c r="E3520" s="381">
        <v>4401</v>
      </c>
      <c r="F3520" s="381">
        <f t="shared" si="50"/>
        <v>0</v>
      </c>
    </row>
    <row r="3521" spans="1:6" ht="12.75">
      <c r="A3521" s="378"/>
      <c r="B3521" s="382" t="s">
        <v>1722</v>
      </c>
      <c r="C3521" s="379"/>
      <c r="D3521" s="381">
        <v>4401</v>
      </c>
      <c r="E3521" s="381">
        <v>4401</v>
      </c>
      <c r="F3521" s="381">
        <f t="shared" si="50"/>
        <v>0</v>
      </c>
    </row>
    <row r="3522" spans="1:6" ht="12.75">
      <c r="A3522" s="378"/>
      <c r="B3522" s="382" t="s">
        <v>1722</v>
      </c>
      <c r="C3522" s="379"/>
      <c r="D3522" s="381">
        <v>4401</v>
      </c>
      <c r="E3522" s="381">
        <v>4401</v>
      </c>
      <c r="F3522" s="381">
        <f t="shared" si="50"/>
        <v>0</v>
      </c>
    </row>
    <row r="3523" spans="1:6" ht="12.75">
      <c r="A3523" s="378"/>
      <c r="B3523" s="382" t="s">
        <v>1722</v>
      </c>
      <c r="C3523" s="379"/>
      <c r="D3523" s="381">
        <v>4401</v>
      </c>
      <c r="E3523" s="381">
        <v>4401</v>
      </c>
      <c r="F3523" s="381">
        <f t="shared" si="50"/>
        <v>0</v>
      </c>
    </row>
    <row r="3524" spans="1:6" ht="12.75">
      <c r="A3524" s="378"/>
      <c r="B3524" s="382" t="s">
        <v>1722</v>
      </c>
      <c r="C3524" s="379"/>
      <c r="D3524" s="381">
        <v>4401</v>
      </c>
      <c r="E3524" s="381">
        <v>4401</v>
      </c>
      <c r="F3524" s="381">
        <f t="shared" si="50"/>
        <v>0</v>
      </c>
    </row>
    <row r="3525" spans="1:6" ht="12.75">
      <c r="A3525" s="378"/>
      <c r="B3525" s="382" t="s">
        <v>1722</v>
      </c>
      <c r="C3525" s="379"/>
      <c r="D3525" s="381">
        <v>4401</v>
      </c>
      <c r="E3525" s="381">
        <v>4401</v>
      </c>
      <c r="F3525" s="381">
        <f t="shared" si="50"/>
        <v>0</v>
      </c>
    </row>
    <row r="3526" spans="1:6" ht="12.75">
      <c r="A3526" s="378"/>
      <c r="B3526" s="382" t="s">
        <v>1722</v>
      </c>
      <c r="C3526" s="379"/>
      <c r="D3526" s="381">
        <v>4401</v>
      </c>
      <c r="E3526" s="381">
        <v>4401</v>
      </c>
      <c r="F3526" s="381">
        <f t="shared" si="50"/>
        <v>0</v>
      </c>
    </row>
    <row r="3527" spans="1:6" ht="12.75">
      <c r="A3527" s="378"/>
      <c r="B3527" s="382" t="s">
        <v>1722</v>
      </c>
      <c r="C3527" s="379"/>
      <c r="D3527" s="381">
        <v>4401</v>
      </c>
      <c r="E3527" s="381">
        <v>4401</v>
      </c>
      <c r="F3527" s="381">
        <f t="shared" si="50"/>
        <v>0</v>
      </c>
    </row>
    <row r="3528" spans="1:6" ht="12.75">
      <c r="A3528" s="378"/>
      <c r="B3528" s="382" t="s">
        <v>1722</v>
      </c>
      <c r="C3528" s="379"/>
      <c r="D3528" s="381">
        <v>4401</v>
      </c>
      <c r="E3528" s="381">
        <v>4401</v>
      </c>
      <c r="F3528" s="381">
        <f t="shared" si="50"/>
        <v>0</v>
      </c>
    </row>
    <row r="3529" spans="1:6" ht="12.75">
      <c r="A3529" s="378"/>
      <c r="B3529" s="382" t="s">
        <v>1722</v>
      </c>
      <c r="C3529" s="379"/>
      <c r="D3529" s="381">
        <v>4401</v>
      </c>
      <c r="E3529" s="381">
        <v>4401</v>
      </c>
      <c r="F3529" s="381">
        <f t="shared" si="50"/>
        <v>0</v>
      </c>
    </row>
    <row r="3530" spans="1:6" ht="12.75">
      <c r="A3530" s="378"/>
      <c r="B3530" s="382" t="s">
        <v>1722</v>
      </c>
      <c r="C3530" s="379"/>
      <c r="D3530" s="381">
        <v>4401</v>
      </c>
      <c r="E3530" s="381">
        <v>4401</v>
      </c>
      <c r="F3530" s="381">
        <f t="shared" si="50"/>
        <v>0</v>
      </c>
    </row>
    <row r="3531" spans="1:6" ht="12.75">
      <c r="A3531" s="378"/>
      <c r="B3531" s="382" t="s">
        <v>1722</v>
      </c>
      <c r="C3531" s="379"/>
      <c r="D3531" s="381">
        <v>4401</v>
      </c>
      <c r="E3531" s="381">
        <v>4401</v>
      </c>
      <c r="F3531" s="381">
        <f t="shared" si="50"/>
        <v>0</v>
      </c>
    </row>
    <row r="3532" spans="1:6" ht="12.75">
      <c r="A3532" s="378"/>
      <c r="B3532" s="382" t="s">
        <v>1722</v>
      </c>
      <c r="C3532" s="379"/>
      <c r="D3532" s="381">
        <v>4401</v>
      </c>
      <c r="E3532" s="381">
        <v>4401</v>
      </c>
      <c r="F3532" s="381">
        <f t="shared" si="50"/>
        <v>0</v>
      </c>
    </row>
    <row r="3533" spans="1:6" ht="12.75">
      <c r="A3533" s="378"/>
      <c r="B3533" s="382" t="s">
        <v>1722</v>
      </c>
      <c r="C3533" s="379"/>
      <c r="D3533" s="381">
        <v>4401</v>
      </c>
      <c r="E3533" s="381">
        <v>4401</v>
      </c>
      <c r="F3533" s="381">
        <f t="shared" si="50"/>
        <v>0</v>
      </c>
    </row>
    <row r="3534" spans="1:6" ht="12.75">
      <c r="A3534" s="378"/>
      <c r="B3534" s="382" t="s">
        <v>1722</v>
      </c>
      <c r="C3534" s="379"/>
      <c r="D3534" s="381">
        <v>4401</v>
      </c>
      <c r="E3534" s="381">
        <v>4401</v>
      </c>
      <c r="F3534" s="381">
        <f t="shared" si="50"/>
        <v>0</v>
      </c>
    </row>
    <row r="3535" spans="1:6" ht="12.75">
      <c r="A3535" s="378"/>
      <c r="B3535" s="382" t="s">
        <v>1722</v>
      </c>
      <c r="C3535" s="379"/>
      <c r="D3535" s="381">
        <v>4401</v>
      </c>
      <c r="E3535" s="381">
        <v>4401</v>
      </c>
      <c r="F3535" s="381">
        <f t="shared" si="50"/>
        <v>0</v>
      </c>
    </row>
    <row r="3536" spans="1:6" ht="12.75">
      <c r="A3536" s="378"/>
      <c r="B3536" s="382" t="s">
        <v>1722</v>
      </c>
      <c r="C3536" s="379"/>
      <c r="D3536" s="381">
        <v>4401</v>
      </c>
      <c r="E3536" s="381">
        <v>4401</v>
      </c>
      <c r="F3536" s="381">
        <f t="shared" si="50"/>
        <v>0</v>
      </c>
    </row>
    <row r="3537" spans="1:6" ht="12.75">
      <c r="A3537" s="378"/>
      <c r="B3537" s="382" t="s">
        <v>1722</v>
      </c>
      <c r="C3537" s="379"/>
      <c r="D3537" s="381">
        <v>4401</v>
      </c>
      <c r="E3537" s="381">
        <v>4401</v>
      </c>
      <c r="F3537" s="381">
        <f t="shared" si="50"/>
        <v>0</v>
      </c>
    </row>
    <row r="3538" spans="1:6" ht="12.75">
      <c r="A3538" s="378"/>
      <c r="B3538" s="382" t="s">
        <v>1722</v>
      </c>
      <c r="C3538" s="379"/>
      <c r="D3538" s="381">
        <v>4401</v>
      </c>
      <c r="E3538" s="381">
        <v>4401</v>
      </c>
      <c r="F3538" s="381">
        <f t="shared" si="50"/>
        <v>0</v>
      </c>
    </row>
    <row r="3539" spans="1:6" ht="12.75">
      <c r="A3539" s="378"/>
      <c r="B3539" s="382" t="s">
        <v>1722</v>
      </c>
      <c r="C3539" s="379"/>
      <c r="D3539" s="381">
        <v>4401</v>
      </c>
      <c r="E3539" s="381">
        <v>4401</v>
      </c>
      <c r="F3539" s="381">
        <f t="shared" si="50"/>
        <v>0</v>
      </c>
    </row>
    <row r="3540" spans="1:6" ht="12.75">
      <c r="A3540" s="378"/>
      <c r="B3540" s="382" t="s">
        <v>1722</v>
      </c>
      <c r="C3540" s="379"/>
      <c r="D3540" s="381">
        <v>4401</v>
      </c>
      <c r="E3540" s="381">
        <v>4401</v>
      </c>
      <c r="F3540" s="381">
        <f t="shared" si="50"/>
        <v>0</v>
      </c>
    </row>
    <row r="3541" spans="1:6" ht="12.75">
      <c r="A3541" s="378"/>
      <c r="B3541" s="382" t="s">
        <v>1722</v>
      </c>
      <c r="C3541" s="379"/>
      <c r="D3541" s="381">
        <v>4401</v>
      </c>
      <c r="E3541" s="381">
        <v>4401</v>
      </c>
      <c r="F3541" s="381">
        <f t="shared" si="50"/>
        <v>0</v>
      </c>
    </row>
    <row r="3542" spans="1:6" ht="12.75">
      <c r="A3542" s="378"/>
      <c r="B3542" s="382" t="s">
        <v>1722</v>
      </c>
      <c r="C3542" s="379"/>
      <c r="D3542" s="381">
        <v>4401</v>
      </c>
      <c r="E3542" s="381">
        <v>4401</v>
      </c>
      <c r="F3542" s="381">
        <f t="shared" si="50"/>
        <v>0</v>
      </c>
    </row>
    <row r="3543" spans="1:6" ht="12.75">
      <c r="A3543" s="378"/>
      <c r="B3543" s="382" t="s">
        <v>1722</v>
      </c>
      <c r="C3543" s="379"/>
      <c r="D3543" s="381">
        <v>4401</v>
      </c>
      <c r="E3543" s="381">
        <v>4401</v>
      </c>
      <c r="F3543" s="381">
        <f t="shared" si="50"/>
        <v>0</v>
      </c>
    </row>
    <row r="3544" spans="1:6" ht="12.75">
      <c r="A3544" s="378"/>
      <c r="B3544" s="382" t="s">
        <v>1722</v>
      </c>
      <c r="C3544" s="379"/>
      <c r="D3544" s="381">
        <v>4401</v>
      </c>
      <c r="E3544" s="381">
        <v>4401</v>
      </c>
      <c r="F3544" s="381">
        <f t="shared" si="50"/>
        <v>0</v>
      </c>
    </row>
    <row r="3545" spans="1:6" ht="12.75">
      <c r="A3545" s="378"/>
      <c r="B3545" s="382" t="s">
        <v>1722</v>
      </c>
      <c r="C3545" s="379"/>
      <c r="D3545" s="381">
        <v>4401</v>
      </c>
      <c r="E3545" s="381">
        <v>4401</v>
      </c>
      <c r="F3545" s="381">
        <f t="shared" si="50"/>
        <v>0</v>
      </c>
    </row>
    <row r="3546" spans="1:6" ht="12.75">
      <c r="A3546" s="378"/>
      <c r="B3546" s="382" t="s">
        <v>1722</v>
      </c>
      <c r="C3546" s="379"/>
      <c r="D3546" s="381">
        <v>4401</v>
      </c>
      <c r="E3546" s="381">
        <v>4401</v>
      </c>
      <c r="F3546" s="381">
        <f t="shared" si="50"/>
        <v>0</v>
      </c>
    </row>
    <row r="3547" spans="1:6" ht="12.75">
      <c r="A3547" s="378"/>
      <c r="B3547" s="382" t="s">
        <v>1587</v>
      </c>
      <c r="C3547" s="379"/>
      <c r="D3547" s="381">
        <v>14280</v>
      </c>
      <c r="E3547" s="381">
        <v>14280</v>
      </c>
      <c r="F3547" s="381">
        <f t="shared" si="50"/>
        <v>0</v>
      </c>
    </row>
    <row r="3548" spans="1:6" ht="12.75">
      <c r="A3548" s="378"/>
      <c r="B3548" s="382" t="s">
        <v>1588</v>
      </c>
      <c r="C3548" s="379"/>
      <c r="D3548" s="381">
        <v>7008</v>
      </c>
      <c r="E3548" s="381">
        <v>7008</v>
      </c>
      <c r="F3548" s="381">
        <f t="shared" si="50"/>
        <v>0</v>
      </c>
    </row>
    <row r="3549" spans="1:6" ht="12.75">
      <c r="A3549" s="378"/>
      <c r="B3549" s="382" t="s">
        <v>1588</v>
      </c>
      <c r="C3549" s="379"/>
      <c r="D3549" s="381">
        <v>7008</v>
      </c>
      <c r="E3549" s="381">
        <v>7008</v>
      </c>
      <c r="F3549" s="381">
        <f t="shared" si="50"/>
        <v>0</v>
      </c>
    </row>
    <row r="3550" spans="1:6" ht="12.75">
      <c r="A3550" s="378"/>
      <c r="B3550" s="382" t="s">
        <v>1589</v>
      </c>
      <c r="C3550" s="379"/>
      <c r="D3550" s="381">
        <v>7086</v>
      </c>
      <c r="E3550" s="381">
        <v>7086</v>
      </c>
      <c r="F3550" s="381">
        <f t="shared" si="50"/>
        <v>0</v>
      </c>
    </row>
    <row r="3551" spans="1:6" ht="12.75">
      <c r="A3551" s="378"/>
      <c r="B3551" s="382" t="s">
        <v>1590</v>
      </c>
      <c r="C3551" s="379"/>
      <c r="D3551" s="381">
        <v>11023</v>
      </c>
      <c r="E3551" s="381">
        <v>11023</v>
      </c>
      <c r="F3551" s="381">
        <f t="shared" si="50"/>
        <v>0</v>
      </c>
    </row>
    <row r="3552" spans="1:6" ht="12.75">
      <c r="A3552" s="378"/>
      <c r="B3552" s="382" t="s">
        <v>1591</v>
      </c>
      <c r="C3552" s="379"/>
      <c r="D3552" s="381">
        <v>3933</v>
      </c>
      <c r="E3552" s="381">
        <v>3933</v>
      </c>
      <c r="F3552" s="381">
        <f t="shared" si="50"/>
        <v>0</v>
      </c>
    </row>
    <row r="3553" spans="1:6" ht="12.75">
      <c r="A3553" s="378"/>
      <c r="B3553" s="382" t="s">
        <v>1591</v>
      </c>
      <c r="C3553" s="379"/>
      <c r="D3553" s="381">
        <v>3933</v>
      </c>
      <c r="E3553" s="381">
        <v>3933</v>
      </c>
      <c r="F3553" s="381">
        <f t="shared" si="50"/>
        <v>0</v>
      </c>
    </row>
    <row r="3554" spans="1:6" ht="12.75">
      <c r="A3554" s="378"/>
      <c r="B3554" s="382" t="s">
        <v>1592</v>
      </c>
      <c r="C3554" s="379"/>
      <c r="D3554" s="381">
        <v>6291</v>
      </c>
      <c r="E3554" s="381">
        <v>6291</v>
      </c>
      <c r="F3554" s="381">
        <f t="shared" si="50"/>
        <v>0</v>
      </c>
    </row>
    <row r="3555" spans="1:6" ht="12.75">
      <c r="A3555" s="378"/>
      <c r="B3555" s="382" t="s">
        <v>1723</v>
      </c>
      <c r="C3555" s="379"/>
      <c r="D3555" s="381">
        <v>7874</v>
      </c>
      <c r="E3555" s="381">
        <v>7874</v>
      </c>
      <c r="F3555" s="381">
        <f t="shared" si="50"/>
        <v>0</v>
      </c>
    </row>
    <row r="3556" spans="1:6" ht="12.75">
      <c r="A3556" s="378"/>
      <c r="B3556" s="382" t="s">
        <v>1723</v>
      </c>
      <c r="C3556" s="379"/>
      <c r="D3556" s="381">
        <v>7874</v>
      </c>
      <c r="E3556" s="381">
        <v>7874</v>
      </c>
      <c r="F3556" s="381">
        <f t="shared" si="50"/>
        <v>0</v>
      </c>
    </row>
    <row r="3557" spans="1:6" ht="12.75">
      <c r="A3557" s="378"/>
      <c r="B3557" s="382" t="s">
        <v>1723</v>
      </c>
      <c r="C3557" s="379"/>
      <c r="D3557" s="381">
        <v>7874</v>
      </c>
      <c r="E3557" s="381">
        <v>7874</v>
      </c>
      <c r="F3557" s="381">
        <f t="shared" si="50"/>
        <v>0</v>
      </c>
    </row>
    <row r="3558" spans="1:6" ht="12.75">
      <c r="A3558" s="378"/>
      <c r="B3558" s="382" t="s">
        <v>1723</v>
      </c>
      <c r="C3558" s="379"/>
      <c r="D3558" s="381">
        <v>7874</v>
      </c>
      <c r="E3558" s="381">
        <v>7874</v>
      </c>
      <c r="F3558" s="381">
        <f t="shared" si="50"/>
        <v>0</v>
      </c>
    </row>
    <row r="3559" spans="1:6" ht="12.75">
      <c r="A3559" s="378"/>
      <c r="B3559" s="382" t="s">
        <v>1723</v>
      </c>
      <c r="C3559" s="379"/>
      <c r="D3559" s="381">
        <v>7874</v>
      </c>
      <c r="E3559" s="381">
        <v>7874</v>
      </c>
      <c r="F3559" s="381">
        <f t="shared" si="50"/>
        <v>0</v>
      </c>
    </row>
    <row r="3560" spans="1:6" ht="12.75">
      <c r="A3560" s="378"/>
      <c r="B3560" s="382" t="s">
        <v>1723</v>
      </c>
      <c r="C3560" s="379"/>
      <c r="D3560" s="381">
        <v>7874</v>
      </c>
      <c r="E3560" s="381">
        <v>7874</v>
      </c>
      <c r="F3560" s="381">
        <f t="shared" si="50"/>
        <v>0</v>
      </c>
    </row>
    <row r="3561" spans="1:6" ht="12.75">
      <c r="A3561" s="378"/>
      <c r="B3561" s="382" t="s">
        <v>1723</v>
      </c>
      <c r="C3561" s="379"/>
      <c r="D3561" s="381">
        <v>7874</v>
      </c>
      <c r="E3561" s="381">
        <v>7874</v>
      </c>
      <c r="F3561" s="381">
        <f t="shared" si="50"/>
        <v>0</v>
      </c>
    </row>
    <row r="3562" spans="1:6" ht="12.75">
      <c r="A3562" s="378"/>
      <c r="B3562" s="382" t="s">
        <v>1723</v>
      </c>
      <c r="C3562" s="379"/>
      <c r="D3562" s="381">
        <v>7874</v>
      </c>
      <c r="E3562" s="381">
        <v>7874</v>
      </c>
      <c r="F3562" s="381">
        <f t="shared" si="50"/>
        <v>0</v>
      </c>
    </row>
    <row r="3563" spans="1:6" ht="12.75">
      <c r="A3563" s="378"/>
      <c r="B3563" s="382" t="s">
        <v>1723</v>
      </c>
      <c r="C3563" s="379"/>
      <c r="D3563" s="381">
        <v>7874</v>
      </c>
      <c r="E3563" s="381">
        <v>7874</v>
      </c>
      <c r="F3563" s="381">
        <f t="shared" si="50"/>
        <v>0</v>
      </c>
    </row>
    <row r="3564" spans="1:6" ht="12.75">
      <c r="A3564" s="378"/>
      <c r="B3564" s="382" t="s">
        <v>1723</v>
      </c>
      <c r="C3564" s="379"/>
      <c r="D3564" s="381">
        <v>7874</v>
      </c>
      <c r="E3564" s="381">
        <v>7874</v>
      </c>
      <c r="F3564" s="381">
        <f t="shared" si="50"/>
        <v>0</v>
      </c>
    </row>
    <row r="3565" spans="1:6" ht="12.75">
      <c r="A3565" s="378"/>
      <c r="B3565" s="382" t="s">
        <v>1593</v>
      </c>
      <c r="C3565" s="379"/>
      <c r="D3565" s="381">
        <v>3149</v>
      </c>
      <c r="E3565" s="381">
        <v>3149</v>
      </c>
      <c r="F3565" s="381">
        <f t="shared" si="50"/>
        <v>0</v>
      </c>
    </row>
    <row r="3566" spans="1:6" ht="12.75">
      <c r="A3566" s="378"/>
      <c r="B3566" s="382" t="s">
        <v>1594</v>
      </c>
      <c r="C3566" s="379"/>
      <c r="D3566" s="381">
        <v>3142</v>
      </c>
      <c r="E3566" s="381">
        <v>3142</v>
      </c>
      <c r="F3566" s="381">
        <f t="shared" ref="F3566:F3573" si="51">D3566-E3566</f>
        <v>0</v>
      </c>
    </row>
    <row r="3567" spans="1:6" ht="12.75">
      <c r="A3567" s="378"/>
      <c r="B3567" s="382" t="s">
        <v>198</v>
      </c>
      <c r="C3567" s="379"/>
      <c r="D3567" s="381">
        <v>51180</v>
      </c>
      <c r="E3567" s="381">
        <v>51180</v>
      </c>
      <c r="F3567" s="381">
        <f t="shared" si="51"/>
        <v>0</v>
      </c>
    </row>
    <row r="3568" spans="1:6" ht="12.75">
      <c r="A3568" s="378"/>
      <c r="B3568" s="382" t="s">
        <v>1595</v>
      </c>
      <c r="C3568" s="379"/>
      <c r="D3568" s="381">
        <v>7866</v>
      </c>
      <c r="E3568" s="381">
        <v>7866</v>
      </c>
      <c r="F3568" s="381">
        <f t="shared" si="51"/>
        <v>0</v>
      </c>
    </row>
    <row r="3569" spans="1:6" ht="12.75">
      <c r="A3569" s="378"/>
      <c r="B3569" s="382" t="s">
        <v>1596</v>
      </c>
      <c r="C3569" s="379"/>
      <c r="D3569" s="381">
        <v>7000</v>
      </c>
      <c r="E3569" s="381">
        <v>7000</v>
      </c>
      <c r="F3569" s="381">
        <f t="shared" si="51"/>
        <v>0</v>
      </c>
    </row>
    <row r="3570" spans="1:6" ht="12.75">
      <c r="A3570" s="378"/>
      <c r="B3570" s="382" t="s">
        <v>1596</v>
      </c>
      <c r="C3570" s="379"/>
      <c r="D3570" s="381">
        <v>12500</v>
      </c>
      <c r="E3570" s="381">
        <v>12500</v>
      </c>
      <c r="F3570" s="381">
        <f t="shared" si="51"/>
        <v>0</v>
      </c>
    </row>
    <row r="3571" spans="1:6" ht="12.75">
      <c r="A3571" s="378"/>
      <c r="B3571" s="382" t="s">
        <v>1597</v>
      </c>
      <c r="C3571" s="379"/>
      <c r="D3571" s="381">
        <v>9843</v>
      </c>
      <c r="E3571" s="381">
        <v>9843</v>
      </c>
      <c r="F3571" s="381">
        <f t="shared" si="51"/>
        <v>0</v>
      </c>
    </row>
    <row r="3572" spans="1:6" ht="12.75">
      <c r="A3572" s="378"/>
      <c r="B3572" s="382" t="s">
        <v>1598</v>
      </c>
      <c r="C3572" s="379"/>
      <c r="D3572" s="381">
        <v>36142</v>
      </c>
      <c r="E3572" s="381">
        <v>36142</v>
      </c>
      <c r="F3572" s="381">
        <f t="shared" si="51"/>
        <v>0</v>
      </c>
    </row>
    <row r="3573" spans="1:6" ht="12.75">
      <c r="A3573" s="378"/>
      <c r="B3573" s="382" t="s">
        <v>1599</v>
      </c>
      <c r="C3573" s="379"/>
      <c r="D3573" s="381">
        <v>10235</v>
      </c>
      <c r="E3573" s="381">
        <v>10235</v>
      </c>
      <c r="F3573" s="381">
        <f t="shared" si="51"/>
        <v>0</v>
      </c>
    </row>
    <row r="3574" spans="1:6" ht="12.75">
      <c r="A3574" s="378"/>
      <c r="B3574" s="382"/>
      <c r="C3574" s="379"/>
      <c r="D3574" s="393">
        <f>SUM(D3245:D3573)</f>
        <v>3495437</v>
      </c>
      <c r="E3574" s="393">
        <f t="shared" ref="E3574:F3574" si="52">SUM(E3245:E3573)</f>
        <v>3495437</v>
      </c>
      <c r="F3574" s="393">
        <f t="shared" si="52"/>
        <v>0</v>
      </c>
    </row>
    <row r="3575" spans="1:6" ht="12.75">
      <c r="A3575" s="163"/>
      <c r="B3575" s="234"/>
      <c r="C3575" s="229"/>
      <c r="D3575" s="235"/>
      <c r="E3575" s="235"/>
      <c r="F3575" s="235"/>
    </row>
    <row r="3576" spans="1:6" ht="12.75">
      <c r="A3576" s="163"/>
      <c r="B3576" s="234"/>
      <c r="C3576" s="229"/>
      <c r="D3576" s="235"/>
      <c r="E3576" s="235"/>
      <c r="F3576" s="235"/>
    </row>
    <row r="3577" spans="1:6" ht="12">
      <c r="A3577" s="413" t="s">
        <v>1412</v>
      </c>
      <c r="B3577" s="414" t="s">
        <v>21</v>
      </c>
      <c r="C3577" s="415"/>
      <c r="D3577" s="407">
        <v>225000</v>
      </c>
      <c r="E3577" s="407">
        <v>225000</v>
      </c>
      <c r="F3577" s="408">
        <v>0</v>
      </c>
    </row>
    <row r="3578" spans="1:6" ht="12">
      <c r="A3578" s="412"/>
      <c r="B3578" s="414" t="s">
        <v>1502</v>
      </c>
      <c r="C3578" s="415"/>
      <c r="D3578" s="407">
        <v>1296000</v>
      </c>
      <c r="E3578" s="407">
        <v>1296000</v>
      </c>
      <c r="F3578" s="408">
        <v>0</v>
      </c>
    </row>
    <row r="3579" spans="1:6" ht="12">
      <c r="A3579" s="412"/>
      <c r="B3579" s="414" t="s">
        <v>1503</v>
      </c>
      <c r="C3579" s="415"/>
      <c r="D3579" s="407">
        <v>1320000</v>
      </c>
      <c r="E3579" s="407">
        <v>1320000</v>
      </c>
      <c r="F3579" s="408">
        <v>0</v>
      </c>
    </row>
    <row r="3580" spans="1:6" ht="12">
      <c r="A3580" s="412"/>
      <c r="B3580" s="414" t="s">
        <v>1503</v>
      </c>
      <c r="C3580" s="415"/>
      <c r="D3580" s="407">
        <v>720000</v>
      </c>
      <c r="E3580" s="407">
        <v>720000</v>
      </c>
      <c r="F3580" s="408">
        <v>0</v>
      </c>
    </row>
    <row r="3581" spans="1:6" ht="12">
      <c r="A3581" s="412"/>
      <c r="B3581" s="414" t="s">
        <v>1504</v>
      </c>
      <c r="C3581" s="415"/>
      <c r="D3581" s="407">
        <v>278000</v>
      </c>
      <c r="E3581" s="407">
        <v>278000</v>
      </c>
      <c r="F3581" s="408">
        <v>0</v>
      </c>
    </row>
    <row r="3582" spans="1:6" ht="12">
      <c r="A3582" s="412"/>
      <c r="B3582" s="414" t="s">
        <v>1505</v>
      </c>
      <c r="C3582" s="415"/>
      <c r="D3582" s="407">
        <v>300000</v>
      </c>
      <c r="E3582" s="407">
        <v>300000</v>
      </c>
      <c r="F3582" s="408">
        <v>0</v>
      </c>
    </row>
    <row r="3583" spans="1:6" ht="12">
      <c r="A3583" s="412"/>
      <c r="B3583" s="414" t="s">
        <v>1115</v>
      </c>
      <c r="C3583" s="415"/>
      <c r="D3583" s="407">
        <v>200000</v>
      </c>
      <c r="E3583" s="407">
        <v>200000</v>
      </c>
      <c r="F3583" s="408">
        <v>0</v>
      </c>
    </row>
    <row r="3584" spans="1:6">
      <c r="A3584" s="412"/>
      <c r="B3584" s="410"/>
      <c r="C3584" s="415"/>
      <c r="D3584" s="411">
        <f>SUM(D3577:D3583)</f>
        <v>4339000</v>
      </c>
      <c r="E3584" s="411">
        <f t="shared" ref="E3584:F3584" si="53">SUM(E3577:E3583)</f>
        <v>4339000</v>
      </c>
      <c r="F3584" s="411">
        <f t="shared" si="53"/>
        <v>0</v>
      </c>
    </row>
    <row r="3585" spans="1:6">
      <c r="A3585" s="316"/>
      <c r="B3585" s="313"/>
      <c r="C3585" s="317"/>
      <c r="D3585" s="318"/>
      <c r="E3585" s="318"/>
      <c r="F3585" s="318"/>
    </row>
    <row r="3586" spans="1:6">
      <c r="A3586" s="316"/>
      <c r="B3586" s="313"/>
      <c r="C3586" s="317"/>
      <c r="D3586" s="235"/>
      <c r="E3586" s="235"/>
      <c r="F3586" s="235"/>
    </row>
    <row r="3587" spans="1:6">
      <c r="A3587" s="416" t="s">
        <v>1412</v>
      </c>
      <c r="B3587" s="414" t="s">
        <v>1506</v>
      </c>
      <c r="C3587" s="415"/>
      <c r="D3587" s="417">
        <v>5346</v>
      </c>
      <c r="E3587" s="417">
        <v>5346</v>
      </c>
      <c r="F3587" s="408">
        <v>0</v>
      </c>
    </row>
    <row r="3588" spans="1:6">
      <c r="A3588" s="415"/>
      <c r="B3588" s="414" t="s">
        <v>1507</v>
      </c>
      <c r="C3588" s="415"/>
      <c r="D3588" s="417">
        <v>138000</v>
      </c>
      <c r="E3588" s="417">
        <v>138000</v>
      </c>
      <c r="F3588" s="408">
        <v>0</v>
      </c>
    </row>
    <row r="3589" spans="1:6">
      <c r="A3589" s="415"/>
      <c r="B3589" s="414" t="s">
        <v>1508</v>
      </c>
      <c r="C3589" s="415"/>
      <c r="D3589" s="417">
        <v>137827</v>
      </c>
      <c r="E3589" s="417">
        <v>137827</v>
      </c>
      <c r="F3589" s="408">
        <v>0</v>
      </c>
    </row>
    <row r="3590" spans="1:6">
      <c r="A3590" s="415"/>
      <c r="B3590" s="414" t="s">
        <v>1509</v>
      </c>
      <c r="C3590" s="415"/>
      <c r="D3590" s="417">
        <v>83220</v>
      </c>
      <c r="E3590" s="417">
        <v>83220</v>
      </c>
      <c r="F3590" s="408">
        <v>0</v>
      </c>
    </row>
    <row r="3591" spans="1:6">
      <c r="A3591" s="415"/>
      <c r="B3591" s="414" t="s">
        <v>1510</v>
      </c>
      <c r="C3591" s="415"/>
      <c r="D3591" s="417">
        <v>3063</v>
      </c>
      <c r="E3591" s="417">
        <v>3063</v>
      </c>
      <c r="F3591" s="408">
        <v>0</v>
      </c>
    </row>
    <row r="3592" spans="1:6">
      <c r="A3592" s="415"/>
      <c r="B3592" s="414" t="s">
        <v>1510</v>
      </c>
      <c r="C3592" s="415"/>
      <c r="D3592" s="417">
        <v>3063</v>
      </c>
      <c r="E3592" s="417">
        <v>3063</v>
      </c>
      <c r="F3592" s="408">
        <v>0</v>
      </c>
    </row>
    <row r="3593" spans="1:6">
      <c r="A3593" s="415"/>
      <c r="B3593" s="414" t="s">
        <v>1510</v>
      </c>
      <c r="C3593" s="415"/>
      <c r="D3593" s="417">
        <v>3063</v>
      </c>
      <c r="E3593" s="417">
        <v>3063</v>
      </c>
      <c r="F3593" s="408">
        <v>0</v>
      </c>
    </row>
    <row r="3594" spans="1:6" ht="22.5">
      <c r="A3594" s="415"/>
      <c r="B3594" s="414" t="s">
        <v>1511</v>
      </c>
      <c r="C3594" s="415"/>
      <c r="D3594" s="417">
        <v>136007</v>
      </c>
      <c r="E3594" s="417">
        <v>136007</v>
      </c>
      <c r="F3594" s="408">
        <v>0</v>
      </c>
    </row>
    <row r="3595" spans="1:6" ht="22.5">
      <c r="A3595" s="415"/>
      <c r="B3595" s="414" t="s">
        <v>1512</v>
      </c>
      <c r="C3595" s="415"/>
      <c r="D3595" s="417">
        <v>103378</v>
      </c>
      <c r="E3595" s="417">
        <v>103378</v>
      </c>
      <c r="F3595" s="408">
        <v>0</v>
      </c>
    </row>
    <row r="3596" spans="1:6" ht="22.5">
      <c r="A3596" s="415"/>
      <c r="B3596" s="414" t="s">
        <v>1513</v>
      </c>
      <c r="C3596" s="415"/>
      <c r="D3596" s="417">
        <v>14160</v>
      </c>
      <c r="E3596" s="417">
        <v>14160</v>
      </c>
      <c r="F3596" s="408">
        <v>0</v>
      </c>
    </row>
    <row r="3597" spans="1:6">
      <c r="A3597" s="415"/>
      <c r="B3597" s="414" t="s">
        <v>1514</v>
      </c>
      <c r="C3597" s="415"/>
      <c r="D3597" s="417">
        <v>35880</v>
      </c>
      <c r="E3597" s="417">
        <v>35880</v>
      </c>
      <c r="F3597" s="408">
        <v>0</v>
      </c>
    </row>
    <row r="3598" spans="1:6">
      <c r="A3598" s="415"/>
      <c r="B3598" s="414" t="s">
        <v>1515</v>
      </c>
      <c r="C3598" s="415"/>
      <c r="D3598" s="417">
        <v>155760</v>
      </c>
      <c r="E3598" s="417">
        <v>155760</v>
      </c>
      <c r="F3598" s="408">
        <v>0</v>
      </c>
    </row>
    <row r="3599" spans="1:6">
      <c r="A3599" s="415"/>
      <c r="B3599" s="414" t="s">
        <v>1516</v>
      </c>
      <c r="C3599" s="415"/>
      <c r="D3599" s="417">
        <v>14160</v>
      </c>
      <c r="E3599" s="417">
        <v>14160</v>
      </c>
      <c r="F3599" s="408">
        <v>0</v>
      </c>
    </row>
    <row r="3600" spans="1:6">
      <c r="A3600" s="415"/>
      <c r="B3600" s="414" t="s">
        <v>1517</v>
      </c>
      <c r="C3600" s="415"/>
      <c r="D3600" s="417">
        <v>7079</v>
      </c>
      <c r="E3600" s="417">
        <v>7079</v>
      </c>
      <c r="F3600" s="408">
        <v>0</v>
      </c>
    </row>
    <row r="3601" spans="1:6">
      <c r="A3601" s="415"/>
      <c r="B3601" s="414" t="s">
        <v>1518</v>
      </c>
      <c r="C3601" s="415"/>
      <c r="D3601" s="417">
        <v>21252</v>
      </c>
      <c r="E3601" s="417">
        <v>21252</v>
      </c>
      <c r="F3601" s="408">
        <v>0</v>
      </c>
    </row>
    <row r="3602" spans="1:6">
      <c r="A3602" s="415"/>
      <c r="B3602" s="414" t="s">
        <v>1519</v>
      </c>
      <c r="C3602" s="415"/>
      <c r="D3602" s="417">
        <v>3141</v>
      </c>
      <c r="E3602" s="417">
        <v>3141</v>
      </c>
      <c r="F3602" s="408">
        <v>0</v>
      </c>
    </row>
    <row r="3603" spans="1:6">
      <c r="A3603" s="415"/>
      <c r="B3603" s="414" t="s">
        <v>1520</v>
      </c>
      <c r="C3603" s="415"/>
      <c r="D3603" s="417">
        <v>13606</v>
      </c>
      <c r="E3603" s="417">
        <v>13606</v>
      </c>
      <c r="F3603" s="408">
        <v>0</v>
      </c>
    </row>
    <row r="3604" spans="1:6">
      <c r="A3604" s="415"/>
      <c r="B3604" s="414" t="s">
        <v>25</v>
      </c>
      <c r="C3604" s="415"/>
      <c r="D3604" s="417">
        <v>178275</v>
      </c>
      <c r="E3604" s="417">
        <v>178275</v>
      </c>
      <c r="F3604" s="408">
        <v>0</v>
      </c>
    </row>
    <row r="3605" spans="1:6">
      <c r="A3605" s="415"/>
      <c r="B3605" s="414" t="s">
        <v>21</v>
      </c>
      <c r="C3605" s="415"/>
      <c r="D3605" s="417">
        <v>51300</v>
      </c>
      <c r="E3605" s="417">
        <v>51300</v>
      </c>
      <c r="F3605" s="408">
        <v>0</v>
      </c>
    </row>
    <row r="3606" spans="1:6">
      <c r="A3606" s="415"/>
      <c r="B3606" s="414" t="s">
        <v>1521</v>
      </c>
      <c r="C3606" s="415"/>
      <c r="D3606" s="417">
        <v>80000</v>
      </c>
      <c r="E3606" s="417">
        <v>80000</v>
      </c>
      <c r="F3606" s="408">
        <v>0</v>
      </c>
    </row>
    <row r="3607" spans="1:6">
      <c r="A3607" s="415"/>
      <c r="B3607" s="414" t="s">
        <v>1090</v>
      </c>
      <c r="C3607" s="415"/>
      <c r="D3607" s="417">
        <v>115030</v>
      </c>
      <c r="E3607" s="417">
        <v>115030</v>
      </c>
      <c r="F3607" s="408">
        <v>0</v>
      </c>
    </row>
    <row r="3608" spans="1:6">
      <c r="A3608" s="415"/>
      <c r="B3608" s="414" t="s">
        <v>26</v>
      </c>
      <c r="C3608" s="415"/>
      <c r="D3608" s="417">
        <v>74999</v>
      </c>
      <c r="E3608" s="417">
        <v>74999</v>
      </c>
      <c r="F3608" s="408">
        <v>0</v>
      </c>
    </row>
    <row r="3609" spans="1:6">
      <c r="A3609" s="415"/>
      <c r="B3609" s="414" t="s">
        <v>20</v>
      </c>
      <c r="C3609" s="415"/>
      <c r="D3609" s="417">
        <v>100000</v>
      </c>
      <c r="E3609" s="417">
        <v>100000</v>
      </c>
      <c r="F3609" s="408">
        <v>0</v>
      </c>
    </row>
    <row r="3610" spans="1:6">
      <c r="A3610" s="415"/>
      <c r="B3610" s="414" t="s">
        <v>1522</v>
      </c>
      <c r="C3610" s="415"/>
      <c r="D3610" s="417">
        <v>64265</v>
      </c>
      <c r="E3610" s="417">
        <v>64265</v>
      </c>
      <c r="F3610" s="408">
        <v>0</v>
      </c>
    </row>
    <row r="3611" spans="1:6">
      <c r="A3611" s="415"/>
      <c r="B3611" s="414" t="s">
        <v>1091</v>
      </c>
      <c r="C3611" s="415"/>
      <c r="D3611" s="417">
        <v>160000</v>
      </c>
      <c r="E3611" s="417">
        <v>160000</v>
      </c>
      <c r="F3611" s="408">
        <v>0</v>
      </c>
    </row>
    <row r="3612" spans="1:6">
      <c r="A3612" s="415"/>
      <c r="B3612" s="414" t="s">
        <v>22</v>
      </c>
      <c r="C3612" s="415"/>
      <c r="D3612" s="417">
        <v>35360</v>
      </c>
      <c r="E3612" s="417">
        <v>35360</v>
      </c>
      <c r="F3612" s="408">
        <v>0</v>
      </c>
    </row>
    <row r="3613" spans="1:6">
      <c r="A3613" s="415"/>
      <c r="B3613" s="414" t="s">
        <v>1523</v>
      </c>
      <c r="C3613" s="415"/>
      <c r="D3613" s="417">
        <v>50000</v>
      </c>
      <c r="E3613" s="417">
        <v>50000</v>
      </c>
      <c r="F3613" s="408">
        <v>0</v>
      </c>
    </row>
    <row r="3614" spans="1:6">
      <c r="A3614" s="415"/>
      <c r="B3614" s="414" t="s">
        <v>24</v>
      </c>
      <c r="C3614" s="415"/>
      <c r="D3614" s="417">
        <v>64725</v>
      </c>
      <c r="E3614" s="417">
        <v>64725</v>
      </c>
      <c r="F3614" s="408">
        <v>0</v>
      </c>
    </row>
    <row r="3615" spans="1:6">
      <c r="A3615" s="415"/>
      <c r="B3615" s="414" t="s">
        <v>1524</v>
      </c>
      <c r="C3615" s="415"/>
      <c r="D3615" s="417">
        <v>36378</v>
      </c>
      <c r="E3615" s="417">
        <v>36378</v>
      </c>
      <c r="F3615" s="408">
        <v>0</v>
      </c>
    </row>
    <row r="3616" spans="1:6">
      <c r="A3616" s="415"/>
      <c r="B3616" s="414" t="s">
        <v>1114</v>
      </c>
      <c r="C3616" s="415"/>
      <c r="D3616" s="417">
        <v>180000</v>
      </c>
      <c r="E3616" s="417">
        <v>180000</v>
      </c>
      <c r="F3616" s="408">
        <v>0</v>
      </c>
    </row>
    <row r="3617" spans="1:6">
      <c r="A3617" s="415"/>
      <c r="B3617" s="410"/>
      <c r="C3617" s="415"/>
      <c r="D3617" s="411">
        <f>SUM(D3587:D3616)</f>
        <v>2068337</v>
      </c>
      <c r="E3617" s="411">
        <f t="shared" ref="E3617:F3617" si="54">SUM(E3587:E3616)</f>
        <v>2068337</v>
      </c>
      <c r="F3617" s="411">
        <f t="shared" si="54"/>
        <v>0</v>
      </c>
    </row>
    <row r="3618" spans="1:6" ht="12.75">
      <c r="A3618" s="163"/>
      <c r="B3618" s="234"/>
      <c r="C3618" s="229"/>
      <c r="D3618" s="235"/>
      <c r="E3618" s="235"/>
      <c r="F3618" s="235"/>
    </row>
    <row r="3619" spans="1:6" ht="12.75">
      <c r="A3619" s="228" t="s">
        <v>43</v>
      </c>
      <c r="B3619" s="229"/>
      <c r="C3619" s="230"/>
      <c r="D3619" s="229"/>
      <c r="E3619" s="229"/>
      <c r="F3619" s="229"/>
    </row>
    <row r="3620" spans="1:6" ht="12.75">
      <c r="A3620" s="228" t="s">
        <v>585</v>
      </c>
      <c r="B3620" s="229"/>
      <c r="C3620" s="230"/>
      <c r="D3620" s="229"/>
      <c r="E3620" s="229"/>
      <c r="F3620" s="229"/>
    </row>
    <row r="3621" spans="1:6" s="424" customFormat="1">
      <c r="A3621" s="453"/>
      <c r="B3621" s="452" t="s">
        <v>2018</v>
      </c>
      <c r="C3621" s="453"/>
      <c r="D3621" s="454">
        <v>1400000</v>
      </c>
      <c r="E3621" s="454">
        <v>1144544</v>
      </c>
      <c r="F3621" s="446">
        <f>D3621-E3621</f>
        <v>255456</v>
      </c>
    </row>
    <row r="3622" spans="1:6" s="424" customFormat="1">
      <c r="A3622" s="453"/>
      <c r="B3622" s="452" t="s">
        <v>2019</v>
      </c>
      <c r="C3622" s="453"/>
      <c r="D3622" s="454">
        <v>6393701</v>
      </c>
      <c r="E3622" s="454">
        <v>3846733</v>
      </c>
      <c r="F3622" s="446">
        <f>D3622-E3622</f>
        <v>2546968</v>
      </c>
    </row>
    <row r="3623" spans="1:6" s="424" customFormat="1">
      <c r="A3623" s="453"/>
      <c r="B3623" s="452" t="s">
        <v>2020</v>
      </c>
      <c r="C3623" s="453"/>
      <c r="D3623" s="454">
        <v>3149606</v>
      </c>
      <c r="E3623" s="454">
        <v>3011545</v>
      </c>
      <c r="F3623" s="446">
        <f t="shared" ref="F3623:F3627" si="55">D3623-E3623</f>
        <v>138061</v>
      </c>
    </row>
    <row r="3624" spans="1:6" s="424" customFormat="1">
      <c r="A3624" s="453"/>
      <c r="B3624" s="452" t="s">
        <v>2021</v>
      </c>
      <c r="C3624" s="453"/>
      <c r="D3624" s="454">
        <v>6898425</v>
      </c>
      <c r="E3624" s="454">
        <v>2589270</v>
      </c>
      <c r="F3624" s="446">
        <f t="shared" si="55"/>
        <v>4309155</v>
      </c>
    </row>
    <row r="3625" spans="1:6" s="424" customFormat="1">
      <c r="A3625" s="453"/>
      <c r="B3625" s="452" t="s">
        <v>2022</v>
      </c>
      <c r="C3625" s="453"/>
      <c r="D3625" s="454">
        <v>650000</v>
      </c>
      <c r="E3625" s="454">
        <v>217616</v>
      </c>
      <c r="F3625" s="446">
        <f t="shared" si="55"/>
        <v>432384</v>
      </c>
    </row>
    <row r="3626" spans="1:6" s="424" customFormat="1">
      <c r="A3626" s="453"/>
      <c r="B3626" s="452" t="s">
        <v>2023</v>
      </c>
      <c r="C3626" s="453"/>
      <c r="D3626" s="454">
        <v>985000</v>
      </c>
      <c r="E3626" s="454">
        <v>430133</v>
      </c>
      <c r="F3626" s="446">
        <f t="shared" si="55"/>
        <v>554867</v>
      </c>
    </row>
    <row r="3627" spans="1:6" s="424" customFormat="1">
      <c r="A3627" s="453"/>
      <c r="B3627" s="452" t="s">
        <v>2024</v>
      </c>
      <c r="C3627" s="453"/>
      <c r="D3627" s="454">
        <v>3650000</v>
      </c>
      <c r="E3627" s="454">
        <v>1236000</v>
      </c>
      <c r="F3627" s="446">
        <f t="shared" si="55"/>
        <v>2414000</v>
      </c>
    </row>
    <row r="3628" spans="1:6" ht="12.75">
      <c r="A3628" s="321"/>
      <c r="B3628" s="314"/>
      <c r="C3628" s="314"/>
      <c r="D3628" s="315">
        <f>SUM(D3621:D3627)</f>
        <v>23126732</v>
      </c>
      <c r="E3628" s="315">
        <f t="shared" ref="E3628:F3628" si="56">SUM(E3621:E3627)</f>
        <v>12475841</v>
      </c>
      <c r="F3628" s="315">
        <f t="shared" si="56"/>
        <v>10650891</v>
      </c>
    </row>
    <row r="3629" spans="1:6" ht="12.75">
      <c r="A3629" s="228"/>
      <c r="B3629" s="229"/>
      <c r="C3629" s="229"/>
      <c r="D3629" s="236"/>
      <c r="E3629" s="236"/>
      <c r="F3629" s="236"/>
    </row>
    <row r="3630" spans="1:6" ht="12.75">
      <c r="A3630" s="228"/>
      <c r="B3630" s="229"/>
      <c r="C3630" s="229"/>
      <c r="D3630" s="236"/>
      <c r="E3630" s="236"/>
      <c r="F3630" s="236"/>
    </row>
    <row r="3631" spans="1:6" ht="12.75">
      <c r="A3631" s="372" t="s">
        <v>695</v>
      </c>
      <c r="B3631" s="373"/>
      <c r="C3631" s="374"/>
      <c r="D3631" s="375"/>
      <c r="E3631" s="373"/>
      <c r="F3631" s="375"/>
    </row>
    <row r="3632" spans="1:6" ht="12.75">
      <c r="A3632" s="373"/>
      <c r="B3632" s="376" t="s">
        <v>1215</v>
      </c>
      <c r="C3632" s="373"/>
      <c r="D3632" s="375">
        <v>2474702</v>
      </c>
      <c r="E3632" s="375">
        <v>1418605</v>
      </c>
      <c r="F3632" s="375">
        <f>D3632-E3632</f>
        <v>1056097</v>
      </c>
    </row>
    <row r="3633" spans="1:6" ht="12.75">
      <c r="A3633" s="373"/>
      <c r="B3633" s="373"/>
      <c r="C3633" s="373"/>
      <c r="D3633" s="377">
        <v>2474702</v>
      </c>
      <c r="E3633" s="377">
        <f>SUM(E3632)</f>
        <v>1418605</v>
      </c>
      <c r="F3633" s="377">
        <f>SUM(F3632)</f>
        <v>1056097</v>
      </c>
    </row>
    <row r="3634" spans="1:6">
      <c r="A3634" s="237"/>
      <c r="B3634" s="237"/>
      <c r="C3634" s="238"/>
      <c r="D3634" s="237"/>
      <c r="E3634" s="239"/>
      <c r="F3634" s="237"/>
    </row>
    <row r="3635" spans="1:6" ht="12.75">
      <c r="A3635" s="228" t="s">
        <v>50</v>
      </c>
      <c r="B3635" s="229"/>
      <c r="C3635" s="230"/>
      <c r="D3635" s="229"/>
      <c r="E3635" s="229"/>
      <c r="F3635" s="229"/>
    </row>
    <row r="3636" spans="1:6" ht="12.75">
      <c r="A3636" s="372" t="s">
        <v>695</v>
      </c>
      <c r="B3636" s="373"/>
      <c r="C3636" s="373"/>
      <c r="D3636" s="375"/>
      <c r="E3636" s="373"/>
      <c r="F3636" s="375"/>
    </row>
    <row r="3637" spans="1:6" ht="12.75">
      <c r="A3637" s="373"/>
      <c r="B3637" s="376" t="s">
        <v>1682</v>
      </c>
      <c r="C3637" s="373"/>
      <c r="D3637" s="375">
        <v>472441</v>
      </c>
      <c r="E3637" s="375">
        <v>472441</v>
      </c>
      <c r="F3637" s="375">
        <v>0</v>
      </c>
    </row>
    <row r="3638" spans="1:6" ht="12.75">
      <c r="A3638" s="373"/>
      <c r="B3638" s="376" t="s">
        <v>48</v>
      </c>
      <c r="C3638" s="373"/>
      <c r="D3638" s="375">
        <v>4000000</v>
      </c>
      <c r="E3638" s="375">
        <v>4000000</v>
      </c>
      <c r="F3638" s="375">
        <v>0</v>
      </c>
    </row>
    <row r="3639" spans="1:6" ht="12.75">
      <c r="A3639" s="373"/>
      <c r="B3639" s="376" t="s">
        <v>49</v>
      </c>
      <c r="C3639" s="373"/>
      <c r="D3639" s="375">
        <v>472441</v>
      </c>
      <c r="E3639" s="375">
        <v>472441</v>
      </c>
      <c r="F3639" s="375">
        <v>0</v>
      </c>
    </row>
    <row r="3640" spans="1:6" ht="12.75">
      <c r="A3640" s="373"/>
      <c r="B3640" s="376" t="s">
        <v>1683</v>
      </c>
      <c r="C3640" s="373"/>
      <c r="D3640" s="375">
        <v>622480</v>
      </c>
      <c r="E3640" s="375">
        <v>622480</v>
      </c>
      <c r="F3640" s="375">
        <v>0</v>
      </c>
    </row>
    <row r="3641" spans="1:6" ht="12.75">
      <c r="A3641" s="373"/>
      <c r="B3641" s="376" t="s">
        <v>53</v>
      </c>
      <c r="C3641" s="373"/>
      <c r="D3641" s="375">
        <v>3474375</v>
      </c>
      <c r="E3641" s="375">
        <v>3474375</v>
      </c>
      <c r="F3641" s="375">
        <v>0</v>
      </c>
    </row>
    <row r="3642" spans="1:6" ht="12.75">
      <c r="A3642" s="373"/>
      <c r="B3642" s="376" t="s">
        <v>54</v>
      </c>
      <c r="C3642" s="373"/>
      <c r="D3642" s="375">
        <v>2341763</v>
      </c>
      <c r="E3642" s="375">
        <v>2341763</v>
      </c>
      <c r="F3642" s="375">
        <v>0</v>
      </c>
    </row>
    <row r="3643" spans="1:6" ht="12.75">
      <c r="A3643" s="373"/>
      <c r="B3643" s="376" t="s">
        <v>1684</v>
      </c>
      <c r="C3643" s="373"/>
      <c r="D3643" s="375">
        <v>535000</v>
      </c>
      <c r="E3643" s="375">
        <v>535000</v>
      </c>
      <c r="F3643" s="375">
        <v>0</v>
      </c>
    </row>
    <row r="3644" spans="1:6" ht="12.75">
      <c r="A3644" s="373"/>
      <c r="B3644" s="376" t="s">
        <v>55</v>
      </c>
      <c r="C3644" s="373"/>
      <c r="D3644" s="375">
        <v>2078000</v>
      </c>
      <c r="E3644" s="375">
        <v>2078000</v>
      </c>
      <c r="F3644" s="375">
        <v>0</v>
      </c>
    </row>
    <row r="3645" spans="1:6" ht="12.75">
      <c r="A3645" s="373"/>
      <c r="B3645" s="373"/>
      <c r="C3645" s="373"/>
      <c r="D3645" s="377">
        <v>13996500</v>
      </c>
      <c r="E3645" s="377">
        <v>13996500</v>
      </c>
      <c r="F3645" s="377">
        <v>0</v>
      </c>
    </row>
    <row r="3646" spans="1:6" ht="12.75">
      <c r="A3646" s="229"/>
      <c r="B3646" s="229"/>
      <c r="C3646" s="229"/>
      <c r="D3646" s="236"/>
      <c r="E3646" s="236"/>
      <c r="F3646" s="235"/>
    </row>
    <row r="3647" spans="1:6" ht="12.75">
      <c r="A3647" s="395" t="s">
        <v>1407</v>
      </c>
      <c r="B3647" s="379"/>
      <c r="C3647" s="379"/>
      <c r="D3647" s="393"/>
      <c r="E3647" s="393"/>
      <c r="F3647" s="381"/>
    </row>
    <row r="3648" spans="1:6" ht="12.75">
      <c r="A3648" s="378" t="s">
        <v>809</v>
      </c>
      <c r="B3648" s="379"/>
      <c r="C3648" s="379"/>
      <c r="D3648" s="393"/>
      <c r="E3648" s="393"/>
      <c r="F3648" s="381"/>
    </row>
    <row r="3649" spans="1:6" ht="12.75">
      <c r="A3649" s="379"/>
      <c r="B3649" s="390" t="s">
        <v>1724</v>
      </c>
      <c r="C3649" s="379"/>
      <c r="D3649" s="381">
        <v>600000</v>
      </c>
      <c r="E3649" s="381">
        <v>275063</v>
      </c>
      <c r="F3649" s="381">
        <f>D3649-E3649</f>
        <v>324937</v>
      </c>
    </row>
    <row r="3650" spans="1:6" ht="12.75">
      <c r="A3650" s="379"/>
      <c r="B3650" s="379"/>
      <c r="C3650" s="379"/>
      <c r="D3650" s="393">
        <f>SUM(D3649)</f>
        <v>600000</v>
      </c>
      <c r="E3650" s="393">
        <f t="shared" ref="E3650:F3650" si="57">SUM(E3649)</f>
        <v>275063</v>
      </c>
      <c r="F3650" s="393">
        <f t="shared" si="57"/>
        <v>324937</v>
      </c>
    </row>
    <row r="3651" spans="1:6" ht="12.75">
      <c r="A3651" s="229"/>
      <c r="B3651" s="229"/>
      <c r="C3651" s="229"/>
      <c r="D3651" s="236"/>
      <c r="E3651" s="236"/>
      <c r="F3651" s="235"/>
    </row>
    <row r="3652" spans="1:6" ht="12.75">
      <c r="A3652" s="229"/>
      <c r="B3652" s="229"/>
      <c r="C3652" s="229"/>
      <c r="D3652" s="235"/>
      <c r="E3652" s="229"/>
      <c r="F3652" s="229"/>
    </row>
    <row r="3653" spans="1:6" ht="12.75">
      <c r="A3653" s="228" t="s">
        <v>56</v>
      </c>
      <c r="B3653" s="229"/>
      <c r="C3653" s="230"/>
      <c r="D3653" s="229"/>
      <c r="E3653" s="229"/>
    </row>
    <row r="3654" spans="1:6" s="424" customFormat="1" ht="12.75">
      <c r="A3654" s="419"/>
      <c r="B3654" s="424" t="s">
        <v>57</v>
      </c>
      <c r="C3654" s="420"/>
      <c r="D3654" s="430">
        <v>1000000</v>
      </c>
      <c r="E3654" s="430">
        <v>435000</v>
      </c>
      <c r="F3654" s="430">
        <v>565000</v>
      </c>
    </row>
    <row r="3655" spans="1:6" s="424" customFormat="1" ht="12.75">
      <c r="A3655" s="419"/>
      <c r="B3655" s="424" t="s">
        <v>58</v>
      </c>
      <c r="C3655" s="420"/>
      <c r="D3655" s="430">
        <v>230000</v>
      </c>
      <c r="E3655" s="430">
        <v>100050</v>
      </c>
      <c r="F3655" s="430">
        <v>129950</v>
      </c>
    </row>
    <row r="3656" spans="1:6" s="424" customFormat="1" ht="12.75">
      <c r="A3656" s="419"/>
      <c r="B3656" s="424" t="s">
        <v>1277</v>
      </c>
      <c r="C3656" s="420"/>
      <c r="D3656" s="430">
        <v>610000</v>
      </c>
      <c r="E3656" s="430">
        <v>170085</v>
      </c>
      <c r="F3656" s="430">
        <v>439915</v>
      </c>
    </row>
    <row r="3657" spans="1:6" s="424" customFormat="1" ht="12.75">
      <c r="A3657" s="419"/>
      <c r="B3657" s="424" t="s">
        <v>1390</v>
      </c>
      <c r="C3657" s="420"/>
      <c r="D3657" s="430">
        <v>2807081</v>
      </c>
      <c r="E3657" s="430">
        <v>895481</v>
      </c>
      <c r="F3657" s="430">
        <v>1911600</v>
      </c>
    </row>
    <row r="3658" spans="1:6" ht="12.75">
      <c r="A3658" s="229"/>
      <c r="B3658" s="229"/>
      <c r="C3658" s="230"/>
      <c r="D3658" s="236">
        <v>4647081</v>
      </c>
      <c r="E3658" s="236">
        <v>1600616</v>
      </c>
      <c r="F3658" s="236">
        <v>3046465</v>
      </c>
    </row>
    <row r="3659" spans="1:6" ht="12.75">
      <c r="A3659" s="228" t="s">
        <v>59</v>
      </c>
      <c r="B3659" s="229"/>
      <c r="C3659" s="230"/>
      <c r="D3659" s="229"/>
      <c r="E3659" s="229"/>
      <c r="F3659" s="229"/>
    </row>
    <row r="3660" spans="1:6" ht="12.75">
      <c r="A3660" s="228" t="s">
        <v>60</v>
      </c>
      <c r="B3660" s="229"/>
      <c r="C3660" s="230"/>
      <c r="D3660" s="229"/>
      <c r="E3660" s="229"/>
      <c r="F3660" s="229"/>
    </row>
    <row r="3661" spans="1:6" ht="12.75">
      <c r="A3661" s="228"/>
      <c r="B3661" s="229"/>
      <c r="C3661" s="230"/>
      <c r="D3661" s="229"/>
      <c r="E3661" s="229"/>
      <c r="F3661" s="229"/>
    </row>
    <row r="3662" spans="1:6" ht="12.75">
      <c r="A3662" s="228" t="s">
        <v>585</v>
      </c>
      <c r="B3662" s="229"/>
      <c r="C3662" s="230"/>
      <c r="D3662" s="229"/>
      <c r="E3662" s="229"/>
      <c r="F3662" s="229"/>
    </row>
    <row r="3663" spans="1:6" ht="12.75">
      <c r="A3663" s="228" t="s">
        <v>61</v>
      </c>
      <c r="B3663" s="229"/>
      <c r="C3663" s="230"/>
      <c r="D3663" s="235"/>
      <c r="E3663" s="229"/>
      <c r="F3663" s="229"/>
    </row>
    <row r="3664" spans="1:6" s="424" customFormat="1" ht="12.75">
      <c r="A3664" s="419"/>
      <c r="B3664" s="424" t="s">
        <v>62</v>
      </c>
      <c r="C3664" s="419"/>
      <c r="D3664" s="431">
        <v>36250000</v>
      </c>
      <c r="E3664" s="431">
        <v>36250000</v>
      </c>
      <c r="F3664" s="431">
        <v>0</v>
      </c>
    </row>
    <row r="3665" spans="1:6" ht="12.75">
      <c r="A3665" s="229"/>
      <c r="B3665" s="229"/>
      <c r="C3665" s="229"/>
      <c r="D3665" s="236">
        <v>36250000</v>
      </c>
      <c r="E3665" s="236">
        <v>36250000</v>
      </c>
      <c r="F3665" s="236">
        <v>0</v>
      </c>
    </row>
    <row r="3666" spans="1:6" ht="12.75">
      <c r="A3666" s="229"/>
      <c r="B3666" s="229"/>
      <c r="C3666" s="229"/>
      <c r="D3666" s="236"/>
      <c r="E3666" s="236"/>
      <c r="F3666" s="236"/>
    </row>
    <row r="3667" spans="1:6" ht="12.75">
      <c r="A3667" s="229"/>
      <c r="B3667" s="228" t="s">
        <v>63</v>
      </c>
      <c r="C3667" s="232"/>
      <c r="D3667" s="236"/>
      <c r="E3667" s="236"/>
      <c r="F3667" s="236">
        <f>F3665+F3658+F3650+F3645+F3633+F3628+F3617+F3584+F3574+F3242+F3132+F3120+F3103+F2842+F1940+F1045+F1031+F1018+F906+F873+F834+F827+F821+F721+F704+F663+F600+F566+F467+F463+F459+F440+F433+F423+F420+F411+F416+F407+F365+F370+F238+F110+F105+F101+F96+F82+F64+F48+F36</f>
        <v>635188693</v>
      </c>
    </row>
    <row r="3668" spans="1:6">
      <c r="A3668" s="237"/>
      <c r="B3668" s="237"/>
      <c r="C3668" s="238"/>
      <c r="D3668" s="237"/>
      <c r="E3668" s="239"/>
      <c r="F3668" s="237"/>
    </row>
    <row r="3669" spans="1:6" s="492" customFormat="1" ht="12.75">
      <c r="A3669" s="489" t="s">
        <v>64</v>
      </c>
      <c r="B3669" s="490"/>
      <c r="C3669" s="491"/>
      <c r="D3669" s="490"/>
      <c r="E3669" s="490"/>
      <c r="F3669" s="493"/>
    </row>
    <row r="3670" spans="1:6" ht="12.75">
      <c r="A3670" s="229"/>
      <c r="B3670" s="229"/>
      <c r="C3670" s="230"/>
      <c r="D3670" s="229"/>
      <c r="E3670" s="229"/>
      <c r="F3670" s="229"/>
    </row>
    <row r="3671" spans="1:6" ht="12.75">
      <c r="A3671" s="418" t="s">
        <v>548</v>
      </c>
      <c r="B3671" s="419"/>
      <c r="C3671" s="420"/>
      <c r="D3671" s="419"/>
      <c r="E3671" s="419"/>
      <c r="F3671" s="419"/>
    </row>
    <row r="3672" spans="1:6">
      <c r="A3672" s="418" t="s">
        <v>585</v>
      </c>
      <c r="B3672" s="421" t="s">
        <v>1726</v>
      </c>
      <c r="C3672" s="420"/>
      <c r="D3672" s="421">
        <v>115500</v>
      </c>
      <c r="E3672" s="421">
        <v>31850</v>
      </c>
      <c r="F3672" s="421">
        <f>D3672-E3672</f>
        <v>83650</v>
      </c>
    </row>
    <row r="3673" spans="1:6" ht="12.75">
      <c r="A3673" s="419"/>
      <c r="B3673" s="421"/>
      <c r="C3673" s="420"/>
      <c r="D3673" s="422">
        <f>SUM(D3672)</f>
        <v>115500</v>
      </c>
      <c r="E3673" s="422">
        <f t="shared" ref="E3673:F3673" si="58">SUM(E3672)</f>
        <v>31850</v>
      </c>
      <c r="F3673" s="422">
        <f t="shared" si="58"/>
        <v>83650</v>
      </c>
    </row>
    <row r="3674" spans="1:6" ht="12.75">
      <c r="A3674" s="229"/>
      <c r="B3674" s="316"/>
      <c r="C3674" s="230"/>
      <c r="D3674" s="316"/>
      <c r="E3674" s="316"/>
      <c r="F3674" s="316"/>
    </row>
    <row r="3675" spans="1:6" ht="12.75">
      <c r="A3675" s="228" t="s">
        <v>65</v>
      </c>
      <c r="B3675" s="229"/>
      <c r="C3675" s="230"/>
      <c r="D3675" s="229"/>
      <c r="E3675" s="229"/>
      <c r="F3675" s="229"/>
    </row>
    <row r="3676" spans="1:6" ht="12.75">
      <c r="A3676" s="229"/>
      <c r="B3676" s="229"/>
      <c r="C3676" s="230"/>
      <c r="D3676" s="229"/>
      <c r="E3676" s="229"/>
      <c r="F3676" s="229"/>
    </row>
    <row r="3677" spans="1:6" ht="12.75">
      <c r="A3677" s="240" t="s">
        <v>66</v>
      </c>
      <c r="B3677" s="229"/>
      <c r="C3677" s="230"/>
      <c r="D3677" s="229"/>
      <c r="E3677" s="229"/>
      <c r="F3677" s="229"/>
    </row>
    <row r="3678" spans="1:6">
      <c r="A3678" s="237"/>
      <c r="B3678" s="237"/>
      <c r="C3678" s="238"/>
      <c r="D3678" s="237"/>
      <c r="E3678" s="239"/>
      <c r="F3678" s="237"/>
    </row>
    <row r="3679" spans="1:6" ht="12.75">
      <c r="A3679" s="228" t="s">
        <v>67</v>
      </c>
      <c r="B3679" s="229"/>
      <c r="C3679" s="230"/>
      <c r="D3679" s="229"/>
      <c r="E3679" s="229"/>
      <c r="F3679" s="229"/>
    </row>
    <row r="3680" spans="1:6" ht="12.75">
      <c r="A3680" s="229"/>
      <c r="B3680" s="231" t="s">
        <v>68</v>
      </c>
      <c r="C3680" s="232" t="s">
        <v>802</v>
      </c>
      <c r="D3680" s="231" t="s">
        <v>69</v>
      </c>
      <c r="E3680" s="233" t="s">
        <v>804</v>
      </c>
      <c r="F3680" s="231" t="s">
        <v>805</v>
      </c>
    </row>
    <row r="3681" spans="1:6" ht="12.75">
      <c r="A3681" s="418" t="s">
        <v>585</v>
      </c>
      <c r="B3681" s="419"/>
      <c r="C3681" s="420"/>
      <c r="D3681" s="419"/>
      <c r="E3681" s="419"/>
      <c r="F3681" s="419"/>
    </row>
    <row r="3682" spans="1:6" ht="12.75">
      <c r="A3682" s="419"/>
      <c r="B3682" s="424" t="s">
        <v>70</v>
      </c>
      <c r="C3682" s="435" t="s">
        <v>71</v>
      </c>
      <c r="D3682" s="430">
        <v>311000</v>
      </c>
      <c r="E3682" s="430">
        <v>0</v>
      </c>
      <c r="F3682" s="430">
        <v>311000</v>
      </c>
    </row>
    <row r="3683" spans="1:6" ht="12.75">
      <c r="A3683" s="419"/>
      <c r="B3683" s="424" t="s">
        <v>72</v>
      </c>
      <c r="C3683" s="435" t="s">
        <v>73</v>
      </c>
      <c r="D3683" s="430">
        <v>65000</v>
      </c>
      <c r="E3683" s="430">
        <v>0</v>
      </c>
      <c r="F3683" s="430">
        <v>65000</v>
      </c>
    </row>
    <row r="3684" spans="1:6" ht="12.75">
      <c r="A3684" s="419"/>
      <c r="B3684" s="424" t="s">
        <v>74</v>
      </c>
      <c r="C3684" s="435" t="s">
        <v>1162</v>
      </c>
      <c r="D3684" s="430">
        <v>112000</v>
      </c>
      <c r="E3684" s="430">
        <v>0</v>
      </c>
      <c r="F3684" s="430">
        <v>112000</v>
      </c>
    </row>
    <row r="3685" spans="1:6" ht="12.75">
      <c r="A3685" s="419"/>
      <c r="B3685" s="424" t="s">
        <v>75</v>
      </c>
      <c r="C3685" s="435" t="s">
        <v>76</v>
      </c>
      <c r="D3685" s="430">
        <v>3000</v>
      </c>
      <c r="E3685" s="430">
        <v>0</v>
      </c>
      <c r="F3685" s="430">
        <v>3000</v>
      </c>
    </row>
    <row r="3686" spans="1:6" ht="12.75">
      <c r="A3686" s="419"/>
      <c r="B3686" s="424" t="s">
        <v>77</v>
      </c>
      <c r="C3686" s="435" t="s">
        <v>994</v>
      </c>
      <c r="D3686" s="430">
        <v>494000</v>
      </c>
      <c r="E3686" s="430">
        <v>0</v>
      </c>
      <c r="F3686" s="430">
        <v>494000</v>
      </c>
    </row>
    <row r="3687" spans="1:6" ht="12.75">
      <c r="A3687" s="419"/>
      <c r="B3687" s="424" t="s">
        <v>78</v>
      </c>
      <c r="C3687" s="435" t="s">
        <v>79</v>
      </c>
      <c r="D3687" s="430">
        <v>27000</v>
      </c>
      <c r="E3687" s="430">
        <v>0</v>
      </c>
      <c r="F3687" s="430">
        <v>27000</v>
      </c>
    </row>
    <row r="3688" spans="1:6" ht="12.75">
      <c r="A3688" s="419"/>
      <c r="B3688" s="424" t="s">
        <v>80</v>
      </c>
      <c r="C3688" s="435" t="s">
        <v>81</v>
      </c>
      <c r="D3688" s="430">
        <v>51121</v>
      </c>
      <c r="E3688" s="430">
        <v>0</v>
      </c>
      <c r="F3688" s="430">
        <v>51121</v>
      </c>
    </row>
    <row r="3689" spans="1:6" ht="12.75">
      <c r="A3689" s="419"/>
      <c r="B3689" s="424" t="s">
        <v>82</v>
      </c>
      <c r="C3689" s="435" t="s">
        <v>83</v>
      </c>
      <c r="D3689" s="430">
        <v>7458</v>
      </c>
      <c r="E3689" s="430">
        <v>0</v>
      </c>
      <c r="F3689" s="430">
        <v>7458</v>
      </c>
    </row>
    <row r="3690" spans="1:6" ht="12.75">
      <c r="A3690" s="419"/>
      <c r="B3690" s="424" t="s">
        <v>1116</v>
      </c>
      <c r="C3690" s="435" t="s">
        <v>124</v>
      </c>
      <c r="D3690" s="430">
        <v>140000</v>
      </c>
      <c r="E3690" s="430">
        <v>0</v>
      </c>
      <c r="F3690" s="430">
        <v>140000</v>
      </c>
    </row>
    <row r="3691" spans="1:6" ht="12.75">
      <c r="A3691" s="419"/>
      <c r="B3691" s="424" t="s">
        <v>84</v>
      </c>
      <c r="C3691" s="435" t="s">
        <v>85</v>
      </c>
      <c r="D3691" s="430">
        <v>24000</v>
      </c>
      <c r="E3691" s="430">
        <v>0</v>
      </c>
      <c r="F3691" s="430">
        <v>24000</v>
      </c>
    </row>
    <row r="3692" spans="1:6" ht="12.75">
      <c r="A3692" s="419"/>
      <c r="B3692" s="424" t="s">
        <v>86</v>
      </c>
      <c r="C3692" s="435" t="s">
        <v>87</v>
      </c>
      <c r="D3692" s="430">
        <v>19000</v>
      </c>
      <c r="E3692" s="430">
        <v>0</v>
      </c>
      <c r="F3692" s="430">
        <v>19000</v>
      </c>
    </row>
    <row r="3693" spans="1:6" ht="12.75">
      <c r="A3693" s="419"/>
      <c r="B3693" s="424" t="s">
        <v>88</v>
      </c>
      <c r="C3693" s="435" t="s">
        <v>89</v>
      </c>
      <c r="D3693" s="430">
        <v>923000</v>
      </c>
      <c r="E3693" s="430">
        <v>0</v>
      </c>
      <c r="F3693" s="430">
        <v>923000</v>
      </c>
    </row>
    <row r="3694" spans="1:6" ht="12.75">
      <c r="A3694" s="419"/>
      <c r="B3694" s="424" t="s">
        <v>90</v>
      </c>
      <c r="C3694" s="435" t="s">
        <v>91</v>
      </c>
      <c r="D3694" s="430">
        <v>1210500</v>
      </c>
      <c r="E3694" s="430">
        <v>0</v>
      </c>
      <c r="F3694" s="430">
        <v>1210500</v>
      </c>
    </row>
    <row r="3695" spans="1:6" ht="12.75">
      <c r="A3695" s="419"/>
      <c r="B3695" s="424" t="s">
        <v>1391</v>
      </c>
      <c r="C3695" s="419"/>
      <c r="D3695" s="430">
        <v>50000</v>
      </c>
      <c r="E3695" s="430">
        <v>0</v>
      </c>
      <c r="F3695" s="430">
        <v>50000</v>
      </c>
    </row>
    <row r="3696" spans="1:6" ht="12.75">
      <c r="A3696" s="419"/>
      <c r="B3696" s="419"/>
      <c r="C3696" s="419"/>
      <c r="D3696" s="431">
        <v>3437079</v>
      </c>
      <c r="E3696" s="431">
        <v>0</v>
      </c>
      <c r="F3696" s="431">
        <v>3437079</v>
      </c>
    </row>
    <row r="3697" spans="1:6" ht="12.75">
      <c r="A3697" s="229"/>
      <c r="B3697" s="229"/>
      <c r="C3697" s="229"/>
      <c r="D3697" s="236"/>
      <c r="E3697" s="236"/>
      <c r="F3697" s="236"/>
    </row>
    <row r="3698" spans="1:6" ht="12.75">
      <c r="A3698" s="396" t="s">
        <v>819</v>
      </c>
      <c r="B3698" s="397"/>
      <c r="C3698" s="398"/>
      <c r="D3698" s="397"/>
      <c r="E3698" s="397"/>
      <c r="F3698" s="399"/>
    </row>
    <row r="3699" spans="1:6" ht="12.75">
      <c r="A3699" s="397"/>
      <c r="B3699" s="400" t="s">
        <v>92</v>
      </c>
      <c r="C3699" s="403" t="s">
        <v>994</v>
      </c>
      <c r="D3699" s="399">
        <v>155000</v>
      </c>
      <c r="E3699" s="399">
        <v>0</v>
      </c>
      <c r="F3699" s="399">
        <v>155000</v>
      </c>
    </row>
    <row r="3700" spans="1:6" ht="12.75">
      <c r="A3700" s="397"/>
      <c r="B3700" s="397"/>
      <c r="C3700" s="397"/>
      <c r="D3700" s="401">
        <v>155000</v>
      </c>
      <c r="E3700" s="401">
        <v>0</v>
      </c>
      <c r="F3700" s="401">
        <v>155000</v>
      </c>
    </row>
    <row r="3701" spans="1:6" ht="12.75">
      <c r="A3701" s="229"/>
      <c r="B3701" s="229"/>
      <c r="C3701" s="229"/>
      <c r="D3701" s="236"/>
      <c r="E3701" s="236"/>
      <c r="F3701" s="236"/>
    </row>
    <row r="3702" spans="1:6" ht="12.75">
      <c r="A3702" s="347" t="s">
        <v>826</v>
      </c>
      <c r="B3702" s="348"/>
      <c r="C3702" s="349"/>
      <c r="D3702" s="348"/>
      <c r="E3702" s="348"/>
      <c r="F3702" s="348"/>
    </row>
    <row r="3703" spans="1:6" ht="12.75">
      <c r="A3703" s="348"/>
      <c r="B3703" s="350" t="s">
        <v>93</v>
      </c>
      <c r="C3703" s="351" t="s">
        <v>94</v>
      </c>
      <c r="D3703" s="352">
        <v>80000</v>
      </c>
      <c r="E3703" s="352">
        <v>0</v>
      </c>
      <c r="F3703" s="352">
        <v>80000</v>
      </c>
    </row>
    <row r="3704" spans="1:6" ht="12.75">
      <c r="A3704" s="348"/>
      <c r="B3704" s="350" t="s">
        <v>95</v>
      </c>
      <c r="C3704" s="351">
        <v>1218</v>
      </c>
      <c r="D3704" s="352">
        <v>89000</v>
      </c>
      <c r="E3704" s="352">
        <v>0</v>
      </c>
      <c r="F3704" s="352">
        <v>89000</v>
      </c>
    </row>
    <row r="3705" spans="1:6" ht="12.75">
      <c r="A3705" s="348"/>
      <c r="B3705" s="350" t="s">
        <v>96</v>
      </c>
      <c r="C3705" s="351">
        <v>1471</v>
      </c>
      <c r="D3705" s="352">
        <v>91000</v>
      </c>
      <c r="E3705" s="352">
        <v>0</v>
      </c>
      <c r="F3705" s="352">
        <v>91000</v>
      </c>
    </row>
    <row r="3706" spans="1:6" ht="12.75">
      <c r="A3706" s="348"/>
      <c r="B3706" s="348"/>
      <c r="C3706" s="348"/>
      <c r="D3706" s="353">
        <v>260000</v>
      </c>
      <c r="E3706" s="353">
        <v>0</v>
      </c>
      <c r="F3706" s="353">
        <v>260000</v>
      </c>
    </row>
    <row r="3707" spans="1:6" ht="12.75">
      <c r="A3707" s="310"/>
      <c r="B3707" s="310"/>
      <c r="C3707" s="310"/>
      <c r="D3707" s="169"/>
      <c r="E3707" s="169"/>
      <c r="F3707" s="169"/>
    </row>
    <row r="3708" spans="1:6" ht="12.75">
      <c r="A3708" s="365" t="s">
        <v>695</v>
      </c>
      <c r="B3708" s="366"/>
      <c r="C3708" s="367"/>
      <c r="D3708" s="366"/>
      <c r="E3708" s="366"/>
      <c r="F3708" s="368"/>
    </row>
    <row r="3709" spans="1:6">
      <c r="A3709" s="365"/>
      <c r="B3709" s="369" t="s">
        <v>97</v>
      </c>
      <c r="C3709" s="370">
        <v>313</v>
      </c>
      <c r="D3709" s="368">
        <v>525450</v>
      </c>
      <c r="E3709" s="368">
        <v>0</v>
      </c>
      <c r="F3709" s="368">
        <v>525450</v>
      </c>
    </row>
    <row r="3710" spans="1:6" ht="12.75">
      <c r="A3710" s="365"/>
      <c r="B3710" s="366"/>
      <c r="C3710" s="366"/>
      <c r="D3710" s="371">
        <v>525450</v>
      </c>
      <c r="E3710" s="371">
        <v>0</v>
      </c>
      <c r="F3710" s="371">
        <v>525450</v>
      </c>
    </row>
    <row r="3711" spans="1:6" ht="12.75">
      <c r="A3711" s="228"/>
      <c r="B3711" s="229"/>
      <c r="C3711" s="230"/>
      <c r="D3711" s="235"/>
      <c r="E3711" s="229"/>
      <c r="F3711" s="229"/>
    </row>
    <row r="3712" spans="1:6" ht="12.75">
      <c r="A3712" s="228" t="s">
        <v>100</v>
      </c>
      <c r="B3712" s="229"/>
      <c r="C3712" s="230"/>
      <c r="D3712" s="229"/>
      <c r="E3712" s="229"/>
      <c r="F3712" s="229"/>
    </row>
    <row r="3713" spans="1:6" ht="12.75">
      <c r="A3713" s="418" t="s">
        <v>101</v>
      </c>
      <c r="B3713" s="419"/>
      <c r="C3713" s="420"/>
      <c r="D3713" s="419"/>
      <c r="E3713" s="419"/>
      <c r="F3713" s="419"/>
    </row>
    <row r="3714" spans="1:6" ht="12.75">
      <c r="A3714" s="419"/>
      <c r="B3714" s="424" t="s">
        <v>1777</v>
      </c>
      <c r="C3714" s="435" t="s">
        <v>87</v>
      </c>
      <c r="D3714" s="430">
        <v>391282</v>
      </c>
      <c r="E3714" s="430">
        <v>132205</v>
      </c>
      <c r="F3714" s="430">
        <f>D3714-E3714</f>
        <v>259077</v>
      </c>
    </row>
    <row r="3715" spans="1:6" ht="12.75">
      <c r="A3715" s="419"/>
      <c r="B3715" s="424" t="s">
        <v>103</v>
      </c>
      <c r="C3715" s="435" t="s">
        <v>98</v>
      </c>
      <c r="D3715" s="430">
        <v>1431567</v>
      </c>
      <c r="E3715" s="430">
        <v>665615</v>
      </c>
      <c r="F3715" s="430">
        <f t="shared" ref="F3715:F3746" si="59">D3715-E3715</f>
        <v>765952</v>
      </c>
    </row>
    <row r="3716" spans="1:6" ht="12.75">
      <c r="A3716" s="419"/>
      <c r="B3716" s="424" t="s">
        <v>102</v>
      </c>
      <c r="C3716" s="435" t="s">
        <v>83</v>
      </c>
      <c r="D3716" s="430">
        <v>105353993</v>
      </c>
      <c r="E3716" s="430">
        <v>4273402</v>
      </c>
      <c r="F3716" s="430">
        <f t="shared" si="59"/>
        <v>101080591</v>
      </c>
    </row>
    <row r="3717" spans="1:6" ht="12.75">
      <c r="A3717" s="419"/>
      <c r="B3717" s="424" t="s">
        <v>1778</v>
      </c>
      <c r="C3717" s="435" t="s">
        <v>108</v>
      </c>
      <c r="D3717" s="430">
        <v>7499754</v>
      </c>
      <c r="E3717" s="430">
        <v>2237043</v>
      </c>
      <c r="F3717" s="430">
        <f t="shared" si="59"/>
        <v>5262711</v>
      </c>
    </row>
    <row r="3718" spans="1:6" ht="12.75">
      <c r="A3718" s="419"/>
      <c r="B3718" s="424" t="s">
        <v>1779</v>
      </c>
      <c r="C3718" s="435" t="s">
        <v>107</v>
      </c>
      <c r="D3718" s="430">
        <v>9046988</v>
      </c>
      <c r="E3718" s="430">
        <v>2390992</v>
      </c>
      <c r="F3718" s="430">
        <f t="shared" si="59"/>
        <v>6655996</v>
      </c>
    </row>
    <row r="3719" spans="1:6">
      <c r="A3719" s="432"/>
      <c r="B3719" s="424" t="s">
        <v>1780</v>
      </c>
      <c r="C3719" s="435" t="s">
        <v>89</v>
      </c>
      <c r="D3719" s="430">
        <v>3627840</v>
      </c>
      <c r="E3719" s="430">
        <v>2241838</v>
      </c>
      <c r="F3719" s="430">
        <f t="shared" si="59"/>
        <v>1386002</v>
      </c>
    </row>
    <row r="3720" spans="1:6">
      <c r="A3720" s="432"/>
      <c r="B3720" s="424" t="s">
        <v>1781</v>
      </c>
      <c r="C3720" s="435" t="s">
        <v>89</v>
      </c>
      <c r="D3720" s="430">
        <v>3515000</v>
      </c>
      <c r="E3720" s="430">
        <v>1968766</v>
      </c>
      <c r="F3720" s="430">
        <f t="shared" si="59"/>
        <v>1546234</v>
      </c>
    </row>
    <row r="3721" spans="1:6">
      <c r="A3721" s="432"/>
      <c r="B3721" s="424" t="s">
        <v>1782</v>
      </c>
      <c r="C3721" s="435" t="s">
        <v>107</v>
      </c>
      <c r="D3721" s="430">
        <v>303000</v>
      </c>
      <c r="E3721" s="430">
        <v>302570</v>
      </c>
      <c r="F3721" s="430">
        <f t="shared" si="59"/>
        <v>430</v>
      </c>
    </row>
    <row r="3722" spans="1:6">
      <c r="A3722" s="432"/>
      <c r="B3722" s="424" t="s">
        <v>128</v>
      </c>
      <c r="C3722" s="435" t="s">
        <v>79</v>
      </c>
      <c r="D3722" s="430">
        <v>391839</v>
      </c>
      <c r="E3722" s="430">
        <v>172252</v>
      </c>
      <c r="F3722" s="430">
        <f t="shared" si="59"/>
        <v>219587</v>
      </c>
    </row>
    <row r="3723" spans="1:6">
      <c r="A3723" s="432"/>
      <c r="B3723" s="424" t="s">
        <v>106</v>
      </c>
      <c r="C3723" s="435" t="s">
        <v>111</v>
      </c>
      <c r="D3723" s="430">
        <v>630000</v>
      </c>
      <c r="E3723" s="430">
        <v>226564</v>
      </c>
      <c r="F3723" s="430">
        <f t="shared" si="59"/>
        <v>403436</v>
      </c>
    </row>
    <row r="3724" spans="1:6" ht="12.75">
      <c r="A3724" s="432"/>
      <c r="B3724" s="424" t="s">
        <v>1784</v>
      </c>
      <c r="C3724" s="419"/>
      <c r="D3724" s="430">
        <v>100000</v>
      </c>
      <c r="E3724" s="430">
        <v>65866</v>
      </c>
      <c r="F3724" s="430">
        <f t="shared" si="59"/>
        <v>34134</v>
      </c>
    </row>
    <row r="3725" spans="1:6" ht="12.75">
      <c r="A3725" s="432"/>
      <c r="B3725" s="424" t="s">
        <v>109</v>
      </c>
      <c r="C3725" s="419"/>
      <c r="D3725" s="430">
        <v>27991524</v>
      </c>
      <c r="E3725" s="430">
        <v>6761270</v>
      </c>
      <c r="F3725" s="430">
        <f t="shared" si="59"/>
        <v>21230254</v>
      </c>
    </row>
    <row r="3726" spans="1:6" ht="12.75">
      <c r="A3726" s="432"/>
      <c r="B3726" s="424" t="s">
        <v>105</v>
      </c>
      <c r="C3726" s="419"/>
      <c r="D3726" s="430">
        <v>171455291</v>
      </c>
      <c r="E3726" s="430">
        <v>50722625</v>
      </c>
      <c r="F3726" s="430">
        <f t="shared" si="59"/>
        <v>120732666</v>
      </c>
    </row>
    <row r="3727" spans="1:6" ht="12.75">
      <c r="A3727" s="432"/>
      <c r="B3727" s="424" t="s">
        <v>1785</v>
      </c>
      <c r="C3727" s="419"/>
      <c r="D3727" s="430">
        <v>12000000</v>
      </c>
      <c r="E3727" s="430">
        <v>1428164</v>
      </c>
      <c r="F3727" s="430">
        <f t="shared" si="59"/>
        <v>10571836</v>
      </c>
    </row>
    <row r="3728" spans="1:6">
      <c r="A3728" s="432"/>
      <c r="B3728" s="424" t="s">
        <v>1786</v>
      </c>
      <c r="C3728" s="435" t="s">
        <v>85</v>
      </c>
      <c r="D3728" s="430">
        <v>6000000</v>
      </c>
      <c r="E3728" s="430">
        <v>695349</v>
      </c>
      <c r="F3728" s="430">
        <f t="shared" si="59"/>
        <v>5304651</v>
      </c>
    </row>
    <row r="3729" spans="1:6" ht="12.75">
      <c r="A3729" s="432"/>
      <c r="B3729" s="424" t="s">
        <v>1787</v>
      </c>
      <c r="C3729" s="419"/>
      <c r="D3729" s="430">
        <v>8664953</v>
      </c>
      <c r="E3729" s="430">
        <v>699678</v>
      </c>
      <c r="F3729" s="430">
        <f t="shared" si="59"/>
        <v>7965275</v>
      </c>
    </row>
    <row r="3730" spans="1:6" ht="12.75">
      <c r="A3730" s="432"/>
      <c r="B3730" s="424" t="s">
        <v>1788</v>
      </c>
      <c r="C3730" s="419"/>
      <c r="D3730" s="430">
        <v>4679567</v>
      </c>
      <c r="E3730" s="430">
        <v>2514670</v>
      </c>
      <c r="F3730" s="430">
        <f t="shared" si="59"/>
        <v>2164897</v>
      </c>
    </row>
    <row r="3731" spans="1:6">
      <c r="A3731" s="432"/>
      <c r="B3731" s="424" t="s">
        <v>114</v>
      </c>
      <c r="C3731" s="435" t="s">
        <v>71</v>
      </c>
      <c r="D3731" s="430">
        <v>3380000</v>
      </c>
      <c r="E3731" s="430">
        <v>2327015</v>
      </c>
      <c r="F3731" s="430">
        <f t="shared" si="59"/>
        <v>1052985</v>
      </c>
    </row>
    <row r="3732" spans="1:6" ht="12.75">
      <c r="A3732" s="419"/>
      <c r="B3732" s="424" t="s">
        <v>113</v>
      </c>
      <c r="C3732" s="435" t="s">
        <v>98</v>
      </c>
      <c r="D3732" s="430">
        <v>2405037</v>
      </c>
      <c r="E3732" s="430">
        <v>2023711</v>
      </c>
      <c r="F3732" s="430">
        <f t="shared" si="59"/>
        <v>381326</v>
      </c>
    </row>
    <row r="3733" spans="1:6" ht="12.75">
      <c r="A3733" s="419"/>
      <c r="B3733" s="424" t="s">
        <v>110</v>
      </c>
      <c r="C3733" s="435" t="s">
        <v>111</v>
      </c>
      <c r="D3733" s="430">
        <v>3858160</v>
      </c>
      <c r="E3733" s="430">
        <v>952380</v>
      </c>
      <c r="F3733" s="430">
        <f t="shared" si="59"/>
        <v>2905780</v>
      </c>
    </row>
    <row r="3734" spans="1:6" ht="12.75">
      <c r="A3734" s="419"/>
      <c r="B3734" s="424" t="s">
        <v>1789</v>
      </c>
      <c r="C3734" s="435" t="s">
        <v>1163</v>
      </c>
      <c r="D3734" s="430">
        <v>1985827</v>
      </c>
      <c r="E3734" s="430">
        <v>457340</v>
      </c>
      <c r="F3734" s="430">
        <f t="shared" si="59"/>
        <v>1528487</v>
      </c>
    </row>
    <row r="3735" spans="1:6" ht="12.75">
      <c r="A3735" s="419"/>
      <c r="B3735" s="424" t="s">
        <v>1790</v>
      </c>
      <c r="C3735" s="419"/>
      <c r="D3735" s="430">
        <v>2228864</v>
      </c>
      <c r="E3735" s="430">
        <v>513311</v>
      </c>
      <c r="F3735" s="430">
        <f t="shared" si="59"/>
        <v>1715553</v>
      </c>
    </row>
    <row r="3736" spans="1:6" ht="12.75">
      <c r="A3736" s="419"/>
      <c r="B3736" s="424" t="s">
        <v>112</v>
      </c>
      <c r="C3736" s="419"/>
      <c r="D3736" s="430">
        <v>19199996</v>
      </c>
      <c r="E3736" s="430">
        <v>2689052</v>
      </c>
      <c r="F3736" s="430">
        <f t="shared" si="59"/>
        <v>16510944</v>
      </c>
    </row>
    <row r="3737" spans="1:6" ht="12.75">
      <c r="A3737" s="419"/>
      <c r="B3737" s="424" t="s">
        <v>1791</v>
      </c>
      <c r="C3737" s="419"/>
      <c r="D3737" s="430">
        <v>150000</v>
      </c>
      <c r="E3737" s="430">
        <v>7126</v>
      </c>
      <c r="F3737" s="430">
        <f t="shared" si="59"/>
        <v>142874</v>
      </c>
    </row>
    <row r="3738" spans="1:6" ht="12.75">
      <c r="A3738" s="419"/>
      <c r="B3738" s="424" t="s">
        <v>1792</v>
      </c>
      <c r="C3738" s="419"/>
      <c r="D3738" s="430">
        <v>47958835</v>
      </c>
      <c r="E3738" s="430">
        <v>999270</v>
      </c>
      <c r="F3738" s="430">
        <f t="shared" si="59"/>
        <v>46959565</v>
      </c>
    </row>
    <row r="3739" spans="1:6" ht="12.75">
      <c r="A3739" s="419"/>
      <c r="B3739" s="424" t="s">
        <v>1793</v>
      </c>
      <c r="C3739" s="419"/>
      <c r="D3739" s="430">
        <v>40996790</v>
      </c>
      <c r="E3739" s="430">
        <v>2262940</v>
      </c>
      <c r="F3739" s="430">
        <f t="shared" si="59"/>
        <v>38733850</v>
      </c>
    </row>
    <row r="3740" spans="1:6" ht="12.75">
      <c r="A3740" s="419"/>
      <c r="B3740" s="419" t="s">
        <v>1794</v>
      </c>
      <c r="C3740" s="419"/>
      <c r="D3740" s="430">
        <v>13044918</v>
      </c>
      <c r="E3740" s="430">
        <v>231018</v>
      </c>
      <c r="F3740" s="430">
        <f t="shared" si="59"/>
        <v>12813900</v>
      </c>
    </row>
    <row r="3741" spans="1:6" ht="12.75">
      <c r="A3741" s="419"/>
      <c r="B3741" s="419" t="s">
        <v>1795</v>
      </c>
      <c r="C3741" s="419"/>
      <c r="D3741" s="430">
        <v>92127499</v>
      </c>
      <c r="E3741" s="430">
        <v>8745322</v>
      </c>
      <c r="F3741" s="430">
        <f t="shared" si="59"/>
        <v>83382177</v>
      </c>
    </row>
    <row r="3742" spans="1:6" ht="12.75">
      <c r="A3742" s="419"/>
      <c r="B3742" s="419" t="s">
        <v>1392</v>
      </c>
      <c r="C3742" s="419"/>
      <c r="D3742" s="430">
        <v>98054340</v>
      </c>
      <c r="E3742" s="430">
        <v>9405556</v>
      </c>
      <c r="F3742" s="430">
        <f t="shared" si="59"/>
        <v>88648784</v>
      </c>
    </row>
    <row r="3743" spans="1:6" ht="12.75">
      <c r="A3743" s="419"/>
      <c r="B3743" s="419" t="s">
        <v>1796</v>
      </c>
      <c r="C3743" s="419"/>
      <c r="D3743" s="430">
        <v>149446</v>
      </c>
      <c r="E3743" s="430">
        <v>18215</v>
      </c>
      <c r="F3743" s="430">
        <f t="shared" si="59"/>
        <v>131231</v>
      </c>
    </row>
    <row r="3744" spans="1:6" ht="12.75">
      <c r="A3744" s="419"/>
      <c r="B3744" s="419" t="s">
        <v>1798</v>
      </c>
      <c r="C3744" s="419"/>
      <c r="D3744" s="430">
        <v>140661570</v>
      </c>
      <c r="E3744" s="430">
        <v>2491156</v>
      </c>
      <c r="F3744" s="430">
        <f t="shared" si="59"/>
        <v>138170414</v>
      </c>
    </row>
    <row r="3745" spans="1:6" ht="12.75">
      <c r="A3745" s="419"/>
      <c r="B3745" s="419" t="s">
        <v>1797</v>
      </c>
      <c r="C3745" s="419"/>
      <c r="D3745" s="430">
        <v>23597913</v>
      </c>
      <c r="E3745" s="430">
        <v>950373</v>
      </c>
      <c r="F3745" s="430">
        <f t="shared" si="59"/>
        <v>22647540</v>
      </c>
    </row>
    <row r="3746" spans="1:6" ht="12.75">
      <c r="A3746" s="419"/>
      <c r="B3746" s="419" t="s">
        <v>1783</v>
      </c>
      <c r="C3746" s="419"/>
      <c r="D3746" s="430">
        <v>43230769</v>
      </c>
      <c r="E3746" s="430">
        <v>7165756</v>
      </c>
      <c r="F3746" s="430">
        <f t="shared" si="59"/>
        <v>36065013</v>
      </c>
    </row>
    <row r="3747" spans="1:6" ht="12.75">
      <c r="A3747" s="419"/>
      <c r="B3747" s="419"/>
      <c r="C3747" s="419"/>
      <c r="D3747" s="431">
        <f>SUM(D3714:D3746)</f>
        <v>896112562</v>
      </c>
      <c r="E3747" s="431">
        <f>SUM(E3714:E3746)</f>
        <v>118738410</v>
      </c>
      <c r="F3747" s="431">
        <f>SUM(F3714:F3746)</f>
        <v>777374152</v>
      </c>
    </row>
    <row r="3748" spans="1:6" ht="12.75">
      <c r="A3748" s="229"/>
      <c r="B3748" s="229"/>
      <c r="C3748" s="229"/>
      <c r="D3748" s="236"/>
      <c r="E3748" s="236"/>
      <c r="F3748" s="236"/>
    </row>
    <row r="3749" spans="1:6" ht="12.75">
      <c r="A3749" s="396" t="s">
        <v>819</v>
      </c>
      <c r="B3749" s="397"/>
      <c r="C3749" s="398"/>
      <c r="D3749" s="397"/>
      <c r="E3749" s="397"/>
      <c r="F3749" s="399"/>
    </row>
    <row r="3750" spans="1:6" ht="12.75">
      <c r="A3750" s="397"/>
      <c r="B3750" s="400" t="s">
        <v>115</v>
      </c>
      <c r="C3750" s="403">
        <v>1473</v>
      </c>
      <c r="D3750" s="399">
        <v>97834782</v>
      </c>
      <c r="E3750" s="399">
        <v>34023176</v>
      </c>
      <c r="F3750" s="399">
        <f>D3750-E3750</f>
        <v>63811606</v>
      </c>
    </row>
    <row r="3751" spans="1:6" ht="12.75">
      <c r="A3751" s="397"/>
      <c r="B3751" s="397"/>
      <c r="C3751" s="397"/>
      <c r="D3751" s="401">
        <v>97834782</v>
      </c>
      <c r="E3751" s="401">
        <v>34023176</v>
      </c>
      <c r="F3751" s="401">
        <f>D3751-E3751</f>
        <v>63811606</v>
      </c>
    </row>
    <row r="3752" spans="1:6" ht="12.75">
      <c r="A3752" s="228"/>
      <c r="B3752" s="229"/>
      <c r="C3752" s="230"/>
      <c r="D3752" s="229"/>
      <c r="E3752" s="229"/>
      <c r="F3752" s="229"/>
    </row>
    <row r="3753" spans="1:6" ht="12.75">
      <c r="A3753" s="229"/>
      <c r="B3753" s="229"/>
      <c r="C3753" s="229"/>
      <c r="D3753" s="236"/>
      <c r="E3753" s="236"/>
      <c r="F3753" s="236"/>
    </row>
    <row r="3754" spans="1:6" ht="12.75">
      <c r="A3754" s="347" t="s">
        <v>826</v>
      </c>
      <c r="B3754" s="348"/>
      <c r="C3754" s="348"/>
      <c r="D3754" s="352"/>
      <c r="E3754" s="348"/>
      <c r="F3754" s="352"/>
    </row>
    <row r="3755" spans="1:6" ht="12.75">
      <c r="A3755" s="348"/>
      <c r="B3755" s="350" t="s">
        <v>120</v>
      </c>
      <c r="C3755" s="351" t="s">
        <v>94</v>
      </c>
      <c r="D3755" s="352">
        <v>22683891</v>
      </c>
      <c r="E3755" s="354">
        <v>4499841</v>
      </c>
      <c r="F3755" s="352">
        <f>D3755-E3755</f>
        <v>18184050</v>
      </c>
    </row>
    <row r="3756" spans="1:6" ht="12.75">
      <c r="A3756" s="348"/>
      <c r="B3756" s="350" t="s">
        <v>121</v>
      </c>
      <c r="C3756" s="351" t="s">
        <v>122</v>
      </c>
      <c r="D3756" s="352">
        <v>18461728</v>
      </c>
      <c r="E3756" s="354">
        <v>4360457</v>
      </c>
      <c r="F3756" s="352">
        <f>D3756-E3756</f>
        <v>14101271</v>
      </c>
    </row>
    <row r="3757" spans="1:6" ht="12.75">
      <c r="A3757" s="348"/>
      <c r="B3757" s="350" t="s">
        <v>123</v>
      </c>
      <c r="C3757" s="351" t="s">
        <v>108</v>
      </c>
      <c r="D3757" s="352">
        <v>23011696</v>
      </c>
      <c r="E3757" s="354">
        <v>8822961</v>
      </c>
      <c r="F3757" s="352">
        <f>D3757-E3757</f>
        <v>14188735</v>
      </c>
    </row>
    <row r="3758" spans="1:6" ht="12.75">
      <c r="A3758" s="348"/>
      <c r="B3758" s="348"/>
      <c r="C3758" s="348"/>
      <c r="D3758" s="353">
        <f>SUM(D3755:D3757)</f>
        <v>64157315</v>
      </c>
      <c r="E3758" s="353">
        <f t="shared" ref="E3758:F3758" si="60">SUM(E3755:E3757)</f>
        <v>17683259</v>
      </c>
      <c r="F3758" s="353">
        <f t="shared" si="60"/>
        <v>46474056</v>
      </c>
    </row>
    <row r="3759" spans="1:6" ht="12.75">
      <c r="A3759" s="229"/>
      <c r="B3759" s="229"/>
      <c r="C3759" s="229"/>
      <c r="D3759" s="235"/>
      <c r="E3759" s="229"/>
      <c r="F3759" s="235"/>
    </row>
    <row r="3760" spans="1:6" ht="12.75">
      <c r="A3760" s="347" t="s">
        <v>1008</v>
      </c>
      <c r="B3760" s="348"/>
      <c r="C3760" s="348"/>
      <c r="D3760" s="352"/>
      <c r="E3760" s="348"/>
      <c r="F3760" s="352"/>
    </row>
    <row r="3761" spans="1:6" ht="12.75">
      <c r="A3761" s="355" t="s">
        <v>826</v>
      </c>
      <c r="B3761" s="348" t="s">
        <v>1533</v>
      </c>
      <c r="C3761" s="348"/>
      <c r="D3761" s="352">
        <v>419100</v>
      </c>
      <c r="E3761" s="354">
        <v>88000</v>
      </c>
      <c r="F3761" s="357">
        <f>D3761-E3761</f>
        <v>331100</v>
      </c>
    </row>
    <row r="3762" spans="1:6" ht="12.75">
      <c r="A3762" s="348"/>
      <c r="B3762" s="348" t="s">
        <v>1534</v>
      </c>
      <c r="C3762" s="348"/>
      <c r="D3762" s="352">
        <v>273730</v>
      </c>
      <c r="E3762" s="360">
        <v>30</v>
      </c>
      <c r="F3762" s="357">
        <f>D3762-E3762</f>
        <v>273700</v>
      </c>
    </row>
    <row r="3763" spans="1:6" ht="12.75">
      <c r="A3763" s="348"/>
      <c r="B3763" s="348" t="s">
        <v>1534</v>
      </c>
      <c r="C3763" s="348"/>
      <c r="D3763" s="352">
        <v>273730</v>
      </c>
      <c r="E3763" s="360">
        <v>30</v>
      </c>
      <c r="F3763" s="357">
        <f t="shared" ref="F3763:F3775" si="61">D3763-E3763</f>
        <v>273700</v>
      </c>
    </row>
    <row r="3764" spans="1:6" ht="12.75">
      <c r="A3764" s="348"/>
      <c r="B3764" s="348" t="s">
        <v>1534</v>
      </c>
      <c r="C3764" s="348"/>
      <c r="D3764" s="352">
        <v>273730</v>
      </c>
      <c r="E3764" s="360">
        <v>30</v>
      </c>
      <c r="F3764" s="357">
        <f t="shared" si="61"/>
        <v>273700</v>
      </c>
    </row>
    <row r="3765" spans="1:6" ht="12.75">
      <c r="A3765" s="348"/>
      <c r="B3765" s="348" t="s">
        <v>1534</v>
      </c>
      <c r="C3765" s="348"/>
      <c r="D3765" s="352">
        <v>273730</v>
      </c>
      <c r="E3765" s="360">
        <v>30</v>
      </c>
      <c r="F3765" s="357">
        <f t="shared" si="61"/>
        <v>273700</v>
      </c>
    </row>
    <row r="3766" spans="1:6" ht="12.75">
      <c r="A3766" s="348"/>
      <c r="B3766" s="348" t="s">
        <v>1535</v>
      </c>
      <c r="C3766" s="348"/>
      <c r="D3766" s="352">
        <v>389951</v>
      </c>
      <c r="E3766" s="360">
        <v>43</v>
      </c>
      <c r="F3766" s="357">
        <f t="shared" si="61"/>
        <v>389908</v>
      </c>
    </row>
    <row r="3767" spans="1:6" ht="12.75">
      <c r="A3767" s="348"/>
      <c r="B3767" s="348" t="s">
        <v>1535</v>
      </c>
      <c r="C3767" s="348"/>
      <c r="D3767" s="352">
        <v>389951</v>
      </c>
      <c r="E3767" s="360">
        <v>43</v>
      </c>
      <c r="F3767" s="357">
        <f t="shared" si="61"/>
        <v>389908</v>
      </c>
    </row>
    <row r="3768" spans="1:6" ht="12.75">
      <c r="A3768" s="348"/>
      <c r="B3768" s="348" t="s">
        <v>1536</v>
      </c>
      <c r="C3768" s="348"/>
      <c r="D3768" s="352">
        <v>543713</v>
      </c>
      <c r="E3768" s="360">
        <v>30</v>
      </c>
      <c r="F3768" s="357">
        <f t="shared" si="61"/>
        <v>543683</v>
      </c>
    </row>
    <row r="3769" spans="1:6" ht="12.75">
      <c r="A3769" s="348"/>
      <c r="B3769" s="348" t="s">
        <v>1536</v>
      </c>
      <c r="C3769" s="348"/>
      <c r="D3769" s="352">
        <v>543713</v>
      </c>
      <c r="E3769" s="360">
        <v>30</v>
      </c>
      <c r="F3769" s="357">
        <f t="shared" si="61"/>
        <v>543683</v>
      </c>
    </row>
    <row r="3770" spans="1:6" ht="12.75">
      <c r="A3770" s="348"/>
      <c r="B3770" s="348" t="s">
        <v>1537</v>
      </c>
      <c r="C3770" s="348"/>
      <c r="D3770" s="352">
        <v>435436</v>
      </c>
      <c r="E3770" s="360">
        <v>48</v>
      </c>
      <c r="F3770" s="357">
        <f t="shared" si="61"/>
        <v>435388</v>
      </c>
    </row>
    <row r="3771" spans="1:6" ht="12.75">
      <c r="A3771" s="348"/>
      <c r="B3771" s="348" t="s">
        <v>1538</v>
      </c>
      <c r="C3771" s="348"/>
      <c r="D3771" s="352">
        <v>1984124</v>
      </c>
      <c r="E3771" s="360">
        <v>217</v>
      </c>
      <c r="F3771" s="357">
        <f t="shared" si="61"/>
        <v>1983907</v>
      </c>
    </row>
    <row r="3772" spans="1:6" ht="12.75">
      <c r="A3772" s="348"/>
      <c r="B3772" s="348" t="s">
        <v>1539</v>
      </c>
      <c r="C3772" s="348"/>
      <c r="D3772" s="352">
        <v>254548</v>
      </c>
      <c r="E3772" s="360">
        <v>28</v>
      </c>
      <c r="F3772" s="357">
        <f t="shared" si="61"/>
        <v>254520</v>
      </c>
    </row>
    <row r="3773" spans="1:6" ht="12.75">
      <c r="A3773" s="348"/>
      <c r="B3773" s="348" t="s">
        <v>1539</v>
      </c>
      <c r="C3773" s="348"/>
      <c r="D3773" s="352">
        <v>254548</v>
      </c>
      <c r="E3773" s="360">
        <v>28</v>
      </c>
      <c r="F3773" s="357">
        <f t="shared" si="61"/>
        <v>254520</v>
      </c>
    </row>
    <row r="3774" spans="1:6" ht="12.75">
      <c r="A3774" s="348"/>
      <c r="B3774" s="348" t="s">
        <v>1539</v>
      </c>
      <c r="C3774" s="348"/>
      <c r="D3774" s="352">
        <v>254548</v>
      </c>
      <c r="E3774" s="360">
        <v>28</v>
      </c>
      <c r="F3774" s="357">
        <f t="shared" si="61"/>
        <v>254520</v>
      </c>
    </row>
    <row r="3775" spans="1:6" ht="12.75">
      <c r="A3775" s="348"/>
      <c r="B3775" s="348" t="s">
        <v>1539</v>
      </c>
      <c r="C3775" s="348"/>
      <c r="D3775" s="352">
        <v>254548</v>
      </c>
      <c r="E3775" s="360">
        <v>28</v>
      </c>
      <c r="F3775" s="357">
        <f t="shared" si="61"/>
        <v>254520</v>
      </c>
    </row>
    <row r="3776" spans="1:6" ht="12.75">
      <c r="A3776" s="348"/>
      <c r="B3776" s="348"/>
      <c r="C3776" s="348"/>
      <c r="D3776" s="362">
        <f>SUM(D3761:D3775)</f>
        <v>6819100</v>
      </c>
      <c r="E3776" s="362">
        <f t="shared" ref="E3776:F3776" si="62">SUM(E3761:E3775)</f>
        <v>88643</v>
      </c>
      <c r="F3776" s="362">
        <f t="shared" si="62"/>
        <v>6730457</v>
      </c>
    </row>
    <row r="3777" spans="1:6" ht="12.75">
      <c r="A3777" s="228" t="s">
        <v>1007</v>
      </c>
      <c r="B3777" s="229"/>
      <c r="C3777" s="230"/>
      <c r="D3777" s="229"/>
      <c r="E3777" s="229"/>
      <c r="F3777" s="229"/>
    </row>
    <row r="3778" spans="1:6" ht="12.75">
      <c r="A3778" s="418" t="s">
        <v>585</v>
      </c>
      <c r="B3778" s="419"/>
      <c r="C3778" s="420"/>
      <c r="D3778" s="419"/>
      <c r="E3778" s="419"/>
      <c r="F3778" s="419"/>
    </row>
    <row r="3779" spans="1:6" ht="12.75">
      <c r="A3779" s="419"/>
      <c r="B3779" s="424" t="s">
        <v>125</v>
      </c>
      <c r="C3779" s="435" t="s">
        <v>71</v>
      </c>
      <c r="D3779" s="430">
        <v>3698168</v>
      </c>
      <c r="E3779" s="430">
        <v>3698168</v>
      </c>
      <c r="F3779" s="430">
        <v>0</v>
      </c>
    </row>
    <row r="3780" spans="1:6" ht="12.75">
      <c r="A3780" s="419"/>
      <c r="B3780" s="424" t="s">
        <v>126</v>
      </c>
      <c r="C3780" s="435" t="s">
        <v>127</v>
      </c>
      <c r="D3780" s="430">
        <v>171000</v>
      </c>
      <c r="E3780" s="430">
        <v>171000</v>
      </c>
      <c r="F3780" s="430">
        <v>0</v>
      </c>
    </row>
    <row r="3781" spans="1:6" ht="12.75">
      <c r="A3781" s="419"/>
      <c r="B3781" s="424" t="s">
        <v>128</v>
      </c>
      <c r="C3781" s="435" t="s">
        <v>85</v>
      </c>
      <c r="D3781" s="430">
        <v>355625</v>
      </c>
      <c r="E3781" s="430">
        <v>355625</v>
      </c>
      <c r="F3781" s="430">
        <v>0</v>
      </c>
    </row>
    <row r="3782" spans="1:6" ht="12.75">
      <c r="A3782" s="419"/>
      <c r="B3782" s="419"/>
      <c r="C3782" s="420"/>
      <c r="D3782" s="431">
        <f>SUM(D3779:D3781)</f>
        <v>4224793</v>
      </c>
      <c r="E3782" s="431">
        <f t="shared" ref="E3782:F3782" si="63">SUM(E3779:E3781)</f>
        <v>4224793</v>
      </c>
      <c r="F3782" s="431">
        <f t="shared" si="63"/>
        <v>0</v>
      </c>
    </row>
    <row r="3783" spans="1:6" ht="12.75">
      <c r="A3783" s="228" t="s">
        <v>1008</v>
      </c>
      <c r="B3783" s="229"/>
      <c r="C3783" s="230"/>
      <c r="D3783" s="229"/>
      <c r="E3783" s="229"/>
      <c r="F3783" s="229"/>
    </row>
    <row r="3784" spans="1:6" ht="12.75">
      <c r="A3784" s="418" t="s">
        <v>585</v>
      </c>
      <c r="B3784" s="419"/>
      <c r="C3784" s="420"/>
      <c r="D3784" s="419"/>
      <c r="E3784" s="419"/>
      <c r="F3784" s="419"/>
    </row>
    <row r="3785" spans="1:6" ht="12.75">
      <c r="A3785" s="419"/>
      <c r="B3785" s="424" t="s">
        <v>137</v>
      </c>
      <c r="C3785" s="419"/>
      <c r="D3785" s="430">
        <v>14139500</v>
      </c>
      <c r="E3785" s="430">
        <v>5201543</v>
      </c>
      <c r="F3785" s="430">
        <f>D3785-E3785</f>
        <v>8937957</v>
      </c>
    </row>
    <row r="3786" spans="1:6" ht="12.75">
      <c r="A3786" s="419"/>
      <c r="B3786" s="424" t="s">
        <v>136</v>
      </c>
      <c r="C3786" s="419"/>
      <c r="D3786" s="430">
        <v>14010700</v>
      </c>
      <c r="E3786" s="430">
        <v>6828468</v>
      </c>
      <c r="F3786" s="430">
        <f t="shared" ref="F3786:F3795" si="64">D3786-E3786</f>
        <v>7182232</v>
      </c>
    </row>
    <row r="3787" spans="1:6" ht="12.75">
      <c r="A3787" s="419"/>
      <c r="B3787" s="424" t="s">
        <v>129</v>
      </c>
      <c r="C3787" s="419"/>
      <c r="D3787" s="430">
        <v>3369305</v>
      </c>
      <c r="E3787" s="430">
        <v>624047</v>
      </c>
      <c r="F3787" s="430">
        <f t="shared" si="64"/>
        <v>2745258</v>
      </c>
    </row>
    <row r="3788" spans="1:6" ht="12.75">
      <c r="A3788" s="419"/>
      <c r="B3788" s="424" t="s">
        <v>1799</v>
      </c>
      <c r="C3788" s="419"/>
      <c r="D3788" s="430">
        <v>10720414</v>
      </c>
      <c r="E3788" s="430">
        <v>666661</v>
      </c>
      <c r="F3788" s="430">
        <f t="shared" si="64"/>
        <v>10053753</v>
      </c>
    </row>
    <row r="3789" spans="1:6" ht="12.75">
      <c r="A3789" s="419"/>
      <c r="B3789" s="424" t="s">
        <v>1800</v>
      </c>
      <c r="C3789" s="419"/>
      <c r="D3789" s="430">
        <v>4188283</v>
      </c>
      <c r="E3789" s="430">
        <v>3243205</v>
      </c>
      <c r="F3789" s="430">
        <f t="shared" si="64"/>
        <v>945078</v>
      </c>
    </row>
    <row r="3790" spans="1:6" ht="12.75">
      <c r="A3790" s="419"/>
      <c r="B3790" s="424" t="s">
        <v>135</v>
      </c>
      <c r="C3790" s="419"/>
      <c r="D3790" s="430">
        <v>142468257</v>
      </c>
      <c r="E3790" s="430">
        <v>46652160</v>
      </c>
      <c r="F3790" s="430">
        <f t="shared" si="64"/>
        <v>95816097</v>
      </c>
    </row>
    <row r="3791" spans="1:6" ht="12.75">
      <c r="A3791" s="419"/>
      <c r="B3791" s="424" t="s">
        <v>131</v>
      </c>
      <c r="C3791" s="419"/>
      <c r="D3791" s="430">
        <v>4621062</v>
      </c>
      <c r="E3791" s="430">
        <v>1767601</v>
      </c>
      <c r="F3791" s="430">
        <f t="shared" si="64"/>
        <v>2853461</v>
      </c>
    </row>
    <row r="3792" spans="1:6" ht="12.75">
      <c r="A3792" s="419"/>
      <c r="B3792" s="424" t="s">
        <v>134</v>
      </c>
      <c r="C3792" s="419"/>
      <c r="D3792" s="430">
        <v>110000</v>
      </c>
      <c r="E3792" s="430">
        <v>94010</v>
      </c>
      <c r="F3792" s="430">
        <f t="shared" si="64"/>
        <v>15990</v>
      </c>
    </row>
    <row r="3793" spans="1:6" ht="12.75">
      <c r="A3793" s="419"/>
      <c r="B3793" s="424" t="s">
        <v>133</v>
      </c>
      <c r="C3793" s="419"/>
      <c r="D3793" s="430">
        <v>5308400</v>
      </c>
      <c r="E3793" s="430">
        <v>995652</v>
      </c>
      <c r="F3793" s="430">
        <f t="shared" si="64"/>
        <v>4312748</v>
      </c>
    </row>
    <row r="3794" spans="1:6" ht="12.75">
      <c r="A3794" s="419"/>
      <c r="B3794" s="424" t="s">
        <v>130</v>
      </c>
      <c r="C3794" s="419"/>
      <c r="D3794" s="430">
        <v>2000000</v>
      </c>
      <c r="E3794" s="430">
        <v>360493</v>
      </c>
      <c r="F3794" s="430">
        <f t="shared" si="64"/>
        <v>1639507</v>
      </c>
    </row>
    <row r="3795" spans="1:6" ht="12.75">
      <c r="A3795" s="419"/>
      <c r="B3795" s="424" t="s">
        <v>1801</v>
      </c>
      <c r="C3795" s="419"/>
      <c r="D3795" s="430">
        <v>74855</v>
      </c>
      <c r="E3795" s="430">
        <v>1403</v>
      </c>
      <c r="F3795" s="430">
        <f t="shared" si="64"/>
        <v>73452</v>
      </c>
    </row>
    <row r="3796" spans="1:6" ht="12.75">
      <c r="A3796" s="419"/>
      <c r="B3796" s="419"/>
      <c r="C3796" s="419"/>
      <c r="D3796" s="431">
        <f>SUM(D3785:D3795)</f>
        <v>201010776</v>
      </c>
      <c r="E3796" s="431">
        <f>SUM(E3785:E3795)</f>
        <v>66435243</v>
      </c>
      <c r="F3796" s="431">
        <f>SUM(F3785:F3795)</f>
        <v>134575533</v>
      </c>
    </row>
    <row r="3797" spans="1:6" ht="12.75">
      <c r="A3797" s="314"/>
      <c r="B3797" s="313"/>
      <c r="C3797" s="314"/>
      <c r="D3797" s="318"/>
      <c r="E3797" s="318"/>
      <c r="F3797" s="318"/>
    </row>
    <row r="3798" spans="1:6" ht="12.75">
      <c r="A3798" s="314"/>
      <c r="B3798" s="314"/>
      <c r="C3798" s="319"/>
      <c r="D3798" s="322"/>
      <c r="E3798" s="322"/>
      <c r="F3798" s="322"/>
    </row>
    <row r="3799" spans="1:6" ht="12.75">
      <c r="A3799" s="321" t="s">
        <v>1012</v>
      </c>
      <c r="B3799" s="314"/>
      <c r="C3799" s="319"/>
      <c r="D3799" s="314"/>
      <c r="E3799" s="314"/>
      <c r="F3799" s="314"/>
    </row>
    <row r="3800" spans="1:6" ht="12.75">
      <c r="A3800" s="418" t="s">
        <v>585</v>
      </c>
      <c r="B3800" s="419"/>
      <c r="C3800" s="420"/>
      <c r="D3800" s="419"/>
      <c r="E3800" s="419"/>
      <c r="F3800" s="419"/>
    </row>
    <row r="3801" spans="1:6" ht="12.75">
      <c r="A3801" s="419"/>
      <c r="B3801" s="424" t="s">
        <v>140</v>
      </c>
      <c r="C3801" s="435" t="s">
        <v>107</v>
      </c>
      <c r="D3801" s="430">
        <v>50000</v>
      </c>
      <c r="E3801" s="430">
        <v>50000</v>
      </c>
      <c r="F3801" s="430">
        <v>0</v>
      </c>
    </row>
    <row r="3802" spans="1:6" ht="12.75">
      <c r="A3802" s="419"/>
      <c r="B3802" s="424" t="s">
        <v>141</v>
      </c>
      <c r="C3802" s="435" t="s">
        <v>107</v>
      </c>
      <c r="D3802" s="430">
        <v>25000</v>
      </c>
      <c r="E3802" s="430">
        <v>25000</v>
      </c>
      <c r="F3802" s="430">
        <v>0</v>
      </c>
    </row>
    <row r="3803" spans="1:6" ht="12.75">
      <c r="A3803" s="419"/>
      <c r="B3803" s="424" t="s">
        <v>142</v>
      </c>
      <c r="C3803" s="435" t="s">
        <v>85</v>
      </c>
      <c r="D3803" s="430">
        <v>38646</v>
      </c>
      <c r="E3803" s="430">
        <v>38646</v>
      </c>
      <c r="F3803" s="430">
        <v>0</v>
      </c>
    </row>
    <row r="3804" spans="1:6" ht="12.75">
      <c r="A3804" s="419"/>
      <c r="B3804" s="424" t="s">
        <v>143</v>
      </c>
      <c r="C3804" s="435" t="s">
        <v>108</v>
      </c>
      <c r="D3804" s="430">
        <v>115432</v>
      </c>
      <c r="E3804" s="430">
        <v>115432</v>
      </c>
      <c r="F3804" s="430">
        <v>0</v>
      </c>
    </row>
    <row r="3805" spans="1:6" ht="12.75">
      <c r="A3805" s="419"/>
      <c r="B3805" s="424" t="s">
        <v>144</v>
      </c>
      <c r="C3805" s="435" t="s">
        <v>104</v>
      </c>
      <c r="D3805" s="430">
        <v>18491</v>
      </c>
      <c r="E3805" s="430">
        <v>18491</v>
      </c>
      <c r="F3805" s="430">
        <v>0</v>
      </c>
    </row>
    <row r="3806" spans="1:6" ht="12.75">
      <c r="A3806" s="419"/>
      <c r="B3806" s="424" t="s">
        <v>145</v>
      </c>
      <c r="C3806" s="419"/>
      <c r="D3806" s="430">
        <v>7285</v>
      </c>
      <c r="E3806" s="430">
        <v>7285</v>
      </c>
      <c r="F3806" s="430">
        <v>0</v>
      </c>
    </row>
    <row r="3807" spans="1:6" ht="12.75">
      <c r="A3807" s="419"/>
      <c r="B3807" s="424" t="s">
        <v>146</v>
      </c>
      <c r="C3807" s="419"/>
      <c r="D3807" s="430">
        <v>58750</v>
      </c>
      <c r="E3807" s="430">
        <v>58750</v>
      </c>
      <c r="F3807" s="430">
        <v>0</v>
      </c>
    </row>
    <row r="3808" spans="1:6" ht="12.75">
      <c r="A3808" s="419"/>
      <c r="B3808" s="424" t="s">
        <v>147</v>
      </c>
      <c r="C3808" s="419"/>
      <c r="D3808" s="430">
        <v>4582</v>
      </c>
      <c r="E3808" s="430">
        <v>4582</v>
      </c>
      <c r="F3808" s="430">
        <v>0</v>
      </c>
    </row>
    <row r="3809" spans="1:6" ht="12.75">
      <c r="A3809" s="419"/>
      <c r="B3809" s="424" t="s">
        <v>148</v>
      </c>
      <c r="C3809" s="419"/>
      <c r="D3809" s="430">
        <v>143000</v>
      </c>
      <c r="E3809" s="430">
        <v>143000</v>
      </c>
      <c r="F3809" s="430">
        <v>0</v>
      </c>
    </row>
    <row r="3810" spans="1:6" ht="12.75">
      <c r="A3810" s="419"/>
      <c r="B3810" s="424" t="s">
        <v>132</v>
      </c>
      <c r="C3810" s="419"/>
      <c r="D3810" s="430">
        <v>10000</v>
      </c>
      <c r="E3810" s="430">
        <v>10000</v>
      </c>
      <c r="F3810" s="430">
        <v>0</v>
      </c>
    </row>
    <row r="3811" spans="1:6" ht="12.75">
      <c r="A3811" s="419"/>
      <c r="B3811" s="424" t="s">
        <v>1117</v>
      </c>
      <c r="C3811" s="419"/>
      <c r="D3811" s="430">
        <v>77999858</v>
      </c>
      <c r="E3811" s="430">
        <v>77999858</v>
      </c>
      <c r="F3811" s="430">
        <v>0</v>
      </c>
    </row>
    <row r="3812" spans="1:6" ht="12.75">
      <c r="A3812" s="419"/>
      <c r="B3812" s="419"/>
      <c r="C3812" s="419"/>
      <c r="D3812" s="431">
        <v>78471044</v>
      </c>
      <c r="E3812" s="431">
        <v>78471044</v>
      </c>
      <c r="F3812" s="431">
        <v>0</v>
      </c>
    </row>
    <row r="3813" spans="1:6" ht="12.75">
      <c r="A3813" s="310"/>
      <c r="B3813" s="310"/>
      <c r="C3813" s="310"/>
      <c r="D3813" s="169"/>
      <c r="E3813" s="169"/>
      <c r="F3813" s="169"/>
    </row>
    <row r="3814" spans="1:6" ht="12.75">
      <c r="A3814" s="347" t="s">
        <v>826</v>
      </c>
      <c r="B3814" s="348"/>
      <c r="C3814" s="349"/>
      <c r="D3814" s="348"/>
      <c r="E3814" s="348"/>
      <c r="F3814" s="348"/>
    </row>
    <row r="3815" spans="1:6" ht="12.75">
      <c r="A3815" s="348"/>
      <c r="B3815" s="350" t="s">
        <v>149</v>
      </c>
      <c r="C3815" s="351" t="s">
        <v>94</v>
      </c>
      <c r="D3815" s="352">
        <v>19777</v>
      </c>
      <c r="E3815" s="352">
        <v>19777</v>
      </c>
      <c r="F3815" s="352">
        <v>0</v>
      </c>
    </row>
    <row r="3816" spans="1:6" ht="12.75">
      <c r="A3816" s="348"/>
      <c r="B3816" s="350" t="s">
        <v>150</v>
      </c>
      <c r="C3816" s="351" t="s">
        <v>122</v>
      </c>
      <c r="D3816" s="352">
        <v>40784</v>
      </c>
      <c r="E3816" s="352">
        <v>40784</v>
      </c>
      <c r="F3816" s="352">
        <v>0</v>
      </c>
    </row>
    <row r="3817" spans="1:6" ht="12.75">
      <c r="A3817" s="348"/>
      <c r="B3817" s="350" t="s">
        <v>151</v>
      </c>
      <c r="C3817" s="351" t="s">
        <v>108</v>
      </c>
      <c r="D3817" s="352">
        <v>24580</v>
      </c>
      <c r="E3817" s="352">
        <v>24580</v>
      </c>
      <c r="F3817" s="352">
        <v>0</v>
      </c>
    </row>
    <row r="3818" spans="1:6" ht="12.75">
      <c r="A3818" s="348"/>
      <c r="B3818" s="348"/>
      <c r="C3818" s="348"/>
      <c r="D3818" s="353">
        <v>85141</v>
      </c>
      <c r="E3818" s="353">
        <v>85141</v>
      </c>
      <c r="F3818" s="353">
        <v>0</v>
      </c>
    </row>
    <row r="3819" spans="1:6" ht="12.75">
      <c r="A3819" s="310"/>
      <c r="B3819" s="310"/>
      <c r="C3819" s="310"/>
      <c r="D3819" s="169"/>
      <c r="E3819" s="169"/>
      <c r="F3819" s="169"/>
    </row>
    <row r="3820" spans="1:6" ht="12.75">
      <c r="A3820" s="228" t="s">
        <v>152</v>
      </c>
      <c r="B3820" s="229"/>
      <c r="C3820" s="229"/>
      <c r="D3820" s="235"/>
      <c r="E3820" s="229"/>
      <c r="F3820" s="235"/>
    </row>
    <row r="3821" spans="1:6" ht="12.75">
      <c r="A3821" s="418"/>
      <c r="B3821" s="424" t="s">
        <v>1276</v>
      </c>
      <c r="C3821" s="419"/>
      <c r="D3821" s="430">
        <v>1200000</v>
      </c>
      <c r="E3821" s="430">
        <v>249207</v>
      </c>
      <c r="F3821" s="430">
        <f>D3821-E3821</f>
        <v>950793</v>
      </c>
    </row>
    <row r="3822" spans="1:6" ht="12.75">
      <c r="A3822" s="419"/>
      <c r="B3822" s="424" t="s">
        <v>153</v>
      </c>
      <c r="C3822" s="419"/>
      <c r="D3822" s="430">
        <v>1371600</v>
      </c>
      <c r="E3822" s="430">
        <v>1061957</v>
      </c>
      <c r="F3822" s="430">
        <f t="shared" ref="F3822:F3826" si="65">D3822-E3822</f>
        <v>309643</v>
      </c>
    </row>
    <row r="3823" spans="1:6" ht="12.75">
      <c r="A3823" s="419"/>
      <c r="B3823" s="424" t="s">
        <v>154</v>
      </c>
      <c r="C3823" s="419"/>
      <c r="D3823" s="430">
        <v>1005840</v>
      </c>
      <c r="E3823" s="430">
        <v>818459</v>
      </c>
      <c r="F3823" s="430">
        <f t="shared" si="65"/>
        <v>187381</v>
      </c>
    </row>
    <row r="3824" spans="1:6" ht="12.75">
      <c r="A3824" s="419"/>
      <c r="B3824" s="424" t="s">
        <v>153</v>
      </c>
      <c r="C3824" s="419"/>
      <c r="D3824" s="430">
        <v>204000</v>
      </c>
      <c r="E3824" s="430">
        <v>104012</v>
      </c>
      <c r="F3824" s="430">
        <f t="shared" si="65"/>
        <v>99988</v>
      </c>
    </row>
    <row r="3825" spans="1:6" ht="12.75">
      <c r="A3825" s="419"/>
      <c r="B3825" s="424" t="s">
        <v>1118</v>
      </c>
      <c r="C3825" s="419"/>
      <c r="D3825" s="430">
        <v>999000</v>
      </c>
      <c r="E3825" s="430">
        <v>556976</v>
      </c>
      <c r="F3825" s="430">
        <f t="shared" si="65"/>
        <v>442024</v>
      </c>
    </row>
    <row r="3826" spans="1:6" ht="12.75">
      <c r="A3826" s="419"/>
      <c r="B3826" s="424" t="s">
        <v>1164</v>
      </c>
      <c r="C3826" s="419"/>
      <c r="D3826" s="430">
        <v>900000</v>
      </c>
      <c r="E3826" s="430">
        <v>417945</v>
      </c>
      <c r="F3826" s="430">
        <f t="shared" si="65"/>
        <v>482055</v>
      </c>
    </row>
    <row r="3827" spans="1:6" ht="12.75">
      <c r="A3827" s="419"/>
      <c r="B3827" s="419"/>
      <c r="C3827" s="419"/>
      <c r="D3827" s="431">
        <v>5680440</v>
      </c>
      <c r="E3827" s="431">
        <f>SUM(E3821:E3826)</f>
        <v>3208556</v>
      </c>
      <c r="F3827" s="431">
        <f>SUM(F3821:F3826)</f>
        <v>2471884</v>
      </c>
    </row>
    <row r="3828" spans="1:6" ht="12.75">
      <c r="A3828" s="228" t="s">
        <v>1018</v>
      </c>
      <c r="B3828" s="229"/>
      <c r="C3828" s="230"/>
      <c r="D3828" s="229"/>
      <c r="E3828" s="229"/>
      <c r="F3828" s="229"/>
    </row>
    <row r="3829" spans="1:6" ht="12.75">
      <c r="A3829" s="228" t="s">
        <v>585</v>
      </c>
      <c r="B3829" s="229"/>
      <c r="C3829" s="230"/>
      <c r="D3829" s="229"/>
      <c r="E3829" s="229"/>
      <c r="F3829" s="229"/>
    </row>
    <row r="3830" spans="1:6">
      <c r="A3830" s="323"/>
      <c r="B3830" s="324" t="s">
        <v>1119</v>
      </c>
      <c r="C3830" s="323"/>
      <c r="D3830" s="325">
        <v>520000</v>
      </c>
      <c r="E3830" s="326">
        <v>0</v>
      </c>
      <c r="F3830" s="325">
        <v>520000</v>
      </c>
    </row>
    <row r="3831" spans="1:6">
      <c r="A3831" s="327"/>
      <c r="B3831" s="324" t="s">
        <v>1540</v>
      </c>
      <c r="C3831" s="323"/>
      <c r="D3831" s="325">
        <v>2466929</v>
      </c>
      <c r="E3831" s="326">
        <v>0</v>
      </c>
      <c r="F3831" s="325">
        <v>2466929</v>
      </c>
    </row>
    <row r="3832" spans="1:6">
      <c r="A3832" s="327"/>
      <c r="B3832" s="324" t="s">
        <v>1541</v>
      </c>
      <c r="C3832" s="323"/>
      <c r="D3832" s="325">
        <v>4543976</v>
      </c>
      <c r="E3832" s="326">
        <v>0</v>
      </c>
      <c r="F3832" s="325">
        <v>4543976</v>
      </c>
    </row>
    <row r="3833" spans="1:6">
      <c r="A3833" s="327"/>
      <c r="B3833" s="324" t="s">
        <v>170</v>
      </c>
      <c r="C3833" s="323"/>
      <c r="D3833" s="325">
        <v>700000</v>
      </c>
      <c r="E3833" s="326">
        <v>0</v>
      </c>
      <c r="F3833" s="325">
        <v>700000</v>
      </c>
    </row>
    <row r="3834" spans="1:6">
      <c r="A3834" s="327"/>
      <c r="B3834" s="324" t="s">
        <v>172</v>
      </c>
      <c r="C3834" s="323"/>
      <c r="D3834" s="325">
        <v>520000</v>
      </c>
      <c r="E3834" s="326">
        <v>0</v>
      </c>
      <c r="F3834" s="325">
        <v>520000</v>
      </c>
    </row>
    <row r="3835" spans="1:6">
      <c r="A3835" s="327"/>
      <c r="B3835" s="324" t="s">
        <v>161</v>
      </c>
      <c r="C3835" s="323"/>
      <c r="D3835" s="325">
        <v>676000</v>
      </c>
      <c r="E3835" s="326">
        <v>0</v>
      </c>
      <c r="F3835" s="325">
        <v>676000</v>
      </c>
    </row>
    <row r="3836" spans="1:6">
      <c r="A3836" s="327"/>
      <c r="B3836" s="324" t="s">
        <v>1542</v>
      </c>
      <c r="C3836" s="323"/>
      <c r="D3836" s="325">
        <v>736800</v>
      </c>
      <c r="E3836" s="326">
        <v>0</v>
      </c>
      <c r="F3836" s="325">
        <v>736800</v>
      </c>
    </row>
    <row r="3837" spans="1:6">
      <c r="A3837" s="327"/>
      <c r="B3837" s="324" t="s">
        <v>171</v>
      </c>
      <c r="C3837" s="323"/>
      <c r="D3837" s="325">
        <v>164500</v>
      </c>
      <c r="E3837" s="326">
        <v>0</v>
      </c>
      <c r="F3837" s="325">
        <v>164500</v>
      </c>
    </row>
    <row r="3838" spans="1:6">
      <c r="A3838" s="327"/>
      <c r="B3838" s="324" t="s">
        <v>164</v>
      </c>
      <c r="C3838" s="323"/>
      <c r="D3838" s="325">
        <v>417250</v>
      </c>
      <c r="E3838" s="326">
        <v>0</v>
      </c>
      <c r="F3838" s="325">
        <v>417250</v>
      </c>
    </row>
    <row r="3839" spans="1:6">
      <c r="A3839" s="327"/>
      <c r="B3839" s="324" t="s">
        <v>156</v>
      </c>
      <c r="C3839" s="323"/>
      <c r="D3839" s="325">
        <v>940000</v>
      </c>
      <c r="E3839" s="326">
        <v>0</v>
      </c>
      <c r="F3839" s="325">
        <v>940000</v>
      </c>
    </row>
    <row r="3840" spans="1:6">
      <c r="A3840" s="327"/>
      <c r="B3840" s="324" t="s">
        <v>168</v>
      </c>
      <c r="C3840" s="323"/>
      <c r="D3840" s="325">
        <v>1525000</v>
      </c>
      <c r="E3840" s="326">
        <v>0</v>
      </c>
      <c r="F3840" s="325">
        <v>1525000</v>
      </c>
    </row>
    <row r="3841" spans="1:6">
      <c r="A3841" s="327"/>
      <c r="B3841" s="324" t="s">
        <v>173</v>
      </c>
      <c r="C3841" s="323"/>
      <c r="D3841" s="325">
        <v>118000</v>
      </c>
      <c r="E3841" s="326">
        <v>0</v>
      </c>
      <c r="F3841" s="325">
        <v>118000</v>
      </c>
    </row>
    <row r="3842" spans="1:6">
      <c r="A3842" s="327"/>
      <c r="B3842" s="324" t="s">
        <v>165</v>
      </c>
      <c r="C3842" s="323"/>
      <c r="D3842" s="325">
        <v>300000</v>
      </c>
      <c r="E3842" s="326">
        <v>0</v>
      </c>
      <c r="F3842" s="325">
        <v>300000</v>
      </c>
    </row>
    <row r="3843" spans="1:6">
      <c r="A3843" s="327"/>
      <c r="B3843" s="324" t="s">
        <v>163</v>
      </c>
      <c r="C3843" s="323"/>
      <c r="D3843" s="325">
        <v>800000</v>
      </c>
      <c r="E3843" s="326">
        <v>0</v>
      </c>
      <c r="F3843" s="325">
        <v>800000</v>
      </c>
    </row>
    <row r="3844" spans="1:6">
      <c r="A3844" s="327"/>
      <c r="B3844" s="324" t="s">
        <v>159</v>
      </c>
      <c r="C3844" s="323"/>
      <c r="D3844" s="325">
        <v>147000</v>
      </c>
      <c r="E3844" s="326">
        <v>0</v>
      </c>
      <c r="F3844" s="325">
        <v>147000</v>
      </c>
    </row>
    <row r="3845" spans="1:6">
      <c r="A3845" s="327"/>
      <c r="B3845" s="324" t="s">
        <v>155</v>
      </c>
      <c r="C3845" s="323"/>
      <c r="D3845" s="325">
        <v>109000</v>
      </c>
      <c r="E3845" s="326">
        <v>0</v>
      </c>
      <c r="F3845" s="325">
        <v>109000</v>
      </c>
    </row>
    <row r="3846" spans="1:6">
      <c r="A3846" s="327"/>
      <c r="B3846" s="324" t="s">
        <v>162</v>
      </c>
      <c r="C3846" s="323"/>
      <c r="D3846" s="325">
        <v>109000</v>
      </c>
      <c r="E3846" s="326">
        <v>0</v>
      </c>
      <c r="F3846" s="325">
        <v>109000</v>
      </c>
    </row>
    <row r="3847" spans="1:6">
      <c r="A3847" s="323"/>
      <c r="B3847" s="324" t="s">
        <v>175</v>
      </c>
      <c r="C3847" s="323"/>
      <c r="D3847" s="325">
        <v>100000</v>
      </c>
      <c r="E3847" s="326">
        <v>0</v>
      </c>
      <c r="F3847" s="325">
        <v>100000</v>
      </c>
    </row>
    <row r="3848" spans="1:6">
      <c r="A3848" s="323"/>
      <c r="B3848" s="324" t="s">
        <v>158</v>
      </c>
      <c r="C3848" s="323"/>
      <c r="D3848" s="325">
        <v>118000</v>
      </c>
      <c r="E3848" s="326">
        <v>0</v>
      </c>
      <c r="F3848" s="325">
        <v>118000</v>
      </c>
    </row>
    <row r="3849" spans="1:6">
      <c r="A3849" s="323"/>
      <c r="B3849" s="324" t="s">
        <v>169</v>
      </c>
      <c r="C3849" s="323"/>
      <c r="D3849" s="325">
        <v>103000</v>
      </c>
      <c r="E3849" s="326">
        <v>0</v>
      </c>
      <c r="F3849" s="325">
        <v>103000</v>
      </c>
    </row>
    <row r="3850" spans="1:6">
      <c r="A3850" s="323"/>
      <c r="B3850" s="324" t="s">
        <v>166</v>
      </c>
      <c r="C3850" s="323"/>
      <c r="D3850" s="325">
        <v>128000</v>
      </c>
      <c r="E3850" s="326">
        <v>0</v>
      </c>
      <c r="F3850" s="325">
        <v>128000</v>
      </c>
    </row>
    <row r="3851" spans="1:6">
      <c r="A3851" s="323"/>
      <c r="B3851" s="324" t="s">
        <v>160</v>
      </c>
      <c r="C3851" s="323"/>
      <c r="D3851" s="325">
        <v>196000</v>
      </c>
      <c r="E3851" s="326">
        <v>0</v>
      </c>
      <c r="F3851" s="325">
        <v>196000</v>
      </c>
    </row>
    <row r="3852" spans="1:6">
      <c r="A3852" s="323"/>
      <c r="B3852" s="324" t="s">
        <v>157</v>
      </c>
      <c r="C3852" s="323"/>
      <c r="D3852" s="325">
        <v>1587857</v>
      </c>
      <c r="E3852" s="326">
        <v>0</v>
      </c>
      <c r="F3852" s="325">
        <v>1587857</v>
      </c>
    </row>
    <row r="3853" spans="1:6">
      <c r="A3853" s="323"/>
      <c r="B3853" s="324" t="s">
        <v>174</v>
      </c>
      <c r="C3853" s="323"/>
      <c r="D3853" s="325">
        <v>1480000</v>
      </c>
      <c r="E3853" s="326">
        <v>0</v>
      </c>
      <c r="F3853" s="325">
        <v>1480000</v>
      </c>
    </row>
    <row r="3854" spans="1:6">
      <c r="A3854" s="323"/>
      <c r="B3854" s="324" t="s">
        <v>1543</v>
      </c>
      <c r="C3854" s="323"/>
      <c r="D3854" s="325">
        <v>30000</v>
      </c>
      <c r="E3854" s="326">
        <v>0</v>
      </c>
      <c r="F3854" s="325">
        <v>30000</v>
      </c>
    </row>
    <row r="3855" spans="1:6">
      <c r="A3855" s="323"/>
      <c r="B3855" s="324" t="s">
        <v>138</v>
      </c>
      <c r="C3855" s="328"/>
      <c r="D3855" s="325">
        <v>128034</v>
      </c>
      <c r="E3855" s="326">
        <v>0</v>
      </c>
      <c r="F3855" s="325">
        <v>128034</v>
      </c>
    </row>
    <row r="3856" spans="1:6">
      <c r="A3856" s="323"/>
      <c r="B3856" s="324" t="s">
        <v>139</v>
      </c>
      <c r="C3856" s="328"/>
      <c r="D3856" s="325">
        <v>156822</v>
      </c>
      <c r="E3856" s="326">
        <v>0</v>
      </c>
      <c r="F3856" s="325">
        <v>156822</v>
      </c>
    </row>
    <row r="3857" spans="1:6">
      <c r="A3857" s="323"/>
      <c r="B3857" s="324" t="s">
        <v>167</v>
      </c>
      <c r="C3857" s="328"/>
      <c r="D3857" s="325">
        <v>342500</v>
      </c>
      <c r="E3857" s="326">
        <v>0</v>
      </c>
      <c r="F3857" s="325">
        <v>342500</v>
      </c>
    </row>
    <row r="3858" spans="1:6">
      <c r="A3858" s="323"/>
      <c r="B3858" s="324" t="s">
        <v>1544</v>
      </c>
      <c r="C3858" s="328"/>
      <c r="D3858" s="325">
        <v>3576000</v>
      </c>
      <c r="E3858" s="326">
        <v>0</v>
      </c>
      <c r="F3858" s="325">
        <v>3576000</v>
      </c>
    </row>
    <row r="3859" spans="1:6">
      <c r="A3859" s="323"/>
      <c r="B3859" s="324" t="s">
        <v>1545</v>
      </c>
      <c r="C3859" s="328"/>
      <c r="D3859" s="325">
        <v>50000</v>
      </c>
      <c r="E3859" s="326">
        <v>0</v>
      </c>
      <c r="F3859" s="325">
        <v>50000</v>
      </c>
    </row>
    <row r="3860" spans="1:6">
      <c r="A3860" s="323"/>
      <c r="B3860" s="324" t="s">
        <v>1546</v>
      </c>
      <c r="C3860" s="328"/>
      <c r="D3860" s="325">
        <v>110000</v>
      </c>
      <c r="E3860" s="326">
        <v>0</v>
      </c>
      <c r="F3860" s="325">
        <v>110000</v>
      </c>
    </row>
    <row r="3861" spans="1:6">
      <c r="A3861" s="323"/>
      <c r="B3861" s="324" t="s">
        <v>1547</v>
      </c>
      <c r="C3861" s="328"/>
      <c r="D3861" s="325">
        <v>40000</v>
      </c>
      <c r="E3861" s="326">
        <v>0</v>
      </c>
      <c r="F3861" s="325">
        <v>40000</v>
      </c>
    </row>
    <row r="3862" spans="1:6">
      <c r="A3862" s="323"/>
      <c r="B3862" s="324" t="s">
        <v>1547</v>
      </c>
      <c r="C3862" s="328"/>
      <c r="D3862" s="325">
        <v>40000</v>
      </c>
      <c r="E3862" s="326">
        <v>0</v>
      </c>
      <c r="F3862" s="325">
        <v>40000</v>
      </c>
    </row>
    <row r="3863" spans="1:6">
      <c r="A3863" s="323"/>
      <c r="B3863" s="324" t="s">
        <v>1547</v>
      </c>
      <c r="C3863" s="328"/>
      <c r="D3863" s="325">
        <v>40000</v>
      </c>
      <c r="E3863" s="326">
        <v>0</v>
      </c>
      <c r="F3863" s="325">
        <v>40000</v>
      </c>
    </row>
    <row r="3864" spans="1:6">
      <c r="A3864" s="323"/>
      <c r="B3864" s="324" t="s">
        <v>1547</v>
      </c>
      <c r="C3864" s="328"/>
      <c r="D3864" s="325">
        <v>40000</v>
      </c>
      <c r="E3864" s="326">
        <v>0</v>
      </c>
      <c r="F3864" s="325">
        <v>40000</v>
      </c>
    </row>
    <row r="3865" spans="1:6">
      <c r="A3865" s="323"/>
      <c r="B3865" s="324" t="s">
        <v>1547</v>
      </c>
      <c r="C3865" s="328"/>
      <c r="D3865" s="325">
        <v>40000</v>
      </c>
      <c r="E3865" s="326">
        <v>0</v>
      </c>
      <c r="F3865" s="325">
        <v>40000</v>
      </c>
    </row>
    <row r="3866" spans="1:6">
      <c r="A3866" s="316"/>
      <c r="B3866" s="317"/>
      <c r="C3866" s="319"/>
      <c r="D3866" s="315">
        <v>22814812</v>
      </c>
      <c r="E3866" s="315">
        <v>0</v>
      </c>
      <c r="F3866" s="315">
        <v>22814812</v>
      </c>
    </row>
    <row r="3867" spans="1:6" ht="12.75">
      <c r="A3867" s="229"/>
      <c r="B3867" s="314"/>
      <c r="C3867" s="319"/>
      <c r="D3867" s="315"/>
      <c r="E3867" s="315"/>
      <c r="F3867" s="315"/>
    </row>
    <row r="3868" spans="1:6" ht="12.75">
      <c r="A3868" s="396" t="s">
        <v>1018</v>
      </c>
      <c r="B3868" s="397"/>
      <c r="C3868" s="398"/>
      <c r="D3868" s="397"/>
      <c r="E3868" s="397"/>
      <c r="F3868" s="397"/>
    </row>
    <row r="3869" spans="1:6" ht="12.75">
      <c r="A3869" s="396" t="s">
        <v>819</v>
      </c>
      <c r="B3869" s="397"/>
      <c r="C3869" s="398"/>
      <c r="D3869" s="397"/>
      <c r="E3869" s="397"/>
      <c r="F3869" s="397"/>
    </row>
    <row r="3870" spans="1:6" ht="12.75">
      <c r="A3870" s="397"/>
      <c r="B3870" s="400" t="s">
        <v>1019</v>
      </c>
      <c r="C3870" s="397"/>
      <c r="D3870" s="399">
        <v>20000</v>
      </c>
      <c r="E3870" s="399">
        <v>0</v>
      </c>
      <c r="F3870" s="399">
        <v>20000</v>
      </c>
    </row>
    <row r="3871" spans="1:6" ht="12.75">
      <c r="A3871" s="397"/>
      <c r="B3871" s="400" t="s">
        <v>1020</v>
      </c>
      <c r="C3871" s="397"/>
      <c r="D3871" s="399">
        <v>60000</v>
      </c>
      <c r="E3871" s="399">
        <v>0</v>
      </c>
      <c r="F3871" s="399">
        <v>60000</v>
      </c>
    </row>
    <row r="3872" spans="1:6" ht="12.75">
      <c r="A3872" s="397"/>
      <c r="B3872" s="397"/>
      <c r="C3872" s="398"/>
      <c r="D3872" s="401">
        <v>80000</v>
      </c>
      <c r="E3872" s="401">
        <v>0</v>
      </c>
      <c r="F3872" s="401">
        <v>80000</v>
      </c>
    </row>
    <row r="3873" spans="1:6" ht="12.75">
      <c r="A3873" s="310"/>
      <c r="B3873" s="310"/>
      <c r="C3873" s="165"/>
      <c r="D3873" s="169"/>
      <c r="E3873" s="169"/>
      <c r="F3873" s="169"/>
    </row>
    <row r="3874" spans="1:6" ht="12.75">
      <c r="A3874" s="228" t="s">
        <v>176</v>
      </c>
      <c r="B3874" s="314"/>
      <c r="C3874" s="319"/>
      <c r="D3874" s="315"/>
      <c r="E3874" s="315"/>
      <c r="F3874" s="315"/>
    </row>
    <row r="3875" spans="1:6" ht="12.75">
      <c r="A3875" s="229"/>
      <c r="B3875" s="314"/>
      <c r="C3875" s="314"/>
      <c r="D3875" s="315"/>
      <c r="E3875" s="315"/>
      <c r="F3875" s="315"/>
    </row>
    <row r="3876" spans="1:6" ht="12.75">
      <c r="A3876" s="363" t="s">
        <v>826</v>
      </c>
      <c r="B3876" s="356"/>
      <c r="C3876" s="356"/>
      <c r="D3876" s="362"/>
      <c r="E3876" s="362"/>
      <c r="F3876" s="362"/>
    </row>
    <row r="3877" spans="1:6" ht="12.75">
      <c r="A3877" s="348"/>
      <c r="B3877" s="358" t="s">
        <v>1032</v>
      </c>
      <c r="C3877" s="358"/>
      <c r="D3877" s="357">
        <v>579600</v>
      </c>
      <c r="E3877" s="357">
        <v>579600</v>
      </c>
      <c r="F3877" s="357">
        <f>D3877-E3877</f>
        <v>0</v>
      </c>
    </row>
    <row r="3878" spans="1:6" ht="12.75">
      <c r="A3878" s="348"/>
      <c r="B3878" s="358" t="s">
        <v>1623</v>
      </c>
      <c r="C3878" s="358"/>
      <c r="D3878" s="357">
        <v>312500</v>
      </c>
      <c r="E3878" s="357">
        <v>312500</v>
      </c>
      <c r="F3878" s="357">
        <f t="shared" ref="F3878:F3897" si="66">D3878-E3878</f>
        <v>0</v>
      </c>
    </row>
    <row r="3879" spans="1:6" ht="12.75">
      <c r="A3879" s="348"/>
      <c r="B3879" s="358" t="s">
        <v>1624</v>
      </c>
      <c r="C3879" s="358"/>
      <c r="D3879" s="357">
        <v>233569</v>
      </c>
      <c r="E3879" s="357">
        <v>233569</v>
      </c>
      <c r="F3879" s="357">
        <f t="shared" si="66"/>
        <v>0</v>
      </c>
    </row>
    <row r="3880" spans="1:6" ht="12.75">
      <c r="A3880" s="348"/>
      <c r="B3880" s="358" t="s">
        <v>1035</v>
      </c>
      <c r="C3880" s="358"/>
      <c r="D3880" s="357">
        <v>250000</v>
      </c>
      <c r="E3880" s="357">
        <v>250000</v>
      </c>
      <c r="F3880" s="357">
        <f t="shared" si="66"/>
        <v>0</v>
      </c>
    </row>
    <row r="3881" spans="1:6" ht="12.75">
      <c r="A3881" s="348"/>
      <c r="B3881" s="358" t="s">
        <v>1625</v>
      </c>
      <c r="C3881" s="358"/>
      <c r="D3881" s="357">
        <v>191425</v>
      </c>
      <c r="E3881" s="357">
        <v>191425</v>
      </c>
      <c r="F3881" s="357">
        <f t="shared" si="66"/>
        <v>0</v>
      </c>
    </row>
    <row r="3882" spans="1:6" ht="12.75">
      <c r="A3882" s="348"/>
      <c r="B3882" s="358" t="s">
        <v>1030</v>
      </c>
      <c r="C3882" s="358"/>
      <c r="D3882" s="357">
        <v>100000</v>
      </c>
      <c r="E3882" s="357">
        <v>100000</v>
      </c>
      <c r="F3882" s="357">
        <f t="shared" si="66"/>
        <v>0</v>
      </c>
    </row>
    <row r="3883" spans="1:6" ht="12.75">
      <c r="A3883" s="348"/>
      <c r="B3883" s="358" t="s">
        <v>1526</v>
      </c>
      <c r="C3883" s="358"/>
      <c r="D3883" s="357">
        <v>154125</v>
      </c>
      <c r="E3883" s="357">
        <v>154125</v>
      </c>
      <c r="F3883" s="357">
        <f t="shared" si="66"/>
        <v>0</v>
      </c>
    </row>
    <row r="3884" spans="1:6" ht="12.75">
      <c r="A3884" s="348"/>
      <c r="B3884" s="358" t="s">
        <v>1036</v>
      </c>
      <c r="C3884" s="358"/>
      <c r="D3884" s="357">
        <v>155580</v>
      </c>
      <c r="E3884" s="357">
        <v>155580</v>
      </c>
      <c r="F3884" s="357">
        <f t="shared" si="66"/>
        <v>0</v>
      </c>
    </row>
    <row r="3885" spans="1:6" ht="12.75">
      <c r="A3885" s="348"/>
      <c r="B3885" s="358" t="s">
        <v>1031</v>
      </c>
      <c r="C3885" s="358"/>
      <c r="D3885" s="357">
        <v>150000</v>
      </c>
      <c r="E3885" s="357">
        <v>150000</v>
      </c>
      <c r="F3885" s="357">
        <f t="shared" si="66"/>
        <v>0</v>
      </c>
    </row>
    <row r="3886" spans="1:6" ht="12.75">
      <c r="A3886" s="348"/>
      <c r="B3886" s="358" t="s">
        <v>1527</v>
      </c>
      <c r="C3886" s="358"/>
      <c r="D3886" s="357">
        <v>149900</v>
      </c>
      <c r="E3886" s="357">
        <v>149900</v>
      </c>
      <c r="F3886" s="357">
        <f t="shared" si="66"/>
        <v>0</v>
      </c>
    </row>
    <row r="3887" spans="1:6" ht="12.75">
      <c r="A3887" s="348"/>
      <c r="B3887" s="358" t="s">
        <v>1034</v>
      </c>
      <c r="C3887" s="358"/>
      <c r="D3887" s="357">
        <v>150000</v>
      </c>
      <c r="E3887" s="357">
        <v>150000</v>
      </c>
      <c r="F3887" s="357">
        <f t="shared" si="66"/>
        <v>0</v>
      </c>
    </row>
    <row r="3888" spans="1:6" ht="12.75">
      <c r="A3888" s="348"/>
      <c r="B3888" s="358" t="s">
        <v>1033</v>
      </c>
      <c r="C3888" s="358"/>
      <c r="D3888" s="357">
        <v>150000</v>
      </c>
      <c r="E3888" s="357">
        <v>150000</v>
      </c>
      <c r="F3888" s="357">
        <f t="shared" si="66"/>
        <v>0</v>
      </c>
    </row>
    <row r="3889" spans="1:6" ht="12.75">
      <c r="A3889" s="348"/>
      <c r="B3889" s="358" t="s">
        <v>1528</v>
      </c>
      <c r="C3889" s="358"/>
      <c r="D3889" s="357">
        <v>114000</v>
      </c>
      <c r="E3889" s="357">
        <v>114000</v>
      </c>
      <c r="F3889" s="357">
        <f t="shared" si="66"/>
        <v>0</v>
      </c>
    </row>
    <row r="3890" spans="1:6" ht="12.75">
      <c r="A3890" s="348"/>
      <c r="B3890" s="358" t="s">
        <v>1529</v>
      </c>
      <c r="C3890" s="358"/>
      <c r="D3890" s="357">
        <v>114000</v>
      </c>
      <c r="E3890" s="357">
        <v>114000</v>
      </c>
      <c r="F3890" s="357">
        <f t="shared" si="66"/>
        <v>0</v>
      </c>
    </row>
    <row r="3891" spans="1:6" ht="12.75">
      <c r="A3891" s="348"/>
      <c r="B3891" s="358" t="s">
        <v>1530</v>
      </c>
      <c r="C3891" s="358"/>
      <c r="D3891" s="357">
        <v>114000</v>
      </c>
      <c r="E3891" s="357">
        <v>114000</v>
      </c>
      <c r="F3891" s="357">
        <f t="shared" si="66"/>
        <v>0</v>
      </c>
    </row>
    <row r="3892" spans="1:6" ht="12.75">
      <c r="A3892" s="348"/>
      <c r="B3892" s="358" t="s">
        <v>1530</v>
      </c>
      <c r="C3892" s="358"/>
      <c r="D3892" s="357">
        <v>114000</v>
      </c>
      <c r="E3892" s="357">
        <v>114000</v>
      </c>
      <c r="F3892" s="357">
        <f t="shared" si="66"/>
        <v>0</v>
      </c>
    </row>
    <row r="3893" spans="1:6" ht="12.75">
      <c r="A3893" s="348"/>
      <c r="B3893" s="358" t="s">
        <v>1531</v>
      </c>
      <c r="C3893" s="358"/>
      <c r="D3893" s="357">
        <v>102245</v>
      </c>
      <c r="E3893" s="357">
        <v>102245</v>
      </c>
      <c r="F3893" s="357">
        <f t="shared" si="66"/>
        <v>0</v>
      </c>
    </row>
    <row r="3894" spans="1:6" ht="12.75">
      <c r="A3894" s="348"/>
      <c r="B3894" s="358" t="s">
        <v>1531</v>
      </c>
      <c r="C3894" s="358"/>
      <c r="D3894" s="357">
        <v>102245</v>
      </c>
      <c r="E3894" s="357">
        <v>102245</v>
      </c>
      <c r="F3894" s="357">
        <f t="shared" si="66"/>
        <v>0</v>
      </c>
    </row>
    <row r="3895" spans="1:6" ht="12.75">
      <c r="A3895" s="348"/>
      <c r="B3895" s="358" t="s">
        <v>1532</v>
      </c>
      <c r="C3895" s="358"/>
      <c r="D3895" s="357">
        <v>102245</v>
      </c>
      <c r="E3895" s="357">
        <v>102245</v>
      </c>
      <c r="F3895" s="357">
        <f t="shared" si="66"/>
        <v>0</v>
      </c>
    </row>
    <row r="3896" spans="1:6" ht="12.75">
      <c r="A3896" s="348"/>
      <c r="B3896" s="358" t="s">
        <v>1393</v>
      </c>
      <c r="C3896" s="358"/>
      <c r="D3896" s="357">
        <v>12700</v>
      </c>
      <c r="E3896" s="357">
        <v>12700</v>
      </c>
      <c r="F3896" s="357">
        <f t="shared" si="66"/>
        <v>0</v>
      </c>
    </row>
    <row r="3897" spans="1:6" ht="12.75">
      <c r="A3897" s="348"/>
      <c r="B3897" s="358" t="s">
        <v>1394</v>
      </c>
      <c r="C3897" s="358"/>
      <c r="D3897" s="357">
        <v>23621</v>
      </c>
      <c r="E3897" s="357">
        <v>23621</v>
      </c>
      <c r="F3897" s="357">
        <f t="shared" si="66"/>
        <v>0</v>
      </c>
    </row>
    <row r="3898" spans="1:6" ht="12.75">
      <c r="A3898" s="348"/>
      <c r="B3898" s="356"/>
      <c r="C3898" s="356"/>
      <c r="D3898" s="362">
        <f>SUM(D3877:D3897)</f>
        <v>3375755</v>
      </c>
      <c r="E3898" s="362">
        <f t="shared" ref="E3898:F3898" si="67">SUM(E3877:E3897)</f>
        <v>3375755</v>
      </c>
      <c r="F3898" s="362">
        <f t="shared" si="67"/>
        <v>0</v>
      </c>
    </row>
    <row r="3899" spans="1:6" ht="12.75">
      <c r="A3899" s="229"/>
      <c r="B3899" s="314"/>
      <c r="C3899" s="319"/>
      <c r="D3899" s="315"/>
      <c r="E3899" s="315"/>
      <c r="F3899" s="329"/>
    </row>
    <row r="3900" spans="1:6" ht="12.75">
      <c r="A3900" s="229"/>
      <c r="B3900" s="234"/>
      <c r="C3900" s="229"/>
      <c r="D3900" s="235"/>
      <c r="E3900" s="235"/>
      <c r="F3900" s="235"/>
    </row>
    <row r="3901" spans="1:6" ht="12.75">
      <c r="A3901" s="363" t="s">
        <v>826</v>
      </c>
      <c r="B3901" s="350"/>
      <c r="C3901" s="348"/>
      <c r="D3901" s="352"/>
      <c r="E3901" s="352"/>
      <c r="F3901" s="352"/>
    </row>
    <row r="3902" spans="1:6" ht="12.75">
      <c r="A3902" s="348"/>
      <c r="B3902" s="350" t="s">
        <v>1525</v>
      </c>
      <c r="C3902" s="348"/>
      <c r="D3902" s="352">
        <v>211654</v>
      </c>
      <c r="E3902" s="352">
        <v>26216</v>
      </c>
      <c r="F3902" s="352">
        <f>D3902-E3902</f>
        <v>185438</v>
      </c>
    </row>
    <row r="3903" spans="1:6" ht="12.75">
      <c r="A3903" s="348"/>
      <c r="B3903" s="350"/>
      <c r="C3903" s="348"/>
      <c r="D3903" s="353">
        <f>SUM(D3902)</f>
        <v>211654</v>
      </c>
      <c r="E3903" s="353">
        <f>SUM(E3902)</f>
        <v>26216</v>
      </c>
      <c r="F3903" s="353">
        <f>SUM(F3902)</f>
        <v>185438</v>
      </c>
    </row>
    <row r="3904" spans="1:6" ht="12.75">
      <c r="A3904" s="229"/>
      <c r="B3904" s="234"/>
      <c r="C3904" s="229"/>
      <c r="D3904" s="235"/>
      <c r="E3904" s="235"/>
      <c r="F3904" s="235"/>
    </row>
    <row r="3905" spans="1:6" ht="12.75">
      <c r="A3905" s="228" t="s">
        <v>193</v>
      </c>
      <c r="B3905" s="229"/>
      <c r="C3905" s="230"/>
      <c r="D3905" s="229"/>
      <c r="E3905" s="229"/>
      <c r="F3905" s="229"/>
    </row>
    <row r="3906" spans="1:6" ht="12.75">
      <c r="A3906" s="229"/>
      <c r="B3906" s="330"/>
      <c r="C3906" s="229"/>
      <c r="D3906" s="331"/>
      <c r="E3906" s="331"/>
      <c r="F3906" s="236"/>
    </row>
    <row r="3907" spans="1:6" ht="22.5">
      <c r="A3907" s="364" t="s">
        <v>826</v>
      </c>
      <c r="B3907" s="359" t="s">
        <v>1600</v>
      </c>
      <c r="C3907" s="358"/>
      <c r="D3907" s="354">
        <v>21890</v>
      </c>
      <c r="E3907" s="354">
        <v>21890</v>
      </c>
      <c r="F3907" s="362">
        <v>0</v>
      </c>
    </row>
    <row r="3908" spans="1:6" ht="22.5">
      <c r="A3908" s="364"/>
      <c r="B3908" s="359" t="s">
        <v>1600</v>
      </c>
      <c r="C3908" s="358"/>
      <c r="D3908" s="354">
        <v>21890</v>
      </c>
      <c r="E3908" s="354">
        <v>21890</v>
      </c>
      <c r="F3908" s="362">
        <v>0</v>
      </c>
    </row>
    <row r="3909" spans="1:6" ht="22.5">
      <c r="A3909" s="358"/>
      <c r="B3909" s="359" t="s">
        <v>1600</v>
      </c>
      <c r="C3909" s="358"/>
      <c r="D3909" s="354">
        <v>21890</v>
      </c>
      <c r="E3909" s="354">
        <v>21890</v>
      </c>
      <c r="F3909" s="362">
        <v>0</v>
      </c>
    </row>
    <row r="3910" spans="1:6" ht="22.5">
      <c r="A3910" s="358"/>
      <c r="B3910" s="359" t="s">
        <v>1600</v>
      </c>
      <c r="C3910" s="358"/>
      <c r="D3910" s="354">
        <v>21890</v>
      </c>
      <c r="E3910" s="354">
        <v>21890</v>
      </c>
      <c r="F3910" s="362">
        <v>0</v>
      </c>
    </row>
    <row r="3911" spans="1:6">
      <c r="A3911" s="358"/>
      <c r="B3911" s="359" t="s">
        <v>1601</v>
      </c>
      <c r="C3911" s="358"/>
      <c r="D3911" s="354">
        <v>41996</v>
      </c>
      <c r="E3911" s="354">
        <v>41996</v>
      </c>
      <c r="F3911" s="362">
        <v>0</v>
      </c>
    </row>
    <row r="3912" spans="1:6">
      <c r="A3912" s="358"/>
      <c r="B3912" s="359" t="s">
        <v>1602</v>
      </c>
      <c r="C3912" s="358"/>
      <c r="D3912" s="354">
        <v>2756</v>
      </c>
      <c r="E3912" s="354">
        <v>2756</v>
      </c>
      <c r="F3912" s="362">
        <v>0</v>
      </c>
    </row>
    <row r="3913" spans="1:6">
      <c r="A3913" s="358"/>
      <c r="B3913" s="359" t="s">
        <v>35</v>
      </c>
      <c r="C3913" s="358"/>
      <c r="D3913" s="354">
        <v>68650</v>
      </c>
      <c r="E3913" s="354">
        <v>68650</v>
      </c>
      <c r="F3913" s="362">
        <v>0</v>
      </c>
    </row>
    <row r="3914" spans="1:6">
      <c r="A3914" s="358"/>
      <c r="B3914" s="359" t="s">
        <v>1603</v>
      </c>
      <c r="C3914" s="358"/>
      <c r="D3914" s="354">
        <v>50055</v>
      </c>
      <c r="E3914" s="354">
        <v>50055</v>
      </c>
      <c r="F3914" s="362">
        <v>0</v>
      </c>
    </row>
    <row r="3915" spans="1:6">
      <c r="A3915" s="358"/>
      <c r="B3915" s="359" t="s">
        <v>1603</v>
      </c>
      <c r="C3915" s="358"/>
      <c r="D3915" s="354">
        <v>50055</v>
      </c>
      <c r="E3915" s="354">
        <v>50055</v>
      </c>
      <c r="F3915" s="362">
        <v>0</v>
      </c>
    </row>
    <row r="3916" spans="1:6">
      <c r="A3916" s="358"/>
      <c r="B3916" s="359" t="s">
        <v>1604</v>
      </c>
      <c r="C3916" s="358"/>
      <c r="D3916" s="354">
        <v>50055</v>
      </c>
      <c r="E3916" s="354">
        <v>50055</v>
      </c>
      <c r="F3916" s="362">
        <v>0</v>
      </c>
    </row>
    <row r="3917" spans="1:6">
      <c r="A3917" s="358"/>
      <c r="B3917" s="359" t="s">
        <v>1604</v>
      </c>
      <c r="C3917" s="358"/>
      <c r="D3917" s="354">
        <v>50055</v>
      </c>
      <c r="E3917" s="354">
        <v>50055</v>
      </c>
      <c r="F3917" s="362">
        <v>0</v>
      </c>
    </row>
    <row r="3918" spans="1:6">
      <c r="A3918" s="358"/>
      <c r="B3918" s="359" t="s">
        <v>1168</v>
      </c>
      <c r="C3918" s="358"/>
      <c r="D3918" s="354">
        <v>93190</v>
      </c>
      <c r="E3918" s="354">
        <v>93190</v>
      </c>
      <c r="F3918" s="362">
        <v>0</v>
      </c>
    </row>
    <row r="3919" spans="1:6">
      <c r="A3919" s="358"/>
      <c r="B3919" s="359" t="s">
        <v>1168</v>
      </c>
      <c r="C3919" s="358"/>
      <c r="D3919" s="354">
        <v>93190</v>
      </c>
      <c r="E3919" s="354">
        <v>93190</v>
      </c>
      <c r="F3919" s="362">
        <v>0</v>
      </c>
    </row>
    <row r="3920" spans="1:6">
      <c r="A3920" s="358"/>
      <c r="B3920" s="359" t="s">
        <v>1168</v>
      </c>
      <c r="C3920" s="358"/>
      <c r="D3920" s="354">
        <v>56070</v>
      </c>
      <c r="E3920" s="354">
        <v>56070</v>
      </c>
      <c r="F3920" s="362">
        <v>0</v>
      </c>
    </row>
    <row r="3921" spans="1:6">
      <c r="A3921" s="358"/>
      <c r="B3921" s="359" t="s">
        <v>28</v>
      </c>
      <c r="C3921" s="358"/>
      <c r="D3921" s="354">
        <v>90000</v>
      </c>
      <c r="E3921" s="354">
        <v>90000</v>
      </c>
      <c r="F3921" s="362">
        <v>0</v>
      </c>
    </row>
    <row r="3922" spans="1:6">
      <c r="A3922" s="358"/>
      <c r="B3922" s="359" t="s">
        <v>27</v>
      </c>
      <c r="C3922" s="358"/>
      <c r="D3922" s="354">
        <v>150000</v>
      </c>
      <c r="E3922" s="354">
        <v>150000</v>
      </c>
      <c r="F3922" s="362">
        <v>0</v>
      </c>
    </row>
    <row r="3923" spans="1:6">
      <c r="A3923" s="358"/>
      <c r="B3923" s="359" t="s">
        <v>34</v>
      </c>
      <c r="C3923" s="358"/>
      <c r="D3923" s="354">
        <v>71685</v>
      </c>
      <c r="E3923" s="354">
        <v>71685</v>
      </c>
      <c r="F3923" s="362">
        <v>0</v>
      </c>
    </row>
    <row r="3924" spans="1:6">
      <c r="A3924" s="358"/>
      <c r="B3924" s="359" t="s">
        <v>34</v>
      </c>
      <c r="C3924" s="358"/>
      <c r="D3924" s="354">
        <v>71225</v>
      </c>
      <c r="E3924" s="354">
        <v>71225</v>
      </c>
      <c r="F3924" s="362">
        <v>0</v>
      </c>
    </row>
    <row r="3925" spans="1:6">
      <c r="A3925" s="358"/>
      <c r="B3925" s="359" t="s">
        <v>1</v>
      </c>
      <c r="C3925" s="358"/>
      <c r="D3925" s="354">
        <v>66749</v>
      </c>
      <c r="E3925" s="354">
        <v>66749</v>
      </c>
      <c r="F3925" s="362">
        <v>0</v>
      </c>
    </row>
    <row r="3926" spans="1:6">
      <c r="A3926" s="358"/>
      <c r="B3926" s="359" t="s">
        <v>1</v>
      </c>
      <c r="C3926" s="358"/>
      <c r="D3926" s="354">
        <v>66749</v>
      </c>
      <c r="E3926" s="354">
        <v>66749</v>
      </c>
      <c r="F3926" s="362">
        <v>0</v>
      </c>
    </row>
    <row r="3927" spans="1:6">
      <c r="A3927" s="358"/>
      <c r="B3927" s="359" t="s">
        <v>1</v>
      </c>
      <c r="C3927" s="358"/>
      <c r="D3927" s="354">
        <v>66749</v>
      </c>
      <c r="E3927" s="354">
        <v>66749</v>
      </c>
      <c r="F3927" s="362">
        <v>0</v>
      </c>
    </row>
    <row r="3928" spans="1:6">
      <c r="A3928" s="358"/>
      <c r="B3928" s="359" t="s">
        <v>30</v>
      </c>
      <c r="C3928" s="358"/>
      <c r="D3928" s="354">
        <v>58000</v>
      </c>
      <c r="E3928" s="354">
        <v>58000</v>
      </c>
      <c r="F3928" s="362">
        <v>0</v>
      </c>
    </row>
    <row r="3929" spans="1:6">
      <c r="A3929" s="358"/>
      <c r="B3929" s="359" t="s">
        <v>12</v>
      </c>
      <c r="C3929" s="358"/>
      <c r="D3929" s="354">
        <v>146400</v>
      </c>
      <c r="E3929" s="354">
        <v>146400</v>
      </c>
      <c r="F3929" s="362">
        <v>0</v>
      </c>
    </row>
    <row r="3930" spans="1:6">
      <c r="A3930" s="358"/>
      <c r="B3930" s="359" t="s">
        <v>32</v>
      </c>
      <c r="C3930" s="358"/>
      <c r="D3930" s="354">
        <v>118860</v>
      </c>
      <c r="E3930" s="354">
        <v>118860</v>
      </c>
      <c r="F3930" s="362">
        <v>0</v>
      </c>
    </row>
    <row r="3931" spans="1:6">
      <c r="A3931" s="358"/>
      <c r="B3931" s="359" t="s">
        <v>36</v>
      </c>
      <c r="C3931" s="358"/>
      <c r="D3931" s="354">
        <v>49900</v>
      </c>
      <c r="E3931" s="354">
        <v>49900</v>
      </c>
      <c r="F3931" s="362">
        <v>0</v>
      </c>
    </row>
    <row r="3932" spans="1:6">
      <c r="A3932" s="358"/>
      <c r="B3932" s="359" t="s">
        <v>1605</v>
      </c>
      <c r="C3932" s="358"/>
      <c r="D3932" s="354">
        <v>23200</v>
      </c>
      <c r="E3932" s="354">
        <v>23200</v>
      </c>
      <c r="F3932" s="362">
        <v>0</v>
      </c>
    </row>
    <row r="3933" spans="1:6">
      <c r="A3933" s="358"/>
      <c r="B3933" s="359" t="s">
        <v>1606</v>
      </c>
      <c r="C3933" s="358"/>
      <c r="D3933" s="354">
        <v>21520</v>
      </c>
      <c r="E3933" s="354">
        <v>21520</v>
      </c>
      <c r="F3933" s="362">
        <v>0</v>
      </c>
    </row>
    <row r="3934" spans="1:6">
      <c r="A3934" s="358"/>
      <c r="B3934" s="359" t="s">
        <v>17</v>
      </c>
      <c r="C3934" s="358"/>
      <c r="D3934" s="354">
        <v>23200</v>
      </c>
      <c r="E3934" s="354">
        <v>23200</v>
      </c>
      <c r="F3934" s="362">
        <v>0</v>
      </c>
    </row>
    <row r="3935" spans="1:6">
      <c r="A3935" s="358"/>
      <c r="B3935" s="359" t="s">
        <v>12</v>
      </c>
      <c r="C3935" s="358"/>
      <c r="D3935" s="354">
        <v>134000</v>
      </c>
      <c r="E3935" s="354">
        <v>134000</v>
      </c>
      <c r="F3935" s="362">
        <v>0</v>
      </c>
    </row>
    <row r="3936" spans="1:6">
      <c r="A3936" s="358"/>
      <c r="B3936" s="359" t="s">
        <v>12</v>
      </c>
      <c r="C3936" s="358"/>
      <c r="D3936" s="354">
        <v>134000</v>
      </c>
      <c r="E3936" s="354">
        <v>134000</v>
      </c>
      <c r="F3936" s="362">
        <v>0</v>
      </c>
    </row>
    <row r="3937" spans="1:6">
      <c r="A3937" s="358"/>
      <c r="B3937" s="359" t="s">
        <v>1607</v>
      </c>
      <c r="C3937" s="358"/>
      <c r="D3937" s="354">
        <v>49990</v>
      </c>
      <c r="E3937" s="354">
        <v>49990</v>
      </c>
      <c r="F3937" s="362">
        <v>0</v>
      </c>
    </row>
    <row r="3938" spans="1:6">
      <c r="A3938" s="358"/>
      <c r="B3938" s="359" t="s">
        <v>31</v>
      </c>
      <c r="C3938" s="358"/>
      <c r="D3938" s="354">
        <v>39600</v>
      </c>
      <c r="E3938" s="354">
        <v>39600</v>
      </c>
      <c r="F3938" s="362">
        <v>0</v>
      </c>
    </row>
    <row r="3939" spans="1:6">
      <c r="A3939" s="358"/>
      <c r="B3939" s="359" t="s">
        <v>29</v>
      </c>
      <c r="C3939" s="358"/>
      <c r="D3939" s="354">
        <v>70000</v>
      </c>
      <c r="E3939" s="354">
        <v>70000</v>
      </c>
      <c r="F3939" s="362">
        <v>0</v>
      </c>
    </row>
    <row r="3940" spans="1:6">
      <c r="A3940" s="358"/>
      <c r="B3940" s="359" t="s">
        <v>37</v>
      </c>
      <c r="C3940" s="358"/>
      <c r="D3940" s="354">
        <v>99999</v>
      </c>
      <c r="E3940" s="354">
        <v>99999</v>
      </c>
      <c r="F3940" s="362">
        <v>0</v>
      </c>
    </row>
    <row r="3941" spans="1:6">
      <c r="A3941" s="358"/>
      <c r="B3941" s="359" t="s">
        <v>33</v>
      </c>
      <c r="C3941" s="358"/>
      <c r="D3941" s="354">
        <v>59125</v>
      </c>
      <c r="E3941" s="354">
        <v>59125</v>
      </c>
      <c r="F3941" s="362">
        <v>0</v>
      </c>
    </row>
    <row r="3942" spans="1:6">
      <c r="A3942" s="358"/>
      <c r="B3942" s="359" t="s">
        <v>12</v>
      </c>
      <c r="C3942" s="358"/>
      <c r="D3942" s="354">
        <v>170100</v>
      </c>
      <c r="E3942" s="354">
        <v>170100</v>
      </c>
      <c r="F3942" s="362">
        <v>0</v>
      </c>
    </row>
    <row r="3943" spans="1:6">
      <c r="A3943" s="358"/>
      <c r="B3943" s="359" t="s">
        <v>1</v>
      </c>
      <c r="C3943" s="358"/>
      <c r="D3943" s="354">
        <v>66749</v>
      </c>
      <c r="E3943" s="354">
        <v>66749</v>
      </c>
      <c r="F3943" s="362">
        <v>0</v>
      </c>
    </row>
    <row r="3944" spans="1:6">
      <c r="A3944" s="358"/>
      <c r="B3944" s="359" t="s">
        <v>1398</v>
      </c>
      <c r="C3944" s="358"/>
      <c r="D3944" s="354">
        <v>97890</v>
      </c>
      <c r="E3944" s="354">
        <v>97890</v>
      </c>
      <c r="F3944" s="362">
        <v>0</v>
      </c>
    </row>
    <row r="3945" spans="1:6">
      <c r="A3945" s="358"/>
      <c r="B3945" s="359" t="s">
        <v>1398</v>
      </c>
      <c r="C3945" s="358"/>
      <c r="D3945" s="354">
        <v>129025</v>
      </c>
      <c r="E3945" s="354">
        <v>129025</v>
      </c>
      <c r="F3945" s="362">
        <v>0</v>
      </c>
    </row>
    <row r="3946" spans="1:6">
      <c r="A3946" s="358"/>
      <c r="B3946" s="359" t="s">
        <v>1406</v>
      </c>
      <c r="C3946" s="358"/>
      <c r="D3946" s="354">
        <v>20174</v>
      </c>
      <c r="E3946" s="354">
        <v>20174</v>
      </c>
      <c r="F3946" s="362">
        <v>0</v>
      </c>
    </row>
    <row r="3947" spans="1:6">
      <c r="A3947" s="358"/>
      <c r="B3947" s="359" t="s">
        <v>1608</v>
      </c>
      <c r="C3947" s="358"/>
      <c r="D3947" s="354">
        <v>3149</v>
      </c>
      <c r="E3947" s="354">
        <v>3149</v>
      </c>
      <c r="F3947" s="357">
        <v>0</v>
      </c>
    </row>
    <row r="3948" spans="1:6">
      <c r="A3948" s="358"/>
      <c r="B3948" s="359" t="s">
        <v>1609</v>
      </c>
      <c r="C3948" s="358"/>
      <c r="D3948" s="354">
        <v>8959</v>
      </c>
      <c r="E3948" s="354">
        <v>8959</v>
      </c>
      <c r="F3948" s="357">
        <v>0</v>
      </c>
    </row>
    <row r="3949" spans="1:6">
      <c r="A3949" s="358"/>
      <c r="B3949" s="359" t="s">
        <v>1610</v>
      </c>
      <c r="C3949" s="358"/>
      <c r="D3949" s="354">
        <v>23660</v>
      </c>
      <c r="E3949" s="354">
        <v>23660</v>
      </c>
      <c r="F3949" s="357">
        <v>0</v>
      </c>
    </row>
    <row r="3950" spans="1:6">
      <c r="A3950" s="358"/>
      <c r="B3950" s="359" t="s">
        <v>1611</v>
      </c>
      <c r="C3950" s="358"/>
      <c r="D3950" s="354">
        <v>38858</v>
      </c>
      <c r="E3950" s="354">
        <v>38858</v>
      </c>
      <c r="F3950" s="357">
        <v>0</v>
      </c>
    </row>
    <row r="3951" spans="1:6">
      <c r="A3951" s="358"/>
      <c r="B3951" s="359" t="s">
        <v>1612</v>
      </c>
      <c r="C3951" s="358"/>
      <c r="D3951" s="354">
        <v>7520</v>
      </c>
      <c r="E3951" s="354">
        <v>7520</v>
      </c>
      <c r="F3951" s="357">
        <v>0</v>
      </c>
    </row>
    <row r="3952" spans="1:6">
      <c r="A3952" s="358"/>
      <c r="B3952" s="359" t="s">
        <v>1613</v>
      </c>
      <c r="C3952" s="358"/>
      <c r="D3952" s="354">
        <v>55784</v>
      </c>
      <c r="E3952" s="354">
        <v>55784</v>
      </c>
      <c r="F3952" s="357">
        <v>0</v>
      </c>
    </row>
    <row r="3953" spans="1:6">
      <c r="A3953" s="358"/>
      <c r="B3953" s="359" t="s">
        <v>1614</v>
      </c>
      <c r="C3953" s="358"/>
      <c r="D3953" s="354">
        <v>33409</v>
      </c>
      <c r="E3953" s="354">
        <v>33409</v>
      </c>
      <c r="F3953" s="357">
        <v>0</v>
      </c>
    </row>
    <row r="3954" spans="1:6" ht="12.75">
      <c r="A3954" s="356"/>
      <c r="B3954" s="361"/>
      <c r="C3954" s="356"/>
      <c r="D3954" s="362">
        <f>SUM(D3907:D3953)</f>
        <v>2909860</v>
      </c>
      <c r="E3954" s="362">
        <f>SUM(E3907:E3953)</f>
        <v>2909860</v>
      </c>
      <c r="F3954" s="362">
        <f>SUM(F3907:F3953)</f>
        <v>0</v>
      </c>
    </row>
    <row r="3955" spans="1:6" ht="12.75">
      <c r="A3955" s="314"/>
      <c r="B3955" s="313"/>
      <c r="C3955" s="314"/>
      <c r="D3955" s="318"/>
      <c r="E3955" s="318"/>
      <c r="F3955" s="318"/>
    </row>
    <row r="3956" spans="1:6" ht="12.75">
      <c r="A3956" s="337" t="s">
        <v>677</v>
      </c>
      <c r="B3956" s="338"/>
      <c r="C3956" s="338"/>
      <c r="D3956" s="339"/>
      <c r="E3956" s="338"/>
      <c r="F3956" s="340"/>
    </row>
    <row r="3957" spans="1:6">
      <c r="A3957" s="341"/>
      <c r="B3957" s="342" t="s">
        <v>1573</v>
      </c>
      <c r="C3957" s="341"/>
      <c r="D3957" s="343">
        <v>55118</v>
      </c>
      <c r="E3957" s="343">
        <v>55118</v>
      </c>
      <c r="F3957" s="339">
        <f>D3957-E3957</f>
        <v>0</v>
      </c>
    </row>
    <row r="3958" spans="1:6">
      <c r="A3958" s="341"/>
      <c r="B3958" s="342" t="s">
        <v>1573</v>
      </c>
      <c r="C3958" s="341"/>
      <c r="D3958" s="343">
        <v>55118</v>
      </c>
      <c r="E3958" s="343">
        <v>55118</v>
      </c>
      <c r="F3958" s="339">
        <f t="shared" ref="F3958:F3989" si="68">D3958-E3958</f>
        <v>0</v>
      </c>
    </row>
    <row r="3959" spans="1:6">
      <c r="A3959" s="341"/>
      <c r="B3959" s="342" t="s">
        <v>1220</v>
      </c>
      <c r="C3959" s="341"/>
      <c r="D3959" s="343">
        <v>157480</v>
      </c>
      <c r="E3959" s="343">
        <v>157480</v>
      </c>
      <c r="F3959" s="339">
        <f t="shared" si="68"/>
        <v>0</v>
      </c>
    </row>
    <row r="3960" spans="1:6">
      <c r="A3960" s="341"/>
      <c r="B3960" s="342" t="s">
        <v>1220</v>
      </c>
      <c r="C3960" s="341"/>
      <c r="D3960" s="343">
        <v>157481</v>
      </c>
      <c r="E3960" s="343">
        <v>157481</v>
      </c>
      <c r="F3960" s="339">
        <f t="shared" si="68"/>
        <v>0</v>
      </c>
    </row>
    <row r="3961" spans="1:6">
      <c r="A3961" s="341"/>
      <c r="B3961" s="342" t="s">
        <v>1274</v>
      </c>
      <c r="C3961" s="341"/>
      <c r="D3961" s="343">
        <v>41731</v>
      </c>
      <c r="E3961" s="343">
        <v>41731</v>
      </c>
      <c r="F3961" s="339">
        <f t="shared" si="68"/>
        <v>0</v>
      </c>
    </row>
    <row r="3962" spans="1:6">
      <c r="A3962" s="341"/>
      <c r="B3962" s="342" t="s">
        <v>1615</v>
      </c>
      <c r="C3962" s="341"/>
      <c r="D3962" s="343">
        <v>13378</v>
      </c>
      <c r="E3962" s="343">
        <v>13378</v>
      </c>
      <c r="F3962" s="339">
        <f t="shared" si="68"/>
        <v>0</v>
      </c>
    </row>
    <row r="3963" spans="1:6">
      <c r="A3963" s="341"/>
      <c r="B3963" s="342" t="s">
        <v>1616</v>
      </c>
      <c r="C3963" s="341"/>
      <c r="D3963" s="343">
        <v>5433</v>
      </c>
      <c r="E3963" s="343">
        <v>5433</v>
      </c>
      <c r="F3963" s="339">
        <f t="shared" si="68"/>
        <v>0</v>
      </c>
    </row>
    <row r="3964" spans="1:6">
      <c r="A3964" s="341"/>
      <c r="B3964" s="342" t="s">
        <v>1617</v>
      </c>
      <c r="C3964" s="341"/>
      <c r="D3964" s="343">
        <v>36213</v>
      </c>
      <c r="E3964" s="343">
        <v>36213</v>
      </c>
      <c r="F3964" s="339">
        <f t="shared" si="68"/>
        <v>0</v>
      </c>
    </row>
    <row r="3965" spans="1:6">
      <c r="A3965" s="341"/>
      <c r="B3965" s="342" t="s">
        <v>1618</v>
      </c>
      <c r="C3965" s="341"/>
      <c r="D3965" s="343">
        <v>18103</v>
      </c>
      <c r="E3965" s="343">
        <v>18103</v>
      </c>
      <c r="F3965" s="339">
        <f t="shared" si="68"/>
        <v>0</v>
      </c>
    </row>
    <row r="3966" spans="1:6">
      <c r="A3966" s="341"/>
      <c r="B3966" s="342" t="s">
        <v>1618</v>
      </c>
      <c r="C3966" s="341"/>
      <c r="D3966" s="343">
        <v>18103</v>
      </c>
      <c r="E3966" s="343">
        <v>18103</v>
      </c>
      <c r="F3966" s="339">
        <f t="shared" si="68"/>
        <v>0</v>
      </c>
    </row>
    <row r="3967" spans="1:6">
      <c r="A3967" s="341"/>
      <c r="B3967" s="342" t="s">
        <v>1618</v>
      </c>
      <c r="C3967" s="341"/>
      <c r="D3967" s="343">
        <v>18103</v>
      </c>
      <c r="E3967" s="343">
        <v>18103</v>
      </c>
      <c r="F3967" s="339">
        <f t="shared" si="68"/>
        <v>0</v>
      </c>
    </row>
    <row r="3968" spans="1:6">
      <c r="A3968" s="341"/>
      <c r="B3968" s="342" t="s">
        <v>1618</v>
      </c>
      <c r="C3968" s="341"/>
      <c r="D3968" s="343">
        <v>18103</v>
      </c>
      <c r="E3968" s="343">
        <v>18103</v>
      </c>
      <c r="F3968" s="339">
        <f t="shared" si="68"/>
        <v>0</v>
      </c>
    </row>
    <row r="3969" spans="1:6">
      <c r="A3969" s="341"/>
      <c r="B3969" s="342" t="s">
        <v>1618</v>
      </c>
      <c r="C3969" s="341"/>
      <c r="D3969" s="343">
        <v>18103</v>
      </c>
      <c r="E3969" s="343">
        <v>18103</v>
      </c>
      <c r="F3969" s="339">
        <f t="shared" si="68"/>
        <v>0</v>
      </c>
    </row>
    <row r="3970" spans="1:6">
      <c r="A3970" s="341"/>
      <c r="B3970" s="342" t="s">
        <v>1618</v>
      </c>
      <c r="C3970" s="341"/>
      <c r="D3970" s="343">
        <v>18103</v>
      </c>
      <c r="E3970" s="343">
        <v>18103</v>
      </c>
      <c r="F3970" s="339">
        <f t="shared" si="68"/>
        <v>0</v>
      </c>
    </row>
    <row r="3971" spans="1:6">
      <c r="A3971" s="341"/>
      <c r="B3971" s="342" t="s">
        <v>1618</v>
      </c>
      <c r="C3971" s="341"/>
      <c r="D3971" s="343">
        <v>18103</v>
      </c>
      <c r="E3971" s="343">
        <v>18103</v>
      </c>
      <c r="F3971" s="339">
        <f t="shared" si="68"/>
        <v>0</v>
      </c>
    </row>
    <row r="3972" spans="1:6">
      <c r="A3972" s="341"/>
      <c r="B3972" s="342" t="s">
        <v>1618</v>
      </c>
      <c r="C3972" s="341"/>
      <c r="D3972" s="343">
        <v>18103</v>
      </c>
      <c r="E3972" s="343">
        <v>18103</v>
      </c>
      <c r="F3972" s="339">
        <f t="shared" si="68"/>
        <v>0</v>
      </c>
    </row>
    <row r="3973" spans="1:6">
      <c r="A3973" s="341"/>
      <c r="B3973" s="342" t="s">
        <v>1618</v>
      </c>
      <c r="C3973" s="341"/>
      <c r="D3973" s="343">
        <v>18102</v>
      </c>
      <c r="E3973" s="343">
        <v>18102</v>
      </c>
      <c r="F3973" s="339">
        <f t="shared" si="68"/>
        <v>0</v>
      </c>
    </row>
    <row r="3974" spans="1:6">
      <c r="A3974" s="341"/>
      <c r="B3974" s="342" t="s">
        <v>1618</v>
      </c>
      <c r="C3974" s="341"/>
      <c r="D3974" s="343">
        <v>18102</v>
      </c>
      <c r="E3974" s="343">
        <v>18102</v>
      </c>
      <c r="F3974" s="339">
        <f t="shared" si="68"/>
        <v>0</v>
      </c>
    </row>
    <row r="3975" spans="1:6">
      <c r="A3975" s="341"/>
      <c r="B3975" s="342" t="s">
        <v>1618</v>
      </c>
      <c r="C3975" s="341"/>
      <c r="D3975" s="343">
        <v>18102</v>
      </c>
      <c r="E3975" s="343">
        <v>18102</v>
      </c>
      <c r="F3975" s="339">
        <f t="shared" si="68"/>
        <v>0</v>
      </c>
    </row>
    <row r="3976" spans="1:6">
      <c r="A3976" s="341"/>
      <c r="B3976" s="342" t="s">
        <v>1618</v>
      </c>
      <c r="C3976" s="341"/>
      <c r="D3976" s="343">
        <v>18102</v>
      </c>
      <c r="E3976" s="343">
        <v>18102</v>
      </c>
      <c r="F3976" s="339">
        <f t="shared" si="68"/>
        <v>0</v>
      </c>
    </row>
    <row r="3977" spans="1:6">
      <c r="A3977" s="341"/>
      <c r="B3977" s="342" t="s">
        <v>1618</v>
      </c>
      <c r="C3977" s="341"/>
      <c r="D3977" s="343">
        <v>18102</v>
      </c>
      <c r="E3977" s="343">
        <v>18102</v>
      </c>
      <c r="F3977" s="339">
        <f t="shared" si="68"/>
        <v>0</v>
      </c>
    </row>
    <row r="3978" spans="1:6">
      <c r="A3978" s="341"/>
      <c r="B3978" s="342" t="s">
        <v>1618</v>
      </c>
      <c r="C3978" s="341"/>
      <c r="D3978" s="343">
        <v>18102</v>
      </c>
      <c r="E3978" s="343">
        <v>18102</v>
      </c>
      <c r="F3978" s="339">
        <f t="shared" si="68"/>
        <v>0</v>
      </c>
    </row>
    <row r="3979" spans="1:6">
      <c r="A3979" s="341"/>
      <c r="B3979" s="342" t="s">
        <v>1618</v>
      </c>
      <c r="C3979" s="341"/>
      <c r="D3979" s="343">
        <v>18102</v>
      </c>
      <c r="E3979" s="343">
        <v>18102</v>
      </c>
      <c r="F3979" s="339">
        <f t="shared" si="68"/>
        <v>0</v>
      </c>
    </row>
    <row r="3980" spans="1:6">
      <c r="A3980" s="341"/>
      <c r="B3980" s="342" t="s">
        <v>1618</v>
      </c>
      <c r="C3980" s="341"/>
      <c r="D3980" s="343">
        <v>18102</v>
      </c>
      <c r="E3980" s="343">
        <v>18102</v>
      </c>
      <c r="F3980" s="339">
        <f t="shared" si="68"/>
        <v>0</v>
      </c>
    </row>
    <row r="3981" spans="1:6">
      <c r="A3981" s="341"/>
      <c r="B3981" s="342" t="s">
        <v>1618</v>
      </c>
      <c r="C3981" s="341"/>
      <c r="D3981" s="343">
        <v>18102</v>
      </c>
      <c r="E3981" s="343">
        <v>18102</v>
      </c>
      <c r="F3981" s="339">
        <f t="shared" si="68"/>
        <v>0</v>
      </c>
    </row>
    <row r="3982" spans="1:6">
      <c r="A3982" s="341"/>
      <c r="B3982" s="342" t="s">
        <v>1618</v>
      </c>
      <c r="C3982" s="341"/>
      <c r="D3982" s="343">
        <v>18102</v>
      </c>
      <c r="E3982" s="343">
        <v>18102</v>
      </c>
      <c r="F3982" s="339">
        <f t="shared" si="68"/>
        <v>0</v>
      </c>
    </row>
    <row r="3983" spans="1:6">
      <c r="A3983" s="341"/>
      <c r="B3983" s="342" t="s">
        <v>1618</v>
      </c>
      <c r="C3983" s="341"/>
      <c r="D3983" s="343">
        <v>18102</v>
      </c>
      <c r="E3983" s="343">
        <v>18102</v>
      </c>
      <c r="F3983" s="339">
        <f t="shared" si="68"/>
        <v>0</v>
      </c>
    </row>
    <row r="3984" spans="1:6">
      <c r="A3984" s="341"/>
      <c r="B3984" s="342" t="s">
        <v>1618</v>
      </c>
      <c r="C3984" s="341"/>
      <c r="D3984" s="343">
        <v>18102</v>
      </c>
      <c r="E3984" s="343">
        <v>18102</v>
      </c>
      <c r="F3984" s="339">
        <f t="shared" si="68"/>
        <v>0</v>
      </c>
    </row>
    <row r="3985" spans="1:6">
      <c r="A3985" s="341"/>
      <c r="B3985" s="342" t="s">
        <v>1618</v>
      </c>
      <c r="C3985" s="341"/>
      <c r="D3985" s="343">
        <v>18102</v>
      </c>
      <c r="E3985" s="343">
        <v>18102</v>
      </c>
      <c r="F3985" s="339">
        <f t="shared" si="68"/>
        <v>0</v>
      </c>
    </row>
    <row r="3986" spans="1:6">
      <c r="A3986" s="341"/>
      <c r="B3986" s="342" t="s">
        <v>1619</v>
      </c>
      <c r="C3986" s="341"/>
      <c r="D3986" s="343">
        <v>19921</v>
      </c>
      <c r="E3986" s="343">
        <v>19921</v>
      </c>
      <c r="F3986" s="339">
        <f t="shared" si="68"/>
        <v>0</v>
      </c>
    </row>
    <row r="3987" spans="1:6">
      <c r="A3987" s="341"/>
      <c r="B3987" s="342" t="s">
        <v>1619</v>
      </c>
      <c r="C3987" s="341"/>
      <c r="D3987" s="343">
        <v>19922</v>
      </c>
      <c r="E3987" s="343">
        <v>19922</v>
      </c>
      <c r="F3987" s="339">
        <f t="shared" si="68"/>
        <v>0</v>
      </c>
    </row>
    <row r="3988" spans="1:6">
      <c r="A3988" s="341"/>
      <c r="B3988" s="342" t="s">
        <v>1620</v>
      </c>
      <c r="C3988" s="341"/>
      <c r="D3988" s="343">
        <v>12591</v>
      </c>
      <c r="E3988" s="343">
        <v>12591</v>
      </c>
      <c r="F3988" s="339">
        <f t="shared" si="68"/>
        <v>0</v>
      </c>
    </row>
    <row r="3989" spans="1:6">
      <c r="A3989" s="341"/>
      <c r="B3989" s="342" t="s">
        <v>1393</v>
      </c>
      <c r="C3989" s="341"/>
      <c r="D3989" s="343">
        <v>12700</v>
      </c>
      <c r="E3989" s="343">
        <v>12700</v>
      </c>
      <c r="F3989" s="339">
        <f t="shared" si="68"/>
        <v>0</v>
      </c>
    </row>
    <row r="3990" spans="1:6" ht="12.75">
      <c r="A3990" s="338"/>
      <c r="B3990" s="338"/>
      <c r="C3990" s="338"/>
      <c r="D3990" s="344">
        <f>SUM(D3957:D3989)</f>
        <v>967236</v>
      </c>
      <c r="E3990" s="344">
        <f>SUM(E3957:E3989)</f>
        <v>967236</v>
      </c>
      <c r="F3990" s="344">
        <f>SUM(F3957:F3989)</f>
        <v>0</v>
      </c>
    </row>
    <row r="3991" spans="1:6" ht="12.75">
      <c r="A3991" s="229"/>
      <c r="B3991" s="314"/>
      <c r="C3991" s="314"/>
      <c r="D3991" s="315"/>
      <c r="E3991" s="315"/>
      <c r="F3991" s="315"/>
    </row>
    <row r="3992" spans="1:6" ht="12.75">
      <c r="A3992" s="229"/>
      <c r="B3992" s="314"/>
      <c r="C3992" s="314"/>
      <c r="D3992" s="315"/>
      <c r="E3992" s="315"/>
      <c r="F3992" s="315"/>
    </row>
    <row r="3993" spans="1:6" ht="12.75">
      <c r="A3993" s="228"/>
      <c r="B3993" s="314"/>
      <c r="C3993" s="319"/>
      <c r="D3993" s="318"/>
      <c r="E3993" s="314"/>
      <c r="F3993" s="318"/>
    </row>
    <row r="3994" spans="1:6" ht="12.75">
      <c r="A3994" s="228" t="s">
        <v>585</v>
      </c>
      <c r="B3994" s="229"/>
      <c r="C3994" s="230"/>
      <c r="D3994" s="235"/>
      <c r="E3994" s="229"/>
    </row>
    <row r="3995" spans="1:6" s="424" customFormat="1">
      <c r="A3995" s="421"/>
      <c r="B3995" s="452" t="s">
        <v>2007</v>
      </c>
      <c r="C3995" s="453"/>
      <c r="D3995" s="454">
        <v>4500000</v>
      </c>
      <c r="E3995" s="454">
        <v>2090959</v>
      </c>
      <c r="F3995" s="446">
        <f>D3995-E3995</f>
        <v>2409041</v>
      </c>
    </row>
    <row r="3996" spans="1:6" s="424" customFormat="1">
      <c r="A3996" s="421"/>
      <c r="B3996" s="452" t="s">
        <v>2008</v>
      </c>
      <c r="C3996" s="453"/>
      <c r="D3996" s="454">
        <v>3800000</v>
      </c>
      <c r="E3996" s="454">
        <v>3296110</v>
      </c>
      <c r="F3996" s="446">
        <f>D3996-E3996</f>
        <v>503890</v>
      </c>
    </row>
    <row r="3997" spans="1:6" s="424" customFormat="1">
      <c r="A3997" s="421"/>
      <c r="B3997" s="452" t="s">
        <v>1169</v>
      </c>
      <c r="C3997" s="453"/>
      <c r="D3997" s="454">
        <v>4000000</v>
      </c>
      <c r="E3997" s="454">
        <v>3469589</v>
      </c>
      <c r="F3997" s="446">
        <f t="shared" ref="F3997:F4006" si="69">D3997-E3997</f>
        <v>530411</v>
      </c>
    </row>
    <row r="3998" spans="1:6" s="424" customFormat="1">
      <c r="A3998" s="421"/>
      <c r="B3998" s="452" t="s">
        <v>2009</v>
      </c>
      <c r="C3998" s="453"/>
      <c r="D3998" s="454">
        <v>3200000</v>
      </c>
      <c r="E3998" s="454">
        <v>2775671</v>
      </c>
      <c r="F3998" s="446">
        <f t="shared" si="69"/>
        <v>424329</v>
      </c>
    </row>
    <row r="3999" spans="1:6" s="424" customFormat="1">
      <c r="A3999" s="421"/>
      <c r="B3999" s="452" t="s">
        <v>2010</v>
      </c>
      <c r="C3999" s="453"/>
      <c r="D3999" s="454">
        <v>1000000</v>
      </c>
      <c r="E3999" s="454">
        <v>867397</v>
      </c>
      <c r="F3999" s="446">
        <f t="shared" si="69"/>
        <v>132603</v>
      </c>
    </row>
    <row r="4000" spans="1:6" s="424" customFormat="1">
      <c r="A4000" s="421"/>
      <c r="B4000" s="452" t="s">
        <v>2011</v>
      </c>
      <c r="C4000" s="453"/>
      <c r="D4000" s="454">
        <v>3900000</v>
      </c>
      <c r="E4000" s="454">
        <v>3382854</v>
      </c>
      <c r="F4000" s="446">
        <f t="shared" si="69"/>
        <v>517146</v>
      </c>
    </row>
    <row r="4001" spans="1:6" s="424" customFormat="1">
      <c r="A4001" s="421"/>
      <c r="B4001" s="452" t="s">
        <v>2012</v>
      </c>
      <c r="C4001" s="453"/>
      <c r="D4001" s="454">
        <v>550000</v>
      </c>
      <c r="E4001" s="454">
        <v>468027</v>
      </c>
      <c r="F4001" s="446">
        <f t="shared" si="69"/>
        <v>81973</v>
      </c>
    </row>
    <row r="4002" spans="1:6" s="424" customFormat="1">
      <c r="A4002" s="421"/>
      <c r="B4002" s="452" t="s">
        <v>2013</v>
      </c>
      <c r="C4002" s="453"/>
      <c r="D4002" s="454">
        <v>800000</v>
      </c>
      <c r="E4002" s="454">
        <v>693918</v>
      </c>
      <c r="F4002" s="446">
        <f t="shared" si="69"/>
        <v>106082</v>
      </c>
    </row>
    <row r="4003" spans="1:6" s="424" customFormat="1">
      <c r="A4003" s="421"/>
      <c r="B4003" s="452" t="s">
        <v>2014</v>
      </c>
      <c r="C4003" s="453"/>
      <c r="D4003" s="454">
        <v>4240000</v>
      </c>
      <c r="E4003" s="454">
        <v>3608061</v>
      </c>
      <c r="F4003" s="446">
        <f t="shared" si="69"/>
        <v>631939</v>
      </c>
    </row>
    <row r="4004" spans="1:6" s="424" customFormat="1">
      <c r="A4004" s="421"/>
      <c r="B4004" s="452" t="s">
        <v>2015</v>
      </c>
      <c r="C4004" s="453"/>
      <c r="D4004" s="454">
        <v>1000000</v>
      </c>
      <c r="E4004" s="454">
        <v>849315</v>
      </c>
      <c r="F4004" s="446">
        <f t="shared" si="69"/>
        <v>150685</v>
      </c>
    </row>
    <row r="4005" spans="1:6" s="424" customFormat="1">
      <c r="A4005" s="421"/>
      <c r="B4005" s="452" t="s">
        <v>2016</v>
      </c>
      <c r="C4005" s="453"/>
      <c r="D4005" s="454">
        <v>2150000</v>
      </c>
      <c r="E4005" s="454">
        <v>1444329</v>
      </c>
      <c r="F4005" s="446">
        <f t="shared" si="69"/>
        <v>705671</v>
      </c>
    </row>
    <row r="4006" spans="1:6" s="424" customFormat="1">
      <c r="A4006" s="421"/>
      <c r="B4006" s="452" t="s">
        <v>2017</v>
      </c>
      <c r="C4006" s="453"/>
      <c r="D4006" s="454">
        <v>3830000</v>
      </c>
      <c r="E4006" s="454">
        <v>2554033</v>
      </c>
      <c r="F4006" s="446">
        <f t="shared" si="69"/>
        <v>1275967</v>
      </c>
    </row>
    <row r="4007" spans="1:6" ht="12.75">
      <c r="A4007" s="229"/>
      <c r="B4007" s="314"/>
      <c r="C4007" s="314"/>
      <c r="D4007" s="315">
        <v>37970000</v>
      </c>
      <c r="E4007" s="315">
        <v>23224071</v>
      </c>
      <c r="F4007" s="315">
        <v>14745929</v>
      </c>
    </row>
    <row r="4008" spans="1:6" ht="12.75">
      <c r="A4008" s="229"/>
      <c r="B4008" s="314"/>
      <c r="C4008" s="314"/>
      <c r="D4008" s="318"/>
      <c r="E4008" s="314"/>
      <c r="F4008" s="318"/>
    </row>
    <row r="4009" spans="1:6" ht="12.75">
      <c r="A4009" s="229"/>
      <c r="B4009" s="314"/>
      <c r="C4009" s="314"/>
      <c r="D4009" s="318"/>
      <c r="E4009" s="314"/>
      <c r="F4009" s="315"/>
    </row>
    <row r="4010" spans="1:6" ht="12.75">
      <c r="A4010" s="229"/>
      <c r="B4010" s="314"/>
      <c r="C4010" s="319"/>
      <c r="D4010" s="315"/>
      <c r="E4010" s="315"/>
      <c r="F4010" s="322"/>
    </row>
    <row r="4011" spans="1:6">
      <c r="A4011" s="345" t="s">
        <v>677</v>
      </c>
      <c r="B4011" s="340" t="s">
        <v>1170</v>
      </c>
      <c r="C4011" s="480"/>
      <c r="D4011" s="344">
        <v>3774835</v>
      </c>
      <c r="E4011" s="344">
        <v>3774835</v>
      </c>
      <c r="F4011" s="344">
        <v>0</v>
      </c>
    </row>
    <row r="4012" spans="1:6" ht="12.75">
      <c r="A4012" s="346"/>
      <c r="B4012" s="338"/>
      <c r="C4012" s="480"/>
      <c r="D4012" s="344">
        <v>3774835</v>
      </c>
      <c r="E4012" s="344">
        <v>3774835</v>
      </c>
      <c r="F4012" s="344">
        <v>0</v>
      </c>
    </row>
    <row r="4013" spans="1:6" ht="12.75">
      <c r="A4013" s="229"/>
      <c r="B4013" s="314"/>
      <c r="C4013" s="319"/>
      <c r="D4013" s="315"/>
      <c r="E4013" s="315"/>
      <c r="F4013" s="315"/>
    </row>
    <row r="4014" spans="1:6" ht="12.75">
      <c r="A4014" s="229"/>
      <c r="B4014" s="314"/>
      <c r="C4014" s="319"/>
      <c r="D4014" s="315"/>
      <c r="E4014" s="315"/>
      <c r="F4014" s="315"/>
    </row>
    <row r="4015" spans="1:6" ht="12.75">
      <c r="A4015" s="228" t="s">
        <v>1125</v>
      </c>
      <c r="B4015" s="314"/>
      <c r="C4015" s="319"/>
      <c r="D4015" s="314"/>
      <c r="E4015" s="314"/>
      <c r="F4015" s="322"/>
    </row>
    <row r="4016" spans="1:6" ht="12.75">
      <c r="A4016" s="418" t="s">
        <v>585</v>
      </c>
      <c r="B4016" s="455" t="s">
        <v>204</v>
      </c>
      <c r="C4016" s="472"/>
      <c r="D4016" s="446">
        <v>1470000</v>
      </c>
      <c r="E4016" s="446">
        <v>325582</v>
      </c>
      <c r="F4016" s="446">
        <f t="shared" ref="F4016:F4065" si="70">D4016-E4016</f>
        <v>1144418</v>
      </c>
    </row>
    <row r="4017" spans="1:6" ht="12.75">
      <c r="A4017" s="419"/>
      <c r="B4017" s="455" t="s">
        <v>205</v>
      </c>
      <c r="C4017" s="472"/>
      <c r="D4017" s="446">
        <v>23578000</v>
      </c>
      <c r="E4017" s="446">
        <v>5222267</v>
      </c>
      <c r="F4017" s="446">
        <f t="shared" si="70"/>
        <v>18355733</v>
      </c>
    </row>
    <row r="4018" spans="1:6" ht="12.75">
      <c r="A4018" s="419"/>
      <c r="B4018" s="455"/>
      <c r="C4018" s="472"/>
      <c r="D4018" s="481">
        <f>SUM(D4016:D4017)</f>
        <v>25048000</v>
      </c>
      <c r="E4018" s="481">
        <f t="shared" ref="E4018:F4018" si="71">SUM(E4016:E4017)</f>
        <v>5547849</v>
      </c>
      <c r="F4018" s="481">
        <f t="shared" si="71"/>
        <v>19500151</v>
      </c>
    </row>
    <row r="4019" spans="1:6" ht="12.75">
      <c r="A4019" s="310"/>
      <c r="B4019" s="322"/>
      <c r="C4019" s="482"/>
      <c r="D4019" s="447"/>
      <c r="E4019" s="447"/>
      <c r="F4019" s="447"/>
    </row>
    <row r="4020" spans="1:6" ht="12.75">
      <c r="A4020" s="448" t="s">
        <v>1191</v>
      </c>
      <c r="B4020" s="322"/>
      <c r="C4020" s="482"/>
      <c r="D4020" s="447"/>
      <c r="E4020" s="447"/>
      <c r="F4020" s="447"/>
    </row>
    <row r="4021" spans="1:6" ht="12.75">
      <c r="A4021" s="422" t="s">
        <v>585</v>
      </c>
      <c r="B4021" s="455" t="s">
        <v>1835</v>
      </c>
      <c r="C4021" s="472"/>
      <c r="D4021" s="446">
        <v>261123000</v>
      </c>
      <c r="E4021" s="449">
        <v>56638652</v>
      </c>
      <c r="F4021" s="446">
        <f t="shared" si="70"/>
        <v>204484348</v>
      </c>
    </row>
    <row r="4022" spans="1:6" ht="12.75">
      <c r="A4022" s="419"/>
      <c r="B4022" s="455" t="s">
        <v>1836</v>
      </c>
      <c r="C4022" s="472"/>
      <c r="D4022" s="446">
        <v>39257000</v>
      </c>
      <c r="E4022" s="449">
        <v>8514998</v>
      </c>
      <c r="F4022" s="446">
        <f t="shared" si="70"/>
        <v>30742002</v>
      </c>
    </row>
    <row r="4023" spans="1:6" ht="12.75">
      <c r="A4023" s="432"/>
      <c r="B4023" s="455" t="s">
        <v>1837</v>
      </c>
      <c r="C4023" s="472"/>
      <c r="D4023" s="446">
        <v>2817000</v>
      </c>
      <c r="E4023" s="449">
        <v>611019</v>
      </c>
      <c r="F4023" s="446">
        <f t="shared" si="70"/>
        <v>2205981</v>
      </c>
    </row>
    <row r="4024" spans="1:6" ht="12.75">
      <c r="A4024" s="432"/>
      <c r="B4024" s="455" t="s">
        <v>1838</v>
      </c>
      <c r="C4024" s="472"/>
      <c r="D4024" s="446">
        <v>12418000</v>
      </c>
      <c r="E4024" s="449">
        <v>2693508</v>
      </c>
      <c r="F4024" s="446">
        <f t="shared" si="70"/>
        <v>9724492</v>
      </c>
    </row>
    <row r="4025" spans="1:6" ht="12.75">
      <c r="A4025" s="432"/>
      <c r="B4025" s="455" t="s">
        <v>1839</v>
      </c>
      <c r="C4025" s="472"/>
      <c r="D4025" s="446">
        <v>24380000</v>
      </c>
      <c r="E4025" s="449">
        <v>5288122</v>
      </c>
      <c r="F4025" s="446">
        <f t="shared" si="70"/>
        <v>19091878</v>
      </c>
    </row>
    <row r="4026" spans="1:6" ht="12.75">
      <c r="A4026" s="432"/>
      <c r="B4026" s="455" t="s">
        <v>206</v>
      </c>
      <c r="C4026" s="472"/>
      <c r="D4026" s="446">
        <v>1380000</v>
      </c>
      <c r="E4026" s="449">
        <v>299328</v>
      </c>
      <c r="F4026" s="446">
        <f t="shared" si="70"/>
        <v>1080672</v>
      </c>
    </row>
    <row r="4027" spans="1:6" ht="12.75">
      <c r="A4027" s="432"/>
      <c r="B4027" s="455" t="s">
        <v>1840</v>
      </c>
      <c r="C4027" s="472"/>
      <c r="D4027" s="446">
        <v>14390000</v>
      </c>
      <c r="E4027" s="449">
        <v>3121250</v>
      </c>
      <c r="F4027" s="446">
        <f t="shared" si="70"/>
        <v>11268750</v>
      </c>
    </row>
    <row r="4028" spans="1:6" ht="12.75">
      <c r="A4028" s="432"/>
      <c r="B4028" s="455" t="s">
        <v>1841</v>
      </c>
      <c r="C4028" s="472"/>
      <c r="D4028" s="446">
        <v>866827000</v>
      </c>
      <c r="E4028" s="449">
        <v>188018339</v>
      </c>
      <c r="F4028" s="446">
        <f t="shared" si="70"/>
        <v>678808661</v>
      </c>
    </row>
    <row r="4029" spans="1:6" ht="12.75">
      <c r="A4029" s="432"/>
      <c r="B4029" s="455" t="s">
        <v>1844</v>
      </c>
      <c r="C4029" s="472"/>
      <c r="D4029" s="446">
        <v>7353000</v>
      </c>
      <c r="E4029" s="449">
        <v>2442912</v>
      </c>
      <c r="F4029" s="446">
        <f t="shared" si="70"/>
        <v>4910088</v>
      </c>
    </row>
    <row r="4030" spans="1:6" ht="12.75">
      <c r="A4030" s="432"/>
      <c r="B4030" s="455" t="s">
        <v>1845</v>
      </c>
      <c r="C4030" s="472"/>
      <c r="D4030" s="446">
        <v>18549000</v>
      </c>
      <c r="E4030" s="449">
        <v>6162600</v>
      </c>
      <c r="F4030" s="446">
        <f t="shared" si="70"/>
        <v>12386400</v>
      </c>
    </row>
    <row r="4031" spans="1:6" ht="12.75">
      <c r="A4031" s="432"/>
      <c r="B4031" s="455" t="s">
        <v>1846</v>
      </c>
      <c r="C4031" s="472"/>
      <c r="D4031" s="446">
        <v>1877000</v>
      </c>
      <c r="E4031" s="449">
        <v>623603</v>
      </c>
      <c r="F4031" s="446">
        <f t="shared" si="70"/>
        <v>1253397</v>
      </c>
    </row>
    <row r="4032" spans="1:6" ht="12.75">
      <c r="A4032" s="432"/>
      <c r="B4032" s="455" t="s">
        <v>1847</v>
      </c>
      <c r="C4032" s="472"/>
      <c r="D4032" s="446">
        <v>2920000</v>
      </c>
      <c r="E4032" s="449">
        <v>970122</v>
      </c>
      <c r="F4032" s="446">
        <f t="shared" si="70"/>
        <v>1949878</v>
      </c>
    </row>
    <row r="4033" spans="1:6" ht="12.75">
      <c r="A4033" s="432"/>
      <c r="B4033" s="455" t="s">
        <v>1848</v>
      </c>
      <c r="C4033" s="472"/>
      <c r="D4033" s="446">
        <v>81747000</v>
      </c>
      <c r="E4033" s="449">
        <v>27159105</v>
      </c>
      <c r="F4033" s="446">
        <f t="shared" si="70"/>
        <v>54587895</v>
      </c>
    </row>
    <row r="4034" spans="1:6" ht="12.75">
      <c r="A4034" s="432"/>
      <c r="B4034" s="455" t="s">
        <v>1849</v>
      </c>
      <c r="C4034" s="472"/>
      <c r="D4034" s="446">
        <v>480000</v>
      </c>
      <c r="E4034" s="449">
        <v>159480</v>
      </c>
      <c r="F4034" s="446">
        <f t="shared" si="70"/>
        <v>320520</v>
      </c>
    </row>
    <row r="4035" spans="1:6" ht="12.75">
      <c r="A4035" s="432"/>
      <c r="B4035" s="455" t="s">
        <v>1850</v>
      </c>
      <c r="C4035" s="472"/>
      <c r="D4035" s="446">
        <v>2800000</v>
      </c>
      <c r="E4035" s="449">
        <v>930254</v>
      </c>
      <c r="F4035" s="446">
        <f t="shared" si="70"/>
        <v>1869746</v>
      </c>
    </row>
    <row r="4036" spans="1:6" ht="12.75">
      <c r="A4036" s="432"/>
      <c r="B4036" s="455" t="s">
        <v>1851</v>
      </c>
      <c r="C4036" s="472"/>
      <c r="D4036" s="446">
        <v>8355000</v>
      </c>
      <c r="E4036" s="449">
        <v>2775819</v>
      </c>
      <c r="F4036" s="446">
        <f t="shared" si="70"/>
        <v>5579181</v>
      </c>
    </row>
    <row r="4037" spans="1:6" ht="12.75">
      <c r="A4037" s="432"/>
      <c r="B4037" s="455" t="s">
        <v>1852</v>
      </c>
      <c r="C4037" s="472"/>
      <c r="D4037" s="446">
        <v>32488000</v>
      </c>
      <c r="E4037" s="449">
        <v>10793604</v>
      </c>
      <c r="F4037" s="446">
        <f t="shared" si="70"/>
        <v>21694396</v>
      </c>
    </row>
    <row r="4038" spans="1:6" ht="12.75">
      <c r="A4038" s="432"/>
      <c r="B4038" s="455" t="s">
        <v>1853</v>
      </c>
      <c r="C4038" s="472"/>
      <c r="D4038" s="446">
        <v>9600000</v>
      </c>
      <c r="E4038" s="449">
        <v>3189451</v>
      </c>
      <c r="F4038" s="446">
        <f t="shared" si="70"/>
        <v>6410549</v>
      </c>
    </row>
    <row r="4039" spans="1:6" ht="12.75">
      <c r="A4039" s="432"/>
      <c r="B4039" s="455" t="s">
        <v>1854</v>
      </c>
      <c r="C4039" s="472"/>
      <c r="D4039" s="446">
        <v>8992000</v>
      </c>
      <c r="E4039" s="449">
        <v>2987435</v>
      </c>
      <c r="F4039" s="446">
        <f t="shared" si="70"/>
        <v>6004565</v>
      </c>
    </row>
    <row r="4040" spans="1:6" ht="12.75">
      <c r="A4040" s="432"/>
      <c r="B4040" s="455" t="s">
        <v>1855</v>
      </c>
      <c r="C4040" s="472"/>
      <c r="D4040" s="446">
        <v>3200000</v>
      </c>
      <c r="E4040" s="449">
        <v>1063140</v>
      </c>
      <c r="F4040" s="446">
        <f t="shared" si="70"/>
        <v>2136860</v>
      </c>
    </row>
    <row r="4041" spans="1:6" ht="12.75">
      <c r="A4041" s="432"/>
      <c r="B4041" s="455" t="s">
        <v>1856</v>
      </c>
      <c r="C4041" s="472"/>
      <c r="D4041" s="446">
        <v>3700000</v>
      </c>
      <c r="E4041" s="449">
        <v>1229264</v>
      </c>
      <c r="F4041" s="446">
        <f t="shared" si="70"/>
        <v>2470736</v>
      </c>
    </row>
    <row r="4042" spans="1:6" ht="12.75">
      <c r="A4042" s="432"/>
      <c r="B4042" s="455" t="s">
        <v>207</v>
      </c>
      <c r="C4042" s="472"/>
      <c r="D4042" s="446">
        <v>37050000</v>
      </c>
      <c r="E4042" s="449">
        <v>12309254</v>
      </c>
      <c r="F4042" s="446">
        <f t="shared" si="70"/>
        <v>24740746</v>
      </c>
    </row>
    <row r="4043" spans="1:6" ht="12.75">
      <c r="A4043" s="432"/>
      <c r="B4043" s="455" t="s">
        <v>1857</v>
      </c>
      <c r="C4043" s="472"/>
      <c r="D4043" s="446">
        <v>400000</v>
      </c>
      <c r="E4043" s="449">
        <v>132902</v>
      </c>
      <c r="F4043" s="446">
        <f t="shared" si="70"/>
        <v>267098</v>
      </c>
    </row>
    <row r="4044" spans="1:6" ht="12.75">
      <c r="A4044" s="432"/>
      <c r="B4044" s="455" t="s">
        <v>1858</v>
      </c>
      <c r="C4044" s="472"/>
      <c r="D4044" s="446">
        <v>2078000</v>
      </c>
      <c r="E4044" s="449">
        <v>690382</v>
      </c>
      <c r="F4044" s="446">
        <f t="shared" si="70"/>
        <v>1387618</v>
      </c>
    </row>
    <row r="4045" spans="1:6" ht="12.75">
      <c r="A4045" s="432"/>
      <c r="B4045" s="455" t="s">
        <v>1859</v>
      </c>
      <c r="C4045" s="472"/>
      <c r="D4045" s="446">
        <v>1615000</v>
      </c>
      <c r="E4045" s="449">
        <v>536557</v>
      </c>
      <c r="F4045" s="446">
        <f t="shared" si="70"/>
        <v>1078443</v>
      </c>
    </row>
    <row r="4046" spans="1:6" ht="12.75">
      <c r="A4046" s="432"/>
      <c r="B4046" s="455" t="s">
        <v>1860</v>
      </c>
      <c r="C4046" s="472"/>
      <c r="D4046" s="446">
        <v>3828000</v>
      </c>
      <c r="E4046" s="449">
        <v>1271789</v>
      </c>
      <c r="F4046" s="446">
        <f t="shared" si="70"/>
        <v>2556211</v>
      </c>
    </row>
    <row r="4047" spans="1:6" ht="12.75">
      <c r="A4047" s="432"/>
      <c r="B4047" s="455" t="s">
        <v>1861</v>
      </c>
      <c r="C4047" s="472"/>
      <c r="D4047" s="446">
        <v>420000</v>
      </c>
      <c r="E4047" s="449">
        <v>139537</v>
      </c>
      <c r="F4047" s="446">
        <f t="shared" si="70"/>
        <v>280463</v>
      </c>
    </row>
    <row r="4048" spans="1:6" ht="12.75">
      <c r="A4048" s="432"/>
      <c r="B4048" s="455" t="s">
        <v>208</v>
      </c>
      <c r="C4048" s="472"/>
      <c r="D4048" s="446">
        <v>2800000</v>
      </c>
      <c r="E4048" s="449">
        <v>930254</v>
      </c>
      <c r="F4048" s="446">
        <f t="shared" si="70"/>
        <v>1869746</v>
      </c>
    </row>
    <row r="4049" spans="1:6" ht="12.75">
      <c r="A4049" s="432"/>
      <c r="B4049" s="455" t="s">
        <v>1862</v>
      </c>
      <c r="C4049" s="472"/>
      <c r="D4049" s="446">
        <v>5700000</v>
      </c>
      <c r="E4049" s="449">
        <v>1893723</v>
      </c>
      <c r="F4049" s="446">
        <f t="shared" si="70"/>
        <v>3806277</v>
      </c>
    </row>
    <row r="4050" spans="1:6" ht="12.75">
      <c r="A4050" s="432"/>
      <c r="B4050" s="455" t="s">
        <v>1863</v>
      </c>
      <c r="C4050" s="472"/>
      <c r="D4050" s="446">
        <v>6568000</v>
      </c>
      <c r="E4050" s="449">
        <v>2182109</v>
      </c>
      <c r="F4050" s="446">
        <f t="shared" si="70"/>
        <v>4385891</v>
      </c>
    </row>
    <row r="4051" spans="1:6" ht="12.75">
      <c r="A4051" s="432"/>
      <c r="B4051" s="455" t="s">
        <v>1864</v>
      </c>
      <c r="C4051" s="472"/>
      <c r="D4051" s="446">
        <v>120000</v>
      </c>
      <c r="E4051" s="449">
        <v>39868</v>
      </c>
      <c r="F4051" s="446">
        <f t="shared" si="70"/>
        <v>80132</v>
      </c>
    </row>
    <row r="4052" spans="1:6" ht="12.75">
      <c r="A4052" s="432"/>
      <c r="B4052" s="455" t="s">
        <v>209</v>
      </c>
      <c r="C4052" s="472"/>
      <c r="D4052" s="446">
        <v>16766000</v>
      </c>
      <c r="E4052" s="449">
        <v>5570228</v>
      </c>
      <c r="F4052" s="446">
        <f t="shared" si="70"/>
        <v>11195772</v>
      </c>
    </row>
    <row r="4053" spans="1:6" ht="12.75">
      <c r="A4053" s="432"/>
      <c r="B4053" s="455" t="s">
        <v>210</v>
      </c>
      <c r="C4053" s="472"/>
      <c r="D4053" s="446">
        <v>9131000</v>
      </c>
      <c r="E4053" s="449">
        <v>3033617</v>
      </c>
      <c r="F4053" s="446">
        <f t="shared" si="70"/>
        <v>6097383</v>
      </c>
    </row>
    <row r="4054" spans="1:6" ht="12.75">
      <c r="A4054" s="432"/>
      <c r="B4054" s="455" t="s">
        <v>1865</v>
      </c>
      <c r="C4054" s="472"/>
      <c r="D4054" s="446">
        <v>360000</v>
      </c>
      <c r="E4054" s="449">
        <v>119605</v>
      </c>
      <c r="F4054" s="446">
        <f t="shared" si="70"/>
        <v>240395</v>
      </c>
    </row>
    <row r="4055" spans="1:6" ht="12.75">
      <c r="A4055" s="432"/>
      <c r="B4055" s="455" t="s">
        <v>211</v>
      </c>
      <c r="C4055" s="472"/>
      <c r="D4055" s="446">
        <v>28006000</v>
      </c>
      <c r="E4055" s="446">
        <v>13510028</v>
      </c>
      <c r="F4055" s="446">
        <f t="shared" si="70"/>
        <v>14495972</v>
      </c>
    </row>
    <row r="4056" spans="1:6" ht="12.75">
      <c r="A4056" s="432"/>
      <c r="B4056" s="455" t="s">
        <v>1866</v>
      </c>
      <c r="C4056" s="472"/>
      <c r="D4056" s="446">
        <v>134402657</v>
      </c>
      <c r="E4056" s="446">
        <v>64834215</v>
      </c>
      <c r="F4056" s="446">
        <f t="shared" si="70"/>
        <v>69568442</v>
      </c>
    </row>
    <row r="4057" spans="1:6" ht="12.75">
      <c r="A4057" s="432"/>
      <c r="B4057" s="455" t="s">
        <v>1867</v>
      </c>
      <c r="C4057" s="472"/>
      <c r="D4057" s="446">
        <v>670936907</v>
      </c>
      <c r="E4057" s="446">
        <v>80567573</v>
      </c>
      <c r="F4057" s="446">
        <f t="shared" si="70"/>
        <v>590369334</v>
      </c>
    </row>
    <row r="4058" spans="1:6" ht="12.75">
      <c r="A4058" s="432"/>
      <c r="B4058" s="455" t="s">
        <v>212</v>
      </c>
      <c r="C4058" s="472"/>
      <c r="D4058" s="446">
        <v>74102089</v>
      </c>
      <c r="E4058" s="446">
        <v>58078120</v>
      </c>
      <c r="F4058" s="446">
        <f t="shared" si="70"/>
        <v>16023969</v>
      </c>
    </row>
    <row r="4059" spans="1:6" ht="12.75">
      <c r="A4059" s="432"/>
      <c r="B4059" s="455" t="s">
        <v>213</v>
      </c>
      <c r="C4059" s="472"/>
      <c r="D4059" s="446">
        <v>3436000</v>
      </c>
      <c r="E4059" s="446">
        <v>1657521</v>
      </c>
      <c r="F4059" s="446">
        <f t="shared" si="70"/>
        <v>1778479</v>
      </c>
    </row>
    <row r="4060" spans="1:6" ht="12.75">
      <c r="A4060" s="432"/>
      <c r="B4060" s="455" t="s">
        <v>1868</v>
      </c>
      <c r="C4060" s="472"/>
      <c r="D4060" s="446">
        <v>4607000</v>
      </c>
      <c r="E4060" s="446">
        <v>2222395</v>
      </c>
      <c r="F4060" s="446">
        <f t="shared" si="70"/>
        <v>2384605</v>
      </c>
    </row>
    <row r="4061" spans="1:6" ht="12.75">
      <c r="A4061" s="432"/>
      <c r="B4061" s="455" t="s">
        <v>215</v>
      </c>
      <c r="C4061" s="472"/>
      <c r="D4061" s="446">
        <v>396000</v>
      </c>
      <c r="E4061" s="446">
        <v>191019</v>
      </c>
      <c r="F4061" s="446">
        <f t="shared" si="70"/>
        <v>204981</v>
      </c>
    </row>
    <row r="4062" spans="1:6" ht="12.75">
      <c r="A4062" s="432"/>
      <c r="B4062" s="455" t="s">
        <v>1869</v>
      </c>
      <c r="C4062" s="472"/>
      <c r="D4062" s="446">
        <v>110000</v>
      </c>
      <c r="E4062" s="446">
        <v>53072</v>
      </c>
      <c r="F4062" s="446">
        <f t="shared" si="70"/>
        <v>56928</v>
      </c>
    </row>
    <row r="4063" spans="1:6" ht="12.75">
      <c r="A4063" s="432"/>
      <c r="B4063" s="455" t="s">
        <v>214</v>
      </c>
      <c r="C4063" s="472"/>
      <c r="D4063" s="446">
        <v>217850670</v>
      </c>
      <c r="E4063" s="446">
        <v>180336577</v>
      </c>
      <c r="F4063" s="446">
        <f t="shared" si="70"/>
        <v>37514093</v>
      </c>
    </row>
    <row r="4064" spans="1:6" ht="12.75">
      <c r="A4064" s="432"/>
      <c r="B4064" s="455" t="s">
        <v>1842</v>
      </c>
      <c r="C4064" s="472"/>
      <c r="D4064" s="446">
        <v>469400910</v>
      </c>
      <c r="E4064" s="446">
        <v>53628498</v>
      </c>
      <c r="F4064" s="446">
        <f t="shared" si="70"/>
        <v>415772412</v>
      </c>
    </row>
    <row r="4065" spans="1:6" ht="12.75">
      <c r="A4065" s="432"/>
      <c r="B4065" s="455" t="s">
        <v>1843</v>
      </c>
      <c r="C4065" s="472"/>
      <c r="D4065" s="446">
        <v>274728824</v>
      </c>
      <c r="E4065" s="446">
        <v>32977646</v>
      </c>
      <c r="F4065" s="446">
        <f t="shared" si="70"/>
        <v>241751178</v>
      </c>
    </row>
    <row r="4066" spans="1:6" ht="12.75">
      <c r="A4066" s="432"/>
      <c r="B4066" s="472"/>
      <c r="C4066" s="472"/>
      <c r="D4066" s="481">
        <f>SUM(D4021:D4065)</f>
        <v>3369466057</v>
      </c>
      <c r="E4066" s="481">
        <f>SUM(E4021:E4065)</f>
        <v>842578494</v>
      </c>
      <c r="F4066" s="481">
        <f>SUM(F4021:F4065)</f>
        <v>2526887563</v>
      </c>
    </row>
    <row r="4067" spans="1:6" ht="12.75">
      <c r="A4067" s="237"/>
      <c r="B4067" s="314"/>
      <c r="C4067" s="314"/>
      <c r="D4067" s="318"/>
      <c r="E4067" s="314"/>
      <c r="F4067" s="318"/>
    </row>
    <row r="4068" spans="1:6" ht="12.75">
      <c r="A4068" s="228" t="s">
        <v>1126</v>
      </c>
      <c r="B4068" s="314"/>
      <c r="C4068" s="314"/>
      <c r="D4068" s="318"/>
      <c r="E4068" s="314"/>
      <c r="F4068" s="322"/>
    </row>
    <row r="4069" spans="1:6" ht="12.75">
      <c r="A4069" s="228" t="s">
        <v>585</v>
      </c>
      <c r="B4069" s="313"/>
      <c r="C4069" s="314"/>
      <c r="D4069" s="318"/>
      <c r="E4069" s="318"/>
      <c r="F4069" s="318"/>
    </row>
    <row r="4070" spans="1:6">
      <c r="A4070" s="424"/>
      <c r="B4070" s="452" t="s">
        <v>2365</v>
      </c>
      <c r="C4070" s="453"/>
      <c r="D4070" s="454">
        <v>390000</v>
      </c>
      <c r="E4070" s="454">
        <v>390000</v>
      </c>
      <c r="F4070" s="446">
        <v>0</v>
      </c>
    </row>
    <row r="4071" spans="1:6">
      <c r="A4071" s="424"/>
      <c r="B4071" s="452" t="s">
        <v>235</v>
      </c>
      <c r="C4071" s="453"/>
      <c r="D4071" s="454">
        <v>1307000</v>
      </c>
      <c r="E4071" s="454">
        <v>1307000</v>
      </c>
      <c r="F4071" s="446">
        <v>0</v>
      </c>
    </row>
    <row r="4072" spans="1:6">
      <c r="A4072" s="424"/>
      <c r="B4072" s="452" t="s">
        <v>238</v>
      </c>
      <c r="C4072" s="453"/>
      <c r="D4072" s="454">
        <v>690000</v>
      </c>
      <c r="E4072" s="454">
        <v>690000</v>
      </c>
      <c r="F4072" s="446">
        <v>0</v>
      </c>
    </row>
    <row r="4073" spans="1:6">
      <c r="A4073" s="424"/>
      <c r="B4073" s="452" t="s">
        <v>236</v>
      </c>
      <c r="C4073" s="453"/>
      <c r="D4073" s="454">
        <v>1308000</v>
      </c>
      <c r="E4073" s="454">
        <v>1308000</v>
      </c>
      <c r="F4073" s="446">
        <v>0</v>
      </c>
    </row>
    <row r="4074" spans="1:6">
      <c r="A4074" s="424"/>
      <c r="B4074" s="452" t="s">
        <v>237</v>
      </c>
      <c r="C4074" s="453"/>
      <c r="D4074" s="454">
        <v>1281757</v>
      </c>
      <c r="E4074" s="454">
        <v>1281757</v>
      </c>
      <c r="F4074" s="446">
        <v>0</v>
      </c>
    </row>
    <row r="4075" spans="1:6">
      <c r="A4075" s="424"/>
      <c r="B4075" s="452" t="s">
        <v>226</v>
      </c>
      <c r="C4075" s="453"/>
      <c r="D4075" s="454">
        <v>410000</v>
      </c>
      <c r="E4075" s="454">
        <v>410000</v>
      </c>
      <c r="F4075" s="446">
        <v>0</v>
      </c>
    </row>
    <row r="4076" spans="1:6">
      <c r="A4076" s="424"/>
      <c r="B4076" s="452" t="s">
        <v>2366</v>
      </c>
      <c r="C4076" s="453"/>
      <c r="D4076" s="454">
        <v>700000</v>
      </c>
      <c r="E4076" s="454">
        <v>700000</v>
      </c>
      <c r="F4076" s="446">
        <v>0</v>
      </c>
    </row>
    <row r="4077" spans="1:6">
      <c r="A4077" s="424"/>
      <c r="B4077" s="452" t="s">
        <v>2367</v>
      </c>
      <c r="C4077" s="453"/>
      <c r="D4077" s="454">
        <v>475000</v>
      </c>
      <c r="E4077" s="454">
        <v>475000</v>
      </c>
      <c r="F4077" s="446">
        <v>0</v>
      </c>
    </row>
    <row r="4078" spans="1:6">
      <c r="A4078" s="424"/>
      <c r="B4078" s="452" t="s">
        <v>2367</v>
      </c>
      <c r="C4078" s="453"/>
      <c r="D4078" s="454">
        <v>475000</v>
      </c>
      <c r="E4078" s="454">
        <v>475000</v>
      </c>
      <c r="F4078" s="446">
        <v>0</v>
      </c>
    </row>
    <row r="4079" spans="1:6">
      <c r="A4079" s="424"/>
      <c r="B4079" s="452" t="s">
        <v>234</v>
      </c>
      <c r="C4079" s="453"/>
      <c r="D4079" s="454">
        <v>37000</v>
      </c>
      <c r="E4079" s="454">
        <v>37000</v>
      </c>
      <c r="F4079" s="446">
        <v>0</v>
      </c>
    </row>
    <row r="4080" spans="1:6">
      <c r="A4080" s="424"/>
      <c r="B4080" s="452" t="s">
        <v>2368</v>
      </c>
      <c r="C4080" s="453"/>
      <c r="D4080" s="454">
        <v>2650000</v>
      </c>
      <c r="E4080" s="454">
        <v>2650000</v>
      </c>
      <c r="F4080" s="446">
        <v>0</v>
      </c>
    </row>
    <row r="4081" spans="1:6">
      <c r="A4081" s="424"/>
      <c r="B4081" s="452" t="s">
        <v>2369</v>
      </c>
      <c r="C4081" s="453"/>
      <c r="D4081" s="454">
        <v>1200000</v>
      </c>
      <c r="E4081" s="454">
        <v>1200000</v>
      </c>
      <c r="F4081" s="446">
        <v>0</v>
      </c>
    </row>
    <row r="4082" spans="1:6">
      <c r="A4082" s="424"/>
      <c r="B4082" s="452" t="s">
        <v>2370</v>
      </c>
      <c r="C4082" s="453"/>
      <c r="D4082" s="454">
        <v>5200000</v>
      </c>
      <c r="E4082" s="454">
        <v>5200000</v>
      </c>
      <c r="F4082" s="446">
        <v>0</v>
      </c>
    </row>
    <row r="4083" spans="1:6">
      <c r="A4083" s="424"/>
      <c r="B4083" s="452" t="s">
        <v>2371</v>
      </c>
      <c r="C4083" s="453"/>
      <c r="D4083" s="454">
        <v>15509000</v>
      </c>
      <c r="E4083" s="454">
        <v>15509000</v>
      </c>
      <c r="F4083" s="446">
        <v>0</v>
      </c>
    </row>
    <row r="4084" spans="1:6">
      <c r="A4084" s="424"/>
      <c r="B4084" s="452" t="s">
        <v>2372</v>
      </c>
      <c r="C4084" s="453"/>
      <c r="D4084" s="454">
        <v>570000</v>
      </c>
      <c r="E4084" s="454">
        <v>570000</v>
      </c>
      <c r="F4084" s="446">
        <v>0</v>
      </c>
    </row>
    <row r="4085" spans="1:6">
      <c r="A4085" s="424"/>
      <c r="B4085" s="452" t="s">
        <v>224</v>
      </c>
      <c r="C4085" s="453"/>
      <c r="D4085" s="454">
        <v>35000</v>
      </c>
      <c r="E4085" s="454">
        <v>35000</v>
      </c>
      <c r="F4085" s="446">
        <v>0</v>
      </c>
    </row>
    <row r="4086" spans="1:6">
      <c r="A4086" s="424"/>
      <c r="B4086" s="452" t="s">
        <v>2373</v>
      </c>
      <c r="C4086" s="453"/>
      <c r="D4086" s="454">
        <v>1300000</v>
      </c>
      <c r="E4086" s="454">
        <v>1300000</v>
      </c>
      <c r="F4086" s="446">
        <v>0</v>
      </c>
    </row>
    <row r="4087" spans="1:6">
      <c r="A4087" s="424"/>
      <c r="B4087" s="452" t="s">
        <v>229</v>
      </c>
      <c r="C4087" s="453"/>
      <c r="D4087" s="454">
        <v>350000</v>
      </c>
      <c r="E4087" s="454">
        <v>350000</v>
      </c>
      <c r="F4087" s="446">
        <v>0</v>
      </c>
    </row>
    <row r="4088" spans="1:6">
      <c r="A4088" s="424"/>
      <c r="B4088" s="452" t="s">
        <v>226</v>
      </c>
      <c r="C4088" s="453"/>
      <c r="D4088" s="454">
        <v>780000</v>
      </c>
      <c r="E4088" s="454">
        <v>780000</v>
      </c>
      <c r="F4088" s="446">
        <v>0</v>
      </c>
    </row>
    <row r="4089" spans="1:6">
      <c r="A4089" s="424"/>
      <c r="B4089" s="452" t="s">
        <v>219</v>
      </c>
      <c r="C4089" s="453"/>
      <c r="D4089" s="454">
        <v>2400000</v>
      </c>
      <c r="E4089" s="454">
        <v>2400000</v>
      </c>
      <c r="F4089" s="446">
        <v>0</v>
      </c>
    </row>
    <row r="4090" spans="1:6">
      <c r="A4090" s="424"/>
      <c r="B4090" s="452" t="s">
        <v>217</v>
      </c>
      <c r="C4090" s="453"/>
      <c r="D4090" s="454">
        <v>5222500</v>
      </c>
      <c r="E4090" s="454">
        <v>5222500</v>
      </c>
      <c r="F4090" s="446">
        <v>0</v>
      </c>
    </row>
    <row r="4091" spans="1:6">
      <c r="A4091" s="424"/>
      <c r="B4091" s="452" t="s">
        <v>227</v>
      </c>
      <c r="C4091" s="453"/>
      <c r="D4091" s="454">
        <v>5222500</v>
      </c>
      <c r="E4091" s="454">
        <v>5222500</v>
      </c>
      <c r="F4091" s="446">
        <v>0</v>
      </c>
    </row>
    <row r="4092" spans="1:6">
      <c r="A4092" s="424"/>
      <c r="B4092" s="452" t="s">
        <v>2374</v>
      </c>
      <c r="C4092" s="453"/>
      <c r="D4092" s="454">
        <v>145000</v>
      </c>
      <c r="E4092" s="454">
        <v>145000</v>
      </c>
      <c r="F4092" s="446">
        <v>0</v>
      </c>
    </row>
    <row r="4093" spans="1:6">
      <c r="A4093" s="424"/>
      <c r="B4093" s="452" t="s">
        <v>230</v>
      </c>
      <c r="C4093" s="453"/>
      <c r="D4093" s="454">
        <v>1160000</v>
      </c>
      <c r="E4093" s="454">
        <v>1160000</v>
      </c>
      <c r="F4093" s="446">
        <v>0</v>
      </c>
    </row>
    <row r="4094" spans="1:6">
      <c r="A4094" s="424"/>
      <c r="B4094" s="452" t="s">
        <v>2375</v>
      </c>
      <c r="C4094" s="453"/>
      <c r="D4094" s="454">
        <v>300000</v>
      </c>
      <c r="E4094" s="454">
        <v>300000</v>
      </c>
      <c r="F4094" s="446">
        <v>0</v>
      </c>
    </row>
    <row r="4095" spans="1:6">
      <c r="A4095" s="424"/>
      <c r="B4095" s="452" t="s">
        <v>231</v>
      </c>
      <c r="C4095" s="453"/>
      <c r="D4095" s="454">
        <v>135000</v>
      </c>
      <c r="E4095" s="454">
        <v>135000</v>
      </c>
      <c r="F4095" s="446">
        <v>0</v>
      </c>
    </row>
    <row r="4096" spans="1:6">
      <c r="A4096" s="424"/>
      <c r="B4096" s="452" t="s">
        <v>223</v>
      </c>
      <c r="C4096" s="453"/>
      <c r="D4096" s="454">
        <v>580000</v>
      </c>
      <c r="E4096" s="454">
        <v>580000</v>
      </c>
      <c r="F4096" s="446">
        <v>0</v>
      </c>
    </row>
    <row r="4097" spans="1:6">
      <c r="A4097" s="424"/>
      <c r="B4097" s="452" t="s">
        <v>2376</v>
      </c>
      <c r="C4097" s="453"/>
      <c r="D4097" s="454">
        <v>30000</v>
      </c>
      <c r="E4097" s="454">
        <v>30000</v>
      </c>
      <c r="F4097" s="446">
        <v>0</v>
      </c>
    </row>
    <row r="4098" spans="1:6">
      <c r="A4098" s="424"/>
      <c r="B4098" s="452" t="s">
        <v>220</v>
      </c>
      <c r="C4098" s="453"/>
      <c r="D4098" s="454">
        <v>340000</v>
      </c>
      <c r="E4098" s="454">
        <v>340000</v>
      </c>
      <c r="F4098" s="446">
        <v>0</v>
      </c>
    </row>
    <row r="4099" spans="1:6">
      <c r="A4099" s="424"/>
      <c r="B4099" s="452" t="s">
        <v>220</v>
      </c>
      <c r="C4099" s="453"/>
      <c r="D4099" s="454">
        <v>340000</v>
      </c>
      <c r="E4099" s="454">
        <v>340000</v>
      </c>
      <c r="F4099" s="446">
        <v>0</v>
      </c>
    </row>
    <row r="4100" spans="1:6">
      <c r="A4100" s="424"/>
      <c r="B4100" s="452" t="s">
        <v>222</v>
      </c>
      <c r="C4100" s="453"/>
      <c r="D4100" s="454">
        <v>1140000</v>
      </c>
      <c r="E4100" s="454">
        <v>1140000</v>
      </c>
      <c r="F4100" s="446">
        <v>0</v>
      </c>
    </row>
    <row r="4101" spans="1:6">
      <c r="A4101" s="424"/>
      <c r="B4101" s="452" t="s">
        <v>221</v>
      </c>
      <c r="C4101" s="453"/>
      <c r="D4101" s="454">
        <v>1140000</v>
      </c>
      <c r="E4101" s="454">
        <v>1140000</v>
      </c>
      <c r="F4101" s="446">
        <v>0</v>
      </c>
    </row>
    <row r="4102" spans="1:6">
      <c r="A4102" s="424"/>
      <c r="B4102" s="452" t="s">
        <v>225</v>
      </c>
      <c r="C4102" s="453"/>
      <c r="D4102" s="454">
        <v>3220000</v>
      </c>
      <c r="E4102" s="454">
        <v>3220000</v>
      </c>
      <c r="F4102" s="446">
        <v>0</v>
      </c>
    </row>
    <row r="4103" spans="1:6">
      <c r="A4103" s="424"/>
      <c r="B4103" s="452" t="s">
        <v>2377</v>
      </c>
      <c r="C4103" s="453"/>
      <c r="D4103" s="454">
        <v>1080000</v>
      </c>
      <c r="E4103" s="454">
        <v>1080000</v>
      </c>
      <c r="F4103" s="446">
        <v>0</v>
      </c>
    </row>
    <row r="4104" spans="1:6">
      <c r="A4104" s="424"/>
      <c r="B4104" s="452" t="s">
        <v>228</v>
      </c>
      <c r="C4104" s="453"/>
      <c r="D4104" s="454">
        <v>1220000</v>
      </c>
      <c r="E4104" s="454">
        <v>1220000</v>
      </c>
      <c r="F4104" s="446">
        <v>0</v>
      </c>
    </row>
    <row r="4105" spans="1:6">
      <c r="A4105" s="424"/>
      <c r="B4105" s="452" t="s">
        <v>2378</v>
      </c>
      <c r="C4105" s="453"/>
      <c r="D4105" s="454">
        <v>940000</v>
      </c>
      <c r="E4105" s="454">
        <v>940000</v>
      </c>
      <c r="F4105" s="446">
        <v>0</v>
      </c>
    </row>
    <row r="4106" spans="1:6">
      <c r="A4106" s="424"/>
      <c r="B4106" s="452" t="s">
        <v>2379</v>
      </c>
      <c r="C4106" s="453"/>
      <c r="D4106" s="454">
        <v>580000</v>
      </c>
      <c r="E4106" s="454">
        <v>580000</v>
      </c>
      <c r="F4106" s="446">
        <v>0</v>
      </c>
    </row>
    <row r="4107" spans="1:6">
      <c r="A4107" s="424"/>
      <c r="B4107" s="452" t="s">
        <v>233</v>
      </c>
      <c r="C4107" s="453"/>
      <c r="D4107" s="454">
        <v>80000</v>
      </c>
      <c r="E4107" s="454">
        <v>80000</v>
      </c>
      <c r="F4107" s="446">
        <v>0</v>
      </c>
    </row>
    <row r="4108" spans="1:6">
      <c r="A4108" s="424"/>
      <c r="B4108" s="452" t="s">
        <v>232</v>
      </c>
      <c r="C4108" s="453"/>
      <c r="D4108" s="454">
        <v>1740000</v>
      </c>
      <c r="E4108" s="454">
        <v>1740000</v>
      </c>
      <c r="F4108" s="446">
        <v>0</v>
      </c>
    </row>
    <row r="4109" spans="1:6">
      <c r="A4109" s="424"/>
      <c r="B4109" s="452" t="s">
        <v>218</v>
      </c>
      <c r="C4109" s="453"/>
      <c r="D4109" s="454">
        <v>3140000</v>
      </c>
      <c r="E4109" s="454">
        <v>3140000</v>
      </c>
      <c r="F4109" s="446">
        <v>0</v>
      </c>
    </row>
    <row r="4110" spans="1:6">
      <c r="A4110" s="424"/>
      <c r="B4110" s="452" t="s">
        <v>2380</v>
      </c>
      <c r="C4110" s="453"/>
      <c r="D4110" s="454">
        <v>3140000</v>
      </c>
      <c r="E4110" s="454">
        <v>3140000</v>
      </c>
      <c r="F4110" s="446">
        <v>0</v>
      </c>
    </row>
    <row r="4111" spans="1:6">
      <c r="A4111" s="424"/>
      <c r="B4111" s="452" t="s">
        <v>2381</v>
      </c>
      <c r="C4111" s="453"/>
      <c r="D4111" s="454">
        <v>21640000</v>
      </c>
      <c r="E4111" s="454">
        <v>21640000</v>
      </c>
      <c r="F4111" s="446">
        <v>0</v>
      </c>
    </row>
    <row r="4112" spans="1:6">
      <c r="A4112" s="424"/>
      <c r="B4112" s="452" t="s">
        <v>2380</v>
      </c>
      <c r="C4112" s="453"/>
      <c r="D4112" s="454">
        <v>780000</v>
      </c>
      <c r="E4112" s="454">
        <v>780000</v>
      </c>
      <c r="F4112" s="446">
        <v>0</v>
      </c>
    </row>
    <row r="4113" spans="1:6">
      <c r="A4113" s="424"/>
      <c r="B4113" s="452" t="s">
        <v>2380</v>
      </c>
      <c r="C4113" s="453"/>
      <c r="D4113" s="454">
        <v>780000</v>
      </c>
      <c r="E4113" s="454">
        <v>780000</v>
      </c>
      <c r="F4113" s="446">
        <v>0</v>
      </c>
    </row>
    <row r="4114" spans="1:6">
      <c r="A4114" s="424"/>
      <c r="B4114" s="452" t="s">
        <v>2380</v>
      </c>
      <c r="C4114" s="453"/>
      <c r="D4114" s="454">
        <v>1126000</v>
      </c>
      <c r="E4114" s="454">
        <v>1126000</v>
      </c>
      <c r="F4114" s="446">
        <v>0</v>
      </c>
    </row>
    <row r="4115" spans="1:6">
      <c r="A4115" s="424"/>
      <c r="B4115" s="452" t="s">
        <v>2380</v>
      </c>
      <c r="C4115" s="453"/>
      <c r="D4115" s="454">
        <v>1126000</v>
      </c>
      <c r="E4115" s="454">
        <v>1126000</v>
      </c>
      <c r="F4115" s="446">
        <v>0</v>
      </c>
    </row>
    <row r="4116" spans="1:6">
      <c r="A4116" s="424"/>
      <c r="B4116" s="452" t="s">
        <v>2380</v>
      </c>
      <c r="C4116" s="453"/>
      <c r="D4116" s="454">
        <v>820000</v>
      </c>
      <c r="E4116" s="454">
        <v>820000</v>
      </c>
      <c r="F4116" s="446">
        <v>0</v>
      </c>
    </row>
    <row r="4117" spans="1:6">
      <c r="A4117" s="424"/>
      <c r="B4117" s="452" t="s">
        <v>2380</v>
      </c>
      <c r="C4117" s="453"/>
      <c r="D4117" s="454">
        <v>820000</v>
      </c>
      <c r="E4117" s="454">
        <v>820000</v>
      </c>
      <c r="F4117" s="446">
        <v>0</v>
      </c>
    </row>
    <row r="4118" spans="1:6">
      <c r="A4118" s="421"/>
      <c r="B4118" s="452" t="s">
        <v>2382</v>
      </c>
      <c r="C4118" s="453"/>
      <c r="D4118" s="454">
        <v>880000</v>
      </c>
      <c r="E4118" s="454">
        <v>880000</v>
      </c>
      <c r="F4118" s="446">
        <v>0</v>
      </c>
    </row>
    <row r="4119" spans="1:6">
      <c r="A4119" s="421"/>
      <c r="B4119" s="452" t="s">
        <v>2383</v>
      </c>
      <c r="C4119" s="453"/>
      <c r="D4119" s="454">
        <v>110000</v>
      </c>
      <c r="E4119" s="454">
        <v>110000</v>
      </c>
      <c r="F4119" s="446">
        <v>0</v>
      </c>
    </row>
    <row r="4120" spans="1:6">
      <c r="A4120" s="421"/>
      <c r="B4120" s="452" t="s">
        <v>2384</v>
      </c>
      <c r="C4120" s="453"/>
      <c r="D4120" s="454">
        <v>30000</v>
      </c>
      <c r="E4120" s="454">
        <v>30000</v>
      </c>
      <c r="F4120" s="446">
        <v>0</v>
      </c>
    </row>
    <row r="4121" spans="1:6">
      <c r="A4121" s="421"/>
      <c r="B4121" s="452" t="s">
        <v>2385</v>
      </c>
      <c r="C4121" s="453"/>
      <c r="D4121" s="454">
        <v>840000</v>
      </c>
      <c r="E4121" s="454">
        <v>840000</v>
      </c>
      <c r="F4121" s="446">
        <v>0</v>
      </c>
    </row>
    <row r="4122" spans="1:6">
      <c r="A4122" s="421"/>
      <c r="B4122" s="452" t="s">
        <v>2386</v>
      </c>
      <c r="C4122" s="453"/>
      <c r="D4122" s="454">
        <v>3760000</v>
      </c>
      <c r="E4122" s="454">
        <v>3760000</v>
      </c>
      <c r="F4122" s="446">
        <v>0</v>
      </c>
    </row>
    <row r="4123" spans="1:6">
      <c r="A4123" s="421"/>
      <c r="B4123" s="452" t="s">
        <v>2387</v>
      </c>
      <c r="C4123" s="453"/>
      <c r="D4123" s="454">
        <v>296000</v>
      </c>
      <c r="E4123" s="454">
        <v>296000</v>
      </c>
      <c r="F4123" s="446">
        <v>0</v>
      </c>
    </row>
    <row r="4124" spans="1:6">
      <c r="A4124" s="421"/>
      <c r="B4124" s="452" t="s">
        <v>216</v>
      </c>
      <c r="C4124" s="453"/>
      <c r="D4124" s="454">
        <v>6800000</v>
      </c>
      <c r="E4124" s="454">
        <v>6800000</v>
      </c>
      <c r="F4124" s="446">
        <v>0</v>
      </c>
    </row>
    <row r="4125" spans="1:6">
      <c r="A4125" s="421"/>
      <c r="B4125" s="452" t="s">
        <v>2388</v>
      </c>
      <c r="C4125" s="453"/>
      <c r="D4125" s="454">
        <v>36025000</v>
      </c>
      <c r="E4125" s="454">
        <v>36025000</v>
      </c>
      <c r="F4125" s="446">
        <v>0</v>
      </c>
    </row>
    <row r="4126" spans="1:6">
      <c r="A4126" s="421"/>
      <c r="B4126" s="452" t="s">
        <v>2389</v>
      </c>
      <c r="C4126" s="469"/>
      <c r="D4126" s="454">
        <v>14206000</v>
      </c>
      <c r="E4126" s="454">
        <v>14206000</v>
      </c>
      <c r="F4126" s="446">
        <v>0</v>
      </c>
    </row>
    <row r="4127" spans="1:6">
      <c r="A4127" s="421"/>
      <c r="B4127" s="452" t="s">
        <v>2390</v>
      </c>
      <c r="C4127" s="469"/>
      <c r="D4127" s="454">
        <v>28413265</v>
      </c>
      <c r="E4127" s="454">
        <v>28413265</v>
      </c>
      <c r="F4127" s="446">
        <v>0</v>
      </c>
    </row>
    <row r="4128" spans="1:6">
      <c r="A4128" s="228"/>
      <c r="B4128" s="467"/>
      <c r="C4128" s="483"/>
      <c r="D4128" s="484">
        <f>SUM(D4070:D4127)</f>
        <v>186415022</v>
      </c>
      <c r="E4128" s="484">
        <f t="shared" ref="E4128:F4128" si="72">SUM(E4070:E4127)</f>
        <v>186415022</v>
      </c>
      <c r="F4128" s="484">
        <f t="shared" si="72"/>
        <v>0</v>
      </c>
    </row>
    <row r="4129" spans="1:6">
      <c r="A4129" s="228"/>
      <c r="B4129" s="467"/>
      <c r="C4129" s="483"/>
      <c r="D4129" s="484"/>
      <c r="E4129" s="484"/>
      <c r="F4129" s="484"/>
    </row>
    <row r="4130" spans="1:6">
      <c r="A4130" s="228"/>
      <c r="B4130" s="467"/>
      <c r="C4130" s="483"/>
      <c r="D4130" s="484"/>
      <c r="E4130" s="484"/>
      <c r="F4130" s="484"/>
    </row>
    <row r="4131" spans="1:6">
      <c r="A4131" s="418"/>
      <c r="B4131" s="487" t="s">
        <v>2391</v>
      </c>
      <c r="C4131" s="485"/>
      <c r="D4131" s="488">
        <v>1140000</v>
      </c>
      <c r="E4131" s="488">
        <v>1140000</v>
      </c>
      <c r="F4131" s="486">
        <v>0</v>
      </c>
    </row>
    <row r="4132" spans="1:6">
      <c r="A4132" s="418"/>
      <c r="B4132" s="487" t="s">
        <v>2392</v>
      </c>
      <c r="C4132" s="485"/>
      <c r="D4132" s="488">
        <v>7560000</v>
      </c>
      <c r="E4132" s="488">
        <v>7560000</v>
      </c>
      <c r="F4132" s="486">
        <v>0</v>
      </c>
    </row>
    <row r="4133" spans="1:6">
      <c r="A4133" s="228"/>
      <c r="B4133" s="467"/>
      <c r="C4133" s="484"/>
      <c r="D4133" s="484">
        <f t="shared" ref="D4133:E4133" si="73">SUM(D4131:D4132)</f>
        <v>8700000</v>
      </c>
      <c r="E4133" s="484">
        <f t="shared" si="73"/>
        <v>8700000</v>
      </c>
      <c r="F4133" s="484">
        <f>SUM(F4131:F4132)</f>
        <v>0</v>
      </c>
    </row>
    <row r="4134" spans="1:6">
      <c r="A4134" s="228"/>
      <c r="B4134" s="467"/>
      <c r="C4134" s="483"/>
      <c r="D4134" s="484"/>
      <c r="E4134" s="484"/>
      <c r="F4134" s="484"/>
    </row>
    <row r="4135" spans="1:6">
      <c r="A4135" s="228"/>
      <c r="B4135" s="467"/>
      <c r="C4135" s="483"/>
      <c r="D4135" s="484"/>
      <c r="E4135" s="484"/>
      <c r="F4135" s="484"/>
    </row>
    <row r="4136" spans="1:6" ht="12.75">
      <c r="A4136" s="229"/>
      <c r="B4136" s="228" t="s">
        <v>239</v>
      </c>
      <c r="C4136" s="232"/>
      <c r="D4136" s="236"/>
      <c r="E4136" s="236"/>
      <c r="F4136" s="236">
        <f>F4133+F4128+F4066+F4018+F4012+F4007+F3990+F3954+F3903+F3898+F3872+F3866+F3827+F3818+F3812+F3796+F3782+F3776+F3758+F3751+F3747+F3710+F3706+F3700+F3696+F3673</f>
        <v>3620112760</v>
      </c>
    </row>
    <row r="4137" spans="1:6" ht="12.75">
      <c r="A4137" s="229"/>
      <c r="B4137" s="229"/>
      <c r="C4137" s="229"/>
      <c r="D4137" s="235"/>
      <c r="E4137" s="229"/>
      <c r="F4137" s="235"/>
    </row>
    <row r="4138" spans="1:6" ht="12.75">
      <c r="A4138" s="229"/>
      <c r="B4138" s="229"/>
      <c r="C4138" s="230"/>
      <c r="D4138" s="229"/>
      <c r="E4138" s="229"/>
      <c r="F4138" s="229"/>
    </row>
    <row r="4139" spans="1:6" ht="12.75">
      <c r="A4139" s="229"/>
      <c r="B4139" s="229"/>
      <c r="C4139" s="230"/>
      <c r="D4139" s="229"/>
      <c r="E4139" s="229"/>
      <c r="F4139" s="237"/>
    </row>
    <row r="4140" spans="1:6" ht="12.75">
      <c r="A4140" s="228" t="s">
        <v>240</v>
      </c>
      <c r="B4140" s="237"/>
      <c r="C4140" s="238"/>
      <c r="D4140" s="237"/>
      <c r="E4140" s="239"/>
      <c r="F4140" s="229"/>
    </row>
    <row r="4141" spans="1:6" ht="12.75">
      <c r="A4141" s="237"/>
      <c r="B4141" s="229"/>
      <c r="C4141" s="230"/>
      <c r="D4141" s="229"/>
      <c r="E4141" s="229"/>
      <c r="F4141" s="237"/>
    </row>
    <row r="4142" spans="1:6" ht="12.75">
      <c r="A4142" s="228" t="s">
        <v>241</v>
      </c>
      <c r="B4142" s="237"/>
      <c r="C4142" s="238"/>
      <c r="D4142" s="237"/>
      <c r="E4142" s="239"/>
      <c r="F4142" s="229"/>
    </row>
    <row r="4143" spans="1:6" ht="12.75">
      <c r="A4143" s="237"/>
      <c r="B4143" s="229"/>
      <c r="C4143" s="230"/>
      <c r="D4143" s="229"/>
      <c r="E4143" s="229"/>
      <c r="F4143" s="237"/>
    </row>
    <row r="4144" spans="1:6" ht="12.75">
      <c r="A4144" s="240" t="s">
        <v>242</v>
      </c>
      <c r="B4144" s="237"/>
      <c r="C4144" s="238"/>
      <c r="D4144" s="237"/>
      <c r="E4144" s="239"/>
      <c r="F4144" s="229"/>
    </row>
    <row r="4145" spans="1:6" ht="12.75">
      <c r="A4145" s="237"/>
      <c r="B4145" s="229"/>
      <c r="C4145" s="230"/>
      <c r="D4145" s="229"/>
      <c r="E4145" s="229"/>
    </row>
    <row r="4146" spans="1:6" ht="12.75">
      <c r="A4146" s="418" t="s">
        <v>829</v>
      </c>
      <c r="B4146" s="424" t="s">
        <v>249</v>
      </c>
      <c r="C4146" s="419"/>
      <c r="D4146" s="430">
        <v>5000</v>
      </c>
      <c r="E4146" s="430">
        <v>0</v>
      </c>
      <c r="F4146" s="430">
        <f>D4146-E4146</f>
        <v>5000</v>
      </c>
    </row>
    <row r="4147" spans="1:6" ht="12.75">
      <c r="A4147" s="418" t="s">
        <v>585</v>
      </c>
      <c r="B4147" s="424" t="s">
        <v>1247</v>
      </c>
      <c r="C4147" s="419"/>
      <c r="D4147" s="430">
        <v>5000</v>
      </c>
      <c r="E4147" s="430">
        <v>0</v>
      </c>
      <c r="F4147" s="430">
        <f t="shared" ref="F4147:F4210" si="74">D4147-E4147</f>
        <v>5000</v>
      </c>
    </row>
    <row r="4148" spans="1:6" ht="12.75">
      <c r="A4148" s="419"/>
      <c r="B4148" s="424" t="s">
        <v>245</v>
      </c>
      <c r="C4148" s="419"/>
      <c r="D4148" s="430">
        <v>48000</v>
      </c>
      <c r="E4148" s="430">
        <v>0</v>
      </c>
      <c r="F4148" s="430">
        <f t="shared" si="74"/>
        <v>48000</v>
      </c>
    </row>
    <row r="4149" spans="1:6" ht="12.75">
      <c r="A4149" s="419"/>
      <c r="B4149" s="424" t="s">
        <v>245</v>
      </c>
      <c r="C4149" s="419"/>
      <c r="D4149" s="430">
        <v>94000</v>
      </c>
      <c r="E4149" s="430">
        <v>0</v>
      </c>
      <c r="F4149" s="430">
        <f t="shared" si="74"/>
        <v>94000</v>
      </c>
    </row>
    <row r="4150" spans="1:6" ht="12.75">
      <c r="A4150" s="419"/>
      <c r="B4150" s="424" t="s">
        <v>245</v>
      </c>
      <c r="C4150" s="419"/>
      <c r="D4150" s="430">
        <v>11000</v>
      </c>
      <c r="E4150" s="430">
        <v>0</v>
      </c>
      <c r="F4150" s="430">
        <f t="shared" si="74"/>
        <v>11000</v>
      </c>
    </row>
    <row r="4151" spans="1:6" ht="12.75">
      <c r="A4151" s="419"/>
      <c r="B4151" s="424" t="s">
        <v>245</v>
      </c>
      <c r="C4151" s="419"/>
      <c r="D4151" s="430">
        <v>182000</v>
      </c>
      <c r="E4151" s="430">
        <v>0</v>
      </c>
      <c r="F4151" s="430">
        <f t="shared" si="74"/>
        <v>182000</v>
      </c>
    </row>
    <row r="4152" spans="1:6" ht="12.75">
      <c r="A4152" s="419"/>
      <c r="B4152" s="424" t="s">
        <v>245</v>
      </c>
      <c r="C4152" s="419"/>
      <c r="D4152" s="430">
        <v>22000</v>
      </c>
      <c r="E4152" s="430">
        <v>0</v>
      </c>
      <c r="F4152" s="430">
        <f t="shared" si="74"/>
        <v>22000</v>
      </c>
    </row>
    <row r="4153" spans="1:6" ht="12.75">
      <c r="A4153" s="419"/>
      <c r="B4153" s="424" t="s">
        <v>245</v>
      </c>
      <c r="C4153" s="419"/>
      <c r="D4153" s="430">
        <v>48000</v>
      </c>
      <c r="E4153" s="430">
        <v>0</v>
      </c>
      <c r="F4153" s="430">
        <f t="shared" si="74"/>
        <v>48000</v>
      </c>
    </row>
    <row r="4154" spans="1:6" ht="12.75">
      <c r="A4154" s="419"/>
      <c r="B4154" s="424" t="s">
        <v>245</v>
      </c>
      <c r="C4154" s="419"/>
      <c r="D4154" s="430">
        <v>36000</v>
      </c>
      <c r="E4154" s="430">
        <v>0</v>
      </c>
      <c r="F4154" s="430">
        <f t="shared" si="74"/>
        <v>36000</v>
      </c>
    </row>
    <row r="4155" spans="1:6" ht="12.75">
      <c r="A4155" s="419"/>
      <c r="B4155" s="424" t="s">
        <v>245</v>
      </c>
      <c r="C4155" s="419"/>
      <c r="D4155" s="430">
        <v>22000</v>
      </c>
      <c r="E4155" s="430">
        <v>0</v>
      </c>
      <c r="F4155" s="430">
        <f t="shared" si="74"/>
        <v>22000</v>
      </c>
    </row>
    <row r="4156" spans="1:6" ht="12.75">
      <c r="A4156" s="419"/>
      <c r="B4156" s="424" t="s">
        <v>245</v>
      </c>
      <c r="C4156" s="419"/>
      <c r="D4156" s="430">
        <v>478000</v>
      </c>
      <c r="E4156" s="430">
        <v>0</v>
      </c>
      <c r="F4156" s="430">
        <f t="shared" si="74"/>
        <v>478000</v>
      </c>
    </row>
    <row r="4157" spans="1:6" ht="12.75">
      <c r="A4157" s="419"/>
      <c r="B4157" s="424" t="s">
        <v>245</v>
      </c>
      <c r="C4157" s="419"/>
      <c r="D4157" s="430">
        <v>23000</v>
      </c>
      <c r="E4157" s="430">
        <v>0</v>
      </c>
      <c r="F4157" s="430">
        <f t="shared" si="74"/>
        <v>23000</v>
      </c>
    </row>
    <row r="4158" spans="1:6" ht="12.75">
      <c r="A4158" s="432"/>
      <c r="B4158" s="424" t="s">
        <v>245</v>
      </c>
      <c r="C4158" s="419"/>
      <c r="D4158" s="430">
        <v>12000</v>
      </c>
      <c r="E4158" s="430">
        <v>0</v>
      </c>
      <c r="F4158" s="430">
        <f t="shared" si="74"/>
        <v>12000</v>
      </c>
    </row>
    <row r="4159" spans="1:6" ht="12.75">
      <c r="A4159" s="432"/>
      <c r="B4159" s="424" t="s">
        <v>245</v>
      </c>
      <c r="C4159" s="419"/>
      <c r="D4159" s="430">
        <v>107000</v>
      </c>
      <c r="E4159" s="430">
        <v>0</v>
      </c>
      <c r="F4159" s="430">
        <f t="shared" si="74"/>
        <v>107000</v>
      </c>
    </row>
    <row r="4160" spans="1:6" ht="12.75">
      <c r="A4160" s="432"/>
      <c r="B4160" s="424" t="s">
        <v>245</v>
      </c>
      <c r="C4160" s="419"/>
      <c r="D4160" s="430">
        <v>54000</v>
      </c>
      <c r="E4160" s="430">
        <v>0</v>
      </c>
      <c r="F4160" s="430">
        <f t="shared" si="74"/>
        <v>54000</v>
      </c>
    </row>
    <row r="4161" spans="1:6" ht="12.75">
      <c r="A4161" s="432"/>
      <c r="B4161" s="424" t="s">
        <v>245</v>
      </c>
      <c r="C4161" s="419"/>
      <c r="D4161" s="430">
        <v>36000</v>
      </c>
      <c r="E4161" s="430">
        <v>0</v>
      </c>
      <c r="F4161" s="430">
        <f t="shared" si="74"/>
        <v>36000</v>
      </c>
    </row>
    <row r="4162" spans="1:6" ht="12.75">
      <c r="A4162" s="432"/>
      <c r="B4162" s="424" t="s">
        <v>245</v>
      </c>
      <c r="C4162" s="419"/>
      <c r="D4162" s="430">
        <v>39000</v>
      </c>
      <c r="E4162" s="430">
        <v>0</v>
      </c>
      <c r="F4162" s="430">
        <f t="shared" si="74"/>
        <v>39000</v>
      </c>
    </row>
    <row r="4163" spans="1:6" ht="12.75">
      <c r="A4163" s="432"/>
      <c r="B4163" s="424" t="s">
        <v>245</v>
      </c>
      <c r="C4163" s="419"/>
      <c r="D4163" s="430">
        <v>61000</v>
      </c>
      <c r="E4163" s="430">
        <v>0</v>
      </c>
      <c r="F4163" s="430">
        <f t="shared" si="74"/>
        <v>61000</v>
      </c>
    </row>
    <row r="4164" spans="1:6" ht="12.75">
      <c r="A4164" s="432"/>
      <c r="B4164" s="424" t="s">
        <v>245</v>
      </c>
      <c r="C4164" s="419"/>
      <c r="D4164" s="430">
        <v>64000</v>
      </c>
      <c r="E4164" s="430">
        <v>0</v>
      </c>
      <c r="F4164" s="430">
        <f t="shared" si="74"/>
        <v>64000</v>
      </c>
    </row>
    <row r="4165" spans="1:6" ht="12.75">
      <c r="A4165" s="432"/>
      <c r="B4165" s="424" t="s">
        <v>245</v>
      </c>
      <c r="C4165" s="419"/>
      <c r="D4165" s="430">
        <v>172000</v>
      </c>
      <c r="E4165" s="430">
        <v>0</v>
      </c>
      <c r="F4165" s="430">
        <f t="shared" si="74"/>
        <v>172000</v>
      </c>
    </row>
    <row r="4166" spans="1:6" ht="12.75">
      <c r="A4166" s="432"/>
      <c r="B4166" s="424" t="s">
        <v>245</v>
      </c>
      <c r="C4166" s="419"/>
      <c r="D4166" s="430">
        <v>142000</v>
      </c>
      <c r="E4166" s="430">
        <v>0</v>
      </c>
      <c r="F4166" s="430">
        <f t="shared" si="74"/>
        <v>142000</v>
      </c>
    </row>
    <row r="4167" spans="1:6" ht="12.75">
      <c r="A4167" s="432"/>
      <c r="B4167" s="424" t="s">
        <v>245</v>
      </c>
      <c r="C4167" s="419"/>
      <c r="D4167" s="430">
        <v>600000</v>
      </c>
      <c r="E4167" s="430">
        <v>0</v>
      </c>
      <c r="F4167" s="430">
        <f t="shared" si="74"/>
        <v>600000</v>
      </c>
    </row>
    <row r="4168" spans="1:6" ht="12.75">
      <c r="A4168" s="432"/>
      <c r="B4168" s="424" t="s">
        <v>245</v>
      </c>
      <c r="C4168" s="419"/>
      <c r="D4168" s="430">
        <v>84000</v>
      </c>
      <c r="E4168" s="430">
        <v>0</v>
      </c>
      <c r="F4168" s="430">
        <f t="shared" si="74"/>
        <v>84000</v>
      </c>
    </row>
    <row r="4169" spans="1:6" ht="12.75">
      <c r="A4169" s="432"/>
      <c r="B4169" s="424" t="s">
        <v>245</v>
      </c>
      <c r="C4169" s="419"/>
      <c r="D4169" s="430">
        <v>37000</v>
      </c>
      <c r="E4169" s="430">
        <v>0</v>
      </c>
      <c r="F4169" s="430">
        <f t="shared" si="74"/>
        <v>37000</v>
      </c>
    </row>
    <row r="4170" spans="1:6" ht="12.75">
      <c r="A4170" s="432"/>
      <c r="B4170" s="424" t="s">
        <v>245</v>
      </c>
      <c r="C4170" s="419"/>
      <c r="D4170" s="430">
        <v>126000</v>
      </c>
      <c r="E4170" s="430">
        <v>0</v>
      </c>
      <c r="F4170" s="430">
        <f t="shared" si="74"/>
        <v>126000</v>
      </c>
    </row>
    <row r="4171" spans="1:6" ht="12.75">
      <c r="A4171" s="432"/>
      <c r="B4171" s="424" t="s">
        <v>245</v>
      </c>
      <c r="C4171" s="419"/>
      <c r="D4171" s="430">
        <v>2000</v>
      </c>
      <c r="E4171" s="430">
        <v>0</v>
      </c>
      <c r="F4171" s="430">
        <f t="shared" si="74"/>
        <v>2000</v>
      </c>
    </row>
    <row r="4172" spans="1:6" ht="12.75">
      <c r="A4172" s="432"/>
      <c r="B4172" s="424" t="s">
        <v>245</v>
      </c>
      <c r="C4172" s="419"/>
      <c r="D4172" s="430">
        <v>22000</v>
      </c>
      <c r="E4172" s="430">
        <v>0</v>
      </c>
      <c r="F4172" s="430">
        <f t="shared" si="74"/>
        <v>22000</v>
      </c>
    </row>
    <row r="4173" spans="1:6" ht="12.75">
      <c r="A4173" s="432"/>
      <c r="B4173" s="424" t="s">
        <v>245</v>
      </c>
      <c r="C4173" s="419"/>
      <c r="D4173" s="430">
        <v>33000</v>
      </c>
      <c r="E4173" s="430">
        <v>0</v>
      </c>
      <c r="F4173" s="430">
        <f t="shared" si="74"/>
        <v>33000</v>
      </c>
    </row>
    <row r="4174" spans="1:6" ht="12.75">
      <c r="A4174" s="432"/>
      <c r="B4174" s="424" t="s">
        <v>245</v>
      </c>
      <c r="C4174" s="419"/>
      <c r="D4174" s="430">
        <v>38000</v>
      </c>
      <c r="E4174" s="430">
        <v>0</v>
      </c>
      <c r="F4174" s="430">
        <f t="shared" si="74"/>
        <v>38000</v>
      </c>
    </row>
    <row r="4175" spans="1:6" ht="12.75">
      <c r="A4175" s="432"/>
      <c r="B4175" s="424" t="s">
        <v>245</v>
      </c>
      <c r="C4175" s="419"/>
      <c r="D4175" s="430">
        <v>60000</v>
      </c>
      <c r="E4175" s="430">
        <v>0</v>
      </c>
      <c r="F4175" s="430">
        <f t="shared" si="74"/>
        <v>60000</v>
      </c>
    </row>
    <row r="4176" spans="1:6" ht="12.75">
      <c r="A4176" s="432"/>
      <c r="B4176" s="424" t="s">
        <v>245</v>
      </c>
      <c r="C4176" s="419"/>
      <c r="D4176" s="430">
        <v>18000</v>
      </c>
      <c r="E4176" s="430">
        <v>0</v>
      </c>
      <c r="F4176" s="430">
        <f t="shared" si="74"/>
        <v>18000</v>
      </c>
    </row>
    <row r="4177" spans="1:6" ht="12.75">
      <c r="A4177" s="432"/>
      <c r="B4177" s="424" t="s">
        <v>245</v>
      </c>
      <c r="C4177" s="419"/>
      <c r="D4177" s="430">
        <v>26000</v>
      </c>
      <c r="E4177" s="430">
        <v>0</v>
      </c>
      <c r="F4177" s="430">
        <f t="shared" si="74"/>
        <v>26000</v>
      </c>
    </row>
    <row r="4178" spans="1:6" ht="12.75">
      <c r="A4178" s="432"/>
      <c r="B4178" s="424" t="s">
        <v>245</v>
      </c>
      <c r="C4178" s="419"/>
      <c r="D4178" s="430">
        <v>34000</v>
      </c>
      <c r="E4178" s="430">
        <v>0</v>
      </c>
      <c r="F4178" s="430">
        <f t="shared" si="74"/>
        <v>34000</v>
      </c>
    </row>
    <row r="4179" spans="1:6" ht="12.75">
      <c r="A4179" s="432"/>
      <c r="B4179" s="424" t="s">
        <v>245</v>
      </c>
      <c r="C4179" s="419"/>
      <c r="D4179" s="430">
        <v>37000</v>
      </c>
      <c r="E4179" s="430">
        <v>0</v>
      </c>
      <c r="F4179" s="430">
        <f t="shared" si="74"/>
        <v>37000</v>
      </c>
    </row>
    <row r="4180" spans="1:6" ht="12.75">
      <c r="A4180" s="432"/>
      <c r="B4180" s="424" t="s">
        <v>245</v>
      </c>
      <c r="C4180" s="419"/>
      <c r="D4180" s="430">
        <v>21000</v>
      </c>
      <c r="E4180" s="430">
        <v>0</v>
      </c>
      <c r="F4180" s="430">
        <f t="shared" si="74"/>
        <v>21000</v>
      </c>
    </row>
    <row r="4181" spans="1:6" ht="12.75">
      <c r="A4181" s="432"/>
      <c r="B4181" s="424" t="s">
        <v>245</v>
      </c>
      <c r="C4181" s="419"/>
      <c r="D4181" s="430">
        <v>19000</v>
      </c>
      <c r="E4181" s="430">
        <v>0</v>
      </c>
      <c r="F4181" s="430">
        <f t="shared" si="74"/>
        <v>19000</v>
      </c>
    </row>
    <row r="4182" spans="1:6" ht="12.75">
      <c r="A4182" s="432"/>
      <c r="B4182" s="424" t="s">
        <v>245</v>
      </c>
      <c r="C4182" s="419"/>
      <c r="D4182" s="430">
        <v>16000</v>
      </c>
      <c r="E4182" s="430">
        <v>0</v>
      </c>
      <c r="F4182" s="430">
        <f t="shared" si="74"/>
        <v>16000</v>
      </c>
    </row>
    <row r="4183" spans="1:6" ht="12.75">
      <c r="A4183" s="432"/>
      <c r="B4183" s="424" t="s">
        <v>245</v>
      </c>
      <c r="C4183" s="419"/>
      <c r="D4183" s="430">
        <v>25000</v>
      </c>
      <c r="E4183" s="430">
        <v>0</v>
      </c>
      <c r="F4183" s="430">
        <f t="shared" si="74"/>
        <v>25000</v>
      </c>
    </row>
    <row r="4184" spans="1:6" ht="12.75">
      <c r="A4184" s="432"/>
      <c r="B4184" s="424" t="s">
        <v>245</v>
      </c>
      <c r="C4184" s="419"/>
      <c r="D4184" s="430">
        <v>248000</v>
      </c>
      <c r="E4184" s="430">
        <v>0</v>
      </c>
      <c r="F4184" s="430">
        <f t="shared" si="74"/>
        <v>248000</v>
      </c>
    </row>
    <row r="4185" spans="1:6" ht="12.75">
      <c r="A4185" s="432"/>
      <c r="B4185" s="424" t="s">
        <v>245</v>
      </c>
      <c r="C4185" s="419"/>
      <c r="D4185" s="430">
        <v>97000</v>
      </c>
      <c r="E4185" s="430">
        <v>0</v>
      </c>
      <c r="F4185" s="430">
        <f t="shared" si="74"/>
        <v>97000</v>
      </c>
    </row>
    <row r="4186" spans="1:6" ht="12.75">
      <c r="A4186" s="432"/>
      <c r="B4186" s="424" t="s">
        <v>245</v>
      </c>
      <c r="C4186" s="419"/>
      <c r="D4186" s="430">
        <v>11000</v>
      </c>
      <c r="E4186" s="430">
        <v>0</v>
      </c>
      <c r="F4186" s="430">
        <f t="shared" si="74"/>
        <v>11000</v>
      </c>
    </row>
    <row r="4187" spans="1:6" ht="12.75">
      <c r="A4187" s="432"/>
      <c r="B4187" s="424" t="s">
        <v>245</v>
      </c>
      <c r="C4187" s="419"/>
      <c r="D4187" s="430">
        <v>36000</v>
      </c>
      <c r="E4187" s="430">
        <v>0</v>
      </c>
      <c r="F4187" s="430">
        <f t="shared" si="74"/>
        <v>36000</v>
      </c>
    </row>
    <row r="4188" spans="1:6" ht="12.75">
      <c r="A4188" s="432"/>
      <c r="B4188" s="424" t="s">
        <v>245</v>
      </c>
      <c r="C4188" s="419"/>
      <c r="D4188" s="430">
        <v>18000</v>
      </c>
      <c r="E4188" s="430">
        <v>0</v>
      </c>
      <c r="F4188" s="430">
        <f t="shared" si="74"/>
        <v>18000</v>
      </c>
    </row>
    <row r="4189" spans="1:6" ht="12.75">
      <c r="A4189" s="432"/>
      <c r="B4189" s="424" t="s">
        <v>245</v>
      </c>
      <c r="C4189" s="419"/>
      <c r="D4189" s="430">
        <v>38000</v>
      </c>
      <c r="E4189" s="430">
        <v>0</v>
      </c>
      <c r="F4189" s="430">
        <f t="shared" si="74"/>
        <v>38000</v>
      </c>
    </row>
    <row r="4190" spans="1:6" ht="12.75">
      <c r="A4190" s="432"/>
      <c r="B4190" s="424" t="s">
        <v>245</v>
      </c>
      <c r="C4190" s="419"/>
      <c r="D4190" s="430">
        <v>183000</v>
      </c>
      <c r="E4190" s="430">
        <v>0</v>
      </c>
      <c r="F4190" s="430">
        <f t="shared" si="74"/>
        <v>183000</v>
      </c>
    </row>
    <row r="4191" spans="1:6" ht="12.75">
      <c r="A4191" s="432"/>
      <c r="B4191" s="424" t="s">
        <v>245</v>
      </c>
      <c r="C4191" s="419"/>
      <c r="D4191" s="430">
        <v>2000</v>
      </c>
      <c r="E4191" s="430">
        <v>0</v>
      </c>
      <c r="F4191" s="430">
        <f t="shared" si="74"/>
        <v>2000</v>
      </c>
    </row>
    <row r="4192" spans="1:6" ht="12.75">
      <c r="A4192" s="432"/>
      <c r="B4192" s="424" t="s">
        <v>245</v>
      </c>
      <c r="C4192" s="419"/>
      <c r="D4192" s="430">
        <v>8000</v>
      </c>
      <c r="E4192" s="430">
        <v>0</v>
      </c>
      <c r="F4192" s="430">
        <f t="shared" si="74"/>
        <v>8000</v>
      </c>
    </row>
    <row r="4193" spans="1:6" ht="12.75">
      <c r="A4193" s="432"/>
      <c r="B4193" s="424" t="s">
        <v>245</v>
      </c>
      <c r="C4193" s="419"/>
      <c r="D4193" s="430">
        <v>27000</v>
      </c>
      <c r="E4193" s="430">
        <v>0</v>
      </c>
      <c r="F4193" s="430">
        <f t="shared" si="74"/>
        <v>27000</v>
      </c>
    </row>
    <row r="4194" spans="1:6" ht="12.75">
      <c r="A4194" s="432"/>
      <c r="B4194" s="424" t="s">
        <v>245</v>
      </c>
      <c r="C4194" s="419"/>
      <c r="D4194" s="430">
        <v>616000</v>
      </c>
      <c r="E4194" s="430">
        <v>0</v>
      </c>
      <c r="F4194" s="430">
        <f t="shared" si="74"/>
        <v>616000</v>
      </c>
    </row>
    <row r="4195" spans="1:6" ht="12.75">
      <c r="A4195" s="432"/>
      <c r="B4195" s="424" t="s">
        <v>245</v>
      </c>
      <c r="C4195" s="419"/>
      <c r="D4195" s="430">
        <v>2117000</v>
      </c>
      <c r="E4195" s="430">
        <v>0</v>
      </c>
      <c r="F4195" s="430">
        <f t="shared" si="74"/>
        <v>2117000</v>
      </c>
    </row>
    <row r="4196" spans="1:6" ht="12.75">
      <c r="A4196" s="432"/>
      <c r="B4196" s="424" t="s">
        <v>245</v>
      </c>
      <c r="C4196" s="419"/>
      <c r="D4196" s="430">
        <v>7263960</v>
      </c>
      <c r="E4196" s="430">
        <v>0</v>
      </c>
      <c r="F4196" s="430">
        <f t="shared" si="74"/>
        <v>7263960</v>
      </c>
    </row>
    <row r="4197" spans="1:6" ht="12.75">
      <c r="A4197" s="432"/>
      <c r="B4197" s="424" t="s">
        <v>245</v>
      </c>
      <c r="C4197" s="419"/>
      <c r="D4197" s="430">
        <v>752000</v>
      </c>
      <c r="E4197" s="430">
        <v>0</v>
      </c>
      <c r="F4197" s="430">
        <f t="shared" si="74"/>
        <v>752000</v>
      </c>
    </row>
    <row r="4198" spans="1:6" ht="12.75">
      <c r="A4198" s="432"/>
      <c r="B4198" s="424" t="s">
        <v>245</v>
      </c>
      <c r="C4198" s="419"/>
      <c r="D4198" s="430">
        <v>1958000</v>
      </c>
      <c r="E4198" s="430">
        <v>0</v>
      </c>
      <c r="F4198" s="430">
        <f t="shared" si="74"/>
        <v>1958000</v>
      </c>
    </row>
    <row r="4199" spans="1:6" ht="12.75">
      <c r="A4199" s="432"/>
      <c r="B4199" s="424" t="s">
        <v>245</v>
      </c>
      <c r="C4199" s="419"/>
      <c r="D4199" s="430">
        <v>138000</v>
      </c>
      <c r="E4199" s="430">
        <v>0</v>
      </c>
      <c r="F4199" s="430">
        <f t="shared" si="74"/>
        <v>138000</v>
      </c>
    </row>
    <row r="4200" spans="1:6" ht="12.75">
      <c r="A4200" s="432"/>
      <c r="B4200" s="424" t="s">
        <v>1248</v>
      </c>
      <c r="C4200" s="419"/>
      <c r="D4200" s="430">
        <v>15000</v>
      </c>
      <c r="E4200" s="430">
        <v>0</v>
      </c>
      <c r="F4200" s="430">
        <f t="shared" si="74"/>
        <v>15000</v>
      </c>
    </row>
    <row r="4201" spans="1:6" ht="12.75">
      <c r="A4201" s="432"/>
      <c r="B4201" s="424" t="s">
        <v>1249</v>
      </c>
      <c r="C4201" s="419"/>
      <c r="D4201" s="430">
        <v>79000</v>
      </c>
      <c r="E4201" s="430">
        <v>0</v>
      </c>
      <c r="F4201" s="430">
        <f t="shared" si="74"/>
        <v>79000</v>
      </c>
    </row>
    <row r="4202" spans="1:6" ht="12.75">
      <c r="A4202" s="432"/>
      <c r="B4202" s="424" t="s">
        <v>248</v>
      </c>
      <c r="C4202" s="419"/>
      <c r="D4202" s="430">
        <v>152000</v>
      </c>
      <c r="E4202" s="430">
        <v>0</v>
      </c>
      <c r="F4202" s="430">
        <f t="shared" si="74"/>
        <v>152000</v>
      </c>
    </row>
    <row r="4203" spans="1:6" ht="12.75">
      <c r="A4203" s="432"/>
      <c r="B4203" s="424" t="s">
        <v>247</v>
      </c>
      <c r="C4203" s="419"/>
      <c r="D4203" s="430">
        <v>31000</v>
      </c>
      <c r="E4203" s="430">
        <v>0</v>
      </c>
      <c r="F4203" s="430">
        <f t="shared" si="74"/>
        <v>31000</v>
      </c>
    </row>
    <row r="4204" spans="1:6" ht="12.75">
      <c r="A4204" s="432"/>
      <c r="B4204" s="424" t="s">
        <v>251</v>
      </c>
      <c r="C4204" s="419"/>
      <c r="D4204" s="430">
        <v>29000</v>
      </c>
      <c r="E4204" s="430">
        <v>0</v>
      </c>
      <c r="F4204" s="430">
        <f t="shared" si="74"/>
        <v>29000</v>
      </c>
    </row>
    <row r="4205" spans="1:6" ht="12.75">
      <c r="A4205" s="432"/>
      <c r="B4205" s="424" t="s">
        <v>245</v>
      </c>
      <c r="C4205" s="419"/>
      <c r="D4205" s="430">
        <v>617000</v>
      </c>
      <c r="E4205" s="430">
        <v>0</v>
      </c>
      <c r="F4205" s="430">
        <f t="shared" si="74"/>
        <v>617000</v>
      </c>
    </row>
    <row r="4206" spans="1:6" ht="12.75">
      <c r="A4206" s="432"/>
      <c r="B4206" s="424" t="s">
        <v>245</v>
      </c>
      <c r="C4206" s="419"/>
      <c r="D4206" s="430">
        <v>12000</v>
      </c>
      <c r="E4206" s="430">
        <v>0</v>
      </c>
      <c r="F4206" s="430">
        <f t="shared" si="74"/>
        <v>12000</v>
      </c>
    </row>
    <row r="4207" spans="1:6" ht="12.75">
      <c r="A4207" s="432"/>
      <c r="B4207" s="424" t="s">
        <v>245</v>
      </c>
      <c r="C4207" s="419"/>
      <c r="D4207" s="430">
        <v>65000</v>
      </c>
      <c r="E4207" s="430">
        <v>0</v>
      </c>
      <c r="F4207" s="430">
        <f t="shared" si="74"/>
        <v>65000</v>
      </c>
    </row>
    <row r="4208" spans="1:6" ht="12.75">
      <c r="A4208" s="432"/>
      <c r="B4208" s="424" t="s">
        <v>250</v>
      </c>
      <c r="C4208" s="419"/>
      <c r="D4208" s="430">
        <v>1092000</v>
      </c>
      <c r="E4208" s="430">
        <v>0</v>
      </c>
      <c r="F4208" s="430">
        <f t="shared" si="74"/>
        <v>1092000</v>
      </c>
    </row>
    <row r="4209" spans="1:6" ht="12.75">
      <c r="A4209" s="432"/>
      <c r="B4209" s="424" t="s">
        <v>250</v>
      </c>
      <c r="C4209" s="419"/>
      <c r="D4209" s="430">
        <v>88000</v>
      </c>
      <c r="E4209" s="430">
        <v>0</v>
      </c>
      <c r="F4209" s="430">
        <f t="shared" si="74"/>
        <v>88000</v>
      </c>
    </row>
    <row r="4210" spans="1:6" ht="12.75">
      <c r="A4210" s="432"/>
      <c r="B4210" s="424" t="s">
        <v>250</v>
      </c>
      <c r="C4210" s="419"/>
      <c r="D4210" s="430">
        <v>555000</v>
      </c>
      <c r="E4210" s="430">
        <v>0</v>
      </c>
      <c r="F4210" s="430">
        <f t="shared" si="74"/>
        <v>555000</v>
      </c>
    </row>
    <row r="4211" spans="1:6" ht="12.75">
      <c r="A4211" s="432"/>
      <c r="B4211" s="424" t="s">
        <v>250</v>
      </c>
      <c r="C4211" s="419"/>
      <c r="D4211" s="430">
        <v>440000</v>
      </c>
      <c r="E4211" s="430">
        <v>0</v>
      </c>
      <c r="F4211" s="430">
        <f t="shared" ref="F4211:F4274" si="75">D4211-E4211</f>
        <v>440000</v>
      </c>
    </row>
    <row r="4212" spans="1:6" ht="12.75">
      <c r="A4212" s="432"/>
      <c r="B4212" s="424" t="s">
        <v>250</v>
      </c>
      <c r="C4212" s="419"/>
      <c r="D4212" s="430">
        <v>160000</v>
      </c>
      <c r="E4212" s="430">
        <v>0</v>
      </c>
      <c r="F4212" s="430">
        <f t="shared" si="75"/>
        <v>160000</v>
      </c>
    </row>
    <row r="4213" spans="1:6" ht="12.75">
      <c r="A4213" s="432"/>
      <c r="B4213" s="424" t="s">
        <v>250</v>
      </c>
      <c r="C4213" s="419"/>
      <c r="D4213" s="430">
        <v>105000</v>
      </c>
      <c r="E4213" s="430">
        <v>0</v>
      </c>
      <c r="F4213" s="430">
        <f t="shared" si="75"/>
        <v>105000</v>
      </c>
    </row>
    <row r="4214" spans="1:6" ht="12.75">
      <c r="A4214" s="432"/>
      <c r="B4214" s="424" t="s">
        <v>250</v>
      </c>
      <c r="C4214" s="419"/>
      <c r="D4214" s="430">
        <v>186000</v>
      </c>
      <c r="E4214" s="430">
        <v>0</v>
      </c>
      <c r="F4214" s="430">
        <f t="shared" si="75"/>
        <v>186000</v>
      </c>
    </row>
    <row r="4215" spans="1:6" ht="12.75">
      <c r="A4215" s="432"/>
      <c r="B4215" s="424" t="s">
        <v>248</v>
      </c>
      <c r="C4215" s="419"/>
      <c r="D4215" s="430">
        <v>101000</v>
      </c>
      <c r="E4215" s="430">
        <v>0</v>
      </c>
      <c r="F4215" s="430">
        <f t="shared" si="75"/>
        <v>101000</v>
      </c>
    </row>
    <row r="4216" spans="1:6" ht="12.75">
      <c r="A4216" s="432"/>
      <c r="B4216" s="424" t="s">
        <v>250</v>
      </c>
      <c r="C4216" s="419"/>
      <c r="D4216" s="430">
        <v>145000</v>
      </c>
      <c r="E4216" s="430">
        <v>0</v>
      </c>
      <c r="F4216" s="430">
        <f t="shared" si="75"/>
        <v>145000</v>
      </c>
    </row>
    <row r="4217" spans="1:6" ht="12.75">
      <c r="A4217" s="432"/>
      <c r="B4217" s="424" t="s">
        <v>250</v>
      </c>
      <c r="C4217" s="419"/>
      <c r="D4217" s="430">
        <v>26000</v>
      </c>
      <c r="E4217" s="430">
        <v>0</v>
      </c>
      <c r="F4217" s="430">
        <f t="shared" si="75"/>
        <v>26000</v>
      </c>
    </row>
    <row r="4218" spans="1:6" ht="12.75">
      <c r="A4218" s="432"/>
      <c r="B4218" s="424" t="s">
        <v>250</v>
      </c>
      <c r="C4218" s="419"/>
      <c r="D4218" s="430">
        <v>85000</v>
      </c>
      <c r="E4218" s="430">
        <v>0</v>
      </c>
      <c r="F4218" s="430">
        <f t="shared" si="75"/>
        <v>85000</v>
      </c>
    </row>
    <row r="4219" spans="1:6" ht="12.75">
      <c r="A4219" s="432"/>
      <c r="B4219" s="424" t="s">
        <v>255</v>
      </c>
      <c r="C4219" s="419"/>
      <c r="D4219" s="430">
        <v>12911000</v>
      </c>
      <c r="E4219" s="430">
        <v>0</v>
      </c>
      <c r="F4219" s="430">
        <f t="shared" si="75"/>
        <v>12911000</v>
      </c>
    </row>
    <row r="4220" spans="1:6" ht="12.75">
      <c r="A4220" s="432"/>
      <c r="B4220" s="424" t="s">
        <v>255</v>
      </c>
      <c r="C4220" s="419"/>
      <c r="D4220" s="430">
        <v>286000</v>
      </c>
      <c r="E4220" s="430">
        <v>0</v>
      </c>
      <c r="F4220" s="430">
        <f t="shared" si="75"/>
        <v>286000</v>
      </c>
    </row>
    <row r="4221" spans="1:6" ht="12.75">
      <c r="A4221" s="432"/>
      <c r="B4221" s="424" t="s">
        <v>1246</v>
      </c>
      <c r="C4221" s="419"/>
      <c r="D4221" s="430">
        <v>329000</v>
      </c>
      <c r="E4221" s="430">
        <v>0</v>
      </c>
      <c r="F4221" s="430">
        <f t="shared" si="75"/>
        <v>329000</v>
      </c>
    </row>
    <row r="4222" spans="1:6" ht="12.75">
      <c r="A4222" s="432"/>
      <c r="B4222" s="424" t="s">
        <v>245</v>
      </c>
      <c r="C4222" s="419"/>
      <c r="D4222" s="430">
        <v>82000</v>
      </c>
      <c r="E4222" s="430">
        <v>0</v>
      </c>
      <c r="F4222" s="430">
        <f t="shared" si="75"/>
        <v>82000</v>
      </c>
    </row>
    <row r="4223" spans="1:6" ht="12.75">
      <c r="A4223" s="432"/>
      <c r="B4223" s="424" t="s">
        <v>245</v>
      </c>
      <c r="C4223" s="419"/>
      <c r="D4223" s="430">
        <v>37000</v>
      </c>
      <c r="E4223" s="430">
        <v>0</v>
      </c>
      <c r="F4223" s="430">
        <f t="shared" si="75"/>
        <v>37000</v>
      </c>
    </row>
    <row r="4224" spans="1:6" ht="12.75">
      <c r="A4224" s="432"/>
      <c r="B4224" s="424" t="s">
        <v>245</v>
      </c>
      <c r="C4224" s="419"/>
      <c r="D4224" s="430">
        <v>18000</v>
      </c>
      <c r="E4224" s="430">
        <v>0</v>
      </c>
      <c r="F4224" s="430">
        <f t="shared" si="75"/>
        <v>18000</v>
      </c>
    </row>
    <row r="4225" spans="1:6" ht="12.75">
      <c r="A4225" s="432"/>
      <c r="B4225" s="424" t="s">
        <v>245</v>
      </c>
      <c r="C4225" s="419"/>
      <c r="D4225" s="430">
        <v>293000</v>
      </c>
      <c r="E4225" s="430">
        <v>0</v>
      </c>
      <c r="F4225" s="430">
        <f t="shared" si="75"/>
        <v>293000</v>
      </c>
    </row>
    <row r="4226" spans="1:6" ht="12.75">
      <c r="A4226" s="432"/>
      <c r="B4226" s="424" t="s">
        <v>245</v>
      </c>
      <c r="C4226" s="419"/>
      <c r="D4226" s="430">
        <v>204000</v>
      </c>
      <c r="E4226" s="430">
        <v>0</v>
      </c>
      <c r="F4226" s="430">
        <f t="shared" si="75"/>
        <v>204000</v>
      </c>
    </row>
    <row r="4227" spans="1:6" ht="12.75">
      <c r="A4227" s="432"/>
      <c r="B4227" s="424" t="s">
        <v>245</v>
      </c>
      <c r="C4227" s="419"/>
      <c r="D4227" s="430">
        <v>91000</v>
      </c>
      <c r="E4227" s="430">
        <v>0</v>
      </c>
      <c r="F4227" s="430">
        <f t="shared" si="75"/>
        <v>91000</v>
      </c>
    </row>
    <row r="4228" spans="1:6" ht="12.75">
      <c r="A4228" s="432"/>
      <c r="B4228" s="424" t="s">
        <v>245</v>
      </c>
      <c r="C4228" s="419"/>
      <c r="D4228" s="430">
        <v>53000</v>
      </c>
      <c r="E4228" s="430">
        <v>0</v>
      </c>
      <c r="F4228" s="430">
        <f t="shared" si="75"/>
        <v>53000</v>
      </c>
    </row>
    <row r="4229" spans="1:6" ht="12.75">
      <c r="A4229" s="432"/>
      <c r="B4229" s="424" t="s">
        <v>245</v>
      </c>
      <c r="C4229" s="419"/>
      <c r="D4229" s="430">
        <v>252000</v>
      </c>
      <c r="E4229" s="430">
        <v>0</v>
      </c>
      <c r="F4229" s="430">
        <f t="shared" si="75"/>
        <v>252000</v>
      </c>
    </row>
    <row r="4230" spans="1:6" ht="12.75">
      <c r="A4230" s="432"/>
      <c r="B4230" s="424" t="s">
        <v>245</v>
      </c>
      <c r="C4230" s="419"/>
      <c r="D4230" s="430">
        <v>22000</v>
      </c>
      <c r="E4230" s="430">
        <v>0</v>
      </c>
      <c r="F4230" s="430">
        <f t="shared" si="75"/>
        <v>22000</v>
      </c>
    </row>
    <row r="4231" spans="1:6" ht="12.75">
      <c r="A4231" s="432"/>
      <c r="B4231" s="424" t="s">
        <v>245</v>
      </c>
      <c r="C4231" s="419"/>
      <c r="D4231" s="430">
        <v>92000</v>
      </c>
      <c r="E4231" s="430">
        <v>0</v>
      </c>
      <c r="F4231" s="430">
        <f t="shared" si="75"/>
        <v>92000</v>
      </c>
    </row>
    <row r="4232" spans="1:6" ht="12.75">
      <c r="A4232" s="432"/>
      <c r="B4232" s="424" t="s">
        <v>245</v>
      </c>
      <c r="C4232" s="419"/>
      <c r="D4232" s="430">
        <v>263000</v>
      </c>
      <c r="E4232" s="430">
        <v>0</v>
      </c>
      <c r="F4232" s="430">
        <f t="shared" si="75"/>
        <v>263000</v>
      </c>
    </row>
    <row r="4233" spans="1:6" ht="12.75">
      <c r="A4233" s="432"/>
      <c r="B4233" s="424" t="s">
        <v>245</v>
      </c>
      <c r="C4233" s="419"/>
      <c r="D4233" s="430">
        <v>40000</v>
      </c>
      <c r="E4233" s="430">
        <v>0</v>
      </c>
      <c r="F4233" s="430">
        <f t="shared" si="75"/>
        <v>40000</v>
      </c>
    </row>
    <row r="4234" spans="1:6" ht="12.75">
      <c r="A4234" s="432"/>
      <c r="B4234" s="424" t="s">
        <v>245</v>
      </c>
      <c r="C4234" s="419"/>
      <c r="D4234" s="430">
        <v>240000</v>
      </c>
      <c r="E4234" s="430">
        <v>0</v>
      </c>
      <c r="F4234" s="430">
        <f t="shared" si="75"/>
        <v>240000</v>
      </c>
    </row>
    <row r="4235" spans="1:6" ht="12.75">
      <c r="A4235" s="432"/>
      <c r="B4235" s="424" t="s">
        <v>245</v>
      </c>
      <c r="C4235" s="419"/>
      <c r="D4235" s="430">
        <v>117000</v>
      </c>
      <c r="E4235" s="430">
        <v>0</v>
      </c>
      <c r="F4235" s="430">
        <f t="shared" si="75"/>
        <v>117000</v>
      </c>
    </row>
    <row r="4236" spans="1:6" ht="12.75">
      <c r="A4236" s="432"/>
      <c r="B4236" s="424" t="s">
        <v>245</v>
      </c>
      <c r="C4236" s="419"/>
      <c r="D4236" s="430">
        <v>81000</v>
      </c>
      <c r="E4236" s="430">
        <v>0</v>
      </c>
      <c r="F4236" s="430">
        <f t="shared" si="75"/>
        <v>81000</v>
      </c>
    </row>
    <row r="4237" spans="1:6" ht="12.75">
      <c r="A4237" s="432"/>
      <c r="B4237" s="424" t="s">
        <v>245</v>
      </c>
      <c r="C4237" s="419"/>
      <c r="D4237" s="430">
        <v>49000</v>
      </c>
      <c r="E4237" s="430">
        <v>0</v>
      </c>
      <c r="F4237" s="430">
        <f t="shared" si="75"/>
        <v>49000</v>
      </c>
    </row>
    <row r="4238" spans="1:6" ht="12.75">
      <c r="A4238" s="432"/>
      <c r="B4238" s="424" t="s">
        <v>245</v>
      </c>
      <c r="C4238" s="419"/>
      <c r="D4238" s="430">
        <v>236000</v>
      </c>
      <c r="E4238" s="430">
        <v>0</v>
      </c>
      <c r="F4238" s="430">
        <f t="shared" si="75"/>
        <v>236000</v>
      </c>
    </row>
    <row r="4239" spans="1:6" ht="12.75">
      <c r="A4239" s="432"/>
      <c r="B4239" s="424" t="s">
        <v>245</v>
      </c>
      <c r="C4239" s="419"/>
      <c r="D4239" s="430">
        <v>575000</v>
      </c>
      <c r="E4239" s="430">
        <v>0</v>
      </c>
      <c r="F4239" s="430">
        <f t="shared" si="75"/>
        <v>575000</v>
      </c>
    </row>
    <row r="4240" spans="1:6" ht="12.75">
      <c r="A4240" s="432"/>
      <c r="B4240" s="424" t="s">
        <v>245</v>
      </c>
      <c r="C4240" s="419"/>
      <c r="D4240" s="430">
        <v>66000</v>
      </c>
      <c r="E4240" s="430">
        <v>0</v>
      </c>
      <c r="F4240" s="430">
        <f t="shared" si="75"/>
        <v>66000</v>
      </c>
    </row>
    <row r="4241" spans="1:6" ht="12.75">
      <c r="A4241" s="432"/>
      <c r="B4241" s="424" t="s">
        <v>245</v>
      </c>
      <c r="C4241" s="419"/>
      <c r="D4241" s="430">
        <v>70000</v>
      </c>
      <c r="E4241" s="430">
        <v>0</v>
      </c>
      <c r="F4241" s="430">
        <f t="shared" si="75"/>
        <v>70000</v>
      </c>
    </row>
    <row r="4242" spans="1:6" ht="12.75">
      <c r="A4242" s="432"/>
      <c r="B4242" s="424" t="s">
        <v>245</v>
      </c>
      <c r="C4242" s="419"/>
      <c r="D4242" s="430">
        <v>102000</v>
      </c>
      <c r="E4242" s="430">
        <v>0</v>
      </c>
      <c r="F4242" s="430">
        <f t="shared" si="75"/>
        <v>102000</v>
      </c>
    </row>
    <row r="4243" spans="1:6" ht="12.75">
      <c r="A4243" s="432"/>
      <c r="B4243" s="424" t="s">
        <v>245</v>
      </c>
      <c r="C4243" s="419"/>
      <c r="D4243" s="430">
        <v>68000</v>
      </c>
      <c r="E4243" s="430">
        <v>0</v>
      </c>
      <c r="F4243" s="430">
        <f t="shared" si="75"/>
        <v>68000</v>
      </c>
    </row>
    <row r="4244" spans="1:6" ht="12.75">
      <c r="A4244" s="432"/>
      <c r="B4244" s="424" t="s">
        <v>245</v>
      </c>
      <c r="C4244" s="419"/>
      <c r="D4244" s="430">
        <v>19000</v>
      </c>
      <c r="E4244" s="430">
        <v>0</v>
      </c>
      <c r="F4244" s="430">
        <f t="shared" si="75"/>
        <v>19000</v>
      </c>
    </row>
    <row r="4245" spans="1:6" ht="12.75">
      <c r="A4245" s="432"/>
      <c r="B4245" s="424" t="s">
        <v>245</v>
      </c>
      <c r="C4245" s="419"/>
      <c r="D4245" s="430">
        <v>106000</v>
      </c>
      <c r="E4245" s="430">
        <v>0</v>
      </c>
      <c r="F4245" s="430">
        <f t="shared" si="75"/>
        <v>106000</v>
      </c>
    </row>
    <row r="4246" spans="1:6" ht="12.75">
      <c r="A4246" s="432"/>
      <c r="B4246" s="424" t="s">
        <v>245</v>
      </c>
      <c r="C4246" s="419"/>
      <c r="D4246" s="430">
        <v>185000</v>
      </c>
      <c r="E4246" s="430">
        <v>0</v>
      </c>
      <c r="F4246" s="430">
        <f t="shared" si="75"/>
        <v>185000</v>
      </c>
    </row>
    <row r="4247" spans="1:6" ht="12.75">
      <c r="A4247" s="432"/>
      <c r="B4247" s="424" t="s">
        <v>245</v>
      </c>
      <c r="C4247" s="419"/>
      <c r="D4247" s="430">
        <v>110000</v>
      </c>
      <c r="E4247" s="430">
        <v>0</v>
      </c>
      <c r="F4247" s="430">
        <f t="shared" si="75"/>
        <v>110000</v>
      </c>
    </row>
    <row r="4248" spans="1:6" ht="12.75">
      <c r="A4248" s="432"/>
      <c r="B4248" s="424" t="s">
        <v>245</v>
      </c>
      <c r="C4248" s="419"/>
      <c r="D4248" s="430">
        <v>87000</v>
      </c>
      <c r="E4248" s="430">
        <v>0</v>
      </c>
      <c r="F4248" s="430">
        <f t="shared" si="75"/>
        <v>87000</v>
      </c>
    </row>
    <row r="4249" spans="1:6" ht="12.75">
      <c r="A4249" s="432"/>
      <c r="B4249" s="424" t="s">
        <v>245</v>
      </c>
      <c r="C4249" s="419"/>
      <c r="D4249" s="430">
        <v>213000</v>
      </c>
      <c r="E4249" s="430">
        <v>0</v>
      </c>
      <c r="F4249" s="430">
        <f t="shared" si="75"/>
        <v>213000</v>
      </c>
    </row>
    <row r="4250" spans="1:6" ht="12.75">
      <c r="A4250" s="432"/>
      <c r="B4250" s="424" t="s">
        <v>245</v>
      </c>
      <c r="C4250" s="419"/>
      <c r="D4250" s="430">
        <v>28000</v>
      </c>
      <c r="E4250" s="430">
        <v>0</v>
      </c>
      <c r="F4250" s="430">
        <f t="shared" si="75"/>
        <v>28000</v>
      </c>
    </row>
    <row r="4251" spans="1:6" ht="12.75">
      <c r="A4251" s="432"/>
      <c r="B4251" s="424" t="s">
        <v>245</v>
      </c>
      <c r="C4251" s="419"/>
      <c r="D4251" s="430">
        <v>217000</v>
      </c>
      <c r="E4251" s="430">
        <v>0</v>
      </c>
      <c r="F4251" s="430">
        <f t="shared" si="75"/>
        <v>217000</v>
      </c>
    </row>
    <row r="4252" spans="1:6" ht="12.75">
      <c r="A4252" s="432"/>
      <c r="B4252" s="424" t="s">
        <v>245</v>
      </c>
      <c r="C4252" s="419"/>
      <c r="D4252" s="430">
        <v>83000</v>
      </c>
      <c r="E4252" s="430">
        <v>0</v>
      </c>
      <c r="F4252" s="430">
        <f t="shared" si="75"/>
        <v>83000</v>
      </c>
    </row>
    <row r="4253" spans="1:6" ht="12.75">
      <c r="A4253" s="432"/>
      <c r="B4253" s="424" t="s">
        <v>245</v>
      </c>
      <c r="C4253" s="419"/>
      <c r="D4253" s="430">
        <v>104000</v>
      </c>
      <c r="E4253" s="430">
        <v>0</v>
      </c>
      <c r="F4253" s="430">
        <f t="shared" si="75"/>
        <v>104000</v>
      </c>
    </row>
    <row r="4254" spans="1:6" ht="12.75">
      <c r="A4254" s="432"/>
      <c r="B4254" s="424" t="s">
        <v>245</v>
      </c>
      <c r="C4254" s="419"/>
      <c r="D4254" s="430">
        <v>14000</v>
      </c>
      <c r="E4254" s="430">
        <v>0</v>
      </c>
      <c r="F4254" s="430">
        <f t="shared" si="75"/>
        <v>14000</v>
      </c>
    </row>
    <row r="4255" spans="1:6" ht="12.75">
      <c r="A4255" s="432"/>
      <c r="B4255" s="424" t="s">
        <v>245</v>
      </c>
      <c r="C4255" s="419"/>
      <c r="D4255" s="430">
        <v>10000</v>
      </c>
      <c r="E4255" s="430">
        <v>0</v>
      </c>
      <c r="F4255" s="430">
        <f t="shared" si="75"/>
        <v>10000</v>
      </c>
    </row>
    <row r="4256" spans="1:6" ht="12.75">
      <c r="A4256" s="432"/>
      <c r="B4256" s="424" t="s">
        <v>245</v>
      </c>
      <c r="C4256" s="419"/>
      <c r="D4256" s="430">
        <v>7000</v>
      </c>
      <c r="E4256" s="430">
        <v>0</v>
      </c>
      <c r="F4256" s="430">
        <f t="shared" si="75"/>
        <v>7000</v>
      </c>
    </row>
    <row r="4257" spans="1:6" ht="12.75">
      <c r="A4257" s="432"/>
      <c r="B4257" s="424" t="s">
        <v>245</v>
      </c>
      <c r="C4257" s="419"/>
      <c r="D4257" s="430">
        <v>55000</v>
      </c>
      <c r="E4257" s="430">
        <v>0</v>
      </c>
      <c r="F4257" s="430">
        <f t="shared" si="75"/>
        <v>55000</v>
      </c>
    </row>
    <row r="4258" spans="1:6" ht="12.75">
      <c r="A4258" s="432"/>
      <c r="B4258" s="424" t="s">
        <v>245</v>
      </c>
      <c r="C4258" s="419"/>
      <c r="D4258" s="430">
        <v>35000</v>
      </c>
      <c r="E4258" s="430">
        <v>0</v>
      </c>
      <c r="F4258" s="430">
        <f t="shared" si="75"/>
        <v>35000</v>
      </c>
    </row>
    <row r="4259" spans="1:6" ht="12.75">
      <c r="A4259" s="432"/>
      <c r="B4259" s="424" t="s">
        <v>245</v>
      </c>
      <c r="C4259" s="419"/>
      <c r="D4259" s="430">
        <v>74000</v>
      </c>
      <c r="E4259" s="430">
        <v>0</v>
      </c>
      <c r="F4259" s="430">
        <f t="shared" si="75"/>
        <v>74000</v>
      </c>
    </row>
    <row r="4260" spans="1:6" ht="12.75">
      <c r="A4260" s="432"/>
      <c r="B4260" s="424" t="s">
        <v>245</v>
      </c>
      <c r="C4260" s="419"/>
      <c r="D4260" s="430">
        <v>57000</v>
      </c>
      <c r="E4260" s="430">
        <v>0</v>
      </c>
      <c r="F4260" s="430">
        <f t="shared" si="75"/>
        <v>57000</v>
      </c>
    </row>
    <row r="4261" spans="1:6" ht="12.75">
      <c r="A4261" s="432"/>
      <c r="B4261" s="424" t="s">
        <v>245</v>
      </c>
      <c r="C4261" s="419"/>
      <c r="D4261" s="430">
        <v>50000</v>
      </c>
      <c r="E4261" s="430">
        <v>0</v>
      </c>
      <c r="F4261" s="430">
        <f t="shared" si="75"/>
        <v>50000</v>
      </c>
    </row>
    <row r="4262" spans="1:6" ht="12.75">
      <c r="A4262" s="432"/>
      <c r="B4262" s="424" t="s">
        <v>245</v>
      </c>
      <c r="C4262" s="419"/>
      <c r="D4262" s="430">
        <v>16000</v>
      </c>
      <c r="E4262" s="430">
        <v>0</v>
      </c>
      <c r="F4262" s="430">
        <f t="shared" si="75"/>
        <v>16000</v>
      </c>
    </row>
    <row r="4263" spans="1:6" ht="12.75">
      <c r="A4263" s="432"/>
      <c r="B4263" s="424" t="s">
        <v>245</v>
      </c>
      <c r="C4263" s="419"/>
      <c r="D4263" s="430">
        <v>101000</v>
      </c>
      <c r="E4263" s="430">
        <v>0</v>
      </c>
      <c r="F4263" s="430">
        <f t="shared" si="75"/>
        <v>101000</v>
      </c>
    </row>
    <row r="4264" spans="1:6" ht="12.75">
      <c r="A4264" s="432"/>
      <c r="B4264" s="424" t="s">
        <v>245</v>
      </c>
      <c r="C4264" s="419"/>
      <c r="D4264" s="430">
        <v>64000</v>
      </c>
      <c r="E4264" s="430">
        <v>0</v>
      </c>
      <c r="F4264" s="430">
        <f t="shared" si="75"/>
        <v>64000</v>
      </c>
    </row>
    <row r="4265" spans="1:6" ht="12.75">
      <c r="A4265" s="432"/>
      <c r="B4265" s="424" t="s">
        <v>245</v>
      </c>
      <c r="C4265" s="419"/>
      <c r="D4265" s="430">
        <v>179000</v>
      </c>
      <c r="E4265" s="430">
        <v>0</v>
      </c>
      <c r="F4265" s="430">
        <f t="shared" si="75"/>
        <v>179000</v>
      </c>
    </row>
    <row r="4266" spans="1:6" ht="12.75">
      <c r="A4266" s="432"/>
      <c r="B4266" s="424" t="s">
        <v>245</v>
      </c>
      <c r="C4266" s="419"/>
      <c r="D4266" s="430">
        <v>69000</v>
      </c>
      <c r="E4266" s="430">
        <v>0</v>
      </c>
      <c r="F4266" s="430">
        <f t="shared" si="75"/>
        <v>69000</v>
      </c>
    </row>
    <row r="4267" spans="1:6" ht="12.75">
      <c r="A4267" s="432"/>
      <c r="B4267" s="424" t="s">
        <v>245</v>
      </c>
      <c r="C4267" s="419"/>
      <c r="D4267" s="430">
        <v>105000</v>
      </c>
      <c r="E4267" s="430">
        <v>0</v>
      </c>
      <c r="F4267" s="430">
        <f t="shared" si="75"/>
        <v>105000</v>
      </c>
    </row>
    <row r="4268" spans="1:6" ht="12.75">
      <c r="A4268" s="432"/>
      <c r="B4268" s="424" t="s">
        <v>245</v>
      </c>
      <c r="C4268" s="419"/>
      <c r="D4268" s="430">
        <v>78000</v>
      </c>
      <c r="E4268" s="430">
        <v>0</v>
      </c>
      <c r="F4268" s="430">
        <f t="shared" si="75"/>
        <v>78000</v>
      </c>
    </row>
    <row r="4269" spans="1:6" ht="12.75">
      <c r="A4269" s="432"/>
      <c r="B4269" s="424" t="s">
        <v>245</v>
      </c>
      <c r="C4269" s="419"/>
      <c r="D4269" s="430">
        <v>105000</v>
      </c>
      <c r="E4269" s="430">
        <v>0</v>
      </c>
      <c r="F4269" s="430">
        <f t="shared" si="75"/>
        <v>105000</v>
      </c>
    </row>
    <row r="4270" spans="1:6" ht="12.75">
      <c r="A4270" s="432"/>
      <c r="B4270" s="424" t="s">
        <v>245</v>
      </c>
      <c r="C4270" s="419"/>
      <c r="D4270" s="430">
        <v>39000</v>
      </c>
      <c r="E4270" s="430">
        <v>0</v>
      </c>
      <c r="F4270" s="430">
        <f t="shared" si="75"/>
        <v>39000</v>
      </c>
    </row>
    <row r="4271" spans="1:6" ht="12.75">
      <c r="A4271" s="432"/>
      <c r="B4271" s="424" t="s">
        <v>245</v>
      </c>
      <c r="C4271" s="419"/>
      <c r="D4271" s="430">
        <v>123000</v>
      </c>
      <c r="E4271" s="430">
        <v>0</v>
      </c>
      <c r="F4271" s="430">
        <f t="shared" si="75"/>
        <v>123000</v>
      </c>
    </row>
    <row r="4272" spans="1:6" ht="12.75">
      <c r="A4272" s="432"/>
      <c r="B4272" s="424" t="s">
        <v>245</v>
      </c>
      <c r="C4272" s="419"/>
      <c r="D4272" s="430">
        <v>102000</v>
      </c>
      <c r="E4272" s="430">
        <v>0</v>
      </c>
      <c r="F4272" s="430">
        <f t="shared" si="75"/>
        <v>102000</v>
      </c>
    </row>
    <row r="4273" spans="1:6" ht="12.75">
      <c r="A4273" s="432"/>
      <c r="B4273" s="424" t="s">
        <v>245</v>
      </c>
      <c r="C4273" s="419"/>
      <c r="D4273" s="430">
        <v>15000</v>
      </c>
      <c r="E4273" s="430">
        <v>0</v>
      </c>
      <c r="F4273" s="430">
        <f t="shared" si="75"/>
        <v>15000</v>
      </c>
    </row>
    <row r="4274" spans="1:6" ht="12.75">
      <c r="A4274" s="432"/>
      <c r="B4274" s="424" t="s">
        <v>245</v>
      </c>
      <c r="C4274" s="419"/>
      <c r="D4274" s="430">
        <v>20000</v>
      </c>
      <c r="E4274" s="430">
        <v>0</v>
      </c>
      <c r="F4274" s="430">
        <f t="shared" si="75"/>
        <v>20000</v>
      </c>
    </row>
    <row r="4275" spans="1:6" ht="12.75">
      <c r="A4275" s="432"/>
      <c r="B4275" s="424" t="s">
        <v>245</v>
      </c>
      <c r="C4275" s="419"/>
      <c r="D4275" s="430">
        <v>52000</v>
      </c>
      <c r="E4275" s="430">
        <v>0</v>
      </c>
      <c r="F4275" s="430">
        <f t="shared" ref="F4275:F4338" si="76">D4275-E4275</f>
        <v>52000</v>
      </c>
    </row>
    <row r="4276" spans="1:6" ht="12.75">
      <c r="A4276" s="432"/>
      <c r="B4276" s="424" t="s">
        <v>245</v>
      </c>
      <c r="C4276" s="419"/>
      <c r="D4276" s="430">
        <v>33000</v>
      </c>
      <c r="E4276" s="430">
        <v>0</v>
      </c>
      <c r="F4276" s="430">
        <f t="shared" si="76"/>
        <v>33000</v>
      </c>
    </row>
    <row r="4277" spans="1:6" ht="12.75">
      <c r="A4277" s="432"/>
      <c r="B4277" s="424" t="s">
        <v>245</v>
      </c>
      <c r="C4277" s="419"/>
      <c r="D4277" s="430">
        <v>54000</v>
      </c>
      <c r="E4277" s="430">
        <v>0</v>
      </c>
      <c r="F4277" s="430">
        <f t="shared" si="76"/>
        <v>54000</v>
      </c>
    </row>
    <row r="4278" spans="1:6" ht="12.75">
      <c r="A4278" s="432"/>
      <c r="B4278" s="424" t="s">
        <v>245</v>
      </c>
      <c r="C4278" s="419"/>
      <c r="D4278" s="430">
        <v>20000</v>
      </c>
      <c r="E4278" s="430">
        <v>0</v>
      </c>
      <c r="F4278" s="430">
        <f t="shared" si="76"/>
        <v>20000</v>
      </c>
    </row>
    <row r="4279" spans="1:6" ht="12.75">
      <c r="A4279" s="432"/>
      <c r="B4279" s="424" t="s">
        <v>245</v>
      </c>
      <c r="C4279" s="419"/>
      <c r="D4279" s="430">
        <v>20000</v>
      </c>
      <c r="E4279" s="430">
        <v>0</v>
      </c>
      <c r="F4279" s="430">
        <f t="shared" si="76"/>
        <v>20000</v>
      </c>
    </row>
    <row r="4280" spans="1:6" ht="12.75">
      <c r="A4280" s="432"/>
      <c r="B4280" s="424" t="s">
        <v>245</v>
      </c>
      <c r="C4280" s="419"/>
      <c r="D4280" s="430">
        <v>222000</v>
      </c>
      <c r="E4280" s="430">
        <v>0</v>
      </c>
      <c r="F4280" s="430">
        <f t="shared" si="76"/>
        <v>222000</v>
      </c>
    </row>
    <row r="4281" spans="1:6" ht="12.75">
      <c r="A4281" s="432"/>
      <c r="B4281" s="424" t="s">
        <v>245</v>
      </c>
      <c r="C4281" s="419"/>
      <c r="D4281" s="430">
        <v>3000</v>
      </c>
      <c r="E4281" s="430">
        <v>0</v>
      </c>
      <c r="F4281" s="430">
        <f t="shared" si="76"/>
        <v>3000</v>
      </c>
    </row>
    <row r="4282" spans="1:6" ht="12.75">
      <c r="A4282" s="432"/>
      <c r="B4282" s="424" t="s">
        <v>245</v>
      </c>
      <c r="C4282" s="419"/>
      <c r="D4282" s="430">
        <v>45000</v>
      </c>
      <c r="E4282" s="430">
        <v>0</v>
      </c>
      <c r="F4282" s="430">
        <f t="shared" si="76"/>
        <v>45000</v>
      </c>
    </row>
    <row r="4283" spans="1:6" ht="12.75">
      <c r="A4283" s="432"/>
      <c r="B4283" s="424" t="s">
        <v>245</v>
      </c>
      <c r="C4283" s="419"/>
      <c r="D4283" s="430">
        <v>3000</v>
      </c>
      <c r="E4283" s="430">
        <v>0</v>
      </c>
      <c r="F4283" s="430">
        <f t="shared" si="76"/>
        <v>3000</v>
      </c>
    </row>
    <row r="4284" spans="1:6" ht="12.75">
      <c r="A4284" s="432"/>
      <c r="B4284" s="424" t="s">
        <v>245</v>
      </c>
      <c r="C4284" s="419"/>
      <c r="D4284" s="430">
        <v>32000</v>
      </c>
      <c r="E4284" s="430">
        <v>0</v>
      </c>
      <c r="F4284" s="430">
        <f t="shared" si="76"/>
        <v>32000</v>
      </c>
    </row>
    <row r="4285" spans="1:6" ht="12.75">
      <c r="A4285" s="432"/>
      <c r="B4285" s="424" t="s">
        <v>245</v>
      </c>
      <c r="C4285" s="419"/>
      <c r="D4285" s="430">
        <v>28000</v>
      </c>
      <c r="E4285" s="430">
        <v>0</v>
      </c>
      <c r="F4285" s="430">
        <f t="shared" si="76"/>
        <v>28000</v>
      </c>
    </row>
    <row r="4286" spans="1:6" ht="12.75">
      <c r="A4286" s="432"/>
      <c r="B4286" s="424" t="s">
        <v>245</v>
      </c>
      <c r="C4286" s="419"/>
      <c r="D4286" s="430">
        <v>17000</v>
      </c>
      <c r="E4286" s="430">
        <v>0</v>
      </c>
      <c r="F4286" s="430">
        <f t="shared" si="76"/>
        <v>17000</v>
      </c>
    </row>
    <row r="4287" spans="1:6" ht="12.75">
      <c r="A4287" s="432"/>
      <c r="B4287" s="424" t="s">
        <v>245</v>
      </c>
      <c r="C4287" s="419"/>
      <c r="D4287" s="430">
        <v>193000</v>
      </c>
      <c r="E4287" s="430">
        <v>0</v>
      </c>
      <c r="F4287" s="430">
        <f t="shared" si="76"/>
        <v>193000</v>
      </c>
    </row>
    <row r="4288" spans="1:6" ht="12.75">
      <c r="A4288" s="432"/>
      <c r="B4288" s="424" t="s">
        <v>245</v>
      </c>
      <c r="C4288" s="419"/>
      <c r="D4288" s="430">
        <v>210000</v>
      </c>
      <c r="E4288" s="430">
        <v>0</v>
      </c>
      <c r="F4288" s="430">
        <f t="shared" si="76"/>
        <v>210000</v>
      </c>
    </row>
    <row r="4289" spans="1:6" ht="12.75">
      <c r="A4289" s="432"/>
      <c r="B4289" s="424" t="s">
        <v>245</v>
      </c>
      <c r="C4289" s="419"/>
      <c r="D4289" s="430">
        <v>221000</v>
      </c>
      <c r="E4289" s="430">
        <v>0</v>
      </c>
      <c r="F4289" s="430">
        <f t="shared" si="76"/>
        <v>221000</v>
      </c>
    </row>
    <row r="4290" spans="1:6" ht="12.75">
      <c r="A4290" s="432"/>
      <c r="B4290" s="424" t="s">
        <v>245</v>
      </c>
      <c r="C4290" s="419"/>
      <c r="D4290" s="430">
        <v>32000</v>
      </c>
      <c r="E4290" s="430">
        <v>0</v>
      </c>
      <c r="F4290" s="430">
        <f t="shared" si="76"/>
        <v>32000</v>
      </c>
    </row>
    <row r="4291" spans="1:6" ht="12.75">
      <c r="A4291" s="432"/>
      <c r="B4291" s="424" t="s">
        <v>245</v>
      </c>
      <c r="C4291" s="419"/>
      <c r="D4291" s="430">
        <v>57000</v>
      </c>
      <c r="E4291" s="430">
        <v>0</v>
      </c>
      <c r="F4291" s="430">
        <f t="shared" si="76"/>
        <v>57000</v>
      </c>
    </row>
    <row r="4292" spans="1:6" ht="12.75">
      <c r="A4292" s="432"/>
      <c r="B4292" s="424" t="s">
        <v>245</v>
      </c>
      <c r="C4292" s="419"/>
      <c r="D4292" s="430">
        <v>63000</v>
      </c>
      <c r="E4292" s="430">
        <v>0</v>
      </c>
      <c r="F4292" s="430">
        <f t="shared" si="76"/>
        <v>63000</v>
      </c>
    </row>
    <row r="4293" spans="1:6" ht="12.75">
      <c r="A4293" s="432"/>
      <c r="B4293" s="424" t="s">
        <v>245</v>
      </c>
      <c r="C4293" s="419"/>
      <c r="D4293" s="430">
        <v>105000</v>
      </c>
      <c r="E4293" s="430">
        <v>0</v>
      </c>
      <c r="F4293" s="430">
        <f t="shared" si="76"/>
        <v>105000</v>
      </c>
    </row>
    <row r="4294" spans="1:6" ht="12.75">
      <c r="A4294" s="432"/>
      <c r="B4294" s="424" t="s">
        <v>245</v>
      </c>
      <c r="C4294" s="419"/>
      <c r="D4294" s="430">
        <v>367000</v>
      </c>
      <c r="E4294" s="430">
        <v>0</v>
      </c>
      <c r="F4294" s="430">
        <f t="shared" si="76"/>
        <v>367000</v>
      </c>
    </row>
    <row r="4295" spans="1:6" ht="12.75">
      <c r="A4295" s="432"/>
      <c r="B4295" s="424" t="s">
        <v>245</v>
      </c>
      <c r="C4295" s="419"/>
      <c r="D4295" s="430">
        <v>27000</v>
      </c>
      <c r="E4295" s="430">
        <v>0</v>
      </c>
      <c r="F4295" s="430">
        <f t="shared" si="76"/>
        <v>27000</v>
      </c>
    </row>
    <row r="4296" spans="1:6" ht="12.75">
      <c r="A4296" s="432"/>
      <c r="B4296" s="424" t="s">
        <v>245</v>
      </c>
      <c r="C4296" s="419"/>
      <c r="D4296" s="430">
        <v>150000</v>
      </c>
      <c r="E4296" s="430">
        <v>0</v>
      </c>
      <c r="F4296" s="430">
        <f t="shared" si="76"/>
        <v>150000</v>
      </c>
    </row>
    <row r="4297" spans="1:6" ht="12.75">
      <c r="A4297" s="432"/>
      <c r="B4297" s="424" t="s">
        <v>245</v>
      </c>
      <c r="C4297" s="419"/>
      <c r="D4297" s="430">
        <v>143000</v>
      </c>
      <c r="E4297" s="430">
        <v>0</v>
      </c>
      <c r="F4297" s="430">
        <f t="shared" si="76"/>
        <v>143000</v>
      </c>
    </row>
    <row r="4298" spans="1:6" ht="12.75">
      <c r="A4298" s="432"/>
      <c r="B4298" s="424" t="s">
        <v>245</v>
      </c>
      <c r="C4298" s="419"/>
      <c r="D4298" s="430">
        <v>56000</v>
      </c>
      <c r="E4298" s="430">
        <v>0</v>
      </c>
      <c r="F4298" s="430">
        <f t="shared" si="76"/>
        <v>56000</v>
      </c>
    </row>
    <row r="4299" spans="1:6" ht="12.75">
      <c r="A4299" s="432"/>
      <c r="B4299" s="424" t="s">
        <v>245</v>
      </c>
      <c r="C4299" s="419"/>
      <c r="D4299" s="430">
        <v>144000</v>
      </c>
      <c r="E4299" s="430">
        <v>0</v>
      </c>
      <c r="F4299" s="430">
        <f t="shared" si="76"/>
        <v>144000</v>
      </c>
    </row>
    <row r="4300" spans="1:6" ht="12.75">
      <c r="A4300" s="432"/>
      <c r="B4300" s="424" t="s">
        <v>245</v>
      </c>
      <c r="C4300" s="419"/>
      <c r="D4300" s="430">
        <v>14000</v>
      </c>
      <c r="E4300" s="430">
        <v>0</v>
      </c>
      <c r="F4300" s="430">
        <f t="shared" si="76"/>
        <v>14000</v>
      </c>
    </row>
    <row r="4301" spans="1:6" ht="12.75">
      <c r="A4301" s="432"/>
      <c r="B4301" s="424" t="s">
        <v>245</v>
      </c>
      <c r="C4301" s="419"/>
      <c r="D4301" s="430">
        <v>183000</v>
      </c>
      <c r="E4301" s="430">
        <v>0</v>
      </c>
      <c r="F4301" s="430">
        <f t="shared" si="76"/>
        <v>183000</v>
      </c>
    </row>
    <row r="4302" spans="1:6" ht="12.75">
      <c r="A4302" s="432"/>
      <c r="B4302" s="424" t="s">
        <v>245</v>
      </c>
      <c r="C4302" s="419"/>
      <c r="D4302" s="430">
        <v>33000</v>
      </c>
      <c r="E4302" s="430">
        <v>0</v>
      </c>
      <c r="F4302" s="430">
        <f t="shared" si="76"/>
        <v>33000</v>
      </c>
    </row>
    <row r="4303" spans="1:6" ht="12.75">
      <c r="A4303" s="432"/>
      <c r="B4303" s="424" t="s">
        <v>245</v>
      </c>
      <c r="C4303" s="419"/>
      <c r="D4303" s="430">
        <v>5000</v>
      </c>
      <c r="E4303" s="430">
        <v>0</v>
      </c>
      <c r="F4303" s="430">
        <f t="shared" si="76"/>
        <v>5000</v>
      </c>
    </row>
    <row r="4304" spans="1:6" ht="12.75">
      <c r="A4304" s="432"/>
      <c r="B4304" s="424" t="s">
        <v>245</v>
      </c>
      <c r="C4304" s="419"/>
      <c r="D4304" s="430">
        <v>58000</v>
      </c>
      <c r="E4304" s="430">
        <v>0</v>
      </c>
      <c r="F4304" s="430">
        <f t="shared" si="76"/>
        <v>58000</v>
      </c>
    </row>
    <row r="4305" spans="1:6" ht="12.75">
      <c r="A4305" s="432"/>
      <c r="B4305" s="424" t="s">
        <v>245</v>
      </c>
      <c r="C4305" s="419"/>
      <c r="D4305" s="430">
        <v>69000</v>
      </c>
      <c r="E4305" s="430">
        <v>0</v>
      </c>
      <c r="F4305" s="430">
        <f t="shared" si="76"/>
        <v>69000</v>
      </c>
    </row>
    <row r="4306" spans="1:6" ht="12.75">
      <c r="A4306" s="432"/>
      <c r="B4306" s="424" t="s">
        <v>245</v>
      </c>
      <c r="C4306" s="419"/>
      <c r="D4306" s="430">
        <v>110000</v>
      </c>
      <c r="E4306" s="430">
        <v>0</v>
      </c>
      <c r="F4306" s="430">
        <f t="shared" si="76"/>
        <v>110000</v>
      </c>
    </row>
    <row r="4307" spans="1:6" ht="12.75">
      <c r="A4307" s="432"/>
      <c r="B4307" s="424" t="s">
        <v>245</v>
      </c>
      <c r="C4307" s="419"/>
      <c r="D4307" s="430">
        <v>82000</v>
      </c>
      <c r="E4307" s="430">
        <v>0</v>
      </c>
      <c r="F4307" s="430">
        <f t="shared" si="76"/>
        <v>82000</v>
      </c>
    </row>
    <row r="4308" spans="1:6" ht="12.75">
      <c r="A4308" s="432"/>
      <c r="B4308" s="424" t="s">
        <v>245</v>
      </c>
      <c r="C4308" s="419"/>
      <c r="D4308" s="430">
        <v>169000</v>
      </c>
      <c r="E4308" s="430">
        <v>0</v>
      </c>
      <c r="F4308" s="430">
        <f t="shared" si="76"/>
        <v>169000</v>
      </c>
    </row>
    <row r="4309" spans="1:6" ht="12.75">
      <c r="A4309" s="432"/>
      <c r="B4309" s="424" t="s">
        <v>245</v>
      </c>
      <c r="C4309" s="419"/>
      <c r="D4309" s="430">
        <v>11000</v>
      </c>
      <c r="E4309" s="430">
        <v>0</v>
      </c>
      <c r="F4309" s="430">
        <f t="shared" si="76"/>
        <v>11000</v>
      </c>
    </row>
    <row r="4310" spans="1:6" ht="12.75">
      <c r="A4310" s="432"/>
      <c r="B4310" s="424" t="s">
        <v>245</v>
      </c>
      <c r="C4310" s="419"/>
      <c r="D4310" s="430">
        <v>254000</v>
      </c>
      <c r="E4310" s="430">
        <v>0</v>
      </c>
      <c r="F4310" s="430">
        <f t="shared" si="76"/>
        <v>254000</v>
      </c>
    </row>
    <row r="4311" spans="1:6" ht="12.75">
      <c r="A4311" s="432"/>
      <c r="B4311" s="424" t="s">
        <v>245</v>
      </c>
      <c r="C4311" s="419"/>
      <c r="D4311" s="430">
        <v>21000</v>
      </c>
      <c r="E4311" s="430">
        <v>0</v>
      </c>
      <c r="F4311" s="430">
        <f t="shared" si="76"/>
        <v>21000</v>
      </c>
    </row>
    <row r="4312" spans="1:6" ht="12.75">
      <c r="A4312" s="432"/>
      <c r="B4312" s="424" t="s">
        <v>245</v>
      </c>
      <c r="C4312" s="419"/>
      <c r="D4312" s="430">
        <v>18000</v>
      </c>
      <c r="E4312" s="430">
        <v>0</v>
      </c>
      <c r="F4312" s="430">
        <f t="shared" si="76"/>
        <v>18000</v>
      </c>
    </row>
    <row r="4313" spans="1:6" ht="12.75">
      <c r="A4313" s="432"/>
      <c r="B4313" s="424" t="s">
        <v>245</v>
      </c>
      <c r="C4313" s="419"/>
      <c r="D4313" s="430">
        <v>217000</v>
      </c>
      <c r="E4313" s="430">
        <v>0</v>
      </c>
      <c r="F4313" s="430">
        <f t="shared" si="76"/>
        <v>217000</v>
      </c>
    </row>
    <row r="4314" spans="1:6" ht="12.75">
      <c r="A4314" s="432"/>
      <c r="B4314" s="424" t="s">
        <v>245</v>
      </c>
      <c r="C4314" s="419"/>
      <c r="D4314" s="430">
        <v>157000</v>
      </c>
      <c r="E4314" s="430">
        <v>0</v>
      </c>
      <c r="F4314" s="430">
        <f t="shared" si="76"/>
        <v>157000</v>
      </c>
    </row>
    <row r="4315" spans="1:6" ht="12.75">
      <c r="A4315" s="432"/>
      <c r="B4315" s="424" t="s">
        <v>245</v>
      </c>
      <c r="C4315" s="419"/>
      <c r="D4315" s="430">
        <v>242000</v>
      </c>
      <c r="E4315" s="430">
        <v>0</v>
      </c>
      <c r="F4315" s="430">
        <f t="shared" si="76"/>
        <v>242000</v>
      </c>
    </row>
    <row r="4316" spans="1:6" ht="12.75">
      <c r="A4316" s="432"/>
      <c r="B4316" s="424" t="s">
        <v>245</v>
      </c>
      <c r="C4316" s="419"/>
      <c r="D4316" s="430">
        <v>314000</v>
      </c>
      <c r="E4316" s="430">
        <v>0</v>
      </c>
      <c r="F4316" s="430">
        <f t="shared" si="76"/>
        <v>314000</v>
      </c>
    </row>
    <row r="4317" spans="1:6" ht="12.75">
      <c r="A4317" s="432"/>
      <c r="B4317" s="424" t="s">
        <v>245</v>
      </c>
      <c r="C4317" s="419"/>
      <c r="D4317" s="430">
        <v>328000</v>
      </c>
      <c r="E4317" s="430">
        <v>0</v>
      </c>
      <c r="F4317" s="430">
        <f t="shared" si="76"/>
        <v>328000</v>
      </c>
    </row>
    <row r="4318" spans="1:6" ht="12.75">
      <c r="A4318" s="432"/>
      <c r="B4318" s="424" t="s">
        <v>245</v>
      </c>
      <c r="C4318" s="419"/>
      <c r="D4318" s="430">
        <v>215000</v>
      </c>
      <c r="E4318" s="430">
        <v>0</v>
      </c>
      <c r="F4318" s="430">
        <f t="shared" si="76"/>
        <v>215000</v>
      </c>
    </row>
    <row r="4319" spans="1:6" ht="12.75">
      <c r="A4319" s="432"/>
      <c r="B4319" s="424" t="s">
        <v>245</v>
      </c>
      <c r="C4319" s="419"/>
      <c r="D4319" s="430">
        <v>159000</v>
      </c>
      <c r="E4319" s="430">
        <v>0</v>
      </c>
      <c r="F4319" s="430">
        <f t="shared" si="76"/>
        <v>159000</v>
      </c>
    </row>
    <row r="4320" spans="1:6" ht="12.75">
      <c r="A4320" s="432"/>
      <c r="B4320" s="424" t="s">
        <v>245</v>
      </c>
      <c r="C4320" s="419"/>
      <c r="D4320" s="430">
        <v>121000</v>
      </c>
      <c r="E4320" s="430">
        <v>0</v>
      </c>
      <c r="F4320" s="430">
        <f t="shared" si="76"/>
        <v>121000</v>
      </c>
    </row>
    <row r="4321" spans="1:6" ht="12.75">
      <c r="A4321" s="432"/>
      <c r="B4321" s="424" t="s">
        <v>245</v>
      </c>
      <c r="C4321" s="419"/>
      <c r="D4321" s="430">
        <v>108000</v>
      </c>
      <c r="E4321" s="430">
        <v>0</v>
      </c>
      <c r="F4321" s="430">
        <f t="shared" si="76"/>
        <v>108000</v>
      </c>
    </row>
    <row r="4322" spans="1:6" ht="12.75">
      <c r="A4322" s="432"/>
      <c r="B4322" s="424" t="s">
        <v>245</v>
      </c>
      <c r="C4322" s="419"/>
      <c r="D4322" s="430">
        <v>89000</v>
      </c>
      <c r="E4322" s="430">
        <v>0</v>
      </c>
      <c r="F4322" s="430">
        <f t="shared" si="76"/>
        <v>89000</v>
      </c>
    </row>
    <row r="4323" spans="1:6" ht="12.75">
      <c r="A4323" s="432"/>
      <c r="B4323" s="424" t="s">
        <v>245</v>
      </c>
      <c r="C4323" s="419"/>
      <c r="D4323" s="430">
        <v>99000</v>
      </c>
      <c r="E4323" s="430">
        <v>0</v>
      </c>
      <c r="F4323" s="430">
        <f t="shared" si="76"/>
        <v>99000</v>
      </c>
    </row>
    <row r="4324" spans="1:6" ht="12.75">
      <c r="A4324" s="432"/>
      <c r="B4324" s="424" t="s">
        <v>245</v>
      </c>
      <c r="C4324" s="419"/>
      <c r="D4324" s="430">
        <v>550000</v>
      </c>
      <c r="E4324" s="430">
        <v>0</v>
      </c>
      <c r="F4324" s="430">
        <f t="shared" si="76"/>
        <v>550000</v>
      </c>
    </row>
    <row r="4325" spans="1:6" ht="12.75">
      <c r="A4325" s="432"/>
      <c r="B4325" s="424" t="s">
        <v>245</v>
      </c>
      <c r="C4325" s="419"/>
      <c r="D4325" s="430">
        <v>100000</v>
      </c>
      <c r="E4325" s="430">
        <v>0</v>
      </c>
      <c r="F4325" s="430">
        <f t="shared" si="76"/>
        <v>100000</v>
      </c>
    </row>
    <row r="4326" spans="1:6" ht="12.75">
      <c r="A4326" s="432"/>
      <c r="B4326" s="424" t="s">
        <v>245</v>
      </c>
      <c r="C4326" s="419"/>
      <c r="D4326" s="430">
        <v>151000</v>
      </c>
      <c r="E4326" s="430">
        <v>0</v>
      </c>
      <c r="F4326" s="430">
        <f t="shared" si="76"/>
        <v>151000</v>
      </c>
    </row>
    <row r="4327" spans="1:6" ht="12.75">
      <c r="A4327" s="432"/>
      <c r="B4327" s="424" t="s">
        <v>245</v>
      </c>
      <c r="C4327" s="419"/>
      <c r="D4327" s="430">
        <v>393000</v>
      </c>
      <c r="E4327" s="430">
        <v>0</v>
      </c>
      <c r="F4327" s="430">
        <f t="shared" si="76"/>
        <v>393000</v>
      </c>
    </row>
    <row r="4328" spans="1:6" ht="12.75">
      <c r="A4328" s="432"/>
      <c r="B4328" s="424" t="s">
        <v>245</v>
      </c>
      <c r="C4328" s="419"/>
      <c r="D4328" s="430">
        <v>166000</v>
      </c>
      <c r="E4328" s="430">
        <v>0</v>
      </c>
      <c r="F4328" s="430">
        <f t="shared" si="76"/>
        <v>166000</v>
      </c>
    </row>
    <row r="4329" spans="1:6" ht="12.75">
      <c r="A4329" s="432"/>
      <c r="B4329" s="424" t="s">
        <v>245</v>
      </c>
      <c r="C4329" s="419"/>
      <c r="D4329" s="430">
        <v>370000</v>
      </c>
      <c r="E4329" s="430">
        <v>0</v>
      </c>
      <c r="F4329" s="430">
        <f t="shared" si="76"/>
        <v>370000</v>
      </c>
    </row>
    <row r="4330" spans="1:6" ht="12.75">
      <c r="A4330" s="432"/>
      <c r="B4330" s="424" t="s">
        <v>245</v>
      </c>
      <c r="C4330" s="419"/>
      <c r="D4330" s="430">
        <v>306000</v>
      </c>
      <c r="E4330" s="430">
        <v>0</v>
      </c>
      <c r="F4330" s="430">
        <f t="shared" si="76"/>
        <v>306000</v>
      </c>
    </row>
    <row r="4331" spans="1:6" ht="12.75">
      <c r="A4331" s="432"/>
      <c r="B4331" s="424" t="s">
        <v>245</v>
      </c>
      <c r="C4331" s="419"/>
      <c r="D4331" s="430">
        <v>53000</v>
      </c>
      <c r="E4331" s="430">
        <v>0</v>
      </c>
      <c r="F4331" s="430">
        <f t="shared" si="76"/>
        <v>53000</v>
      </c>
    </row>
    <row r="4332" spans="1:6" ht="12.75">
      <c r="A4332" s="432"/>
      <c r="B4332" s="424" t="s">
        <v>245</v>
      </c>
      <c r="C4332" s="419"/>
      <c r="D4332" s="430">
        <v>226000</v>
      </c>
      <c r="E4332" s="430">
        <v>0</v>
      </c>
      <c r="F4332" s="430">
        <f t="shared" si="76"/>
        <v>226000</v>
      </c>
    </row>
    <row r="4333" spans="1:6" ht="12.75">
      <c r="A4333" s="432"/>
      <c r="B4333" s="424" t="s">
        <v>245</v>
      </c>
      <c r="C4333" s="419"/>
      <c r="D4333" s="430">
        <v>76000</v>
      </c>
      <c r="E4333" s="430">
        <v>0</v>
      </c>
      <c r="F4333" s="430">
        <f t="shared" si="76"/>
        <v>76000</v>
      </c>
    </row>
    <row r="4334" spans="1:6" ht="12.75">
      <c r="A4334" s="432"/>
      <c r="B4334" s="424" t="s">
        <v>245</v>
      </c>
      <c r="C4334" s="419"/>
      <c r="D4334" s="430">
        <v>198000</v>
      </c>
      <c r="E4334" s="430">
        <v>0</v>
      </c>
      <c r="F4334" s="430">
        <f t="shared" si="76"/>
        <v>198000</v>
      </c>
    </row>
    <row r="4335" spans="1:6" ht="12.75">
      <c r="A4335" s="432"/>
      <c r="B4335" s="424" t="s">
        <v>245</v>
      </c>
      <c r="C4335" s="419"/>
      <c r="D4335" s="430">
        <v>51000</v>
      </c>
      <c r="E4335" s="430">
        <v>0</v>
      </c>
      <c r="F4335" s="430">
        <f t="shared" si="76"/>
        <v>51000</v>
      </c>
    </row>
    <row r="4336" spans="1:6" ht="12.75">
      <c r="A4336" s="432"/>
      <c r="B4336" s="424" t="s">
        <v>245</v>
      </c>
      <c r="C4336" s="419"/>
      <c r="D4336" s="430">
        <v>415000</v>
      </c>
      <c r="E4336" s="430">
        <v>0</v>
      </c>
      <c r="F4336" s="430">
        <f t="shared" si="76"/>
        <v>415000</v>
      </c>
    </row>
    <row r="4337" spans="1:6" ht="12.75">
      <c r="A4337" s="432"/>
      <c r="B4337" s="424" t="s">
        <v>245</v>
      </c>
      <c r="C4337" s="419"/>
      <c r="D4337" s="430">
        <v>69000</v>
      </c>
      <c r="E4337" s="430">
        <v>0</v>
      </c>
      <c r="F4337" s="430">
        <f t="shared" si="76"/>
        <v>69000</v>
      </c>
    </row>
    <row r="4338" spans="1:6" ht="12.75">
      <c r="A4338" s="432"/>
      <c r="B4338" s="424" t="s">
        <v>245</v>
      </c>
      <c r="C4338" s="419"/>
      <c r="D4338" s="430">
        <v>84000</v>
      </c>
      <c r="E4338" s="430">
        <v>0</v>
      </c>
      <c r="F4338" s="430">
        <f t="shared" si="76"/>
        <v>84000</v>
      </c>
    </row>
    <row r="4339" spans="1:6" ht="12.75">
      <c r="A4339" s="432"/>
      <c r="B4339" s="424" t="s">
        <v>245</v>
      </c>
      <c r="C4339" s="419"/>
      <c r="D4339" s="430">
        <v>232000</v>
      </c>
      <c r="E4339" s="430">
        <v>0</v>
      </c>
      <c r="F4339" s="430">
        <f t="shared" ref="F4339:F4402" si="77">D4339-E4339</f>
        <v>232000</v>
      </c>
    </row>
    <row r="4340" spans="1:6" ht="12.75">
      <c r="A4340" s="432"/>
      <c r="B4340" s="424" t="s">
        <v>245</v>
      </c>
      <c r="C4340" s="419"/>
      <c r="D4340" s="430">
        <v>167000</v>
      </c>
      <c r="E4340" s="430">
        <v>0</v>
      </c>
      <c r="F4340" s="430">
        <f t="shared" si="77"/>
        <v>167000</v>
      </c>
    </row>
    <row r="4341" spans="1:6" ht="12.75">
      <c r="A4341" s="432"/>
      <c r="B4341" s="424" t="s">
        <v>245</v>
      </c>
      <c r="C4341" s="419"/>
      <c r="D4341" s="430">
        <v>572000</v>
      </c>
      <c r="E4341" s="430">
        <v>0</v>
      </c>
      <c r="F4341" s="430">
        <f t="shared" si="77"/>
        <v>572000</v>
      </c>
    </row>
    <row r="4342" spans="1:6" ht="12.75">
      <c r="A4342" s="432"/>
      <c r="B4342" s="424" t="s">
        <v>245</v>
      </c>
      <c r="C4342" s="419"/>
      <c r="D4342" s="430">
        <v>313000</v>
      </c>
      <c r="E4342" s="430">
        <v>0</v>
      </c>
      <c r="F4342" s="430">
        <f t="shared" si="77"/>
        <v>313000</v>
      </c>
    </row>
    <row r="4343" spans="1:6" ht="12.75">
      <c r="A4343" s="432"/>
      <c r="B4343" s="424" t="s">
        <v>245</v>
      </c>
      <c r="C4343" s="419"/>
      <c r="D4343" s="430">
        <v>210000</v>
      </c>
      <c r="E4343" s="430">
        <v>0</v>
      </c>
      <c r="F4343" s="430">
        <f t="shared" si="77"/>
        <v>210000</v>
      </c>
    </row>
    <row r="4344" spans="1:6" ht="12.75">
      <c r="A4344" s="432"/>
      <c r="B4344" s="424" t="s">
        <v>245</v>
      </c>
      <c r="C4344" s="419"/>
      <c r="D4344" s="430">
        <v>87000</v>
      </c>
      <c r="E4344" s="430">
        <v>0</v>
      </c>
      <c r="F4344" s="430">
        <f t="shared" si="77"/>
        <v>87000</v>
      </c>
    </row>
    <row r="4345" spans="1:6" ht="12.75">
      <c r="A4345" s="432"/>
      <c r="B4345" s="424" t="s">
        <v>245</v>
      </c>
      <c r="C4345" s="419"/>
      <c r="D4345" s="430">
        <v>78000</v>
      </c>
      <c r="E4345" s="430">
        <v>0</v>
      </c>
      <c r="F4345" s="430">
        <f t="shared" si="77"/>
        <v>78000</v>
      </c>
    </row>
    <row r="4346" spans="1:6" ht="12.75">
      <c r="A4346" s="432"/>
      <c r="B4346" s="424" t="s">
        <v>245</v>
      </c>
      <c r="C4346" s="419"/>
      <c r="D4346" s="430">
        <v>189000</v>
      </c>
      <c r="E4346" s="430">
        <v>0</v>
      </c>
      <c r="F4346" s="430">
        <f t="shared" si="77"/>
        <v>189000</v>
      </c>
    </row>
    <row r="4347" spans="1:6" ht="12.75">
      <c r="A4347" s="432"/>
      <c r="B4347" s="424" t="s">
        <v>245</v>
      </c>
      <c r="C4347" s="419"/>
      <c r="D4347" s="430">
        <v>125000</v>
      </c>
      <c r="E4347" s="430">
        <v>0</v>
      </c>
      <c r="F4347" s="430">
        <f t="shared" si="77"/>
        <v>125000</v>
      </c>
    </row>
    <row r="4348" spans="1:6" ht="12.75">
      <c r="A4348" s="432"/>
      <c r="B4348" s="424" t="s">
        <v>245</v>
      </c>
      <c r="C4348" s="419"/>
      <c r="D4348" s="430">
        <v>35000</v>
      </c>
      <c r="E4348" s="430">
        <v>0</v>
      </c>
      <c r="F4348" s="430">
        <f t="shared" si="77"/>
        <v>35000</v>
      </c>
    </row>
    <row r="4349" spans="1:6" ht="12.75">
      <c r="A4349" s="432"/>
      <c r="B4349" s="424" t="s">
        <v>245</v>
      </c>
      <c r="C4349" s="419"/>
      <c r="D4349" s="430">
        <v>157000</v>
      </c>
      <c r="E4349" s="430">
        <v>0</v>
      </c>
      <c r="F4349" s="430">
        <f t="shared" si="77"/>
        <v>157000</v>
      </c>
    </row>
    <row r="4350" spans="1:6" ht="12.75">
      <c r="A4350" s="432"/>
      <c r="B4350" s="424" t="s">
        <v>245</v>
      </c>
      <c r="C4350" s="419"/>
      <c r="D4350" s="430">
        <v>330000</v>
      </c>
      <c r="E4350" s="430">
        <v>0</v>
      </c>
      <c r="F4350" s="430">
        <f t="shared" si="77"/>
        <v>330000</v>
      </c>
    </row>
    <row r="4351" spans="1:6" ht="12.75">
      <c r="A4351" s="432"/>
      <c r="B4351" s="424" t="s">
        <v>245</v>
      </c>
      <c r="C4351" s="419"/>
      <c r="D4351" s="430">
        <v>487000</v>
      </c>
      <c r="E4351" s="430">
        <v>0</v>
      </c>
      <c r="F4351" s="430">
        <f t="shared" si="77"/>
        <v>487000</v>
      </c>
    </row>
    <row r="4352" spans="1:6" ht="12.75">
      <c r="A4352" s="432"/>
      <c r="B4352" s="424" t="s">
        <v>245</v>
      </c>
      <c r="C4352" s="419"/>
      <c r="D4352" s="430">
        <v>406000</v>
      </c>
      <c r="E4352" s="430">
        <v>0</v>
      </c>
      <c r="F4352" s="430">
        <f t="shared" si="77"/>
        <v>406000</v>
      </c>
    </row>
    <row r="4353" spans="1:6" ht="12.75">
      <c r="A4353" s="432"/>
      <c r="B4353" s="424" t="s">
        <v>245</v>
      </c>
      <c r="C4353" s="419"/>
      <c r="D4353" s="430">
        <v>882000</v>
      </c>
      <c r="E4353" s="430">
        <v>0</v>
      </c>
      <c r="F4353" s="430">
        <f t="shared" si="77"/>
        <v>882000</v>
      </c>
    </row>
    <row r="4354" spans="1:6" ht="12.75">
      <c r="A4354" s="432"/>
      <c r="B4354" s="424" t="s">
        <v>245</v>
      </c>
      <c r="C4354" s="419"/>
      <c r="D4354" s="430">
        <v>21000</v>
      </c>
      <c r="E4354" s="430">
        <v>0</v>
      </c>
      <c r="F4354" s="430">
        <f t="shared" si="77"/>
        <v>21000</v>
      </c>
    </row>
    <row r="4355" spans="1:6" ht="12.75">
      <c r="A4355" s="432"/>
      <c r="B4355" s="424" t="s">
        <v>245</v>
      </c>
      <c r="C4355" s="419"/>
      <c r="D4355" s="430">
        <v>23000</v>
      </c>
      <c r="E4355" s="430">
        <v>0</v>
      </c>
      <c r="F4355" s="430">
        <f t="shared" si="77"/>
        <v>23000</v>
      </c>
    </row>
    <row r="4356" spans="1:6" ht="12.75">
      <c r="A4356" s="432"/>
      <c r="B4356" s="424" t="s">
        <v>245</v>
      </c>
      <c r="C4356" s="419"/>
      <c r="D4356" s="430">
        <v>38000</v>
      </c>
      <c r="E4356" s="430">
        <v>0</v>
      </c>
      <c r="F4356" s="430">
        <f t="shared" si="77"/>
        <v>38000</v>
      </c>
    </row>
    <row r="4357" spans="1:6" ht="12.75">
      <c r="A4357" s="432"/>
      <c r="B4357" s="424" t="s">
        <v>245</v>
      </c>
      <c r="C4357" s="419"/>
      <c r="D4357" s="430">
        <v>243000</v>
      </c>
      <c r="E4357" s="430">
        <v>0</v>
      </c>
      <c r="F4357" s="430">
        <f t="shared" si="77"/>
        <v>243000</v>
      </c>
    </row>
    <row r="4358" spans="1:6" ht="12.75">
      <c r="A4358" s="432"/>
      <c r="B4358" s="424" t="s">
        <v>245</v>
      </c>
      <c r="C4358" s="419"/>
      <c r="D4358" s="430">
        <v>190000</v>
      </c>
      <c r="E4358" s="430">
        <v>0</v>
      </c>
      <c r="F4358" s="430">
        <f t="shared" si="77"/>
        <v>190000</v>
      </c>
    </row>
    <row r="4359" spans="1:6" ht="12.75">
      <c r="A4359" s="432"/>
      <c r="B4359" s="424" t="s">
        <v>245</v>
      </c>
      <c r="C4359" s="419"/>
      <c r="D4359" s="430">
        <v>37000</v>
      </c>
      <c r="E4359" s="430">
        <v>0</v>
      </c>
      <c r="F4359" s="430">
        <f t="shared" si="77"/>
        <v>37000</v>
      </c>
    </row>
    <row r="4360" spans="1:6" ht="12.75">
      <c r="A4360" s="432"/>
      <c r="B4360" s="424" t="s">
        <v>245</v>
      </c>
      <c r="C4360" s="419"/>
      <c r="D4360" s="430">
        <v>343000</v>
      </c>
      <c r="E4360" s="430">
        <v>0</v>
      </c>
      <c r="F4360" s="430">
        <f t="shared" si="77"/>
        <v>343000</v>
      </c>
    </row>
    <row r="4361" spans="1:6" ht="12.75">
      <c r="A4361" s="432"/>
      <c r="B4361" s="424" t="s">
        <v>245</v>
      </c>
      <c r="C4361" s="419"/>
      <c r="D4361" s="430">
        <v>27000</v>
      </c>
      <c r="E4361" s="430">
        <v>0</v>
      </c>
      <c r="F4361" s="430">
        <f t="shared" si="77"/>
        <v>27000</v>
      </c>
    </row>
    <row r="4362" spans="1:6" ht="12.75">
      <c r="A4362" s="432"/>
      <c r="B4362" s="424" t="s">
        <v>245</v>
      </c>
      <c r="C4362" s="419"/>
      <c r="D4362" s="430">
        <v>20000</v>
      </c>
      <c r="E4362" s="430">
        <v>0</v>
      </c>
      <c r="F4362" s="430">
        <f t="shared" si="77"/>
        <v>20000</v>
      </c>
    </row>
    <row r="4363" spans="1:6" ht="12.75">
      <c r="A4363" s="432"/>
      <c r="B4363" s="424" t="s">
        <v>245</v>
      </c>
      <c r="C4363" s="419"/>
      <c r="D4363" s="430">
        <v>411000</v>
      </c>
      <c r="E4363" s="430">
        <v>0</v>
      </c>
      <c r="F4363" s="430">
        <f t="shared" si="77"/>
        <v>411000</v>
      </c>
    </row>
    <row r="4364" spans="1:6" ht="12.75">
      <c r="A4364" s="432"/>
      <c r="B4364" s="424" t="s">
        <v>245</v>
      </c>
      <c r="C4364" s="419"/>
      <c r="D4364" s="430">
        <v>5000</v>
      </c>
      <c r="E4364" s="430">
        <v>0</v>
      </c>
      <c r="F4364" s="430">
        <f t="shared" si="77"/>
        <v>5000</v>
      </c>
    </row>
    <row r="4365" spans="1:6" ht="12.75">
      <c r="A4365" s="432"/>
      <c r="B4365" s="424" t="s">
        <v>245</v>
      </c>
      <c r="C4365" s="419"/>
      <c r="D4365" s="430">
        <v>174000</v>
      </c>
      <c r="E4365" s="430">
        <v>0</v>
      </c>
      <c r="F4365" s="430">
        <f t="shared" si="77"/>
        <v>174000</v>
      </c>
    </row>
    <row r="4366" spans="1:6" ht="12.75">
      <c r="A4366" s="432"/>
      <c r="B4366" s="424" t="s">
        <v>245</v>
      </c>
      <c r="C4366" s="419"/>
      <c r="D4366" s="430">
        <v>38000</v>
      </c>
      <c r="E4366" s="430">
        <v>0</v>
      </c>
      <c r="F4366" s="430">
        <f t="shared" si="77"/>
        <v>38000</v>
      </c>
    </row>
    <row r="4367" spans="1:6" ht="12.75">
      <c r="A4367" s="432"/>
      <c r="B4367" s="424" t="s">
        <v>245</v>
      </c>
      <c r="C4367" s="419"/>
      <c r="D4367" s="430">
        <v>16000</v>
      </c>
      <c r="E4367" s="430">
        <v>0</v>
      </c>
      <c r="F4367" s="430">
        <f t="shared" si="77"/>
        <v>16000</v>
      </c>
    </row>
    <row r="4368" spans="1:6" ht="12.75">
      <c r="A4368" s="432"/>
      <c r="B4368" s="424" t="s">
        <v>245</v>
      </c>
      <c r="C4368" s="419"/>
      <c r="D4368" s="430">
        <v>415000</v>
      </c>
      <c r="E4368" s="430">
        <v>0</v>
      </c>
      <c r="F4368" s="430">
        <f t="shared" si="77"/>
        <v>415000</v>
      </c>
    </row>
    <row r="4369" spans="1:6" ht="12.75">
      <c r="A4369" s="432"/>
      <c r="B4369" s="424" t="s">
        <v>245</v>
      </c>
      <c r="C4369" s="419"/>
      <c r="D4369" s="430">
        <v>605000</v>
      </c>
      <c r="E4369" s="430">
        <v>0</v>
      </c>
      <c r="F4369" s="430">
        <f t="shared" si="77"/>
        <v>605000</v>
      </c>
    </row>
    <row r="4370" spans="1:6" ht="12.75">
      <c r="A4370" s="432"/>
      <c r="B4370" s="424" t="s">
        <v>245</v>
      </c>
      <c r="C4370" s="419"/>
      <c r="D4370" s="430">
        <v>269000</v>
      </c>
      <c r="E4370" s="430">
        <v>0</v>
      </c>
      <c r="F4370" s="430">
        <f t="shared" si="77"/>
        <v>269000</v>
      </c>
    </row>
    <row r="4371" spans="1:6" ht="12.75">
      <c r="A4371" s="432"/>
      <c r="B4371" s="424" t="s">
        <v>245</v>
      </c>
      <c r="C4371" s="419"/>
      <c r="D4371" s="430">
        <v>234000</v>
      </c>
      <c r="E4371" s="430">
        <v>0</v>
      </c>
      <c r="F4371" s="430">
        <f t="shared" si="77"/>
        <v>234000</v>
      </c>
    </row>
    <row r="4372" spans="1:6" ht="12.75">
      <c r="A4372" s="432"/>
      <c r="B4372" s="424" t="s">
        <v>245</v>
      </c>
      <c r="C4372" s="419"/>
      <c r="D4372" s="430">
        <v>102000</v>
      </c>
      <c r="E4372" s="430">
        <v>0</v>
      </c>
      <c r="F4372" s="430">
        <f t="shared" si="77"/>
        <v>102000</v>
      </c>
    </row>
    <row r="4373" spans="1:6" ht="12.75">
      <c r="A4373" s="432"/>
      <c r="B4373" s="424" t="s">
        <v>245</v>
      </c>
      <c r="C4373" s="419"/>
      <c r="D4373" s="430">
        <v>544000</v>
      </c>
      <c r="E4373" s="430">
        <v>0</v>
      </c>
      <c r="F4373" s="430">
        <f t="shared" si="77"/>
        <v>544000</v>
      </c>
    </row>
    <row r="4374" spans="1:6" ht="12.75">
      <c r="A4374" s="432"/>
      <c r="B4374" s="424" t="s">
        <v>245</v>
      </c>
      <c r="C4374" s="419"/>
      <c r="D4374" s="430">
        <v>883000</v>
      </c>
      <c r="E4374" s="430">
        <v>0</v>
      </c>
      <c r="F4374" s="430">
        <f t="shared" si="77"/>
        <v>883000</v>
      </c>
    </row>
    <row r="4375" spans="1:6" ht="12.75">
      <c r="A4375" s="432"/>
      <c r="B4375" s="424" t="s">
        <v>245</v>
      </c>
      <c r="C4375" s="419"/>
      <c r="D4375" s="430">
        <v>161000</v>
      </c>
      <c r="E4375" s="430">
        <v>0</v>
      </c>
      <c r="F4375" s="430">
        <f t="shared" si="77"/>
        <v>161000</v>
      </c>
    </row>
    <row r="4376" spans="1:6" ht="12.75">
      <c r="A4376" s="432"/>
      <c r="B4376" s="424" t="s">
        <v>245</v>
      </c>
      <c r="C4376" s="419"/>
      <c r="D4376" s="430">
        <v>456000</v>
      </c>
      <c r="E4376" s="430">
        <v>0</v>
      </c>
      <c r="F4376" s="430">
        <f t="shared" si="77"/>
        <v>456000</v>
      </c>
    </row>
    <row r="4377" spans="1:6" ht="12.75">
      <c r="A4377" s="432"/>
      <c r="B4377" s="424" t="s">
        <v>245</v>
      </c>
      <c r="C4377" s="419"/>
      <c r="D4377" s="430">
        <v>235000</v>
      </c>
      <c r="E4377" s="430">
        <v>0</v>
      </c>
      <c r="F4377" s="430">
        <f t="shared" si="77"/>
        <v>235000</v>
      </c>
    </row>
    <row r="4378" spans="1:6" ht="12.75">
      <c r="A4378" s="432"/>
      <c r="B4378" s="424" t="s">
        <v>245</v>
      </c>
      <c r="C4378" s="419"/>
      <c r="D4378" s="430">
        <v>150000</v>
      </c>
      <c r="E4378" s="430">
        <v>0</v>
      </c>
      <c r="F4378" s="430">
        <f t="shared" si="77"/>
        <v>150000</v>
      </c>
    </row>
    <row r="4379" spans="1:6" ht="12.75">
      <c r="A4379" s="432"/>
      <c r="B4379" s="424" t="s">
        <v>245</v>
      </c>
      <c r="C4379" s="419"/>
      <c r="D4379" s="430">
        <v>49000</v>
      </c>
      <c r="E4379" s="430">
        <v>0</v>
      </c>
      <c r="F4379" s="430">
        <f t="shared" si="77"/>
        <v>49000</v>
      </c>
    </row>
    <row r="4380" spans="1:6" ht="12.75">
      <c r="A4380" s="432"/>
      <c r="B4380" s="424" t="s">
        <v>245</v>
      </c>
      <c r="C4380" s="419"/>
      <c r="D4380" s="430">
        <v>73000</v>
      </c>
      <c r="E4380" s="430">
        <v>0</v>
      </c>
      <c r="F4380" s="430">
        <f t="shared" si="77"/>
        <v>73000</v>
      </c>
    </row>
    <row r="4381" spans="1:6" ht="12.75">
      <c r="A4381" s="432"/>
      <c r="B4381" s="424" t="s">
        <v>245</v>
      </c>
      <c r="C4381" s="419"/>
      <c r="D4381" s="430">
        <v>33000</v>
      </c>
      <c r="E4381" s="430">
        <v>0</v>
      </c>
      <c r="F4381" s="430">
        <f t="shared" si="77"/>
        <v>33000</v>
      </c>
    </row>
    <row r="4382" spans="1:6" ht="12.75">
      <c r="A4382" s="432"/>
      <c r="B4382" s="424" t="s">
        <v>245</v>
      </c>
      <c r="C4382" s="419"/>
      <c r="D4382" s="430">
        <v>186000</v>
      </c>
      <c r="E4382" s="430">
        <v>0</v>
      </c>
      <c r="F4382" s="430">
        <f t="shared" si="77"/>
        <v>186000</v>
      </c>
    </row>
    <row r="4383" spans="1:6" ht="12.75">
      <c r="A4383" s="432"/>
      <c r="B4383" s="424" t="s">
        <v>245</v>
      </c>
      <c r="C4383" s="419"/>
      <c r="D4383" s="430">
        <v>305000</v>
      </c>
      <c r="E4383" s="430">
        <v>0</v>
      </c>
      <c r="F4383" s="430">
        <f t="shared" si="77"/>
        <v>305000</v>
      </c>
    </row>
    <row r="4384" spans="1:6" ht="12.75">
      <c r="A4384" s="432"/>
      <c r="B4384" s="424" t="s">
        <v>245</v>
      </c>
      <c r="C4384" s="419"/>
      <c r="D4384" s="430">
        <v>30000</v>
      </c>
      <c r="E4384" s="430">
        <v>0</v>
      </c>
      <c r="F4384" s="430">
        <f t="shared" si="77"/>
        <v>30000</v>
      </c>
    </row>
    <row r="4385" spans="1:6" ht="12.75">
      <c r="A4385" s="432"/>
      <c r="B4385" s="424" t="s">
        <v>245</v>
      </c>
      <c r="C4385" s="419"/>
      <c r="D4385" s="430">
        <v>16000</v>
      </c>
      <c r="E4385" s="430">
        <v>0</v>
      </c>
      <c r="F4385" s="430">
        <f t="shared" si="77"/>
        <v>16000</v>
      </c>
    </row>
    <row r="4386" spans="1:6" ht="12.75">
      <c r="A4386" s="432"/>
      <c r="B4386" s="424" t="s">
        <v>245</v>
      </c>
      <c r="C4386" s="419"/>
      <c r="D4386" s="430">
        <v>215000</v>
      </c>
      <c r="E4386" s="430">
        <v>0</v>
      </c>
      <c r="F4386" s="430">
        <f t="shared" si="77"/>
        <v>215000</v>
      </c>
    </row>
    <row r="4387" spans="1:6" ht="12.75">
      <c r="A4387" s="432"/>
      <c r="B4387" s="424" t="s">
        <v>245</v>
      </c>
      <c r="C4387" s="419"/>
      <c r="D4387" s="430">
        <v>261000</v>
      </c>
      <c r="E4387" s="430">
        <v>0</v>
      </c>
      <c r="F4387" s="430">
        <f t="shared" si="77"/>
        <v>261000</v>
      </c>
    </row>
    <row r="4388" spans="1:6" ht="12.75">
      <c r="A4388" s="432"/>
      <c r="B4388" s="424" t="s">
        <v>245</v>
      </c>
      <c r="C4388" s="419"/>
      <c r="D4388" s="430">
        <v>8607000</v>
      </c>
      <c r="E4388" s="430">
        <v>0</v>
      </c>
      <c r="F4388" s="430">
        <f t="shared" si="77"/>
        <v>8607000</v>
      </c>
    </row>
    <row r="4389" spans="1:6" ht="12.75">
      <c r="A4389" s="432"/>
      <c r="B4389" s="424" t="s">
        <v>245</v>
      </c>
      <c r="C4389" s="419"/>
      <c r="D4389" s="430">
        <v>291000</v>
      </c>
      <c r="E4389" s="430">
        <v>0</v>
      </c>
      <c r="F4389" s="430">
        <f t="shared" si="77"/>
        <v>291000</v>
      </c>
    </row>
    <row r="4390" spans="1:6" ht="12.75">
      <c r="A4390" s="432"/>
      <c r="B4390" s="424" t="s">
        <v>245</v>
      </c>
      <c r="C4390" s="419"/>
      <c r="D4390" s="430">
        <v>63000</v>
      </c>
      <c r="E4390" s="430">
        <v>0</v>
      </c>
      <c r="F4390" s="430">
        <f t="shared" si="77"/>
        <v>63000</v>
      </c>
    </row>
    <row r="4391" spans="1:6" ht="12.75">
      <c r="A4391" s="432"/>
      <c r="B4391" s="424" t="s">
        <v>245</v>
      </c>
      <c r="C4391" s="419"/>
      <c r="D4391" s="430">
        <v>54000</v>
      </c>
      <c r="E4391" s="430">
        <v>0</v>
      </c>
      <c r="F4391" s="430">
        <f t="shared" si="77"/>
        <v>54000</v>
      </c>
    </row>
    <row r="4392" spans="1:6" ht="12.75">
      <c r="A4392" s="432"/>
      <c r="B4392" s="424" t="s">
        <v>245</v>
      </c>
      <c r="C4392" s="419"/>
      <c r="D4392" s="430">
        <v>339000</v>
      </c>
      <c r="E4392" s="430">
        <v>0</v>
      </c>
      <c r="F4392" s="430">
        <f t="shared" si="77"/>
        <v>339000</v>
      </c>
    </row>
    <row r="4393" spans="1:6" ht="12.75">
      <c r="A4393" s="432"/>
      <c r="B4393" s="424" t="s">
        <v>245</v>
      </c>
      <c r="C4393" s="419"/>
      <c r="D4393" s="430">
        <v>25000</v>
      </c>
      <c r="E4393" s="430">
        <v>0</v>
      </c>
      <c r="F4393" s="430">
        <f t="shared" si="77"/>
        <v>25000</v>
      </c>
    </row>
    <row r="4394" spans="1:6" ht="12.75">
      <c r="A4394" s="432"/>
      <c r="B4394" s="424" t="s">
        <v>245</v>
      </c>
      <c r="C4394" s="419"/>
      <c r="D4394" s="430">
        <v>125000</v>
      </c>
      <c r="E4394" s="430">
        <v>0</v>
      </c>
      <c r="F4394" s="430">
        <f t="shared" si="77"/>
        <v>125000</v>
      </c>
    </row>
    <row r="4395" spans="1:6" ht="12.75">
      <c r="A4395" s="432"/>
      <c r="B4395" s="424" t="s">
        <v>245</v>
      </c>
      <c r="C4395" s="419"/>
      <c r="D4395" s="430">
        <v>14000</v>
      </c>
      <c r="E4395" s="430">
        <v>0</v>
      </c>
      <c r="F4395" s="430">
        <f t="shared" si="77"/>
        <v>14000</v>
      </c>
    </row>
    <row r="4396" spans="1:6" ht="12.75">
      <c r="A4396" s="432"/>
      <c r="B4396" s="424" t="s">
        <v>245</v>
      </c>
      <c r="C4396" s="419"/>
      <c r="D4396" s="430">
        <v>409000</v>
      </c>
      <c r="E4396" s="430">
        <v>0</v>
      </c>
      <c r="F4396" s="430">
        <f t="shared" si="77"/>
        <v>409000</v>
      </c>
    </row>
    <row r="4397" spans="1:6" ht="12.75">
      <c r="A4397" s="432"/>
      <c r="B4397" s="424" t="s">
        <v>245</v>
      </c>
      <c r="C4397" s="419"/>
      <c r="D4397" s="430">
        <v>189000</v>
      </c>
      <c r="E4397" s="430">
        <v>0</v>
      </c>
      <c r="F4397" s="430">
        <f t="shared" si="77"/>
        <v>189000</v>
      </c>
    </row>
    <row r="4398" spans="1:6" ht="12.75">
      <c r="A4398" s="432"/>
      <c r="B4398" s="424" t="s">
        <v>245</v>
      </c>
      <c r="C4398" s="419"/>
      <c r="D4398" s="430">
        <v>163000</v>
      </c>
      <c r="E4398" s="430">
        <v>0</v>
      </c>
      <c r="F4398" s="430">
        <f t="shared" si="77"/>
        <v>163000</v>
      </c>
    </row>
    <row r="4399" spans="1:6" ht="12.75">
      <c r="A4399" s="432"/>
      <c r="B4399" s="424" t="s">
        <v>245</v>
      </c>
      <c r="C4399" s="419"/>
      <c r="D4399" s="430">
        <v>428000</v>
      </c>
      <c r="E4399" s="430">
        <v>0</v>
      </c>
      <c r="F4399" s="430">
        <f t="shared" si="77"/>
        <v>428000</v>
      </c>
    </row>
    <row r="4400" spans="1:6" ht="12.75">
      <c r="A4400" s="432"/>
      <c r="B4400" s="424" t="s">
        <v>245</v>
      </c>
      <c r="C4400" s="419"/>
      <c r="D4400" s="430">
        <v>129000</v>
      </c>
      <c r="E4400" s="430">
        <v>0</v>
      </c>
      <c r="F4400" s="430">
        <f t="shared" si="77"/>
        <v>129000</v>
      </c>
    </row>
    <row r="4401" spans="1:6" ht="12.75">
      <c r="A4401" s="432"/>
      <c r="B4401" s="424" t="s">
        <v>245</v>
      </c>
      <c r="C4401" s="419"/>
      <c r="D4401" s="430">
        <v>235000</v>
      </c>
      <c r="E4401" s="430">
        <v>0</v>
      </c>
      <c r="F4401" s="430">
        <f t="shared" si="77"/>
        <v>235000</v>
      </c>
    </row>
    <row r="4402" spans="1:6" ht="12.75">
      <c r="A4402" s="432"/>
      <c r="B4402" s="424" t="s">
        <v>245</v>
      </c>
      <c r="C4402" s="419"/>
      <c r="D4402" s="430">
        <v>45000</v>
      </c>
      <c r="E4402" s="430">
        <v>0</v>
      </c>
      <c r="F4402" s="430">
        <f t="shared" si="77"/>
        <v>45000</v>
      </c>
    </row>
    <row r="4403" spans="1:6" ht="12.75">
      <c r="A4403" s="432"/>
      <c r="B4403" s="424" t="s">
        <v>245</v>
      </c>
      <c r="C4403" s="419"/>
      <c r="D4403" s="430">
        <v>617000</v>
      </c>
      <c r="E4403" s="430">
        <v>0</v>
      </c>
      <c r="F4403" s="430">
        <f t="shared" ref="F4403:F4465" si="78">D4403-E4403</f>
        <v>617000</v>
      </c>
    </row>
    <row r="4404" spans="1:6" ht="12.75">
      <c r="A4404" s="432"/>
      <c r="B4404" s="424" t="s">
        <v>245</v>
      </c>
      <c r="C4404" s="419"/>
      <c r="D4404" s="430">
        <v>491000</v>
      </c>
      <c r="E4404" s="430">
        <v>0</v>
      </c>
      <c r="F4404" s="430">
        <f t="shared" si="78"/>
        <v>491000</v>
      </c>
    </row>
    <row r="4405" spans="1:6" ht="12.75">
      <c r="A4405" s="432"/>
      <c r="B4405" s="424" t="s">
        <v>245</v>
      </c>
      <c r="C4405" s="419"/>
      <c r="D4405" s="430">
        <v>230000</v>
      </c>
      <c r="E4405" s="430">
        <v>0</v>
      </c>
      <c r="F4405" s="430">
        <f t="shared" si="78"/>
        <v>230000</v>
      </c>
    </row>
    <row r="4406" spans="1:6" ht="12.75">
      <c r="A4406" s="432"/>
      <c r="B4406" s="424" t="s">
        <v>245</v>
      </c>
      <c r="C4406" s="419"/>
      <c r="D4406" s="430">
        <v>34000</v>
      </c>
      <c r="E4406" s="430">
        <v>0</v>
      </c>
      <c r="F4406" s="430">
        <f t="shared" si="78"/>
        <v>34000</v>
      </c>
    </row>
    <row r="4407" spans="1:6" ht="12.75">
      <c r="A4407" s="432"/>
      <c r="B4407" s="424" t="s">
        <v>245</v>
      </c>
      <c r="C4407" s="419"/>
      <c r="D4407" s="430">
        <v>61000</v>
      </c>
      <c r="E4407" s="430">
        <v>0</v>
      </c>
      <c r="F4407" s="430">
        <f t="shared" si="78"/>
        <v>61000</v>
      </c>
    </row>
    <row r="4408" spans="1:6" ht="12.75">
      <c r="A4408" s="432"/>
      <c r="B4408" s="424" t="s">
        <v>245</v>
      </c>
      <c r="C4408" s="419"/>
      <c r="D4408" s="430">
        <v>141000</v>
      </c>
      <c r="E4408" s="430">
        <v>0</v>
      </c>
      <c r="F4408" s="430">
        <f t="shared" si="78"/>
        <v>141000</v>
      </c>
    </row>
    <row r="4409" spans="1:6" ht="12.75">
      <c r="A4409" s="432"/>
      <c r="B4409" s="424" t="s">
        <v>245</v>
      </c>
      <c r="C4409" s="419"/>
      <c r="D4409" s="430">
        <v>26000</v>
      </c>
      <c r="E4409" s="430">
        <v>0</v>
      </c>
      <c r="F4409" s="430">
        <f t="shared" si="78"/>
        <v>26000</v>
      </c>
    </row>
    <row r="4410" spans="1:6" ht="12.75">
      <c r="A4410" s="432"/>
      <c r="B4410" s="424" t="s">
        <v>245</v>
      </c>
      <c r="C4410" s="419"/>
      <c r="D4410" s="430">
        <v>220000</v>
      </c>
      <c r="E4410" s="430">
        <v>0</v>
      </c>
      <c r="F4410" s="430">
        <f t="shared" si="78"/>
        <v>220000</v>
      </c>
    </row>
    <row r="4411" spans="1:6" ht="12.75">
      <c r="A4411" s="432"/>
      <c r="B4411" s="424" t="s">
        <v>245</v>
      </c>
      <c r="C4411" s="419"/>
      <c r="D4411" s="430">
        <v>115000</v>
      </c>
      <c r="E4411" s="430">
        <v>0</v>
      </c>
      <c r="F4411" s="430">
        <f t="shared" si="78"/>
        <v>115000</v>
      </c>
    </row>
    <row r="4412" spans="1:6" ht="12.75">
      <c r="A4412" s="432"/>
      <c r="B4412" s="424" t="s">
        <v>245</v>
      </c>
      <c r="C4412" s="419"/>
      <c r="D4412" s="430">
        <v>32000</v>
      </c>
      <c r="E4412" s="430">
        <v>0</v>
      </c>
      <c r="F4412" s="430">
        <f t="shared" si="78"/>
        <v>32000</v>
      </c>
    </row>
    <row r="4413" spans="1:6" ht="12.75">
      <c r="A4413" s="432"/>
      <c r="B4413" s="424" t="s">
        <v>245</v>
      </c>
      <c r="C4413" s="419"/>
      <c r="D4413" s="430">
        <v>94000</v>
      </c>
      <c r="E4413" s="430">
        <v>0</v>
      </c>
      <c r="F4413" s="430">
        <f t="shared" si="78"/>
        <v>94000</v>
      </c>
    </row>
    <row r="4414" spans="1:6" ht="12.75">
      <c r="A4414" s="432"/>
      <c r="B4414" s="424" t="s">
        <v>245</v>
      </c>
      <c r="C4414" s="419"/>
      <c r="D4414" s="430">
        <v>225000</v>
      </c>
      <c r="E4414" s="430">
        <v>0</v>
      </c>
      <c r="F4414" s="430">
        <f t="shared" si="78"/>
        <v>225000</v>
      </c>
    </row>
    <row r="4415" spans="1:6" ht="12.75">
      <c r="A4415" s="432"/>
      <c r="B4415" s="424" t="s">
        <v>245</v>
      </c>
      <c r="C4415" s="419"/>
      <c r="D4415" s="430">
        <v>63000</v>
      </c>
      <c r="E4415" s="430">
        <v>0</v>
      </c>
      <c r="F4415" s="430">
        <f t="shared" si="78"/>
        <v>63000</v>
      </c>
    </row>
    <row r="4416" spans="1:6" ht="12.75">
      <c r="A4416" s="432"/>
      <c r="B4416" s="424" t="s">
        <v>245</v>
      </c>
      <c r="C4416" s="419"/>
      <c r="D4416" s="430">
        <v>18000</v>
      </c>
      <c r="E4416" s="430">
        <v>0</v>
      </c>
      <c r="F4416" s="430">
        <f t="shared" si="78"/>
        <v>18000</v>
      </c>
    </row>
    <row r="4417" spans="1:6" ht="12.75">
      <c r="A4417" s="432"/>
      <c r="B4417" s="424" t="s">
        <v>245</v>
      </c>
      <c r="C4417" s="419"/>
      <c r="D4417" s="430">
        <v>242000</v>
      </c>
      <c r="E4417" s="430">
        <v>0</v>
      </c>
      <c r="F4417" s="430">
        <f t="shared" si="78"/>
        <v>242000</v>
      </c>
    </row>
    <row r="4418" spans="1:6" ht="12.75">
      <c r="A4418" s="432"/>
      <c r="B4418" s="424" t="s">
        <v>245</v>
      </c>
      <c r="C4418" s="419"/>
      <c r="D4418" s="430">
        <v>157000</v>
      </c>
      <c r="E4418" s="430">
        <v>0</v>
      </c>
      <c r="F4418" s="430">
        <f t="shared" si="78"/>
        <v>157000</v>
      </c>
    </row>
    <row r="4419" spans="1:6" ht="12.75">
      <c r="A4419" s="432"/>
      <c r="B4419" s="424" t="s">
        <v>245</v>
      </c>
      <c r="C4419" s="419"/>
      <c r="D4419" s="430">
        <v>16000</v>
      </c>
      <c r="E4419" s="430">
        <v>0</v>
      </c>
      <c r="F4419" s="430">
        <f t="shared" si="78"/>
        <v>16000</v>
      </c>
    </row>
    <row r="4420" spans="1:6" ht="12.75">
      <c r="A4420" s="432"/>
      <c r="B4420" s="424" t="s">
        <v>245</v>
      </c>
      <c r="C4420" s="419"/>
      <c r="D4420" s="430">
        <v>162000</v>
      </c>
      <c r="E4420" s="430">
        <v>0</v>
      </c>
      <c r="F4420" s="430">
        <f t="shared" si="78"/>
        <v>162000</v>
      </c>
    </row>
    <row r="4421" spans="1:6" ht="12.75">
      <c r="A4421" s="432"/>
      <c r="B4421" s="424" t="s">
        <v>245</v>
      </c>
      <c r="C4421" s="419"/>
      <c r="D4421" s="430">
        <v>92000</v>
      </c>
      <c r="E4421" s="430">
        <v>0</v>
      </c>
      <c r="F4421" s="430">
        <f t="shared" si="78"/>
        <v>92000</v>
      </c>
    </row>
    <row r="4422" spans="1:6" ht="12.75">
      <c r="A4422" s="432"/>
      <c r="B4422" s="424" t="s">
        <v>245</v>
      </c>
      <c r="C4422" s="419"/>
      <c r="D4422" s="430">
        <v>89000</v>
      </c>
      <c r="E4422" s="430">
        <v>0</v>
      </c>
      <c r="F4422" s="430">
        <f t="shared" si="78"/>
        <v>89000</v>
      </c>
    </row>
    <row r="4423" spans="1:6" ht="12.75">
      <c r="A4423" s="432"/>
      <c r="B4423" s="424" t="s">
        <v>245</v>
      </c>
      <c r="C4423" s="419"/>
      <c r="D4423" s="430">
        <v>189000</v>
      </c>
      <c r="E4423" s="430">
        <v>0</v>
      </c>
      <c r="F4423" s="430">
        <f t="shared" si="78"/>
        <v>189000</v>
      </c>
    </row>
    <row r="4424" spans="1:6" ht="12.75">
      <c r="A4424" s="432"/>
      <c r="B4424" s="424" t="s">
        <v>245</v>
      </c>
      <c r="C4424" s="419"/>
      <c r="D4424" s="430">
        <v>136000</v>
      </c>
      <c r="E4424" s="430">
        <v>0</v>
      </c>
      <c r="F4424" s="430">
        <f t="shared" si="78"/>
        <v>136000</v>
      </c>
    </row>
    <row r="4425" spans="1:6" ht="12.75">
      <c r="A4425" s="432"/>
      <c r="B4425" s="424" t="s">
        <v>245</v>
      </c>
      <c r="C4425" s="419"/>
      <c r="D4425" s="430">
        <v>41000</v>
      </c>
      <c r="E4425" s="430">
        <v>0</v>
      </c>
      <c r="F4425" s="430">
        <f t="shared" si="78"/>
        <v>41000</v>
      </c>
    </row>
    <row r="4426" spans="1:6" ht="12.75">
      <c r="A4426" s="432"/>
      <c r="B4426" s="424" t="s">
        <v>245</v>
      </c>
      <c r="C4426" s="419"/>
      <c r="D4426" s="430">
        <v>145000</v>
      </c>
      <c r="E4426" s="430">
        <v>0</v>
      </c>
      <c r="F4426" s="430">
        <f t="shared" si="78"/>
        <v>145000</v>
      </c>
    </row>
    <row r="4427" spans="1:6" ht="12.75">
      <c r="A4427" s="432"/>
      <c r="B4427" s="424" t="s">
        <v>245</v>
      </c>
      <c r="C4427" s="419"/>
      <c r="D4427" s="430">
        <v>586000</v>
      </c>
      <c r="E4427" s="430">
        <v>0</v>
      </c>
      <c r="F4427" s="430">
        <f t="shared" si="78"/>
        <v>586000</v>
      </c>
    </row>
    <row r="4428" spans="1:6" ht="12.75">
      <c r="A4428" s="432"/>
      <c r="B4428" s="424" t="s">
        <v>245</v>
      </c>
      <c r="C4428" s="419"/>
      <c r="D4428" s="430">
        <v>298000</v>
      </c>
      <c r="E4428" s="430">
        <v>0</v>
      </c>
      <c r="F4428" s="430">
        <f t="shared" si="78"/>
        <v>298000</v>
      </c>
    </row>
    <row r="4429" spans="1:6" ht="12.75">
      <c r="A4429" s="432"/>
      <c r="B4429" s="424" t="s">
        <v>831</v>
      </c>
      <c r="C4429" s="419"/>
      <c r="D4429" s="430">
        <v>87000</v>
      </c>
      <c r="E4429" s="430">
        <v>0</v>
      </c>
      <c r="F4429" s="430">
        <f t="shared" si="78"/>
        <v>87000</v>
      </c>
    </row>
    <row r="4430" spans="1:6" ht="12.75">
      <c r="A4430" s="432"/>
      <c r="B4430" s="424" t="s">
        <v>831</v>
      </c>
      <c r="C4430" s="419"/>
      <c r="D4430" s="430">
        <v>10000</v>
      </c>
      <c r="E4430" s="430">
        <v>0</v>
      </c>
      <c r="F4430" s="430">
        <f t="shared" si="78"/>
        <v>10000</v>
      </c>
    </row>
    <row r="4431" spans="1:6" ht="12.75">
      <c r="A4431" s="432"/>
      <c r="B4431" s="424" t="s">
        <v>831</v>
      </c>
      <c r="C4431" s="419"/>
      <c r="D4431" s="430">
        <v>16000</v>
      </c>
      <c r="E4431" s="430">
        <v>0</v>
      </c>
      <c r="F4431" s="430">
        <f t="shared" si="78"/>
        <v>16000</v>
      </c>
    </row>
    <row r="4432" spans="1:6" ht="12.75">
      <c r="A4432" s="432"/>
      <c r="B4432" s="424" t="s">
        <v>831</v>
      </c>
      <c r="C4432" s="419"/>
      <c r="D4432" s="430">
        <v>30000</v>
      </c>
      <c r="E4432" s="430">
        <v>0</v>
      </c>
      <c r="F4432" s="430">
        <f t="shared" si="78"/>
        <v>30000</v>
      </c>
    </row>
    <row r="4433" spans="1:6" ht="12.75">
      <c r="A4433" s="432"/>
      <c r="B4433" s="424" t="s">
        <v>248</v>
      </c>
      <c r="C4433" s="419"/>
      <c r="D4433" s="430">
        <v>119000</v>
      </c>
      <c r="E4433" s="430">
        <v>0</v>
      </c>
      <c r="F4433" s="430">
        <f t="shared" si="78"/>
        <v>119000</v>
      </c>
    </row>
    <row r="4434" spans="1:6" ht="12.75">
      <c r="A4434" s="432"/>
      <c r="B4434" s="424" t="s">
        <v>254</v>
      </c>
      <c r="C4434" s="419"/>
      <c r="D4434" s="430">
        <v>50000</v>
      </c>
      <c r="E4434" s="430">
        <v>0</v>
      </c>
      <c r="F4434" s="430">
        <f t="shared" si="78"/>
        <v>50000</v>
      </c>
    </row>
    <row r="4435" spans="1:6" ht="12.75">
      <c r="A4435" s="432"/>
      <c r="B4435" s="424" t="s">
        <v>245</v>
      </c>
      <c r="C4435" s="419"/>
      <c r="D4435" s="430">
        <v>78000</v>
      </c>
      <c r="E4435" s="430">
        <v>0</v>
      </c>
      <c r="F4435" s="430">
        <f t="shared" si="78"/>
        <v>78000</v>
      </c>
    </row>
    <row r="4436" spans="1:6" ht="12.75">
      <c r="A4436" s="432"/>
      <c r="B4436" s="424" t="s">
        <v>245</v>
      </c>
      <c r="C4436" s="419"/>
      <c r="D4436" s="430">
        <v>12000</v>
      </c>
      <c r="E4436" s="430">
        <v>0</v>
      </c>
      <c r="F4436" s="430">
        <f t="shared" si="78"/>
        <v>12000</v>
      </c>
    </row>
    <row r="4437" spans="1:6" ht="12.75">
      <c r="A4437" s="432"/>
      <c r="B4437" s="424" t="s">
        <v>254</v>
      </c>
      <c r="C4437" s="419"/>
      <c r="D4437" s="430">
        <v>90000</v>
      </c>
      <c r="E4437" s="430">
        <v>0</v>
      </c>
      <c r="F4437" s="430">
        <f t="shared" si="78"/>
        <v>90000</v>
      </c>
    </row>
    <row r="4438" spans="1:6" ht="12.75">
      <c r="A4438" s="432"/>
      <c r="B4438" s="424" t="s">
        <v>254</v>
      </c>
      <c r="C4438" s="419"/>
      <c r="D4438" s="430">
        <v>110000</v>
      </c>
      <c r="E4438" s="430">
        <v>0</v>
      </c>
      <c r="F4438" s="430">
        <f t="shared" si="78"/>
        <v>110000</v>
      </c>
    </row>
    <row r="4439" spans="1:6" ht="12.75">
      <c r="A4439" s="432"/>
      <c r="B4439" s="424" t="s">
        <v>243</v>
      </c>
      <c r="C4439" s="419"/>
      <c r="D4439" s="430">
        <v>106000</v>
      </c>
      <c r="E4439" s="430">
        <v>0</v>
      </c>
      <c r="F4439" s="430">
        <f t="shared" si="78"/>
        <v>106000</v>
      </c>
    </row>
    <row r="4440" spans="1:6" ht="12.75">
      <c r="A4440" s="432"/>
      <c r="B4440" s="424" t="s">
        <v>245</v>
      </c>
      <c r="C4440" s="419"/>
      <c r="D4440" s="430">
        <v>62000</v>
      </c>
      <c r="E4440" s="430">
        <v>0</v>
      </c>
      <c r="F4440" s="430">
        <f t="shared" si="78"/>
        <v>62000</v>
      </c>
    </row>
    <row r="4441" spans="1:6" ht="12.75">
      <c r="A4441" s="432"/>
      <c r="B4441" s="424" t="s">
        <v>252</v>
      </c>
      <c r="C4441" s="419"/>
      <c r="D4441" s="430">
        <v>1368000</v>
      </c>
      <c r="E4441" s="430">
        <v>0</v>
      </c>
      <c r="F4441" s="430">
        <f t="shared" si="78"/>
        <v>1368000</v>
      </c>
    </row>
    <row r="4442" spans="1:6" ht="12.75">
      <c r="A4442" s="432"/>
      <c r="B4442" s="424" t="s">
        <v>252</v>
      </c>
      <c r="C4442" s="419"/>
      <c r="D4442" s="430">
        <v>860000</v>
      </c>
      <c r="E4442" s="430">
        <v>0</v>
      </c>
      <c r="F4442" s="430">
        <f t="shared" si="78"/>
        <v>860000</v>
      </c>
    </row>
    <row r="4443" spans="1:6" ht="12.75">
      <c r="A4443" s="432"/>
      <c r="B4443" s="424" t="s">
        <v>252</v>
      </c>
      <c r="C4443" s="419"/>
      <c r="D4443" s="430">
        <v>190000</v>
      </c>
      <c r="E4443" s="430">
        <v>0</v>
      </c>
      <c r="F4443" s="430">
        <f t="shared" si="78"/>
        <v>190000</v>
      </c>
    </row>
    <row r="4444" spans="1:6" ht="12.75">
      <c r="A4444" s="432"/>
      <c r="B4444" s="424" t="s">
        <v>254</v>
      </c>
      <c r="C4444" s="419"/>
      <c r="D4444" s="430">
        <v>349000</v>
      </c>
      <c r="E4444" s="430">
        <v>0</v>
      </c>
      <c r="F4444" s="430">
        <f t="shared" si="78"/>
        <v>349000</v>
      </c>
    </row>
    <row r="4445" spans="1:6" ht="12.75">
      <c r="A4445" s="432"/>
      <c r="B4445" s="424" t="s">
        <v>254</v>
      </c>
      <c r="C4445" s="419"/>
      <c r="D4445" s="430">
        <v>219000</v>
      </c>
      <c r="E4445" s="430">
        <v>0</v>
      </c>
      <c r="F4445" s="430">
        <f t="shared" si="78"/>
        <v>219000</v>
      </c>
    </row>
    <row r="4446" spans="1:6" ht="12.75">
      <c r="A4446" s="432"/>
      <c r="B4446" s="424" t="s">
        <v>254</v>
      </c>
      <c r="C4446" s="419"/>
      <c r="D4446" s="430">
        <v>195000</v>
      </c>
      <c r="E4446" s="430">
        <v>0</v>
      </c>
      <c r="F4446" s="430">
        <f t="shared" si="78"/>
        <v>195000</v>
      </c>
    </row>
    <row r="4447" spans="1:6" ht="12.75">
      <c r="A4447" s="432"/>
      <c r="B4447" s="424" t="s">
        <v>254</v>
      </c>
      <c r="C4447" s="419"/>
      <c r="D4447" s="430">
        <v>4000</v>
      </c>
      <c r="E4447" s="430">
        <v>0</v>
      </c>
      <c r="F4447" s="430">
        <f t="shared" si="78"/>
        <v>4000</v>
      </c>
    </row>
    <row r="4448" spans="1:6" ht="12.75">
      <c r="A4448" s="432"/>
      <c r="B4448" s="424" t="s">
        <v>254</v>
      </c>
      <c r="C4448" s="419"/>
      <c r="D4448" s="430">
        <v>8000</v>
      </c>
      <c r="E4448" s="430">
        <v>0</v>
      </c>
      <c r="F4448" s="430">
        <f t="shared" si="78"/>
        <v>8000</v>
      </c>
    </row>
    <row r="4449" spans="1:6" ht="12.75">
      <c r="A4449" s="432"/>
      <c r="B4449" s="424" t="s">
        <v>254</v>
      </c>
      <c r="C4449" s="419"/>
      <c r="D4449" s="430">
        <v>74000</v>
      </c>
      <c r="E4449" s="430">
        <v>0</v>
      </c>
      <c r="F4449" s="430">
        <f t="shared" si="78"/>
        <v>74000</v>
      </c>
    </row>
    <row r="4450" spans="1:6" ht="12.75">
      <c r="A4450" s="432"/>
      <c r="B4450" s="424" t="s">
        <v>254</v>
      </c>
      <c r="C4450" s="419"/>
      <c r="D4450" s="430">
        <v>42000</v>
      </c>
      <c r="E4450" s="430">
        <v>0</v>
      </c>
      <c r="F4450" s="430">
        <f t="shared" si="78"/>
        <v>42000</v>
      </c>
    </row>
    <row r="4451" spans="1:6" ht="12.75">
      <c r="A4451" s="432"/>
      <c r="B4451" s="424" t="s">
        <v>254</v>
      </c>
      <c r="C4451" s="419"/>
      <c r="D4451" s="430">
        <v>12000</v>
      </c>
      <c r="E4451" s="430">
        <v>0</v>
      </c>
      <c r="F4451" s="430">
        <f t="shared" si="78"/>
        <v>12000</v>
      </c>
    </row>
    <row r="4452" spans="1:6" ht="12.75">
      <c r="A4452" s="432"/>
      <c r="B4452" s="424" t="s">
        <v>831</v>
      </c>
      <c r="C4452" s="419"/>
      <c r="D4452" s="430">
        <v>17000</v>
      </c>
      <c r="E4452" s="430">
        <v>0</v>
      </c>
      <c r="F4452" s="430">
        <f t="shared" si="78"/>
        <v>17000</v>
      </c>
    </row>
    <row r="4453" spans="1:6" ht="12.75">
      <c r="A4453" s="432"/>
      <c r="B4453" s="424" t="s">
        <v>244</v>
      </c>
      <c r="C4453" s="419"/>
      <c r="D4453" s="430">
        <v>29000</v>
      </c>
      <c r="E4453" s="430">
        <v>0</v>
      </c>
      <c r="F4453" s="430">
        <f t="shared" si="78"/>
        <v>29000</v>
      </c>
    </row>
    <row r="4454" spans="1:6" ht="12.75">
      <c r="A4454" s="432"/>
      <c r="B4454" s="424" t="s">
        <v>244</v>
      </c>
      <c r="C4454" s="419"/>
      <c r="D4454" s="430">
        <v>147000</v>
      </c>
      <c r="E4454" s="430">
        <v>0</v>
      </c>
      <c r="F4454" s="430">
        <f t="shared" si="78"/>
        <v>147000</v>
      </c>
    </row>
    <row r="4455" spans="1:6" ht="12.75">
      <c r="A4455" s="432"/>
      <c r="B4455" s="424" t="s">
        <v>244</v>
      </c>
      <c r="C4455" s="419"/>
      <c r="D4455" s="430">
        <v>3000</v>
      </c>
      <c r="E4455" s="430">
        <v>0</v>
      </c>
      <c r="F4455" s="430">
        <f t="shared" si="78"/>
        <v>3000</v>
      </c>
    </row>
    <row r="4456" spans="1:6" ht="12.75">
      <c r="A4456" s="432"/>
      <c r="B4456" s="424" t="s">
        <v>244</v>
      </c>
      <c r="C4456" s="419"/>
      <c r="D4456" s="430">
        <v>19000</v>
      </c>
      <c r="E4456" s="430">
        <v>0</v>
      </c>
      <c r="F4456" s="430">
        <f t="shared" si="78"/>
        <v>19000</v>
      </c>
    </row>
    <row r="4457" spans="1:6" ht="12.75">
      <c r="A4457" s="432"/>
      <c r="B4457" s="424" t="s">
        <v>244</v>
      </c>
      <c r="C4457" s="419"/>
      <c r="D4457" s="430">
        <v>336000</v>
      </c>
      <c r="E4457" s="430">
        <v>0</v>
      </c>
      <c r="F4457" s="430">
        <f t="shared" si="78"/>
        <v>336000</v>
      </c>
    </row>
    <row r="4458" spans="1:6" ht="12.75">
      <c r="A4458" s="432"/>
      <c r="B4458" s="424" t="s">
        <v>1250</v>
      </c>
      <c r="C4458" s="419"/>
      <c r="D4458" s="430">
        <v>299000</v>
      </c>
      <c r="E4458" s="430">
        <v>0</v>
      </c>
      <c r="F4458" s="430">
        <f t="shared" si="78"/>
        <v>299000</v>
      </c>
    </row>
    <row r="4459" spans="1:6" ht="12.75">
      <c r="A4459" s="432"/>
      <c r="B4459" s="424" t="s">
        <v>244</v>
      </c>
      <c r="C4459" s="419"/>
      <c r="D4459" s="430">
        <v>118000</v>
      </c>
      <c r="E4459" s="430">
        <v>0</v>
      </c>
      <c r="F4459" s="430">
        <f t="shared" si="78"/>
        <v>118000</v>
      </c>
    </row>
    <row r="4460" spans="1:6" ht="12.75">
      <c r="A4460" s="419"/>
      <c r="B4460" s="424" t="s">
        <v>1250</v>
      </c>
      <c r="C4460" s="419"/>
      <c r="D4460" s="430">
        <v>247000</v>
      </c>
      <c r="E4460" s="430">
        <v>0</v>
      </c>
      <c r="F4460" s="430">
        <f t="shared" si="78"/>
        <v>247000</v>
      </c>
    </row>
    <row r="4461" spans="1:6" ht="12.75">
      <c r="A4461" s="419"/>
      <c r="B4461" s="424" t="s">
        <v>831</v>
      </c>
      <c r="C4461" s="419"/>
      <c r="D4461" s="430">
        <v>66000</v>
      </c>
      <c r="E4461" s="430">
        <v>0</v>
      </c>
      <c r="F4461" s="430">
        <f t="shared" si="78"/>
        <v>66000</v>
      </c>
    </row>
    <row r="4462" spans="1:6" ht="12.75">
      <c r="A4462" s="419"/>
      <c r="B4462" s="424" t="s">
        <v>831</v>
      </c>
      <c r="C4462" s="419"/>
      <c r="D4462" s="430">
        <v>29000</v>
      </c>
      <c r="E4462" s="430">
        <v>0</v>
      </c>
      <c r="F4462" s="430">
        <f t="shared" si="78"/>
        <v>29000</v>
      </c>
    </row>
    <row r="4463" spans="1:6" ht="12.75">
      <c r="A4463" s="419"/>
      <c r="B4463" s="424" t="s">
        <v>250</v>
      </c>
      <c r="C4463" s="419"/>
      <c r="D4463" s="430">
        <v>161000</v>
      </c>
      <c r="E4463" s="430">
        <v>0</v>
      </c>
      <c r="F4463" s="430">
        <f t="shared" si="78"/>
        <v>161000</v>
      </c>
    </row>
    <row r="4464" spans="1:6" ht="12.75">
      <c r="A4464" s="419"/>
      <c r="B4464" s="424" t="s">
        <v>248</v>
      </c>
      <c r="C4464" s="419"/>
      <c r="D4464" s="430">
        <v>120000</v>
      </c>
      <c r="E4464" s="430">
        <v>0</v>
      </c>
      <c r="F4464" s="430">
        <f t="shared" si="78"/>
        <v>120000</v>
      </c>
    </row>
    <row r="4465" spans="1:6" ht="12.75">
      <c r="A4465" s="419"/>
      <c r="B4465" s="424" t="s">
        <v>830</v>
      </c>
      <c r="C4465" s="419"/>
      <c r="D4465" s="430">
        <v>300000</v>
      </c>
      <c r="E4465" s="430">
        <v>0</v>
      </c>
      <c r="F4465" s="430">
        <f t="shared" si="78"/>
        <v>300000</v>
      </c>
    </row>
    <row r="4466" spans="1:6" ht="12.75">
      <c r="A4466" s="419"/>
      <c r="B4466" s="419"/>
      <c r="C4466" s="419"/>
      <c r="D4466" s="431">
        <f>SUM(D4146:D4465)</f>
        <v>80678960</v>
      </c>
      <c r="E4466" s="431">
        <f t="shared" ref="E4466:F4466" si="79">SUM(E4146:E4465)</f>
        <v>0</v>
      </c>
      <c r="F4466" s="431">
        <f t="shared" si="79"/>
        <v>80678960</v>
      </c>
    </row>
    <row r="4467" spans="1:6" ht="12.75">
      <c r="A4467" s="229"/>
      <c r="B4467" s="229"/>
      <c r="C4467" s="230"/>
      <c r="D4467" s="229"/>
      <c r="E4467" s="229"/>
    </row>
    <row r="4468" spans="1:6">
      <c r="A4468" s="418" t="s">
        <v>67</v>
      </c>
      <c r="B4468" s="424" t="s">
        <v>256</v>
      </c>
      <c r="C4468" s="435" t="s">
        <v>837</v>
      </c>
      <c r="D4468" s="430">
        <v>412800</v>
      </c>
      <c r="E4468" s="430">
        <v>0</v>
      </c>
      <c r="F4468" s="430">
        <v>412800</v>
      </c>
    </row>
    <row r="4469" spans="1:6" ht="12.75">
      <c r="A4469" s="419"/>
      <c r="B4469" s="424" t="s">
        <v>257</v>
      </c>
      <c r="C4469" s="435" t="s">
        <v>258</v>
      </c>
      <c r="D4469" s="430">
        <v>865010</v>
      </c>
      <c r="E4469" s="430">
        <v>0</v>
      </c>
      <c r="F4469" s="430">
        <v>865010</v>
      </c>
    </row>
    <row r="4470" spans="1:6" ht="12.75">
      <c r="A4470" s="419"/>
      <c r="B4470" s="424" t="s">
        <v>259</v>
      </c>
      <c r="C4470" s="435" t="s">
        <v>260</v>
      </c>
      <c r="D4470" s="430">
        <v>266000</v>
      </c>
      <c r="E4470" s="430">
        <v>0</v>
      </c>
      <c r="F4470" s="430">
        <v>266000</v>
      </c>
    </row>
    <row r="4471" spans="1:6" ht="12.75">
      <c r="A4471" s="419"/>
      <c r="B4471" s="419"/>
      <c r="C4471" s="419"/>
      <c r="D4471" s="431">
        <v>1543810</v>
      </c>
      <c r="E4471" s="431">
        <v>0</v>
      </c>
      <c r="F4471" s="431">
        <v>1543810</v>
      </c>
    </row>
    <row r="4472" spans="1:6" ht="12.75">
      <c r="A4472" s="229"/>
      <c r="B4472" s="229"/>
      <c r="C4472" s="230"/>
      <c r="D4472" s="229"/>
      <c r="E4472" s="229"/>
    </row>
    <row r="4473" spans="1:6">
      <c r="A4473" s="418" t="s">
        <v>261</v>
      </c>
      <c r="B4473" s="424" t="s">
        <v>262</v>
      </c>
      <c r="C4473" s="435" t="s">
        <v>260</v>
      </c>
      <c r="D4473" s="430">
        <v>46147580</v>
      </c>
      <c r="E4473" s="430">
        <v>14101866</v>
      </c>
      <c r="F4473" s="430">
        <f>D4473-E4473</f>
        <v>32045714</v>
      </c>
    </row>
    <row r="4474" spans="1:6" ht="12.75">
      <c r="A4474" s="419"/>
      <c r="B4474" s="424" t="s">
        <v>263</v>
      </c>
      <c r="C4474" s="435" t="s">
        <v>260</v>
      </c>
      <c r="D4474" s="430">
        <v>200000</v>
      </c>
      <c r="E4474" s="430">
        <v>117417</v>
      </c>
      <c r="F4474" s="430">
        <f>D4474-E4474</f>
        <v>82583</v>
      </c>
    </row>
    <row r="4475" spans="1:6" ht="12.75">
      <c r="A4475" s="419"/>
      <c r="B4475" s="424" t="s">
        <v>264</v>
      </c>
      <c r="C4475" s="435" t="s">
        <v>253</v>
      </c>
      <c r="D4475" s="430">
        <v>21814400</v>
      </c>
      <c r="E4475" s="430">
        <v>5560719</v>
      </c>
      <c r="F4475" s="430">
        <f>D4475-E4475</f>
        <v>16253681</v>
      </c>
    </row>
    <row r="4476" spans="1:6" ht="12.75">
      <c r="A4476" s="419"/>
      <c r="B4476" s="424" t="s">
        <v>265</v>
      </c>
      <c r="C4476" s="435" t="s">
        <v>253</v>
      </c>
      <c r="D4476" s="430">
        <v>878000</v>
      </c>
      <c r="E4476" s="430">
        <v>526163</v>
      </c>
      <c r="F4476" s="430">
        <f>D4476-E4476</f>
        <v>351837</v>
      </c>
    </row>
    <row r="4477" spans="1:6" ht="12.75">
      <c r="A4477" s="419"/>
      <c r="B4477" s="419"/>
      <c r="C4477" s="419"/>
      <c r="D4477" s="431">
        <f t="shared" ref="D4477:E4477" si="80">SUM(D4473:D4476)</f>
        <v>69039980</v>
      </c>
      <c r="E4477" s="431">
        <f t="shared" si="80"/>
        <v>20306165</v>
      </c>
      <c r="F4477" s="431">
        <f>SUM(F4473:F4476)</f>
        <v>48733815</v>
      </c>
    </row>
    <row r="4478" spans="1:6" ht="12.75">
      <c r="A4478" s="229"/>
      <c r="B4478" s="229"/>
      <c r="C4478" s="229"/>
      <c r="D4478" s="236"/>
      <c r="E4478" s="236"/>
      <c r="F4478" s="236"/>
    </row>
    <row r="4479" spans="1:6" ht="12.75">
      <c r="A4479" s="229"/>
      <c r="B4479" s="229"/>
      <c r="C4479" s="229"/>
      <c r="D4479" s="236"/>
      <c r="E4479" s="236"/>
      <c r="F4479" s="235"/>
    </row>
    <row r="4480" spans="1:6" ht="12.75">
      <c r="A4480" s="228" t="s">
        <v>1408</v>
      </c>
      <c r="B4480" s="229"/>
      <c r="C4480" s="229"/>
      <c r="D4480" s="235"/>
      <c r="E4480" s="229"/>
      <c r="F4480" s="235"/>
    </row>
    <row r="4481" spans="1:6" s="424" customFormat="1">
      <c r="A4481" s="418" t="s">
        <v>585</v>
      </c>
      <c r="B4481" s="421"/>
      <c r="C4481" s="421"/>
      <c r="D4481" s="430"/>
      <c r="E4481" s="421"/>
    </row>
    <row r="4482" spans="1:6" s="424" customFormat="1">
      <c r="A4482" s="418"/>
      <c r="B4482" s="421" t="s">
        <v>2348</v>
      </c>
      <c r="C4482" s="421"/>
      <c r="D4482" s="430">
        <v>5000000</v>
      </c>
      <c r="E4482" s="421">
        <v>5000000</v>
      </c>
      <c r="F4482" s="424">
        <v>0</v>
      </c>
    </row>
    <row r="4483" spans="1:6" s="424" customFormat="1">
      <c r="A4483" s="418"/>
      <c r="B4483" s="424" t="s">
        <v>202</v>
      </c>
      <c r="C4483" s="421"/>
      <c r="D4483" s="430">
        <v>32750000</v>
      </c>
      <c r="E4483" s="430">
        <v>32750000</v>
      </c>
      <c r="F4483" s="430">
        <v>0</v>
      </c>
    </row>
    <row r="4484" spans="1:6" ht="12.75">
      <c r="A4484" s="228"/>
      <c r="B4484" s="229"/>
      <c r="C4484" s="229"/>
      <c r="D4484" s="236">
        <f>SUM(D4482:D4483)</f>
        <v>37750000</v>
      </c>
      <c r="E4484" s="236">
        <f t="shared" ref="E4484:F4484" si="81">SUM(E4482:E4483)</f>
        <v>37750000</v>
      </c>
      <c r="F4484" s="236">
        <f t="shared" si="81"/>
        <v>0</v>
      </c>
    </row>
    <row r="4485" spans="1:6" ht="12.75">
      <c r="A4485" s="228"/>
      <c r="B4485" s="229"/>
      <c r="C4485" s="229"/>
      <c r="D4485" s="235"/>
      <c r="E4485" s="229"/>
      <c r="F4485" s="235"/>
    </row>
    <row r="4486" spans="1:6" ht="12.75">
      <c r="A4486" s="228" t="s">
        <v>585</v>
      </c>
      <c r="B4486" s="229"/>
      <c r="C4486" s="229"/>
      <c r="D4486" s="235"/>
      <c r="E4486" s="229"/>
    </row>
    <row r="4487" spans="1:6">
      <c r="A4487" s="418" t="s">
        <v>266</v>
      </c>
      <c r="B4487" s="424" t="s">
        <v>1802</v>
      </c>
      <c r="C4487" s="435" t="s">
        <v>1171</v>
      </c>
      <c r="D4487" s="430">
        <v>156836750</v>
      </c>
      <c r="E4487" s="430">
        <v>25098180</v>
      </c>
      <c r="F4487" s="430">
        <f>D4487-E4487</f>
        <v>131738570</v>
      </c>
    </row>
    <row r="4488" spans="1:6" ht="12.75">
      <c r="A4488" s="419"/>
      <c r="B4488" s="424" t="s">
        <v>1803</v>
      </c>
      <c r="C4488" s="435" t="s">
        <v>269</v>
      </c>
      <c r="D4488" s="430">
        <v>601197</v>
      </c>
      <c r="E4488" s="430">
        <v>36121</v>
      </c>
      <c r="F4488" s="430">
        <f t="shared" ref="F4488:F4551" si="82">D4488-E4488</f>
        <v>565076</v>
      </c>
    </row>
    <row r="4489" spans="1:6" ht="12.75">
      <c r="A4489" s="419"/>
      <c r="B4489" s="424" t="s">
        <v>1346</v>
      </c>
      <c r="C4489" s="435" t="s">
        <v>270</v>
      </c>
      <c r="D4489" s="430">
        <v>3642397</v>
      </c>
      <c r="E4489" s="430">
        <v>218845</v>
      </c>
      <c r="F4489" s="430">
        <f t="shared" si="82"/>
        <v>3423552</v>
      </c>
    </row>
    <row r="4490" spans="1:6" ht="12.75">
      <c r="A4490" s="419"/>
      <c r="B4490" s="424" t="s">
        <v>1345</v>
      </c>
      <c r="C4490" s="435" t="s">
        <v>272</v>
      </c>
      <c r="D4490" s="430">
        <v>3841846</v>
      </c>
      <c r="E4490" s="430">
        <v>230828</v>
      </c>
      <c r="F4490" s="430">
        <f t="shared" si="82"/>
        <v>3611018</v>
      </c>
    </row>
    <row r="4491" spans="1:6" ht="12.75">
      <c r="A4491" s="419"/>
      <c r="B4491" s="424" t="s">
        <v>1344</v>
      </c>
      <c r="C4491" s="435" t="s">
        <v>274</v>
      </c>
      <c r="D4491" s="430">
        <v>3508096</v>
      </c>
      <c r="E4491" s="430">
        <v>210774</v>
      </c>
      <c r="F4491" s="430">
        <f t="shared" si="82"/>
        <v>3297322</v>
      </c>
    </row>
    <row r="4492" spans="1:6" ht="12.75">
      <c r="A4492" s="419"/>
      <c r="B4492" s="424" t="s">
        <v>1343</v>
      </c>
      <c r="C4492" s="435" t="s">
        <v>276</v>
      </c>
      <c r="D4492" s="430">
        <v>2584276</v>
      </c>
      <c r="E4492" s="430">
        <v>155268</v>
      </c>
      <c r="F4492" s="430">
        <f t="shared" si="82"/>
        <v>2429008</v>
      </c>
    </row>
    <row r="4493" spans="1:6" ht="12.75">
      <c r="A4493" s="419"/>
      <c r="B4493" s="424" t="s">
        <v>1804</v>
      </c>
      <c r="C4493" s="435" t="s">
        <v>277</v>
      </c>
      <c r="D4493" s="430">
        <v>9341510</v>
      </c>
      <c r="E4493" s="430">
        <v>561258</v>
      </c>
      <c r="F4493" s="430">
        <f t="shared" si="82"/>
        <v>8780252</v>
      </c>
    </row>
    <row r="4494" spans="1:6" ht="12.75">
      <c r="A4494" s="419"/>
      <c r="B4494" s="424" t="s">
        <v>1805</v>
      </c>
      <c r="C4494" s="435" t="s">
        <v>1172</v>
      </c>
      <c r="D4494" s="430">
        <v>4600000</v>
      </c>
      <c r="E4494" s="430">
        <v>149973</v>
      </c>
      <c r="F4494" s="430">
        <f t="shared" si="82"/>
        <v>4450027</v>
      </c>
    </row>
    <row r="4495" spans="1:6" ht="12.75">
      <c r="A4495" s="419"/>
      <c r="B4495" s="424" t="s">
        <v>1409</v>
      </c>
      <c r="C4495" s="435" t="s">
        <v>1173</v>
      </c>
      <c r="D4495" s="430">
        <v>17950000</v>
      </c>
      <c r="E4495" s="430">
        <v>409407</v>
      </c>
      <c r="F4495" s="430">
        <f t="shared" si="82"/>
        <v>17540593</v>
      </c>
    </row>
    <row r="4496" spans="1:6" ht="12.75">
      <c r="A4496" s="419"/>
      <c r="B4496" s="424" t="s">
        <v>1806</v>
      </c>
      <c r="C4496" s="435" t="s">
        <v>280</v>
      </c>
      <c r="D4496" s="430">
        <v>83422300</v>
      </c>
      <c r="E4496" s="430">
        <v>719946</v>
      </c>
      <c r="F4496" s="430">
        <f t="shared" si="82"/>
        <v>82702354</v>
      </c>
    </row>
    <row r="4497" spans="1:6" ht="12.75">
      <c r="A4497" s="419"/>
      <c r="B4497" s="424" t="s">
        <v>1807</v>
      </c>
      <c r="C4497" s="435" t="s">
        <v>282</v>
      </c>
      <c r="D4497" s="430">
        <v>8396500</v>
      </c>
      <c r="E4497" s="430">
        <v>72463</v>
      </c>
      <c r="F4497" s="430">
        <f t="shared" si="82"/>
        <v>8324037</v>
      </c>
    </row>
    <row r="4498" spans="1:6" ht="12.75">
      <c r="A4498" s="419"/>
      <c r="B4498" s="424" t="s">
        <v>310</v>
      </c>
      <c r="C4498" s="435" t="s">
        <v>284</v>
      </c>
      <c r="D4498" s="430">
        <v>34077500</v>
      </c>
      <c r="E4498" s="430">
        <v>22113633</v>
      </c>
      <c r="F4498" s="430">
        <f t="shared" si="82"/>
        <v>11963867</v>
      </c>
    </row>
    <row r="4499" spans="1:6" ht="12.75">
      <c r="A4499" s="419"/>
      <c r="B4499" s="424" t="s">
        <v>393</v>
      </c>
      <c r="C4499" s="435" t="s">
        <v>1174</v>
      </c>
      <c r="D4499" s="430">
        <v>173271</v>
      </c>
      <c r="E4499" s="430">
        <v>127832</v>
      </c>
      <c r="F4499" s="430">
        <f t="shared" si="82"/>
        <v>45439</v>
      </c>
    </row>
    <row r="4500" spans="1:6">
      <c r="A4500" s="432"/>
      <c r="B4500" s="424" t="s">
        <v>333</v>
      </c>
      <c r="C4500" s="435" t="s">
        <v>287</v>
      </c>
      <c r="D4500" s="430">
        <v>1028930</v>
      </c>
      <c r="E4500" s="430">
        <v>564194</v>
      </c>
      <c r="F4500" s="430">
        <f t="shared" si="82"/>
        <v>464736</v>
      </c>
    </row>
    <row r="4501" spans="1:6">
      <c r="A4501" s="432"/>
      <c r="B4501" s="424" t="s">
        <v>510</v>
      </c>
      <c r="C4501" s="435" t="s">
        <v>288</v>
      </c>
      <c r="D4501" s="430">
        <v>10614982</v>
      </c>
      <c r="E4501" s="430">
        <v>4828221</v>
      </c>
      <c r="F4501" s="430">
        <f t="shared" si="82"/>
        <v>5786761</v>
      </c>
    </row>
    <row r="4502" spans="1:6">
      <c r="A4502" s="432"/>
      <c r="B4502" s="424" t="s">
        <v>364</v>
      </c>
      <c r="C4502" s="435" t="s">
        <v>1011</v>
      </c>
      <c r="D4502" s="430">
        <v>2417468</v>
      </c>
      <c r="E4502" s="430">
        <v>143050</v>
      </c>
      <c r="F4502" s="430">
        <f t="shared" si="82"/>
        <v>2274418</v>
      </c>
    </row>
    <row r="4503" spans="1:6">
      <c r="A4503" s="432"/>
      <c r="B4503" s="424" t="s">
        <v>440</v>
      </c>
      <c r="C4503" s="435" t="s">
        <v>1175</v>
      </c>
      <c r="D4503" s="430">
        <v>1320360</v>
      </c>
      <c r="E4503" s="430">
        <v>723037</v>
      </c>
      <c r="F4503" s="430">
        <f t="shared" si="82"/>
        <v>597323</v>
      </c>
    </row>
    <row r="4504" spans="1:6">
      <c r="A4504" s="432"/>
      <c r="B4504" s="424" t="s">
        <v>389</v>
      </c>
      <c r="C4504" s="435" t="s">
        <v>292</v>
      </c>
      <c r="D4504" s="430">
        <v>276000</v>
      </c>
      <c r="E4504" s="430">
        <v>161387</v>
      </c>
      <c r="F4504" s="430">
        <f t="shared" si="82"/>
        <v>114613</v>
      </c>
    </row>
    <row r="4505" spans="1:6">
      <c r="A4505" s="432"/>
      <c r="B4505" s="424" t="s">
        <v>1808</v>
      </c>
      <c r="C4505" s="435" t="s">
        <v>294</v>
      </c>
      <c r="D4505" s="430">
        <v>21812239</v>
      </c>
      <c r="E4505" s="430">
        <v>10238035</v>
      </c>
      <c r="F4505" s="430">
        <f t="shared" si="82"/>
        <v>11574204</v>
      </c>
    </row>
    <row r="4506" spans="1:6">
      <c r="A4506" s="432"/>
      <c r="B4506" s="424" t="s">
        <v>427</v>
      </c>
      <c r="C4506" s="435" t="s">
        <v>294</v>
      </c>
      <c r="D4506" s="430">
        <v>14683118</v>
      </c>
      <c r="E4506" s="430">
        <v>7761920</v>
      </c>
      <c r="F4506" s="430">
        <f t="shared" si="82"/>
        <v>6921198</v>
      </c>
    </row>
    <row r="4507" spans="1:6">
      <c r="A4507" s="432"/>
      <c r="B4507" s="424" t="s">
        <v>446</v>
      </c>
      <c r="C4507" s="435" t="s">
        <v>295</v>
      </c>
      <c r="D4507" s="430">
        <v>7852000</v>
      </c>
      <c r="E4507" s="430">
        <v>4942432</v>
      </c>
      <c r="F4507" s="430">
        <f t="shared" si="82"/>
        <v>2909568</v>
      </c>
    </row>
    <row r="4508" spans="1:6">
      <c r="A4508" s="432"/>
      <c r="B4508" s="424" t="s">
        <v>291</v>
      </c>
      <c r="C4508" s="435" t="s">
        <v>297</v>
      </c>
      <c r="D4508" s="430">
        <v>62560000</v>
      </c>
      <c r="E4508" s="430">
        <v>36284918</v>
      </c>
      <c r="F4508" s="430">
        <f t="shared" si="82"/>
        <v>26275082</v>
      </c>
    </row>
    <row r="4509" spans="1:6">
      <c r="A4509" s="432"/>
      <c r="B4509" s="424" t="s">
        <v>310</v>
      </c>
      <c r="C4509" s="435" t="s">
        <v>299</v>
      </c>
      <c r="D4509" s="430">
        <v>56178254</v>
      </c>
      <c r="E4509" s="430">
        <v>36957762</v>
      </c>
      <c r="F4509" s="430">
        <f t="shared" si="82"/>
        <v>19220492</v>
      </c>
    </row>
    <row r="4510" spans="1:6">
      <c r="A4510" s="432"/>
      <c r="B4510" s="424" t="s">
        <v>362</v>
      </c>
      <c r="C4510" s="435" t="s">
        <v>1176</v>
      </c>
      <c r="D4510" s="430">
        <v>28538000</v>
      </c>
      <c r="E4510" s="430">
        <v>15094273</v>
      </c>
      <c r="F4510" s="430">
        <f t="shared" si="82"/>
        <v>13443727</v>
      </c>
    </row>
    <row r="4511" spans="1:6">
      <c r="A4511" s="432"/>
      <c r="B4511" s="424" t="s">
        <v>361</v>
      </c>
      <c r="C4511" s="435" t="s">
        <v>302</v>
      </c>
      <c r="D4511" s="430">
        <v>31966150</v>
      </c>
      <c r="E4511" s="430">
        <v>15884973</v>
      </c>
      <c r="F4511" s="430">
        <f t="shared" si="82"/>
        <v>16081177</v>
      </c>
    </row>
    <row r="4512" spans="1:6">
      <c r="A4512" s="432"/>
      <c r="B4512" s="424" t="s">
        <v>311</v>
      </c>
      <c r="C4512" s="435" t="s">
        <v>304</v>
      </c>
      <c r="D4512" s="430">
        <v>139463537</v>
      </c>
      <c r="E4512" s="430">
        <v>65118781</v>
      </c>
      <c r="F4512" s="430">
        <f t="shared" si="82"/>
        <v>74344756</v>
      </c>
    </row>
    <row r="4513" spans="1:6">
      <c r="A4513" s="432"/>
      <c r="B4513" s="424" t="s">
        <v>366</v>
      </c>
      <c r="C4513" s="435" t="s">
        <v>306</v>
      </c>
      <c r="D4513" s="430">
        <v>75353147</v>
      </c>
      <c r="E4513" s="430">
        <v>43308241</v>
      </c>
      <c r="F4513" s="430">
        <f t="shared" si="82"/>
        <v>32044906</v>
      </c>
    </row>
    <row r="4514" spans="1:6">
      <c r="A4514" s="432"/>
      <c r="B4514" s="424" t="s">
        <v>1809</v>
      </c>
      <c r="C4514" s="435" t="s">
        <v>308</v>
      </c>
      <c r="D4514" s="430">
        <v>3109320</v>
      </c>
      <c r="E4514" s="430">
        <v>1997832</v>
      </c>
      <c r="F4514" s="430">
        <f t="shared" si="82"/>
        <v>1111488</v>
      </c>
    </row>
    <row r="4515" spans="1:6">
      <c r="A4515" s="432"/>
      <c r="B4515" s="424" t="s">
        <v>1810</v>
      </c>
      <c r="C4515" s="435" t="s">
        <v>295</v>
      </c>
      <c r="D4515" s="430">
        <v>3491298</v>
      </c>
      <c r="E4515" s="430">
        <v>2206294</v>
      </c>
      <c r="F4515" s="430">
        <f t="shared" si="82"/>
        <v>1285004</v>
      </c>
    </row>
    <row r="4516" spans="1:6">
      <c r="A4516" s="432"/>
      <c r="B4516" s="424" t="s">
        <v>301</v>
      </c>
      <c r="C4516" s="435" t="s">
        <v>295</v>
      </c>
      <c r="D4516" s="430">
        <v>6107820</v>
      </c>
      <c r="E4516" s="430">
        <v>4130220</v>
      </c>
      <c r="F4516" s="430">
        <f t="shared" si="82"/>
        <v>1977600</v>
      </c>
    </row>
    <row r="4517" spans="1:6">
      <c r="A4517" s="432"/>
      <c r="B4517" s="424" t="s">
        <v>323</v>
      </c>
      <c r="C4517" s="435" t="s">
        <v>295</v>
      </c>
      <c r="D4517" s="430">
        <v>5812000</v>
      </c>
      <c r="E4517" s="430">
        <v>3543501</v>
      </c>
      <c r="F4517" s="430">
        <f t="shared" si="82"/>
        <v>2268499</v>
      </c>
    </row>
    <row r="4518" spans="1:6" ht="12.75">
      <c r="A4518" s="432"/>
      <c r="B4518" s="424" t="s">
        <v>378</v>
      </c>
      <c r="C4518" s="419"/>
      <c r="D4518" s="430">
        <v>4723000</v>
      </c>
      <c r="E4518" s="430">
        <v>3011127</v>
      </c>
      <c r="F4518" s="430">
        <f t="shared" si="82"/>
        <v>1711873</v>
      </c>
    </row>
    <row r="4519" spans="1:6">
      <c r="A4519" s="432"/>
      <c r="B4519" s="424" t="s">
        <v>314</v>
      </c>
      <c r="C4519" s="435" t="s">
        <v>313</v>
      </c>
      <c r="D4519" s="430">
        <v>6874000</v>
      </c>
      <c r="E4519" s="430">
        <v>4096608</v>
      </c>
      <c r="F4519" s="430">
        <f t="shared" si="82"/>
        <v>2777392</v>
      </c>
    </row>
    <row r="4520" spans="1:6">
      <c r="A4520" s="432"/>
      <c r="B4520" s="424" t="s">
        <v>459</v>
      </c>
      <c r="C4520" s="435" t="s">
        <v>315</v>
      </c>
      <c r="D4520" s="430">
        <v>19391508</v>
      </c>
      <c r="E4520" s="430">
        <v>10900441</v>
      </c>
      <c r="F4520" s="430">
        <f t="shared" si="82"/>
        <v>8491067</v>
      </c>
    </row>
    <row r="4521" spans="1:6">
      <c r="A4521" s="432"/>
      <c r="B4521" s="424" t="s">
        <v>489</v>
      </c>
      <c r="C4521" s="435" t="s">
        <v>317</v>
      </c>
      <c r="D4521" s="430">
        <v>4128000</v>
      </c>
      <c r="E4521" s="430">
        <v>2411863</v>
      </c>
      <c r="F4521" s="430">
        <f t="shared" si="82"/>
        <v>1716137</v>
      </c>
    </row>
    <row r="4522" spans="1:6">
      <c r="A4522" s="432"/>
      <c r="B4522" s="424" t="s">
        <v>425</v>
      </c>
      <c r="C4522" s="435" t="s">
        <v>319</v>
      </c>
      <c r="D4522" s="430">
        <v>13312481</v>
      </c>
      <c r="E4522" s="430">
        <v>7610127</v>
      </c>
      <c r="F4522" s="430">
        <f t="shared" si="82"/>
        <v>5702354</v>
      </c>
    </row>
    <row r="4523" spans="1:6">
      <c r="A4523" s="432"/>
      <c r="B4523" s="424" t="s">
        <v>273</v>
      </c>
      <c r="C4523" s="435" t="s">
        <v>1177</v>
      </c>
      <c r="D4523" s="430">
        <v>5402000</v>
      </c>
      <c r="E4523" s="430">
        <v>3433570</v>
      </c>
      <c r="F4523" s="430">
        <f t="shared" si="82"/>
        <v>1968430</v>
      </c>
    </row>
    <row r="4524" spans="1:6">
      <c r="A4524" s="432"/>
      <c r="B4524" s="424" t="s">
        <v>293</v>
      </c>
      <c r="C4524" s="435" t="s">
        <v>322</v>
      </c>
      <c r="D4524" s="430">
        <v>4240820</v>
      </c>
      <c r="E4524" s="430">
        <v>2602028</v>
      </c>
      <c r="F4524" s="430">
        <f t="shared" si="82"/>
        <v>1638792</v>
      </c>
    </row>
    <row r="4525" spans="1:6">
      <c r="A4525" s="432"/>
      <c r="B4525" s="424" t="s">
        <v>403</v>
      </c>
      <c r="C4525" s="435" t="s">
        <v>324</v>
      </c>
      <c r="D4525" s="430">
        <v>8021000</v>
      </c>
      <c r="E4525" s="430">
        <v>4933139</v>
      </c>
      <c r="F4525" s="430">
        <f t="shared" si="82"/>
        <v>3087861</v>
      </c>
    </row>
    <row r="4526" spans="1:6">
      <c r="A4526" s="432"/>
      <c r="B4526" s="424" t="s">
        <v>449</v>
      </c>
      <c r="C4526" s="435" t="s">
        <v>326</v>
      </c>
      <c r="D4526" s="430">
        <v>4822000</v>
      </c>
      <c r="E4526" s="430">
        <v>3078573</v>
      </c>
      <c r="F4526" s="430">
        <f t="shared" si="82"/>
        <v>1743427</v>
      </c>
    </row>
    <row r="4527" spans="1:6">
      <c r="A4527" s="432"/>
      <c r="B4527" s="424" t="s">
        <v>478</v>
      </c>
      <c r="C4527" s="435" t="s">
        <v>328</v>
      </c>
      <c r="D4527" s="430">
        <v>10707000</v>
      </c>
      <c r="E4527" s="430">
        <v>6632293</v>
      </c>
      <c r="F4527" s="430">
        <f t="shared" si="82"/>
        <v>4074707</v>
      </c>
    </row>
    <row r="4528" spans="1:6">
      <c r="A4528" s="432"/>
      <c r="B4528" s="424" t="s">
        <v>300</v>
      </c>
      <c r="C4528" s="435" t="s">
        <v>330</v>
      </c>
      <c r="D4528" s="430">
        <v>3364000</v>
      </c>
      <c r="E4528" s="430">
        <v>2156688</v>
      </c>
      <c r="F4528" s="430">
        <f t="shared" si="82"/>
        <v>1207312</v>
      </c>
    </row>
    <row r="4529" spans="1:6">
      <c r="A4529" s="432"/>
      <c r="B4529" s="424" t="s">
        <v>345</v>
      </c>
      <c r="C4529" s="435" t="s">
        <v>332</v>
      </c>
      <c r="D4529" s="430">
        <v>5880000</v>
      </c>
      <c r="E4529" s="430">
        <v>3717953</v>
      </c>
      <c r="F4529" s="430">
        <f t="shared" si="82"/>
        <v>2162047</v>
      </c>
    </row>
    <row r="4530" spans="1:6">
      <c r="A4530" s="432"/>
      <c r="B4530" s="424" t="s">
        <v>267</v>
      </c>
      <c r="C4530" s="435" t="s">
        <v>334</v>
      </c>
      <c r="D4530" s="430">
        <v>246862</v>
      </c>
      <c r="E4530" s="430">
        <v>123114</v>
      </c>
      <c r="F4530" s="430">
        <f t="shared" si="82"/>
        <v>123748</v>
      </c>
    </row>
    <row r="4531" spans="1:6">
      <c r="A4531" s="432"/>
      <c r="B4531" s="424" t="s">
        <v>268</v>
      </c>
      <c r="C4531" s="435" t="s">
        <v>336</v>
      </c>
      <c r="D4531" s="430">
        <v>1376000</v>
      </c>
      <c r="E4531" s="430">
        <v>742287</v>
      </c>
      <c r="F4531" s="430">
        <f t="shared" si="82"/>
        <v>633713</v>
      </c>
    </row>
    <row r="4532" spans="1:6">
      <c r="A4532" s="432"/>
      <c r="B4532" s="424" t="s">
        <v>1811</v>
      </c>
      <c r="C4532" s="435" t="s">
        <v>338</v>
      </c>
      <c r="D4532" s="430">
        <v>6935000</v>
      </c>
      <c r="E4532" s="430">
        <v>3741065</v>
      </c>
      <c r="F4532" s="430">
        <f t="shared" si="82"/>
        <v>3193935</v>
      </c>
    </row>
    <row r="4533" spans="1:6">
      <c r="A4533" s="432"/>
      <c r="B4533" s="424" t="s">
        <v>271</v>
      </c>
      <c r="C4533" s="435" t="s">
        <v>340</v>
      </c>
      <c r="D4533" s="430">
        <v>5688984</v>
      </c>
      <c r="E4533" s="430">
        <v>2253223</v>
      </c>
      <c r="F4533" s="430">
        <f t="shared" si="82"/>
        <v>3435761</v>
      </c>
    </row>
    <row r="4534" spans="1:6">
      <c r="A4534" s="432"/>
      <c r="B4534" s="424" t="s">
        <v>275</v>
      </c>
      <c r="C4534" s="435" t="s">
        <v>342</v>
      </c>
      <c r="D4534" s="430">
        <v>11100240</v>
      </c>
      <c r="E4534" s="430">
        <v>5659531</v>
      </c>
      <c r="F4534" s="430">
        <f t="shared" si="82"/>
        <v>5440709</v>
      </c>
    </row>
    <row r="4535" spans="1:6">
      <c r="A4535" s="432"/>
      <c r="B4535" s="424" t="s">
        <v>1812</v>
      </c>
      <c r="C4535" s="435" t="s">
        <v>344</v>
      </c>
      <c r="D4535" s="430">
        <v>8226000</v>
      </c>
      <c r="E4535" s="430">
        <v>4437490</v>
      </c>
      <c r="F4535" s="430">
        <f t="shared" si="82"/>
        <v>3788510</v>
      </c>
    </row>
    <row r="4536" spans="1:6">
      <c r="A4536" s="432"/>
      <c r="B4536" s="424" t="s">
        <v>278</v>
      </c>
      <c r="C4536" s="435" t="s">
        <v>346</v>
      </c>
      <c r="D4536" s="430">
        <v>12291370</v>
      </c>
      <c r="E4536" s="430">
        <v>6223578</v>
      </c>
      <c r="F4536" s="430">
        <f t="shared" si="82"/>
        <v>6067792</v>
      </c>
    </row>
    <row r="4537" spans="1:6">
      <c r="A4537" s="432"/>
      <c r="B4537" s="424" t="s">
        <v>279</v>
      </c>
      <c r="C4537" s="435" t="s">
        <v>348</v>
      </c>
      <c r="D4537" s="430">
        <v>9383772</v>
      </c>
      <c r="E4537" s="430">
        <v>4901278</v>
      </c>
      <c r="F4537" s="430">
        <f t="shared" si="82"/>
        <v>4482494</v>
      </c>
    </row>
    <row r="4538" spans="1:6">
      <c r="A4538" s="432"/>
      <c r="B4538" s="424" t="s">
        <v>1813</v>
      </c>
      <c r="C4538" s="435" t="s">
        <v>246</v>
      </c>
      <c r="D4538" s="430">
        <v>986000</v>
      </c>
      <c r="E4538" s="430">
        <v>507859</v>
      </c>
      <c r="F4538" s="430">
        <f t="shared" si="82"/>
        <v>478141</v>
      </c>
    </row>
    <row r="4539" spans="1:6">
      <c r="A4539" s="432"/>
      <c r="B4539" s="424" t="s">
        <v>281</v>
      </c>
      <c r="C4539" s="435" t="s">
        <v>350</v>
      </c>
      <c r="D4539" s="430">
        <v>4600350</v>
      </c>
      <c r="E4539" s="430">
        <v>2390989</v>
      </c>
      <c r="F4539" s="430">
        <f t="shared" si="82"/>
        <v>2209361</v>
      </c>
    </row>
    <row r="4540" spans="1:6">
      <c r="A4540" s="432"/>
      <c r="B4540" s="424" t="s">
        <v>283</v>
      </c>
      <c r="C4540" s="435" t="s">
        <v>1178</v>
      </c>
      <c r="D4540" s="430">
        <v>10495258</v>
      </c>
      <c r="E4540" s="430">
        <v>4122505</v>
      </c>
      <c r="F4540" s="430">
        <f t="shared" si="82"/>
        <v>6372753</v>
      </c>
    </row>
    <row r="4541" spans="1:6">
      <c r="A4541" s="432"/>
      <c r="B4541" s="424" t="s">
        <v>285</v>
      </c>
      <c r="C4541" s="435" t="s">
        <v>353</v>
      </c>
      <c r="D4541" s="430">
        <v>11929000</v>
      </c>
      <c r="E4541" s="430">
        <v>6435058</v>
      </c>
      <c r="F4541" s="430">
        <f t="shared" si="82"/>
        <v>5493942</v>
      </c>
    </row>
    <row r="4542" spans="1:6">
      <c r="A4542" s="432"/>
      <c r="B4542" s="424" t="s">
        <v>286</v>
      </c>
      <c r="C4542" s="435" t="s">
        <v>355</v>
      </c>
      <c r="D4542" s="430">
        <v>9657000</v>
      </c>
      <c r="E4542" s="430">
        <v>5209434</v>
      </c>
      <c r="F4542" s="430">
        <f t="shared" si="82"/>
        <v>4447566</v>
      </c>
    </row>
    <row r="4543" spans="1:6">
      <c r="A4543" s="432"/>
      <c r="B4543" s="424" t="s">
        <v>289</v>
      </c>
      <c r="C4543" s="435" t="s">
        <v>356</v>
      </c>
      <c r="D4543" s="430">
        <v>11195000</v>
      </c>
      <c r="E4543" s="430">
        <v>6039103</v>
      </c>
      <c r="F4543" s="430">
        <f t="shared" si="82"/>
        <v>5155897</v>
      </c>
    </row>
    <row r="4544" spans="1:6">
      <c r="A4544" s="432"/>
      <c r="B4544" s="424" t="s">
        <v>1814</v>
      </c>
      <c r="C4544" s="435" t="s">
        <v>358</v>
      </c>
      <c r="D4544" s="430">
        <v>99884008</v>
      </c>
      <c r="E4544" s="430">
        <v>53746925</v>
      </c>
      <c r="F4544" s="430">
        <f t="shared" si="82"/>
        <v>46137083</v>
      </c>
    </row>
    <row r="4545" spans="1:6">
      <c r="A4545" s="432"/>
      <c r="B4545" s="424" t="s">
        <v>290</v>
      </c>
      <c r="C4545" s="435" t="s">
        <v>360</v>
      </c>
      <c r="D4545" s="430">
        <v>6702000</v>
      </c>
      <c r="E4545" s="430">
        <v>3615364</v>
      </c>
      <c r="F4545" s="430">
        <f t="shared" si="82"/>
        <v>3086636</v>
      </c>
    </row>
    <row r="4546" spans="1:6">
      <c r="A4546" s="432"/>
      <c r="B4546" s="424" t="s">
        <v>1815</v>
      </c>
      <c r="C4546" s="435" t="s">
        <v>294</v>
      </c>
      <c r="D4546" s="430">
        <v>17300061</v>
      </c>
      <c r="E4546" s="430">
        <v>9299160</v>
      </c>
      <c r="F4546" s="430">
        <f t="shared" si="82"/>
        <v>8000901</v>
      </c>
    </row>
    <row r="4547" spans="1:6">
      <c r="A4547" s="432"/>
      <c r="B4547" s="424" t="s">
        <v>296</v>
      </c>
      <c r="C4547" s="435" t="s">
        <v>363</v>
      </c>
      <c r="D4547" s="430">
        <v>14178692</v>
      </c>
      <c r="E4547" s="430">
        <v>7159478</v>
      </c>
      <c r="F4547" s="430">
        <f t="shared" si="82"/>
        <v>7019214</v>
      </c>
    </row>
    <row r="4548" spans="1:6">
      <c r="A4548" s="432"/>
      <c r="B4548" s="424" t="s">
        <v>298</v>
      </c>
      <c r="C4548" s="435" t="s">
        <v>365</v>
      </c>
      <c r="D4548" s="430">
        <v>1602000</v>
      </c>
      <c r="E4548" s="430">
        <v>625820</v>
      </c>
      <c r="F4548" s="430">
        <f t="shared" si="82"/>
        <v>976180</v>
      </c>
    </row>
    <row r="4549" spans="1:6">
      <c r="A4549" s="432"/>
      <c r="B4549" s="424" t="s">
        <v>303</v>
      </c>
      <c r="C4549" s="435" t="s">
        <v>367</v>
      </c>
      <c r="D4549" s="430">
        <v>20700000</v>
      </c>
      <c r="E4549" s="430">
        <v>11166545</v>
      </c>
      <c r="F4549" s="430">
        <f t="shared" si="82"/>
        <v>9533455</v>
      </c>
    </row>
    <row r="4550" spans="1:6">
      <c r="A4550" s="432"/>
      <c r="B4550" s="424" t="s">
        <v>305</v>
      </c>
      <c r="C4550" s="435" t="s">
        <v>919</v>
      </c>
      <c r="D4550" s="430">
        <v>234000</v>
      </c>
      <c r="E4550" s="430">
        <v>126222</v>
      </c>
      <c r="F4550" s="430">
        <f t="shared" si="82"/>
        <v>107778</v>
      </c>
    </row>
    <row r="4551" spans="1:6">
      <c r="A4551" s="432"/>
      <c r="B4551" s="424" t="s">
        <v>307</v>
      </c>
      <c r="C4551" s="435" t="s">
        <v>370</v>
      </c>
      <c r="D4551" s="430">
        <v>1253027</v>
      </c>
      <c r="E4551" s="430">
        <v>675940</v>
      </c>
      <c r="F4551" s="430">
        <f t="shared" si="82"/>
        <v>577087</v>
      </c>
    </row>
    <row r="4552" spans="1:6">
      <c r="A4552" s="432"/>
      <c r="B4552" s="424" t="s">
        <v>312</v>
      </c>
      <c r="C4552" s="435" t="s">
        <v>372</v>
      </c>
      <c r="D4552" s="430">
        <v>6052000</v>
      </c>
      <c r="E4552" s="430">
        <v>3240688</v>
      </c>
      <c r="F4552" s="430">
        <f t="shared" ref="F4552:F4615" si="83">D4552-E4552</f>
        <v>2811312</v>
      </c>
    </row>
    <row r="4553" spans="1:6">
      <c r="A4553" s="432"/>
      <c r="B4553" s="424" t="s">
        <v>318</v>
      </c>
      <c r="C4553" s="435" t="s">
        <v>374</v>
      </c>
      <c r="D4553" s="430">
        <v>28750730</v>
      </c>
      <c r="E4553" s="430">
        <v>11373731</v>
      </c>
      <c r="F4553" s="430">
        <f t="shared" si="83"/>
        <v>17376999</v>
      </c>
    </row>
    <row r="4554" spans="1:6">
      <c r="A4554" s="432"/>
      <c r="B4554" s="424" t="s">
        <v>321</v>
      </c>
      <c r="C4554" s="435" t="s">
        <v>376</v>
      </c>
      <c r="D4554" s="430">
        <v>2597500</v>
      </c>
      <c r="E4554" s="430">
        <v>1356935</v>
      </c>
      <c r="F4554" s="430">
        <f t="shared" si="83"/>
        <v>1240565</v>
      </c>
    </row>
    <row r="4555" spans="1:6">
      <c r="A4555" s="432"/>
      <c r="B4555" s="424" t="s">
        <v>325</v>
      </c>
      <c r="C4555" s="435" t="s">
        <v>1179</v>
      </c>
      <c r="D4555" s="430">
        <v>678470</v>
      </c>
      <c r="E4555" s="430">
        <v>281820</v>
      </c>
      <c r="F4555" s="430">
        <f t="shared" si="83"/>
        <v>396650</v>
      </c>
    </row>
    <row r="4556" spans="1:6">
      <c r="A4556" s="432"/>
      <c r="B4556" s="424" t="s">
        <v>327</v>
      </c>
      <c r="C4556" s="435" t="s">
        <v>379</v>
      </c>
      <c r="D4556" s="430">
        <v>2122733</v>
      </c>
      <c r="E4556" s="430">
        <v>782274</v>
      </c>
      <c r="F4556" s="430">
        <f t="shared" si="83"/>
        <v>1340459</v>
      </c>
    </row>
    <row r="4557" spans="1:6">
      <c r="A4557" s="432"/>
      <c r="B4557" s="424" t="s">
        <v>329</v>
      </c>
      <c r="C4557" s="435" t="s">
        <v>381</v>
      </c>
      <c r="D4557" s="430">
        <v>13491000</v>
      </c>
      <c r="E4557" s="430">
        <v>7277665</v>
      </c>
      <c r="F4557" s="430">
        <f t="shared" si="83"/>
        <v>6213335</v>
      </c>
    </row>
    <row r="4558" spans="1:6">
      <c r="A4558" s="432"/>
      <c r="B4558" s="424" t="s">
        <v>331</v>
      </c>
      <c r="C4558" s="435" t="s">
        <v>383</v>
      </c>
      <c r="D4558" s="430">
        <v>137000</v>
      </c>
      <c r="E4558" s="430">
        <v>73906</v>
      </c>
      <c r="F4558" s="430">
        <f t="shared" si="83"/>
        <v>63094</v>
      </c>
    </row>
    <row r="4559" spans="1:6">
      <c r="A4559" s="432"/>
      <c r="B4559" s="424" t="s">
        <v>335</v>
      </c>
      <c r="C4559" s="435" t="s">
        <v>385</v>
      </c>
      <c r="D4559" s="430">
        <v>2426000</v>
      </c>
      <c r="E4559" s="430">
        <v>1308706</v>
      </c>
      <c r="F4559" s="430">
        <f t="shared" si="83"/>
        <v>1117294</v>
      </c>
    </row>
    <row r="4560" spans="1:6">
      <c r="A4560" s="432"/>
      <c r="B4560" s="424" t="s">
        <v>337</v>
      </c>
      <c r="C4560" s="435" t="s">
        <v>386</v>
      </c>
      <c r="D4560" s="430">
        <v>701000</v>
      </c>
      <c r="E4560" s="430">
        <v>378149</v>
      </c>
      <c r="F4560" s="430">
        <f t="shared" si="83"/>
        <v>322851</v>
      </c>
    </row>
    <row r="4561" spans="1:6">
      <c r="A4561" s="432"/>
      <c r="B4561" s="424" t="s">
        <v>339</v>
      </c>
      <c r="C4561" s="435" t="s">
        <v>388</v>
      </c>
      <c r="D4561" s="430">
        <v>338000</v>
      </c>
      <c r="E4561" s="430">
        <v>182331</v>
      </c>
      <c r="F4561" s="430">
        <f t="shared" si="83"/>
        <v>155669</v>
      </c>
    </row>
    <row r="4562" spans="1:6">
      <c r="A4562" s="432"/>
      <c r="B4562" s="424" t="s">
        <v>341</v>
      </c>
      <c r="C4562" s="435" t="s">
        <v>390</v>
      </c>
      <c r="D4562" s="430">
        <v>5358585</v>
      </c>
      <c r="E4562" s="430">
        <v>2890680</v>
      </c>
      <c r="F4562" s="430">
        <f t="shared" si="83"/>
        <v>2467905</v>
      </c>
    </row>
    <row r="4563" spans="1:6">
      <c r="A4563" s="432"/>
      <c r="B4563" s="424" t="s">
        <v>343</v>
      </c>
      <c r="C4563" s="435" t="s">
        <v>392</v>
      </c>
      <c r="D4563" s="430">
        <v>412000</v>
      </c>
      <c r="E4563" s="430">
        <v>222251</v>
      </c>
      <c r="F4563" s="430">
        <f t="shared" si="83"/>
        <v>189749</v>
      </c>
    </row>
    <row r="4564" spans="1:6">
      <c r="A4564" s="432"/>
      <c r="B4564" s="424" t="s">
        <v>347</v>
      </c>
      <c r="C4564" s="435" t="s">
        <v>1180</v>
      </c>
      <c r="D4564" s="430">
        <v>2414000</v>
      </c>
      <c r="E4564" s="430">
        <v>1302223</v>
      </c>
      <c r="F4564" s="430">
        <f t="shared" si="83"/>
        <v>1111777</v>
      </c>
    </row>
    <row r="4565" spans="1:6">
      <c r="A4565" s="432"/>
      <c r="B4565" s="424" t="s">
        <v>349</v>
      </c>
      <c r="C4565" s="435" t="s">
        <v>258</v>
      </c>
      <c r="D4565" s="430">
        <v>9110000</v>
      </c>
      <c r="E4565" s="430">
        <v>4914367</v>
      </c>
      <c r="F4565" s="430">
        <f t="shared" si="83"/>
        <v>4195633</v>
      </c>
    </row>
    <row r="4566" spans="1:6">
      <c r="A4566" s="432"/>
      <c r="B4566" s="424" t="s">
        <v>1816</v>
      </c>
      <c r="C4566" s="435" t="s">
        <v>837</v>
      </c>
      <c r="D4566" s="430">
        <v>2920747</v>
      </c>
      <c r="E4566" s="430">
        <v>1056130</v>
      </c>
      <c r="F4566" s="430">
        <f t="shared" si="83"/>
        <v>1864617</v>
      </c>
    </row>
    <row r="4567" spans="1:6">
      <c r="A4567" s="432"/>
      <c r="B4567" s="424" t="s">
        <v>351</v>
      </c>
      <c r="C4567" s="435" t="s">
        <v>396</v>
      </c>
      <c r="D4567" s="430">
        <v>17704140</v>
      </c>
      <c r="E4567" s="430">
        <v>6560929</v>
      </c>
      <c r="F4567" s="430">
        <f t="shared" si="83"/>
        <v>11143211</v>
      </c>
    </row>
    <row r="4568" spans="1:6">
      <c r="A4568" s="432"/>
      <c r="B4568" s="424" t="s">
        <v>352</v>
      </c>
      <c r="C4568" s="435" t="s">
        <v>398</v>
      </c>
      <c r="D4568" s="430">
        <v>6032317</v>
      </c>
      <c r="E4568" s="430">
        <v>3160039</v>
      </c>
      <c r="F4568" s="430">
        <f t="shared" si="83"/>
        <v>2872278</v>
      </c>
    </row>
    <row r="4569" spans="1:6">
      <c r="A4569" s="432"/>
      <c r="B4569" s="424" t="s">
        <v>354</v>
      </c>
      <c r="C4569" s="435" t="s">
        <v>400</v>
      </c>
      <c r="D4569" s="430">
        <v>327544</v>
      </c>
      <c r="E4569" s="430">
        <v>176695</v>
      </c>
      <c r="F4569" s="430">
        <f t="shared" si="83"/>
        <v>150849</v>
      </c>
    </row>
    <row r="4570" spans="1:6">
      <c r="A4570" s="432"/>
      <c r="B4570" s="424" t="s">
        <v>1817</v>
      </c>
      <c r="C4570" s="435" t="s">
        <v>401</v>
      </c>
      <c r="D4570" s="430">
        <v>5656000</v>
      </c>
      <c r="E4570" s="430">
        <v>3051123</v>
      </c>
      <c r="F4570" s="430">
        <f t="shared" si="83"/>
        <v>2604877</v>
      </c>
    </row>
    <row r="4571" spans="1:6">
      <c r="A4571" s="432"/>
      <c r="B4571" s="424" t="s">
        <v>359</v>
      </c>
      <c r="C4571" s="435" t="s">
        <v>402</v>
      </c>
      <c r="D4571" s="430">
        <v>73000</v>
      </c>
      <c r="E4571" s="430">
        <v>39380</v>
      </c>
      <c r="F4571" s="430">
        <f t="shared" si="83"/>
        <v>33620</v>
      </c>
    </row>
    <row r="4572" spans="1:6">
      <c r="A4572" s="432"/>
      <c r="B4572" s="424" t="s">
        <v>368</v>
      </c>
      <c r="C4572" s="435" t="s">
        <v>1181</v>
      </c>
      <c r="D4572" s="430">
        <v>7086000</v>
      </c>
      <c r="E4572" s="430">
        <v>3822518</v>
      </c>
      <c r="F4572" s="430">
        <f t="shared" si="83"/>
        <v>3263482</v>
      </c>
    </row>
    <row r="4573" spans="1:6">
      <c r="A4573" s="432"/>
      <c r="B4573" s="424" t="s">
        <v>369</v>
      </c>
      <c r="C4573" s="435" t="s">
        <v>405</v>
      </c>
      <c r="D4573" s="430">
        <v>2494000</v>
      </c>
      <c r="E4573" s="430">
        <v>944474</v>
      </c>
      <c r="F4573" s="430">
        <f t="shared" si="83"/>
        <v>1549526</v>
      </c>
    </row>
    <row r="4574" spans="1:6">
      <c r="A4574" s="432"/>
      <c r="B4574" s="424" t="s">
        <v>371</v>
      </c>
      <c r="C4574" s="435" t="s">
        <v>406</v>
      </c>
      <c r="D4574" s="430">
        <v>1622000</v>
      </c>
      <c r="E4574" s="430">
        <v>874983</v>
      </c>
      <c r="F4574" s="430">
        <f t="shared" si="83"/>
        <v>747017</v>
      </c>
    </row>
    <row r="4575" spans="1:6">
      <c r="A4575" s="432"/>
      <c r="B4575" s="424" t="s">
        <v>373</v>
      </c>
      <c r="C4575" s="435" t="s">
        <v>408</v>
      </c>
      <c r="D4575" s="430">
        <v>9087190</v>
      </c>
      <c r="E4575" s="430">
        <v>3417893</v>
      </c>
      <c r="F4575" s="430">
        <f t="shared" si="83"/>
        <v>5669297</v>
      </c>
    </row>
    <row r="4576" spans="1:6">
      <c r="A4576" s="432"/>
      <c r="B4576" s="424" t="s">
        <v>380</v>
      </c>
      <c r="C4576" s="435" t="s">
        <v>1182</v>
      </c>
      <c r="D4576" s="430">
        <v>20821000</v>
      </c>
      <c r="E4576" s="430">
        <v>9233646</v>
      </c>
      <c r="F4576" s="430">
        <f t="shared" si="83"/>
        <v>11587354</v>
      </c>
    </row>
    <row r="4577" spans="1:6">
      <c r="A4577" s="432"/>
      <c r="B4577" s="424" t="s">
        <v>382</v>
      </c>
      <c r="C4577" s="435" t="s">
        <v>411</v>
      </c>
      <c r="D4577" s="430">
        <v>3075000</v>
      </c>
      <c r="E4577" s="430">
        <v>1658798</v>
      </c>
      <c r="F4577" s="430">
        <f t="shared" si="83"/>
        <v>1416202</v>
      </c>
    </row>
    <row r="4578" spans="1:6">
      <c r="A4578" s="432"/>
      <c r="B4578" s="424" t="s">
        <v>384</v>
      </c>
      <c r="C4578" s="435" t="s">
        <v>413</v>
      </c>
      <c r="D4578" s="430">
        <v>1451286</v>
      </c>
      <c r="E4578" s="430">
        <v>637230</v>
      </c>
      <c r="F4578" s="430">
        <f t="shared" si="83"/>
        <v>814056</v>
      </c>
    </row>
    <row r="4579" spans="1:6">
      <c r="A4579" s="432"/>
      <c r="B4579" s="424" t="s">
        <v>1818</v>
      </c>
      <c r="C4579" s="435" t="s">
        <v>415</v>
      </c>
      <c r="D4579" s="430">
        <v>7562735</v>
      </c>
      <c r="E4579" s="430">
        <v>3868789</v>
      </c>
      <c r="F4579" s="430">
        <f t="shared" si="83"/>
        <v>3693946</v>
      </c>
    </row>
    <row r="4580" spans="1:6">
      <c r="A4580" s="432"/>
      <c r="B4580" s="424" t="s">
        <v>387</v>
      </c>
      <c r="C4580" s="435" t="s">
        <v>417</v>
      </c>
      <c r="D4580" s="430">
        <v>1660300</v>
      </c>
      <c r="E4580" s="430">
        <v>895644</v>
      </c>
      <c r="F4580" s="430">
        <f t="shared" si="83"/>
        <v>764656</v>
      </c>
    </row>
    <row r="4581" spans="1:6">
      <c r="A4581" s="432"/>
      <c r="B4581" s="424" t="s">
        <v>391</v>
      </c>
      <c r="C4581" s="435" t="s">
        <v>419</v>
      </c>
      <c r="D4581" s="430">
        <v>6198575</v>
      </c>
      <c r="E4581" s="430">
        <v>3023821</v>
      </c>
      <c r="F4581" s="430">
        <f t="shared" si="83"/>
        <v>3174754</v>
      </c>
    </row>
    <row r="4582" spans="1:6">
      <c r="A4582" s="432"/>
      <c r="B4582" s="424" t="s">
        <v>395</v>
      </c>
      <c r="C4582" s="435" t="s">
        <v>420</v>
      </c>
      <c r="D4582" s="430">
        <v>9423127</v>
      </c>
      <c r="E4582" s="430">
        <v>5081223</v>
      </c>
      <c r="F4582" s="430">
        <f t="shared" si="83"/>
        <v>4341904</v>
      </c>
    </row>
    <row r="4583" spans="1:6">
      <c r="A4583" s="432"/>
      <c r="B4583" s="424" t="s">
        <v>397</v>
      </c>
      <c r="C4583" s="435" t="s">
        <v>422</v>
      </c>
      <c r="D4583" s="430">
        <v>4454909</v>
      </c>
      <c r="E4583" s="430">
        <v>1784875</v>
      </c>
      <c r="F4583" s="430">
        <f t="shared" si="83"/>
        <v>2670034</v>
      </c>
    </row>
    <row r="4584" spans="1:6">
      <c r="A4584" s="432"/>
      <c r="B4584" s="424" t="s">
        <v>399</v>
      </c>
      <c r="C4584" s="435" t="s">
        <v>424</v>
      </c>
      <c r="D4584" s="430">
        <v>395000</v>
      </c>
      <c r="E4584" s="430">
        <v>213083</v>
      </c>
      <c r="F4584" s="430">
        <f t="shared" si="83"/>
        <v>181917</v>
      </c>
    </row>
    <row r="4585" spans="1:6">
      <c r="A4585" s="432"/>
      <c r="B4585" s="424" t="s">
        <v>404</v>
      </c>
      <c r="C4585" s="435" t="s">
        <v>426</v>
      </c>
      <c r="D4585" s="430">
        <v>6711716</v>
      </c>
      <c r="E4585" s="430">
        <v>2454530</v>
      </c>
      <c r="F4585" s="430">
        <f t="shared" si="83"/>
        <v>4257186</v>
      </c>
    </row>
    <row r="4586" spans="1:6">
      <c r="A4586" s="432"/>
      <c r="B4586" s="424" t="s">
        <v>1819</v>
      </c>
      <c r="C4586" s="435" t="s">
        <v>1183</v>
      </c>
      <c r="D4586" s="430">
        <v>23876127</v>
      </c>
      <c r="E4586" s="430">
        <v>10586610</v>
      </c>
      <c r="F4586" s="430">
        <f t="shared" si="83"/>
        <v>13289517</v>
      </c>
    </row>
    <row r="4587" spans="1:6">
      <c r="A4587" s="432"/>
      <c r="B4587" s="424" t="s">
        <v>407</v>
      </c>
      <c r="C4587" s="435" t="s">
        <v>429</v>
      </c>
      <c r="D4587" s="430">
        <v>1865000</v>
      </c>
      <c r="E4587" s="430">
        <v>1006058</v>
      </c>
      <c r="F4587" s="430">
        <f t="shared" si="83"/>
        <v>858942</v>
      </c>
    </row>
    <row r="4588" spans="1:6">
      <c r="A4588" s="432"/>
      <c r="B4588" s="424" t="s">
        <v>409</v>
      </c>
      <c r="C4588" s="435" t="s">
        <v>1184</v>
      </c>
      <c r="D4588" s="430">
        <v>33711051</v>
      </c>
      <c r="E4588" s="430">
        <v>15657957</v>
      </c>
      <c r="F4588" s="430">
        <f t="shared" si="83"/>
        <v>18053094</v>
      </c>
    </row>
    <row r="4589" spans="1:6">
      <c r="A4589" s="432"/>
      <c r="B4589" s="424" t="s">
        <v>410</v>
      </c>
      <c r="C4589" s="435" t="s">
        <v>1011</v>
      </c>
      <c r="D4589" s="430">
        <v>4852171</v>
      </c>
      <c r="E4589" s="430">
        <v>1868901</v>
      </c>
      <c r="F4589" s="430">
        <f t="shared" si="83"/>
        <v>2983270</v>
      </c>
    </row>
    <row r="4590" spans="1:6">
      <c r="A4590" s="432"/>
      <c r="B4590" s="424" t="s">
        <v>412</v>
      </c>
      <c r="C4590" s="435" t="s">
        <v>432</v>
      </c>
      <c r="D4590" s="430">
        <v>8215000</v>
      </c>
      <c r="E4590" s="430">
        <v>4431551</v>
      </c>
      <c r="F4590" s="430">
        <f t="shared" si="83"/>
        <v>3783449</v>
      </c>
    </row>
    <row r="4591" spans="1:6">
      <c r="A4591" s="432"/>
      <c r="B4591" s="424" t="s">
        <v>416</v>
      </c>
      <c r="C4591" s="435" t="s">
        <v>434</v>
      </c>
      <c r="D4591" s="430">
        <v>71000</v>
      </c>
      <c r="E4591" s="430">
        <v>38300</v>
      </c>
      <c r="F4591" s="430">
        <f t="shared" si="83"/>
        <v>32700</v>
      </c>
    </row>
    <row r="4592" spans="1:6">
      <c r="A4592" s="432"/>
      <c r="B4592" s="424" t="s">
        <v>414</v>
      </c>
      <c r="C4592" s="435" t="s">
        <v>436</v>
      </c>
      <c r="D4592" s="430">
        <v>11374775</v>
      </c>
      <c r="E4592" s="430">
        <v>5551328</v>
      </c>
      <c r="F4592" s="430">
        <f t="shared" si="83"/>
        <v>5823447</v>
      </c>
    </row>
    <row r="4593" spans="1:6">
      <c r="A4593" s="432"/>
      <c r="B4593" s="424" t="s">
        <v>418</v>
      </c>
      <c r="C4593" s="435" t="s">
        <v>438</v>
      </c>
      <c r="D4593" s="430">
        <v>14483000</v>
      </c>
      <c r="E4593" s="430">
        <v>7649491</v>
      </c>
      <c r="F4593" s="430">
        <f t="shared" si="83"/>
        <v>6833509</v>
      </c>
    </row>
    <row r="4594" spans="1:6">
      <c r="A4594" s="432"/>
      <c r="B4594" s="424" t="s">
        <v>421</v>
      </c>
      <c r="C4594" s="435" t="s">
        <v>439</v>
      </c>
      <c r="D4594" s="430">
        <v>96134213</v>
      </c>
      <c r="E4594" s="430">
        <v>7436310</v>
      </c>
      <c r="F4594" s="430">
        <f t="shared" si="83"/>
        <v>88697903</v>
      </c>
    </row>
    <row r="4595" spans="1:6">
      <c r="A4595" s="432"/>
      <c r="B4595" s="424" t="s">
        <v>423</v>
      </c>
      <c r="C4595" s="435" t="s">
        <v>441</v>
      </c>
      <c r="D4595" s="430">
        <v>37235308</v>
      </c>
      <c r="E4595" s="430">
        <v>12515284</v>
      </c>
      <c r="F4595" s="430">
        <f t="shared" si="83"/>
        <v>24720024</v>
      </c>
    </row>
    <row r="4596" spans="1:6">
      <c r="A4596" s="432"/>
      <c r="B4596" s="424" t="s">
        <v>428</v>
      </c>
      <c r="C4596" s="435" t="s">
        <v>443</v>
      </c>
      <c r="D4596" s="430">
        <v>3936765</v>
      </c>
      <c r="E4596" s="430">
        <v>1876503</v>
      </c>
      <c r="F4596" s="430">
        <f t="shared" si="83"/>
        <v>2060262</v>
      </c>
    </row>
    <row r="4597" spans="1:6">
      <c r="A4597" s="432"/>
      <c r="B4597" s="424" t="s">
        <v>430</v>
      </c>
      <c r="C4597" s="435" t="s">
        <v>445</v>
      </c>
      <c r="D4597" s="430">
        <v>17691827</v>
      </c>
      <c r="E4597" s="430">
        <v>6862444</v>
      </c>
      <c r="F4597" s="430">
        <f t="shared" si="83"/>
        <v>10829383</v>
      </c>
    </row>
    <row r="4598" spans="1:6">
      <c r="A4598" s="432"/>
      <c r="B4598" s="424" t="s">
        <v>431</v>
      </c>
      <c r="C4598" s="435" t="s">
        <v>447</v>
      </c>
      <c r="D4598" s="430">
        <v>3072328</v>
      </c>
      <c r="E4598" s="430">
        <v>1557574</v>
      </c>
      <c r="F4598" s="430">
        <f t="shared" si="83"/>
        <v>1514754</v>
      </c>
    </row>
    <row r="4599" spans="1:6">
      <c r="A4599" s="432"/>
      <c r="B4599" s="424" t="s">
        <v>433</v>
      </c>
      <c r="C4599" s="435" t="s">
        <v>1185</v>
      </c>
      <c r="D4599" s="430">
        <v>371000</v>
      </c>
      <c r="E4599" s="430">
        <v>200128</v>
      </c>
      <c r="F4599" s="430">
        <f t="shared" si="83"/>
        <v>170872</v>
      </c>
    </row>
    <row r="4600" spans="1:6">
      <c r="A4600" s="432"/>
      <c r="B4600" s="424" t="s">
        <v>435</v>
      </c>
      <c r="C4600" s="435" t="s">
        <v>450</v>
      </c>
      <c r="D4600" s="430">
        <v>3955000</v>
      </c>
      <c r="E4600" s="430">
        <v>2133503</v>
      </c>
      <c r="F4600" s="430">
        <f t="shared" si="83"/>
        <v>1821497</v>
      </c>
    </row>
    <row r="4601" spans="1:6">
      <c r="A4601" s="432"/>
      <c r="B4601" s="424" t="s">
        <v>437</v>
      </c>
      <c r="C4601" s="435" t="s">
        <v>452</v>
      </c>
      <c r="D4601" s="430">
        <v>4808990</v>
      </c>
      <c r="E4601" s="430">
        <v>2396609</v>
      </c>
      <c r="F4601" s="430">
        <f t="shared" si="83"/>
        <v>2412381</v>
      </c>
    </row>
    <row r="4602" spans="1:6">
      <c r="A4602" s="432"/>
      <c r="B4602" s="424" t="s">
        <v>442</v>
      </c>
      <c r="C4602" s="435" t="s">
        <v>454</v>
      </c>
      <c r="D4602" s="430">
        <v>1083546</v>
      </c>
      <c r="E4602" s="430">
        <v>517625</v>
      </c>
      <c r="F4602" s="430">
        <f t="shared" si="83"/>
        <v>565921</v>
      </c>
    </row>
    <row r="4603" spans="1:6">
      <c r="A4603" s="432"/>
      <c r="B4603" s="424" t="s">
        <v>444</v>
      </c>
      <c r="C4603" s="435" t="s">
        <v>456</v>
      </c>
      <c r="D4603" s="430">
        <v>3401000</v>
      </c>
      <c r="E4603" s="430">
        <v>1834657</v>
      </c>
      <c r="F4603" s="430">
        <f t="shared" si="83"/>
        <v>1566343</v>
      </c>
    </row>
    <row r="4604" spans="1:6">
      <c r="A4604" s="432"/>
      <c r="B4604" s="424" t="s">
        <v>451</v>
      </c>
      <c r="C4604" s="435" t="s">
        <v>458</v>
      </c>
      <c r="D4604" s="430">
        <v>2097000</v>
      </c>
      <c r="E4604" s="430">
        <v>1131219</v>
      </c>
      <c r="F4604" s="430">
        <f t="shared" si="83"/>
        <v>965781</v>
      </c>
    </row>
    <row r="4605" spans="1:6">
      <c r="A4605" s="432"/>
      <c r="B4605" s="424" t="s">
        <v>453</v>
      </c>
      <c r="C4605" s="435" t="s">
        <v>1186</v>
      </c>
      <c r="D4605" s="430">
        <v>153885</v>
      </c>
      <c r="E4605" s="430">
        <v>83010</v>
      </c>
      <c r="F4605" s="430">
        <f t="shared" si="83"/>
        <v>70875</v>
      </c>
    </row>
    <row r="4606" spans="1:6">
      <c r="A4606" s="432"/>
      <c r="B4606" s="424" t="s">
        <v>455</v>
      </c>
      <c r="C4606" s="435" t="s">
        <v>461</v>
      </c>
      <c r="D4606" s="430">
        <v>24340099</v>
      </c>
      <c r="E4606" s="430">
        <v>12764347</v>
      </c>
      <c r="F4606" s="430">
        <f t="shared" si="83"/>
        <v>11575752</v>
      </c>
    </row>
    <row r="4607" spans="1:6">
      <c r="A4607" s="432"/>
      <c r="B4607" s="424" t="s">
        <v>457</v>
      </c>
      <c r="C4607" s="435" t="s">
        <v>463</v>
      </c>
      <c r="D4607" s="430">
        <v>1735581</v>
      </c>
      <c r="E4607" s="430">
        <v>768961</v>
      </c>
      <c r="F4607" s="430">
        <f t="shared" si="83"/>
        <v>966620</v>
      </c>
    </row>
    <row r="4608" spans="1:6">
      <c r="A4608" s="432"/>
      <c r="B4608" s="424" t="s">
        <v>460</v>
      </c>
      <c r="C4608" s="435" t="s">
        <v>465</v>
      </c>
      <c r="D4608" s="430">
        <v>28998</v>
      </c>
      <c r="E4608" s="430">
        <v>15646</v>
      </c>
      <c r="F4608" s="430">
        <f t="shared" si="83"/>
        <v>13352</v>
      </c>
    </row>
    <row r="4609" spans="1:6">
      <c r="A4609" s="432"/>
      <c r="B4609" s="424" t="s">
        <v>462</v>
      </c>
      <c r="C4609" s="435" t="s">
        <v>467</v>
      </c>
      <c r="D4609" s="430">
        <v>10771029</v>
      </c>
      <c r="E4609" s="430">
        <v>5810388</v>
      </c>
      <c r="F4609" s="430">
        <f t="shared" si="83"/>
        <v>4960641</v>
      </c>
    </row>
    <row r="4610" spans="1:6">
      <c r="A4610" s="432"/>
      <c r="B4610" s="424" t="s">
        <v>464</v>
      </c>
      <c r="C4610" s="435" t="s">
        <v>469</v>
      </c>
      <c r="D4610" s="430">
        <v>2368170</v>
      </c>
      <c r="E4610" s="430">
        <v>934854</v>
      </c>
      <c r="F4610" s="430">
        <f t="shared" si="83"/>
        <v>1433316</v>
      </c>
    </row>
    <row r="4611" spans="1:6">
      <c r="A4611" s="432"/>
      <c r="B4611" s="424" t="s">
        <v>466</v>
      </c>
      <c r="C4611" s="435" t="s">
        <v>471</v>
      </c>
      <c r="D4611" s="430">
        <v>8251790</v>
      </c>
      <c r="E4611" s="430">
        <v>4320312</v>
      </c>
      <c r="F4611" s="430">
        <f t="shared" si="83"/>
        <v>3931478</v>
      </c>
    </row>
    <row r="4612" spans="1:6">
      <c r="A4612" s="432"/>
      <c r="B4612" s="424" t="s">
        <v>468</v>
      </c>
      <c r="C4612" s="435" t="s">
        <v>848</v>
      </c>
      <c r="D4612" s="430">
        <v>4610945</v>
      </c>
      <c r="E4612" s="430">
        <v>2482419</v>
      </c>
      <c r="F4612" s="430">
        <f t="shared" si="83"/>
        <v>2128526</v>
      </c>
    </row>
    <row r="4613" spans="1:6">
      <c r="A4613" s="432"/>
      <c r="B4613" s="424" t="s">
        <v>470</v>
      </c>
      <c r="C4613" s="435" t="s">
        <v>473</v>
      </c>
      <c r="D4613" s="430">
        <v>6502449</v>
      </c>
      <c r="E4613" s="430">
        <v>3467491</v>
      </c>
      <c r="F4613" s="430">
        <f t="shared" si="83"/>
        <v>3034958</v>
      </c>
    </row>
    <row r="4614" spans="1:6">
      <c r="A4614" s="432"/>
      <c r="B4614" s="424" t="s">
        <v>472</v>
      </c>
      <c r="C4614" s="435" t="s">
        <v>475</v>
      </c>
      <c r="D4614" s="430">
        <v>5941000</v>
      </c>
      <c r="E4614" s="430">
        <v>3204852</v>
      </c>
      <c r="F4614" s="430">
        <f t="shared" si="83"/>
        <v>2736148</v>
      </c>
    </row>
    <row r="4615" spans="1:6">
      <c r="A4615" s="432"/>
      <c r="B4615" s="424" t="s">
        <v>474</v>
      </c>
      <c r="C4615" s="435" t="s">
        <v>477</v>
      </c>
      <c r="D4615" s="430">
        <v>5815000</v>
      </c>
      <c r="E4615" s="430">
        <v>3136886</v>
      </c>
      <c r="F4615" s="430">
        <f t="shared" si="83"/>
        <v>2678114</v>
      </c>
    </row>
    <row r="4616" spans="1:6">
      <c r="A4616" s="432"/>
      <c r="B4616" s="424" t="s">
        <v>476</v>
      </c>
      <c r="C4616" s="435" t="s">
        <v>479</v>
      </c>
      <c r="D4616" s="430">
        <v>6494000</v>
      </c>
      <c r="E4616" s="430">
        <v>3503169</v>
      </c>
      <c r="F4616" s="430">
        <f t="shared" ref="F4616:F4656" si="84">D4616-E4616</f>
        <v>2990831</v>
      </c>
    </row>
    <row r="4617" spans="1:6" ht="12.75">
      <c r="A4617" s="432"/>
      <c r="B4617" s="424" t="s">
        <v>482</v>
      </c>
      <c r="C4617" s="419"/>
      <c r="D4617" s="430">
        <v>4460883</v>
      </c>
      <c r="E4617" s="430">
        <v>1759309</v>
      </c>
      <c r="F4617" s="430">
        <f t="shared" si="84"/>
        <v>2701574</v>
      </c>
    </row>
    <row r="4618" spans="1:6">
      <c r="A4618" s="432"/>
      <c r="B4618" s="424" t="s">
        <v>484</v>
      </c>
      <c r="C4618" s="435" t="s">
        <v>253</v>
      </c>
      <c r="D4618" s="430">
        <v>15218523</v>
      </c>
      <c r="E4618" s="430">
        <v>6526437</v>
      </c>
      <c r="F4618" s="430">
        <f t="shared" si="84"/>
        <v>8692086</v>
      </c>
    </row>
    <row r="4619" spans="1:6">
      <c r="A4619" s="432"/>
      <c r="B4619" s="424" t="s">
        <v>486</v>
      </c>
      <c r="C4619" s="435" t="s">
        <v>481</v>
      </c>
      <c r="D4619" s="430">
        <v>537000</v>
      </c>
      <c r="E4619" s="430">
        <v>289682</v>
      </c>
      <c r="F4619" s="430">
        <f t="shared" si="84"/>
        <v>247318</v>
      </c>
    </row>
    <row r="4620" spans="1:6">
      <c r="A4620" s="432"/>
      <c r="B4620" s="424" t="s">
        <v>488</v>
      </c>
      <c r="C4620" s="435" t="s">
        <v>483</v>
      </c>
      <c r="D4620" s="430">
        <v>1943405</v>
      </c>
      <c r="E4620" s="430">
        <v>767157</v>
      </c>
      <c r="F4620" s="430">
        <f t="shared" si="84"/>
        <v>1176248</v>
      </c>
    </row>
    <row r="4621" spans="1:6">
      <c r="A4621" s="432"/>
      <c r="B4621" s="424" t="s">
        <v>491</v>
      </c>
      <c r="C4621" s="435" t="s">
        <v>485</v>
      </c>
      <c r="D4621" s="430">
        <v>3052000</v>
      </c>
      <c r="E4621" s="430">
        <v>1646383</v>
      </c>
      <c r="F4621" s="430">
        <f t="shared" si="84"/>
        <v>1405617</v>
      </c>
    </row>
    <row r="4622" spans="1:6">
      <c r="A4622" s="432"/>
      <c r="B4622" s="424" t="s">
        <v>493</v>
      </c>
      <c r="C4622" s="435" t="s">
        <v>487</v>
      </c>
      <c r="D4622" s="430">
        <v>7408000</v>
      </c>
      <c r="E4622" s="430">
        <v>3996231</v>
      </c>
      <c r="F4622" s="430">
        <f t="shared" si="84"/>
        <v>3411769</v>
      </c>
    </row>
    <row r="4623" spans="1:6">
      <c r="A4623" s="432"/>
      <c r="B4623" s="424" t="s">
        <v>497</v>
      </c>
      <c r="C4623" s="435" t="s">
        <v>1187</v>
      </c>
      <c r="D4623" s="430">
        <v>14038695</v>
      </c>
      <c r="E4623" s="430">
        <v>7573146</v>
      </c>
      <c r="F4623" s="430">
        <f t="shared" si="84"/>
        <v>6465549</v>
      </c>
    </row>
    <row r="4624" spans="1:6">
      <c r="A4624" s="432"/>
      <c r="B4624" s="424" t="s">
        <v>498</v>
      </c>
      <c r="C4624" s="435" t="s">
        <v>490</v>
      </c>
      <c r="D4624" s="430">
        <v>71497692</v>
      </c>
      <c r="E4624" s="430">
        <v>28214199</v>
      </c>
      <c r="F4624" s="430">
        <f t="shared" si="84"/>
        <v>43283493</v>
      </c>
    </row>
    <row r="4625" spans="1:6">
      <c r="A4625" s="432"/>
      <c r="B4625" s="424" t="s">
        <v>501</v>
      </c>
      <c r="C4625" s="435" t="s">
        <v>492</v>
      </c>
      <c r="D4625" s="430">
        <v>16355343</v>
      </c>
      <c r="E4625" s="430">
        <v>6528087</v>
      </c>
      <c r="F4625" s="430">
        <f t="shared" si="84"/>
        <v>9827256</v>
      </c>
    </row>
    <row r="4626" spans="1:6">
      <c r="A4626" s="432"/>
      <c r="B4626" s="424" t="s">
        <v>502</v>
      </c>
      <c r="C4626" s="435" t="s">
        <v>494</v>
      </c>
      <c r="D4626" s="430">
        <v>5673000</v>
      </c>
      <c r="E4626" s="430">
        <v>3060281</v>
      </c>
      <c r="F4626" s="430">
        <f t="shared" si="84"/>
        <v>2612719</v>
      </c>
    </row>
    <row r="4627" spans="1:6">
      <c r="A4627" s="432"/>
      <c r="B4627" s="424" t="s">
        <v>507</v>
      </c>
      <c r="C4627" s="435" t="s">
        <v>496</v>
      </c>
      <c r="D4627" s="430">
        <v>34791422</v>
      </c>
      <c r="E4627" s="430">
        <v>14162129</v>
      </c>
      <c r="F4627" s="430">
        <f t="shared" si="84"/>
        <v>20629293</v>
      </c>
    </row>
    <row r="4628" spans="1:6">
      <c r="A4628" s="432"/>
      <c r="B4628" s="424" t="s">
        <v>512</v>
      </c>
      <c r="C4628" s="435" t="s">
        <v>1188</v>
      </c>
      <c r="D4628" s="430">
        <v>5806453</v>
      </c>
      <c r="E4628" s="430">
        <v>2799028</v>
      </c>
      <c r="F4628" s="430">
        <f t="shared" si="84"/>
        <v>3007425</v>
      </c>
    </row>
    <row r="4629" spans="1:6">
      <c r="A4629" s="432"/>
      <c r="B4629" s="424" t="s">
        <v>448</v>
      </c>
      <c r="C4629" s="435" t="s">
        <v>499</v>
      </c>
      <c r="D4629" s="430">
        <v>16072731</v>
      </c>
      <c r="E4629" s="430">
        <v>8761548</v>
      </c>
      <c r="F4629" s="430">
        <f t="shared" si="84"/>
        <v>7311183</v>
      </c>
    </row>
    <row r="4630" spans="1:6">
      <c r="A4630" s="432"/>
      <c r="B4630" s="424" t="s">
        <v>375</v>
      </c>
      <c r="C4630" s="435" t="s">
        <v>295</v>
      </c>
      <c r="D4630" s="430">
        <v>73716523</v>
      </c>
      <c r="E4630" s="430">
        <v>30989512</v>
      </c>
      <c r="F4630" s="430">
        <f t="shared" si="84"/>
        <v>42727011</v>
      </c>
    </row>
    <row r="4631" spans="1:6">
      <c r="A4631" s="432"/>
      <c r="B4631" s="424" t="s">
        <v>509</v>
      </c>
      <c r="C4631" s="420"/>
      <c r="D4631" s="430">
        <v>13744589</v>
      </c>
      <c r="E4631" s="430">
        <v>6700322</v>
      </c>
      <c r="F4631" s="430">
        <f t="shared" si="84"/>
        <v>7044267</v>
      </c>
    </row>
    <row r="4632" spans="1:6">
      <c r="A4632" s="432"/>
      <c r="B4632" s="424" t="s">
        <v>357</v>
      </c>
      <c r="C4632" s="435" t="s">
        <v>1189</v>
      </c>
      <c r="D4632" s="430">
        <v>32092956</v>
      </c>
      <c r="E4632" s="430">
        <v>15604894</v>
      </c>
      <c r="F4632" s="430">
        <f t="shared" si="84"/>
        <v>16488062</v>
      </c>
    </row>
    <row r="4633" spans="1:6">
      <c r="A4633" s="432"/>
      <c r="B4633" s="424" t="s">
        <v>1820</v>
      </c>
      <c r="C4633" s="435" t="s">
        <v>1190</v>
      </c>
      <c r="D4633" s="430">
        <v>684000</v>
      </c>
      <c r="E4633" s="430">
        <v>292284</v>
      </c>
      <c r="F4633" s="430">
        <f t="shared" si="84"/>
        <v>391716</v>
      </c>
    </row>
    <row r="4634" spans="1:6">
      <c r="A4634" s="432"/>
      <c r="B4634" s="424" t="s">
        <v>480</v>
      </c>
      <c r="C4634" s="435" t="s">
        <v>508</v>
      </c>
      <c r="D4634" s="430">
        <v>81864364</v>
      </c>
      <c r="E4634" s="430">
        <v>33586614</v>
      </c>
      <c r="F4634" s="430">
        <f t="shared" si="84"/>
        <v>48277750</v>
      </c>
    </row>
    <row r="4635" spans="1:6">
      <c r="A4635" s="432"/>
      <c r="B4635" s="424" t="s">
        <v>320</v>
      </c>
      <c r="C4635" s="435" t="s">
        <v>363</v>
      </c>
      <c r="D4635" s="430">
        <v>3205991</v>
      </c>
      <c r="E4635" s="430">
        <v>1404939</v>
      </c>
      <c r="F4635" s="430">
        <f t="shared" si="84"/>
        <v>1801052</v>
      </c>
    </row>
    <row r="4636" spans="1:6">
      <c r="A4636" s="432"/>
      <c r="B4636" s="424" t="s">
        <v>1821</v>
      </c>
      <c r="C4636" s="435" t="s">
        <v>511</v>
      </c>
      <c r="D4636" s="430">
        <v>58984422</v>
      </c>
      <c r="E4636" s="430">
        <v>33075610</v>
      </c>
      <c r="F4636" s="430">
        <f t="shared" si="84"/>
        <v>25908812</v>
      </c>
    </row>
    <row r="4637" spans="1:6">
      <c r="A4637" s="432"/>
      <c r="B4637" s="424" t="s">
        <v>394</v>
      </c>
      <c r="C4637" s="435" t="s">
        <v>513</v>
      </c>
      <c r="D4637" s="430">
        <v>1420600</v>
      </c>
      <c r="E4637" s="430">
        <v>853303</v>
      </c>
      <c r="F4637" s="430">
        <f t="shared" si="84"/>
        <v>567297</v>
      </c>
    </row>
    <row r="4638" spans="1:6">
      <c r="A4638" s="432"/>
      <c r="B4638" s="424" t="s">
        <v>1822</v>
      </c>
      <c r="C4638" s="435" t="s">
        <v>503</v>
      </c>
      <c r="D4638" s="430">
        <v>75036712</v>
      </c>
      <c r="E4638" s="430">
        <v>25061377</v>
      </c>
      <c r="F4638" s="430">
        <f t="shared" si="84"/>
        <v>49975335</v>
      </c>
    </row>
    <row r="4639" spans="1:6">
      <c r="A4639" s="432"/>
      <c r="B4639" s="424" t="s">
        <v>1823</v>
      </c>
      <c r="C4639" s="435" t="s">
        <v>505</v>
      </c>
      <c r="D4639" s="430">
        <v>449200</v>
      </c>
      <c r="E4639" s="430">
        <v>150803</v>
      </c>
      <c r="F4639" s="430">
        <f t="shared" si="84"/>
        <v>298397</v>
      </c>
    </row>
    <row r="4640" spans="1:6">
      <c r="A4640" s="432"/>
      <c r="B4640" s="424" t="s">
        <v>504</v>
      </c>
      <c r="C4640" s="435" t="s">
        <v>260</v>
      </c>
      <c r="D4640" s="430">
        <v>25201500</v>
      </c>
      <c r="E4640" s="430">
        <v>8928422</v>
      </c>
      <c r="F4640" s="430">
        <f t="shared" si="84"/>
        <v>16273078</v>
      </c>
    </row>
    <row r="4641" spans="1:6" ht="12.75">
      <c r="A4641" s="432"/>
      <c r="B4641" s="424" t="s">
        <v>1824</v>
      </c>
      <c r="C4641" s="419"/>
      <c r="D4641" s="430">
        <v>207710709</v>
      </c>
      <c r="E4641" s="430">
        <v>66829682</v>
      </c>
      <c r="F4641" s="430">
        <f t="shared" si="84"/>
        <v>140881027</v>
      </c>
    </row>
    <row r="4642" spans="1:6" ht="12.75">
      <c r="A4642" s="432"/>
      <c r="B4642" s="424" t="s">
        <v>1825</v>
      </c>
      <c r="C4642" s="419"/>
      <c r="D4642" s="430">
        <v>41527403</v>
      </c>
      <c r="E4642" s="430">
        <v>12765410</v>
      </c>
      <c r="F4642" s="430">
        <f t="shared" si="84"/>
        <v>28761993</v>
      </c>
    </row>
    <row r="4643" spans="1:6" ht="12.75">
      <c r="A4643" s="432"/>
      <c r="B4643" s="424" t="s">
        <v>309</v>
      </c>
      <c r="C4643" s="419"/>
      <c r="D4643" s="430">
        <v>18313842</v>
      </c>
      <c r="E4643" s="430">
        <v>5629633</v>
      </c>
      <c r="F4643" s="430">
        <f t="shared" si="84"/>
        <v>12684209</v>
      </c>
    </row>
    <row r="4644" spans="1:6" ht="12.75">
      <c r="A4644" s="432"/>
      <c r="B4644" s="424" t="s">
        <v>1826</v>
      </c>
      <c r="C4644" s="419"/>
      <c r="D4644" s="430">
        <v>168224950</v>
      </c>
      <c r="E4644" s="430">
        <v>53950672</v>
      </c>
      <c r="F4644" s="430">
        <f t="shared" si="84"/>
        <v>114274278</v>
      </c>
    </row>
    <row r="4645" spans="1:6">
      <c r="A4645" s="432"/>
      <c r="B4645" s="424" t="s">
        <v>500</v>
      </c>
      <c r="C4645" s="435" t="s">
        <v>1245</v>
      </c>
      <c r="D4645" s="430">
        <v>42867747</v>
      </c>
      <c r="E4645" s="430">
        <v>13597937</v>
      </c>
      <c r="F4645" s="430">
        <f t="shared" si="84"/>
        <v>29269810</v>
      </c>
    </row>
    <row r="4646" spans="1:6">
      <c r="A4646" s="432"/>
      <c r="B4646" s="424" t="s">
        <v>1827</v>
      </c>
      <c r="C4646" s="435" t="s">
        <v>1244</v>
      </c>
      <c r="D4646" s="430">
        <v>16016445</v>
      </c>
      <c r="E4646" s="430">
        <v>4922108</v>
      </c>
      <c r="F4646" s="430">
        <f t="shared" si="84"/>
        <v>11094337</v>
      </c>
    </row>
    <row r="4647" spans="1:6" ht="12.75">
      <c r="A4647" s="419"/>
      <c r="B4647" s="424" t="s">
        <v>1828</v>
      </c>
      <c r="C4647" s="435" t="s">
        <v>1243</v>
      </c>
      <c r="D4647" s="430">
        <v>6328570</v>
      </c>
      <c r="E4647" s="430">
        <v>1732243</v>
      </c>
      <c r="F4647" s="430">
        <f t="shared" si="84"/>
        <v>4596327</v>
      </c>
    </row>
    <row r="4648" spans="1:6">
      <c r="A4648" s="432"/>
      <c r="B4648" s="424" t="s">
        <v>377</v>
      </c>
      <c r="C4648" s="435" t="s">
        <v>1242</v>
      </c>
      <c r="D4648" s="430">
        <v>13952205</v>
      </c>
      <c r="E4648" s="430">
        <v>7295640</v>
      </c>
      <c r="F4648" s="430">
        <f t="shared" si="84"/>
        <v>6656565</v>
      </c>
    </row>
    <row r="4649" spans="1:6" ht="12.75">
      <c r="A4649" s="419"/>
      <c r="B4649" s="424" t="s">
        <v>495</v>
      </c>
      <c r="C4649" s="435" t="s">
        <v>1241</v>
      </c>
      <c r="D4649" s="430">
        <v>3103274</v>
      </c>
      <c r="E4649" s="430">
        <v>1340231</v>
      </c>
      <c r="F4649" s="430">
        <f t="shared" si="84"/>
        <v>1763043</v>
      </c>
    </row>
    <row r="4650" spans="1:6">
      <c r="A4650" s="432"/>
      <c r="B4650" s="424" t="s">
        <v>316</v>
      </c>
      <c r="C4650" s="435" t="s">
        <v>1240</v>
      </c>
      <c r="D4650" s="430">
        <v>7675736</v>
      </c>
      <c r="E4650" s="430">
        <v>1867232</v>
      </c>
      <c r="F4650" s="430">
        <f t="shared" si="84"/>
        <v>5808504</v>
      </c>
    </row>
    <row r="4651" spans="1:6" ht="12.75">
      <c r="A4651" s="432"/>
      <c r="B4651" s="424" t="s">
        <v>506</v>
      </c>
      <c r="C4651" s="419"/>
      <c r="D4651" s="430">
        <v>1387000</v>
      </c>
      <c r="E4651" s="430">
        <v>998265</v>
      </c>
      <c r="F4651" s="430">
        <f t="shared" si="84"/>
        <v>388735</v>
      </c>
    </row>
    <row r="4652" spans="1:6" ht="12.75">
      <c r="A4652" s="432"/>
      <c r="B4652" s="424" t="s">
        <v>1411</v>
      </c>
      <c r="C4652" s="419"/>
      <c r="D4652" s="430">
        <v>34631251</v>
      </c>
      <c r="E4652" s="430">
        <v>9348303</v>
      </c>
      <c r="F4652" s="430">
        <f t="shared" si="84"/>
        <v>25282948</v>
      </c>
    </row>
    <row r="4653" spans="1:6" ht="12.75">
      <c r="A4653" s="432"/>
      <c r="B4653" s="424" t="s">
        <v>1829</v>
      </c>
      <c r="C4653" s="419"/>
      <c r="D4653" s="430">
        <v>182700000</v>
      </c>
      <c r="E4653" s="430">
        <v>31534515</v>
      </c>
      <c r="F4653" s="430">
        <f t="shared" si="84"/>
        <v>151165485</v>
      </c>
    </row>
    <row r="4654" spans="1:6" ht="12.75">
      <c r="A4654" s="432"/>
      <c r="B4654" s="424" t="s">
        <v>1830</v>
      </c>
      <c r="C4654" s="419"/>
      <c r="D4654" s="430">
        <v>3389562</v>
      </c>
      <c r="E4654" s="430">
        <v>568211</v>
      </c>
      <c r="F4654" s="430">
        <f t="shared" si="84"/>
        <v>2821351</v>
      </c>
    </row>
    <row r="4655" spans="1:6" ht="12.75">
      <c r="A4655" s="432"/>
      <c r="B4655" s="424" t="s">
        <v>1831</v>
      </c>
      <c r="C4655" s="419"/>
      <c r="D4655" s="430">
        <v>130000</v>
      </c>
      <c r="E4655" s="430">
        <v>12106</v>
      </c>
      <c r="F4655" s="430">
        <f t="shared" si="84"/>
        <v>117894</v>
      </c>
    </row>
    <row r="4656" spans="1:6" ht="12.75">
      <c r="A4656" s="432"/>
      <c r="B4656" s="424" t="s">
        <v>1221</v>
      </c>
      <c r="C4656" s="419"/>
      <c r="D4656" s="430">
        <v>1800000</v>
      </c>
      <c r="E4656" s="430">
        <v>198838</v>
      </c>
      <c r="F4656" s="430">
        <f t="shared" si="84"/>
        <v>1601162</v>
      </c>
    </row>
    <row r="4657" spans="1:6" ht="12.75">
      <c r="A4657" s="432"/>
      <c r="B4657" s="419"/>
      <c r="C4657" s="419"/>
      <c r="D4657" s="431">
        <f>SUM(D4487:D4656)</f>
        <v>3009999048</v>
      </c>
      <c r="E4657" s="431">
        <f t="shared" ref="E4657:F4657" si="85">SUM(E4487:E4656)</f>
        <v>1166388616</v>
      </c>
      <c r="F4657" s="431">
        <f t="shared" si="85"/>
        <v>1843610432</v>
      </c>
    </row>
    <row r="4658" spans="1:6" ht="12.75">
      <c r="A4658" s="229"/>
      <c r="B4658" s="229"/>
      <c r="C4658" s="229"/>
      <c r="D4658" s="235"/>
      <c r="E4658" s="229"/>
    </row>
    <row r="4659" spans="1:6" ht="12.75">
      <c r="A4659" s="229"/>
      <c r="B4659" s="229"/>
      <c r="C4659" s="229"/>
      <c r="D4659" s="236"/>
      <c r="E4659" s="236"/>
      <c r="F4659" s="229"/>
    </row>
    <row r="4660" spans="1:6" ht="12.75">
      <c r="A4660" s="229"/>
      <c r="B4660" s="229"/>
      <c r="C4660" s="230"/>
      <c r="D4660" s="229"/>
      <c r="E4660" s="229"/>
    </row>
    <row r="4661" spans="1:6">
      <c r="A4661" s="418" t="s">
        <v>514</v>
      </c>
      <c r="B4661" s="424" t="s">
        <v>515</v>
      </c>
      <c r="C4661" s="435" t="s">
        <v>1197</v>
      </c>
      <c r="D4661" s="430">
        <v>1309517</v>
      </c>
      <c r="E4661" s="430">
        <v>1309517</v>
      </c>
      <c r="F4661" s="430">
        <v>0</v>
      </c>
    </row>
    <row r="4662" spans="1:6" ht="12.75">
      <c r="A4662" s="419"/>
      <c r="B4662" s="424" t="s">
        <v>516</v>
      </c>
      <c r="C4662" s="435" t="s">
        <v>253</v>
      </c>
      <c r="D4662" s="430">
        <v>186000</v>
      </c>
      <c r="E4662" s="430">
        <v>186000</v>
      </c>
      <c r="F4662" s="430">
        <v>0</v>
      </c>
    </row>
    <row r="4663" spans="1:6" ht="12.75">
      <c r="A4663" s="419"/>
      <c r="B4663" s="424" t="s">
        <v>517</v>
      </c>
      <c r="C4663" s="435" t="s">
        <v>518</v>
      </c>
      <c r="D4663" s="430">
        <v>1784076</v>
      </c>
      <c r="E4663" s="430">
        <v>1784076</v>
      </c>
      <c r="F4663" s="430">
        <v>0</v>
      </c>
    </row>
    <row r="4664" spans="1:6" ht="12.75">
      <c r="A4664" s="419"/>
      <c r="B4664" s="419"/>
      <c r="C4664" s="419"/>
      <c r="D4664" s="431">
        <v>3279593</v>
      </c>
      <c r="E4664" s="431">
        <v>3279593</v>
      </c>
      <c r="F4664" s="431">
        <v>0</v>
      </c>
    </row>
    <row r="4665" spans="1:6" ht="12.75">
      <c r="A4665" s="229"/>
      <c r="B4665" s="229"/>
      <c r="C4665" s="230"/>
      <c r="D4665" s="229"/>
      <c r="E4665" s="229"/>
    </row>
    <row r="4666" spans="1:6" ht="12.75">
      <c r="A4666" s="332" t="s">
        <v>519</v>
      </c>
      <c r="B4666" s="308" t="s">
        <v>520</v>
      </c>
      <c r="C4666" s="307"/>
      <c r="D4666" s="309">
        <v>4008000</v>
      </c>
      <c r="E4666" s="309">
        <v>0</v>
      </c>
      <c r="F4666" s="309">
        <v>4008000</v>
      </c>
    </row>
    <row r="4667" spans="1:6" ht="12.75">
      <c r="A4667" s="307"/>
      <c r="B4667" s="308" t="s">
        <v>521</v>
      </c>
      <c r="C4667" s="307"/>
      <c r="D4667" s="309">
        <v>4445000</v>
      </c>
      <c r="E4667" s="309">
        <v>0</v>
      </c>
      <c r="F4667" s="309">
        <v>4445000</v>
      </c>
    </row>
    <row r="4668" spans="1:6" ht="12.75">
      <c r="A4668" s="307"/>
      <c r="B4668" s="308" t="s">
        <v>1410</v>
      </c>
      <c r="C4668" s="307"/>
      <c r="D4668" s="309">
        <v>900000</v>
      </c>
      <c r="E4668" s="309">
        <v>0</v>
      </c>
      <c r="F4668" s="309">
        <v>900000</v>
      </c>
    </row>
    <row r="4669" spans="1:6" ht="12.75">
      <c r="A4669" s="307"/>
      <c r="B4669" s="308" t="s">
        <v>1411</v>
      </c>
      <c r="C4669" s="307"/>
      <c r="D4669" s="309">
        <v>36586240</v>
      </c>
      <c r="E4669" s="309">
        <v>0</v>
      </c>
      <c r="F4669" s="309">
        <v>36586240</v>
      </c>
    </row>
    <row r="4670" spans="1:6">
      <c r="A4670" s="308"/>
      <c r="B4670" s="308" t="s">
        <v>1411</v>
      </c>
      <c r="C4670" s="320"/>
      <c r="D4670" s="333">
        <v>365862400</v>
      </c>
      <c r="E4670" s="308">
        <v>0</v>
      </c>
      <c r="F4670" s="333">
        <v>365862400</v>
      </c>
    </row>
    <row r="4671" spans="1:6">
      <c r="A4671" s="308"/>
      <c r="B4671" s="308" t="s">
        <v>1621</v>
      </c>
      <c r="C4671" s="320"/>
      <c r="D4671" s="333">
        <v>125510556</v>
      </c>
      <c r="E4671" s="308">
        <v>0</v>
      </c>
      <c r="F4671" s="333">
        <v>125510556</v>
      </c>
    </row>
    <row r="4672" spans="1:6" ht="12.75">
      <c r="A4672" s="229"/>
      <c r="B4672" s="229"/>
      <c r="C4672" s="230"/>
      <c r="D4672" s="236">
        <f>SUM(D4666:D4671)</f>
        <v>537312196</v>
      </c>
      <c r="E4672" s="236">
        <f>SUM(E4666:E4671)</f>
        <v>0</v>
      </c>
      <c r="F4672" s="236">
        <f>SUM(F4666:F4671)</f>
        <v>537312196</v>
      </c>
    </row>
    <row r="4673" spans="1:6" ht="12.75">
      <c r="A4673" s="229"/>
      <c r="B4673" s="237"/>
      <c r="C4673" s="238"/>
      <c r="D4673" s="237"/>
      <c r="E4673" s="239"/>
      <c r="F4673" s="237"/>
    </row>
    <row r="4674" spans="1:6">
      <c r="A4674" s="228" t="s">
        <v>1413</v>
      </c>
      <c r="B4674" s="237"/>
      <c r="C4674" s="238"/>
      <c r="D4674" s="237"/>
      <c r="E4674" s="239"/>
    </row>
    <row r="4675" spans="1:6" ht="12">
      <c r="A4675" s="418" t="s">
        <v>585</v>
      </c>
      <c r="B4675" s="439" t="s">
        <v>1414</v>
      </c>
      <c r="C4675" s="440"/>
      <c r="D4675" s="441">
        <v>1228300</v>
      </c>
      <c r="E4675" s="442">
        <v>0</v>
      </c>
      <c r="F4675" s="441">
        <v>1228300</v>
      </c>
    </row>
    <row r="4676" spans="1:6" ht="12.75">
      <c r="A4676" s="419"/>
      <c r="B4676" s="439" t="s">
        <v>836</v>
      </c>
      <c r="C4676" s="440"/>
      <c r="D4676" s="441">
        <v>744700</v>
      </c>
      <c r="E4676" s="442">
        <v>0</v>
      </c>
      <c r="F4676" s="441">
        <v>744700</v>
      </c>
    </row>
    <row r="4677" spans="1:6" ht="12.75">
      <c r="A4677" s="419"/>
      <c r="B4677" s="439" t="s">
        <v>835</v>
      </c>
      <c r="C4677" s="440"/>
      <c r="D4677" s="441">
        <v>7573700</v>
      </c>
      <c r="E4677" s="442">
        <v>0</v>
      </c>
      <c r="F4677" s="441">
        <v>7573700</v>
      </c>
    </row>
    <row r="4678" spans="1:6" ht="12.75">
      <c r="A4678" s="419"/>
      <c r="B4678" s="439" t="s">
        <v>836</v>
      </c>
      <c r="C4678" s="440"/>
      <c r="D4678" s="441">
        <v>1708800</v>
      </c>
      <c r="E4678" s="442">
        <v>0</v>
      </c>
      <c r="F4678" s="441">
        <v>1708800</v>
      </c>
    </row>
    <row r="4679" spans="1:6" ht="12.75">
      <c r="A4679" s="419"/>
      <c r="B4679" s="439" t="s">
        <v>836</v>
      </c>
      <c r="C4679" s="440"/>
      <c r="D4679" s="441">
        <v>1675100</v>
      </c>
      <c r="E4679" s="442">
        <v>0</v>
      </c>
      <c r="F4679" s="441">
        <v>1675100</v>
      </c>
    </row>
    <row r="4680" spans="1:6" ht="12.75">
      <c r="A4680" s="419"/>
      <c r="B4680" s="439"/>
      <c r="C4680" s="440"/>
      <c r="D4680" s="443">
        <v>12930600</v>
      </c>
      <c r="E4680" s="444">
        <v>0</v>
      </c>
      <c r="F4680" s="443">
        <v>12930600</v>
      </c>
    </row>
    <row r="4681" spans="1:6" ht="12.75">
      <c r="A4681" s="229"/>
      <c r="B4681" s="237"/>
      <c r="C4681" s="238"/>
      <c r="D4681" s="237"/>
      <c r="E4681" s="239"/>
      <c r="F4681" s="229"/>
    </row>
    <row r="4682" spans="1:6" ht="12.75">
      <c r="A4682" s="229"/>
      <c r="B4682" s="237"/>
      <c r="C4682" s="238"/>
      <c r="D4682" s="237"/>
      <c r="E4682" s="239"/>
      <c r="F4682" s="229"/>
    </row>
    <row r="4683" spans="1:6">
      <c r="A4683" s="335" t="s">
        <v>1832</v>
      </c>
      <c r="B4683" s="234"/>
      <c r="C4683" s="230"/>
      <c r="D4683" s="234"/>
      <c r="E4683" s="235"/>
      <c r="F4683" s="316"/>
    </row>
    <row r="4684" spans="1:6">
      <c r="A4684" s="418" t="s">
        <v>585</v>
      </c>
      <c r="B4684" s="424" t="s">
        <v>1833</v>
      </c>
      <c r="C4684" s="420"/>
      <c r="D4684" s="424">
        <v>301197</v>
      </c>
      <c r="E4684" s="430">
        <v>86503</v>
      </c>
      <c r="F4684" s="445">
        <f>D4684-E4684</f>
        <v>214694</v>
      </c>
    </row>
    <row r="4685" spans="1:6">
      <c r="A4685" s="421"/>
      <c r="B4685" s="424" t="s">
        <v>1196</v>
      </c>
      <c r="C4685" s="420"/>
      <c r="D4685" s="424">
        <v>211955</v>
      </c>
      <c r="E4685" s="430">
        <v>65570</v>
      </c>
      <c r="F4685" s="445">
        <f t="shared" ref="F4685:F4690" si="86">D4685-E4685</f>
        <v>146385</v>
      </c>
    </row>
    <row r="4686" spans="1:6">
      <c r="A4686" s="421"/>
      <c r="B4686" s="424" t="s">
        <v>1834</v>
      </c>
      <c r="C4686" s="420"/>
      <c r="D4686" s="424">
        <v>1222840</v>
      </c>
      <c r="E4686" s="430">
        <v>625106</v>
      </c>
      <c r="F4686" s="445">
        <f t="shared" si="86"/>
        <v>597734</v>
      </c>
    </row>
    <row r="4687" spans="1:6">
      <c r="A4687" s="421"/>
      <c r="B4687" s="424" t="s">
        <v>1193</v>
      </c>
      <c r="C4687" s="420"/>
      <c r="D4687" s="424">
        <v>12400660</v>
      </c>
      <c r="E4687" s="430">
        <v>6554741</v>
      </c>
      <c r="F4687" s="445">
        <f t="shared" si="86"/>
        <v>5845919</v>
      </c>
    </row>
    <row r="4688" spans="1:6">
      <c r="A4688" s="421"/>
      <c r="B4688" s="424" t="s">
        <v>1194</v>
      </c>
      <c r="C4688" s="420"/>
      <c r="D4688" s="424">
        <v>1942931</v>
      </c>
      <c r="E4688" s="430">
        <v>454614</v>
      </c>
      <c r="F4688" s="445">
        <f t="shared" si="86"/>
        <v>1488317</v>
      </c>
    </row>
    <row r="4689" spans="1:6">
      <c r="A4689" s="421"/>
      <c r="B4689" s="424" t="s">
        <v>1192</v>
      </c>
      <c r="C4689" s="420"/>
      <c r="D4689" s="424">
        <v>5032219</v>
      </c>
      <c r="E4689" s="430">
        <v>2010260</v>
      </c>
      <c r="F4689" s="445">
        <f t="shared" si="86"/>
        <v>3021959</v>
      </c>
    </row>
    <row r="4690" spans="1:6">
      <c r="A4690" s="424"/>
      <c r="B4690" s="421" t="s">
        <v>1195</v>
      </c>
      <c r="C4690" s="420"/>
      <c r="D4690" s="421">
        <v>155000</v>
      </c>
      <c r="E4690" s="421">
        <v>70791</v>
      </c>
      <c r="F4690" s="445">
        <f t="shared" si="86"/>
        <v>84209</v>
      </c>
    </row>
    <row r="4691" spans="1:6">
      <c r="A4691" s="424"/>
      <c r="B4691" s="421"/>
      <c r="C4691" s="420"/>
      <c r="D4691" s="422">
        <f>SUM(D4684:D4690)</f>
        <v>21266802</v>
      </c>
      <c r="E4691" s="422">
        <f>SUM(E4684:E4690)</f>
        <v>9867585</v>
      </c>
      <c r="F4691" s="422">
        <f>SUM(F4684:F4690)</f>
        <v>11399217</v>
      </c>
    </row>
    <row r="4692" spans="1:6" ht="12.75">
      <c r="A4692" s="237"/>
      <c r="B4692" s="229"/>
      <c r="C4692" s="230"/>
      <c r="D4692" s="229"/>
      <c r="E4692" s="229"/>
    </row>
    <row r="4693" spans="1:6" ht="12.75">
      <c r="A4693" s="228" t="s">
        <v>522</v>
      </c>
      <c r="B4693" s="234" t="s">
        <v>523</v>
      </c>
      <c r="C4693" s="229"/>
      <c r="D4693" s="235">
        <v>250000</v>
      </c>
      <c r="E4693" s="235">
        <v>0</v>
      </c>
      <c r="F4693" s="235">
        <f>D4693-E4693</f>
        <v>250000</v>
      </c>
    </row>
    <row r="4694" spans="1:6" ht="12.75">
      <c r="A4694" s="229"/>
      <c r="B4694" s="234" t="s">
        <v>524</v>
      </c>
      <c r="C4694" s="229"/>
      <c r="D4694" s="235">
        <v>3000000</v>
      </c>
      <c r="E4694" s="235">
        <v>0</v>
      </c>
      <c r="F4694" s="235">
        <f t="shared" ref="F4694:F4699" si="87">D4694-E4694</f>
        <v>3000000</v>
      </c>
    </row>
    <row r="4695" spans="1:6" ht="12.75">
      <c r="A4695" s="229"/>
      <c r="B4695" s="234" t="s">
        <v>525</v>
      </c>
      <c r="C4695" s="229"/>
      <c r="D4695" s="235">
        <v>19122000</v>
      </c>
      <c r="E4695" s="235">
        <v>0</v>
      </c>
      <c r="F4695" s="235">
        <f t="shared" si="87"/>
        <v>19122000</v>
      </c>
    </row>
    <row r="4696" spans="1:6" ht="12.75">
      <c r="A4696" s="229"/>
      <c r="B4696" s="234" t="s">
        <v>526</v>
      </c>
      <c r="C4696" s="230"/>
      <c r="D4696" s="235">
        <v>930000</v>
      </c>
      <c r="E4696" s="235">
        <v>0</v>
      </c>
      <c r="F4696" s="235">
        <f t="shared" si="87"/>
        <v>930000</v>
      </c>
    </row>
    <row r="4697" spans="1:6" ht="12.75">
      <c r="A4697" s="229"/>
      <c r="B4697" s="234" t="s">
        <v>1127</v>
      </c>
      <c r="C4697" s="230"/>
      <c r="D4697" s="235">
        <v>400000</v>
      </c>
      <c r="E4697" s="235">
        <v>0</v>
      </c>
      <c r="F4697" s="235">
        <f t="shared" si="87"/>
        <v>400000</v>
      </c>
    </row>
    <row r="4698" spans="1:6" ht="12.75">
      <c r="A4698" s="229"/>
      <c r="B4698" s="234" t="s">
        <v>1198</v>
      </c>
      <c r="C4698" s="230"/>
      <c r="D4698" s="235">
        <v>1000</v>
      </c>
      <c r="E4698" s="235">
        <v>0</v>
      </c>
      <c r="F4698" s="235">
        <f t="shared" si="87"/>
        <v>1000</v>
      </c>
    </row>
    <row r="4699" spans="1:6" ht="12.75">
      <c r="A4699" s="229"/>
      <c r="B4699" s="234" t="s">
        <v>1239</v>
      </c>
      <c r="C4699" s="230"/>
      <c r="D4699" s="235">
        <v>14075000</v>
      </c>
      <c r="E4699" s="235">
        <v>0</v>
      </c>
      <c r="F4699" s="235">
        <f t="shared" si="87"/>
        <v>14075000</v>
      </c>
    </row>
    <row r="4700" spans="1:6" ht="12.75">
      <c r="A4700" s="229"/>
      <c r="B4700" s="229"/>
      <c r="C4700" s="230"/>
      <c r="D4700" s="236">
        <f>SUM(D4693:D4699)</f>
        <v>37778000</v>
      </c>
      <c r="E4700" s="236">
        <v>0</v>
      </c>
      <c r="F4700" s="236">
        <f>SUM(F4693:F4699)</f>
        <v>37778000</v>
      </c>
    </row>
    <row r="4701" spans="1:6" ht="12.75">
      <c r="A4701" s="229"/>
      <c r="B4701" s="229"/>
      <c r="C4701" s="230"/>
      <c r="D4701" s="229"/>
      <c r="E4701" s="229"/>
    </row>
    <row r="4702" spans="1:6" ht="12.75">
      <c r="A4702" s="229"/>
      <c r="B4702" s="228" t="s">
        <v>527</v>
      </c>
      <c r="C4702" s="230"/>
      <c r="D4702" s="229"/>
      <c r="E4702" s="229"/>
      <c r="F4702" s="236">
        <v>2163737951</v>
      </c>
    </row>
    <row r="4703" spans="1:6" ht="12.75">
      <c r="A4703" s="229"/>
      <c r="B4703" s="228"/>
      <c r="C4703" s="230"/>
      <c r="D4703" s="229"/>
      <c r="E4703" s="229"/>
      <c r="F4703" s="236"/>
    </row>
    <row r="4704" spans="1:6" ht="12.75">
      <c r="A4704" s="334" t="s">
        <v>557</v>
      </c>
      <c r="B4704" s="228"/>
      <c r="C4704" s="230"/>
      <c r="D4704" s="229"/>
      <c r="E4704" s="229"/>
      <c r="F4704" s="236"/>
    </row>
    <row r="4705" spans="1:6" ht="12.75">
      <c r="A4705" s="335" t="s">
        <v>585</v>
      </c>
      <c r="B4705" s="234" t="s">
        <v>1622</v>
      </c>
      <c r="C4705" s="230"/>
      <c r="D4705" s="336">
        <v>330000000</v>
      </c>
      <c r="E4705" s="229">
        <v>0</v>
      </c>
      <c r="F4705" s="236">
        <f>D4705-E4705</f>
        <v>330000000</v>
      </c>
    </row>
    <row r="4706" spans="1:6" ht="12.75">
      <c r="A4706" s="229"/>
      <c r="B4706" s="228"/>
      <c r="C4706" s="230"/>
      <c r="D4706" s="236">
        <f t="shared" ref="D4706:E4706" si="88">SUM(D4705)</f>
        <v>330000000</v>
      </c>
      <c r="E4706" s="236">
        <f t="shared" si="88"/>
        <v>0</v>
      </c>
      <c r="F4706" s="236">
        <f>SUM(F4705)</f>
        <v>330000000</v>
      </c>
    </row>
    <row r="4707" spans="1:6" ht="12.75">
      <c r="A4707" s="229"/>
      <c r="B4707" s="228"/>
      <c r="C4707" s="230"/>
      <c r="D4707" s="229"/>
      <c r="E4707" s="229"/>
      <c r="F4707" s="236"/>
    </row>
    <row r="4708" spans="1:6" ht="12.75">
      <c r="A4708" s="229"/>
      <c r="B4708" s="228"/>
      <c r="C4708" s="230"/>
      <c r="D4708" s="229"/>
      <c r="E4708" s="229"/>
      <c r="F4708" s="236"/>
    </row>
    <row r="4709" spans="1:6" ht="12.75">
      <c r="A4709" s="229"/>
      <c r="B4709" s="228"/>
      <c r="C4709" s="230"/>
      <c r="D4709" s="229"/>
      <c r="E4709" s="229"/>
    </row>
    <row r="4710" spans="1:6" ht="12.75">
      <c r="A4710" s="229"/>
      <c r="B4710" s="228" t="s">
        <v>528</v>
      </c>
      <c r="C4710" s="230"/>
      <c r="D4710" s="229"/>
      <c r="E4710" s="229"/>
      <c r="F4710" s="236" t="e">
        <f>F4706+F4700+F4680+#REF!+F4672+F4664+#REF!+F4657+F4484+F4477+F4471+F4466+F4126+F4122+#REF!+F4066+#REF!+F4012+F4007+F3990+#REF!+#REF!+F180</f>
        <v>#REF!</v>
      </c>
    </row>
    <row r="4711" spans="1:6" ht="12.75">
      <c r="A4711" s="229"/>
      <c r="B4711" s="228"/>
      <c r="C4711" s="230"/>
      <c r="D4711" s="229"/>
      <c r="E4711" s="229"/>
      <c r="F4711" s="237"/>
    </row>
    <row r="4712" spans="1:6" ht="12.75">
      <c r="A4712" s="229"/>
      <c r="B4712" s="237"/>
      <c r="C4712" s="238"/>
      <c r="D4712" s="237"/>
      <c r="E4712" s="239"/>
      <c r="F4712" s="229"/>
    </row>
    <row r="4713" spans="1:6" ht="12.75">
      <c r="A4713" s="237"/>
      <c r="B4713" s="229"/>
      <c r="C4713" s="230"/>
      <c r="D4713" s="229"/>
      <c r="E4713" s="229"/>
      <c r="F4713" s="229"/>
    </row>
    <row r="4714" spans="1:6" ht="12.75">
      <c r="A4714" s="234" t="s">
        <v>529</v>
      </c>
      <c r="B4714" s="229"/>
      <c r="C4714" s="230"/>
      <c r="D4714" s="229"/>
      <c r="E4714" s="229"/>
      <c r="F4714" s="229"/>
    </row>
    <row r="4715" spans="1:6" ht="12.75">
      <c r="A4715" s="243" t="s">
        <v>819</v>
      </c>
      <c r="B4715" s="234" t="s">
        <v>530</v>
      </c>
      <c r="C4715" s="230"/>
      <c r="D4715" s="229"/>
      <c r="E4715" s="229"/>
      <c r="F4715" s="229"/>
    </row>
    <row r="4716" spans="1:6" ht="12.75">
      <c r="A4716" s="228"/>
      <c r="B4716" s="234" t="s">
        <v>531</v>
      </c>
      <c r="C4716" s="230"/>
      <c r="D4716" s="229"/>
      <c r="E4716" s="229"/>
      <c r="F4716" s="237"/>
    </row>
    <row r="4717" spans="1:6" ht="12.75">
      <c r="A4717" s="229"/>
      <c r="B4717" s="234" t="s">
        <v>532</v>
      </c>
      <c r="C4717" s="238"/>
      <c r="D4717" s="237"/>
      <c r="E4717" s="239"/>
      <c r="F4717" s="237"/>
    </row>
    <row r="4718" spans="1:6" ht="12.75">
      <c r="A4718" s="229"/>
      <c r="B4718" s="234" t="s">
        <v>533</v>
      </c>
      <c r="C4718" s="238"/>
      <c r="D4718" s="237"/>
      <c r="E4718" s="239"/>
      <c r="F4718" s="237"/>
    </row>
    <row r="4719" spans="1:6" ht="12.75">
      <c r="A4719" s="229"/>
      <c r="B4719" s="234" t="s">
        <v>534</v>
      </c>
      <c r="C4719" s="238"/>
      <c r="D4719" s="237"/>
      <c r="E4719" s="239"/>
      <c r="F4719" s="237"/>
    </row>
    <row r="4720" spans="1:6">
      <c r="A4720" s="237"/>
      <c r="B4720" s="234" t="s">
        <v>535</v>
      </c>
      <c r="C4720" s="238"/>
      <c r="D4720" s="237"/>
      <c r="E4720" s="239"/>
      <c r="F4720" s="237"/>
    </row>
    <row r="4721" spans="1:6">
      <c r="A4721" s="228"/>
      <c r="B4721" s="234" t="s">
        <v>536</v>
      </c>
      <c r="C4721" s="238"/>
      <c r="D4721" s="237"/>
      <c r="E4721" s="239"/>
      <c r="F4721" s="237"/>
    </row>
    <row r="4722" spans="1:6" ht="12.75">
      <c r="A4722" s="229"/>
      <c r="B4722" s="234" t="s">
        <v>537</v>
      </c>
      <c r="C4722" s="238"/>
      <c r="D4722" s="237"/>
      <c r="E4722" s="239"/>
      <c r="F4722" s="237"/>
    </row>
    <row r="4723" spans="1:6" ht="12.75">
      <c r="A4723" s="229"/>
      <c r="B4723" s="234" t="s">
        <v>538</v>
      </c>
      <c r="C4723" s="238"/>
      <c r="D4723" s="237"/>
      <c r="E4723" s="239"/>
      <c r="F4723" s="237"/>
    </row>
    <row r="4724" spans="1:6" ht="12.75">
      <c r="A4724" s="229"/>
      <c r="B4724" s="234" t="s">
        <v>539</v>
      </c>
      <c r="C4724" s="238"/>
      <c r="D4724" s="237"/>
      <c r="E4724" s="239"/>
      <c r="F4724" s="237"/>
    </row>
    <row r="4725" spans="1:6" ht="12.75">
      <c r="A4725" s="229"/>
      <c r="B4725" s="234" t="s">
        <v>540</v>
      </c>
      <c r="C4725" s="238"/>
      <c r="D4725" s="237"/>
      <c r="E4725" s="239"/>
      <c r="F4725" s="237"/>
    </row>
    <row r="4726" spans="1:6" ht="12.75">
      <c r="A4726" s="229"/>
      <c r="B4726" s="234" t="s">
        <v>541</v>
      </c>
      <c r="C4726" s="238"/>
      <c r="D4726" s="237"/>
      <c r="E4726" s="239"/>
      <c r="F4726" s="237"/>
    </row>
    <row r="4727" spans="1:6" ht="12.75">
      <c r="A4727" s="229"/>
      <c r="B4727" s="234" t="s">
        <v>542</v>
      </c>
      <c r="C4727" s="238"/>
      <c r="D4727" s="237"/>
      <c r="E4727" s="239"/>
      <c r="F4727" s="237"/>
    </row>
    <row r="4728" spans="1:6" ht="12.75">
      <c r="A4728" s="229"/>
      <c r="B4728" s="234" t="s">
        <v>543</v>
      </c>
      <c r="C4728" s="238"/>
      <c r="D4728" s="237"/>
      <c r="E4728" s="239"/>
      <c r="F4728" s="237"/>
    </row>
    <row r="4729" spans="1:6" ht="12.75">
      <c r="A4729" s="229"/>
      <c r="B4729" s="234" t="s">
        <v>544</v>
      </c>
      <c r="C4729" s="238"/>
      <c r="D4729" s="237"/>
      <c r="E4729" s="239"/>
      <c r="F4729" s="237"/>
    </row>
    <row r="4730" spans="1:6" ht="12.75">
      <c r="A4730" s="229"/>
      <c r="B4730" s="234" t="s">
        <v>545</v>
      </c>
      <c r="C4730" s="238"/>
      <c r="D4730" s="237"/>
      <c r="E4730" s="239"/>
      <c r="F4730" s="237"/>
    </row>
    <row r="4731" spans="1:6" ht="12.75">
      <c r="A4731" s="229"/>
      <c r="B4731" s="234" t="s">
        <v>546</v>
      </c>
      <c r="C4731" s="238"/>
      <c r="D4731" s="237"/>
      <c r="E4731" s="239"/>
      <c r="F4731" s="237"/>
    </row>
    <row r="4732" spans="1:6" ht="12.75">
      <c r="A4732" s="229"/>
      <c r="B4732" s="234" t="s">
        <v>547</v>
      </c>
      <c r="C4732" s="238"/>
      <c r="D4732" s="237"/>
      <c r="E4732" s="239"/>
      <c r="F4732" s="168"/>
    </row>
    <row r="4733" spans="1:6">
      <c r="A4733" s="166"/>
      <c r="D4733" s="168"/>
      <c r="E4733" s="168"/>
      <c r="F4733" s="168"/>
    </row>
    <row r="4734" spans="1:6">
      <c r="A4734" s="166"/>
      <c r="D4734" s="168"/>
      <c r="E4734" s="168"/>
      <c r="F4734" s="168"/>
    </row>
    <row r="4735" spans="1:6">
      <c r="A4735" s="166"/>
      <c r="D4735" s="168"/>
      <c r="E4735" s="168"/>
      <c r="F4735" s="168"/>
    </row>
    <row r="4736" spans="1:6">
      <c r="A4736" s="166"/>
      <c r="D4736" s="168"/>
      <c r="E4736" s="168"/>
      <c r="F4736" s="168"/>
    </row>
    <row r="4737" spans="1:6">
      <c r="A4737" s="166"/>
      <c r="D4737" s="168"/>
      <c r="E4737" s="168"/>
      <c r="F4737" s="168"/>
    </row>
    <row r="4738" spans="1:6">
      <c r="A4738" s="166"/>
      <c r="D4738" s="168"/>
      <c r="E4738" s="168"/>
      <c r="F4738" s="168"/>
    </row>
    <row r="4739" spans="1:6">
      <c r="A4739" s="166"/>
      <c r="D4739" s="168"/>
      <c r="E4739" s="168"/>
      <c r="F4739" s="168"/>
    </row>
    <row r="4740" spans="1:6">
      <c r="A4740" s="166"/>
      <c r="D4740" s="168"/>
      <c r="E4740" s="168"/>
      <c r="F4740" s="168"/>
    </row>
    <row r="4741" spans="1:6">
      <c r="A4741" s="166"/>
      <c r="D4741" s="168"/>
      <c r="E4741" s="168"/>
      <c r="F4741" s="168"/>
    </row>
    <row r="4742" spans="1:6">
      <c r="A4742" s="166"/>
      <c r="D4742" s="168"/>
      <c r="E4742" s="168"/>
      <c r="F4742" s="168"/>
    </row>
    <row r="4743" spans="1:6">
      <c r="A4743" s="166"/>
      <c r="D4743" s="168"/>
      <c r="E4743" s="168"/>
      <c r="F4743" s="168"/>
    </row>
    <row r="4744" spans="1:6">
      <c r="A4744" s="166"/>
      <c r="D4744" s="168"/>
      <c r="E4744" s="168"/>
      <c r="F4744" s="168"/>
    </row>
    <row r="4745" spans="1:6">
      <c r="A4745" s="166"/>
      <c r="D4745" s="168"/>
      <c r="E4745" s="168"/>
      <c r="F4745" s="168"/>
    </row>
    <row r="4746" spans="1:6">
      <c r="A4746" s="166"/>
      <c r="D4746" s="168"/>
      <c r="E4746" s="168"/>
      <c r="F4746" s="168"/>
    </row>
    <row r="4747" spans="1:6">
      <c r="A4747" s="166"/>
      <c r="C4747" s="165"/>
      <c r="D4747" s="168"/>
      <c r="E4747" s="168"/>
      <c r="F4747" s="168"/>
    </row>
    <row r="4748" spans="1:6">
      <c r="A4748" s="166"/>
      <c r="D4748" s="168"/>
      <c r="E4748" s="168"/>
      <c r="F4748" s="168"/>
    </row>
    <row r="4749" spans="1:6">
      <c r="A4749" s="166"/>
      <c r="D4749" s="168"/>
      <c r="E4749" s="168"/>
      <c r="F4749" s="168"/>
    </row>
    <row r="4750" spans="1:6">
      <c r="A4750" s="166"/>
      <c r="D4750" s="168"/>
      <c r="E4750" s="168"/>
      <c r="F4750" s="168"/>
    </row>
    <row r="4751" spans="1:6">
      <c r="A4751" s="166"/>
      <c r="D4751" s="168"/>
      <c r="E4751" s="168"/>
      <c r="F4751" s="168"/>
    </row>
    <row r="4752" spans="1:6">
      <c r="A4752" s="166"/>
      <c r="D4752" s="168"/>
      <c r="E4752" s="168"/>
      <c r="F4752" s="168"/>
    </row>
    <row r="4753" spans="1:6">
      <c r="A4753" s="166"/>
      <c r="D4753" s="168"/>
      <c r="E4753" s="168"/>
      <c r="F4753" s="168"/>
    </row>
    <row r="4754" spans="1:6">
      <c r="A4754" s="166"/>
      <c r="D4754" s="168"/>
      <c r="E4754" s="168"/>
      <c r="F4754" s="168"/>
    </row>
    <row r="4755" spans="1:6">
      <c r="A4755" s="166"/>
      <c r="D4755" s="168"/>
      <c r="E4755" s="168"/>
      <c r="F4755" s="168"/>
    </row>
    <row r="4756" spans="1:6">
      <c r="A4756" s="166"/>
      <c r="D4756" s="168"/>
      <c r="E4756" s="168"/>
      <c r="F4756" s="168"/>
    </row>
    <row r="4757" spans="1:6">
      <c r="A4757" s="166"/>
      <c r="D4757" s="168"/>
      <c r="E4757" s="168"/>
      <c r="F4757" s="168"/>
    </row>
    <row r="4758" spans="1:6">
      <c r="A4758" s="166"/>
      <c r="D4758" s="168"/>
      <c r="E4758" s="168"/>
      <c r="F4758" s="168"/>
    </row>
    <row r="4759" spans="1:6">
      <c r="A4759" s="166"/>
      <c r="D4759" s="168"/>
      <c r="E4759" s="168"/>
      <c r="F4759" s="168"/>
    </row>
    <row r="4760" spans="1:6">
      <c r="A4760" s="166"/>
      <c r="D4760" s="168"/>
      <c r="E4760" s="168"/>
      <c r="F4760" s="168"/>
    </row>
    <row r="4761" spans="1:6">
      <c r="A4761" s="166"/>
      <c r="D4761" s="168"/>
      <c r="E4761" s="168"/>
      <c r="F4761" s="168"/>
    </row>
    <row r="4762" spans="1:6">
      <c r="A4762" s="166"/>
      <c r="D4762" s="168"/>
      <c r="E4762" s="168"/>
      <c r="F4762" s="168"/>
    </row>
    <row r="4763" spans="1:6">
      <c r="A4763" s="166"/>
      <c r="D4763" s="168"/>
      <c r="E4763" s="168"/>
      <c r="F4763" s="168"/>
    </row>
    <row r="4764" spans="1:6">
      <c r="D4764" s="168"/>
      <c r="E4764" s="168"/>
      <c r="F4764" s="168"/>
    </row>
    <row r="4765" spans="1:6">
      <c r="A4765" s="166"/>
      <c r="D4765" s="168"/>
      <c r="E4765" s="168"/>
      <c r="F4765" s="168"/>
    </row>
    <row r="4766" spans="1:6">
      <c r="D4766" s="168"/>
      <c r="E4766" s="168"/>
      <c r="F4766" s="168"/>
    </row>
    <row r="4767" spans="1:6">
      <c r="A4767" s="166"/>
      <c r="D4767" s="168"/>
      <c r="E4767" s="168"/>
      <c r="F4767" s="168"/>
    </row>
    <row r="4768" spans="1:6">
      <c r="A4768" s="166"/>
      <c r="D4768" s="168"/>
      <c r="E4768" s="168"/>
      <c r="F4768" s="168"/>
    </row>
    <row r="4769" spans="1:6">
      <c r="D4769" s="169"/>
      <c r="E4769" s="169"/>
      <c r="F4769" s="169"/>
    </row>
    <row r="4770" spans="1:6">
      <c r="D4770" s="169"/>
      <c r="E4770" s="169"/>
      <c r="F4770" s="169"/>
    </row>
    <row r="4771" spans="1:6">
      <c r="D4771" s="168"/>
      <c r="E4771" s="168"/>
      <c r="F4771" s="168"/>
    </row>
    <row r="4772" spans="1:6">
      <c r="D4772" s="168"/>
      <c r="E4772" s="168"/>
      <c r="F4772" s="168"/>
    </row>
    <row r="4773" spans="1:6">
      <c r="D4773" s="168"/>
      <c r="E4773" s="168"/>
      <c r="F4773" s="168"/>
    </row>
    <row r="4774" spans="1:6">
      <c r="D4774" s="168"/>
      <c r="E4774" s="168"/>
      <c r="F4774" s="168"/>
    </row>
    <row r="4775" spans="1:6">
      <c r="D4775" s="168"/>
      <c r="E4775" s="168"/>
      <c r="F4775" s="168"/>
    </row>
    <row r="4776" spans="1:6">
      <c r="D4776" s="168"/>
      <c r="E4776" s="168"/>
      <c r="F4776" s="168"/>
    </row>
    <row r="4777" spans="1:6">
      <c r="D4777" s="168"/>
      <c r="E4777" s="168"/>
      <c r="F4777" s="168"/>
    </row>
    <row r="4778" spans="1:6">
      <c r="D4778" s="169"/>
      <c r="E4778" s="169"/>
      <c r="F4778" s="169"/>
    </row>
    <row r="4779" spans="1:6">
      <c r="D4779" s="169"/>
      <c r="E4779" s="169"/>
      <c r="F4779" s="169"/>
    </row>
    <row r="4780" spans="1:6">
      <c r="A4780" s="163"/>
      <c r="C4780" s="165"/>
    </row>
    <row r="4781" spans="1:6">
      <c r="D4781" s="168"/>
      <c r="E4781" s="168"/>
      <c r="F4781" s="168"/>
    </row>
    <row r="4782" spans="1:6">
      <c r="D4782" s="168"/>
      <c r="E4782" s="168"/>
      <c r="F4782" s="168"/>
    </row>
    <row r="4783" spans="1:6">
      <c r="D4783" s="168"/>
      <c r="E4783" s="168"/>
      <c r="F4783" s="168"/>
    </row>
    <row r="4784" spans="1:6">
      <c r="D4784" s="169"/>
      <c r="E4784" s="169"/>
      <c r="F4784" s="169"/>
    </row>
    <row r="4785" spans="1:6">
      <c r="A4785" s="163"/>
      <c r="C4785" s="165"/>
    </row>
    <row r="4786" spans="1:6">
      <c r="D4786" s="168"/>
      <c r="E4786" s="171"/>
      <c r="F4786" s="168"/>
    </row>
    <row r="4787" spans="1:6">
      <c r="D4787" s="168"/>
      <c r="E4787" s="171"/>
      <c r="F4787" s="168"/>
    </row>
    <row r="4788" spans="1:6">
      <c r="C4788" s="165"/>
      <c r="D4788" s="169"/>
      <c r="E4788" s="169"/>
      <c r="F4788" s="169"/>
    </row>
    <row r="4789" spans="1:6">
      <c r="A4789" s="166"/>
      <c r="B4789" s="166"/>
      <c r="C4789" s="170"/>
      <c r="D4789" s="166"/>
      <c r="E4789" s="166"/>
      <c r="F4789" s="166"/>
    </row>
    <row r="4790" spans="1:6">
      <c r="A4790" s="163"/>
      <c r="C4790" s="165"/>
    </row>
    <row r="4791" spans="1:6">
      <c r="D4791" s="168"/>
      <c r="E4791" s="171"/>
      <c r="F4791" s="168"/>
    </row>
    <row r="4792" spans="1:6">
      <c r="D4792" s="168"/>
      <c r="E4792" s="171"/>
      <c r="F4792" s="168"/>
    </row>
    <row r="4793" spans="1:6">
      <c r="D4793" s="168"/>
      <c r="E4793" s="171"/>
      <c r="F4793" s="168"/>
    </row>
    <row r="4794" spans="1:6">
      <c r="C4794" s="165"/>
      <c r="D4794" s="168"/>
      <c r="E4794" s="168"/>
      <c r="F4794" s="168"/>
    </row>
    <row r="4795" spans="1:6">
      <c r="C4795" s="165"/>
      <c r="D4795" s="168"/>
      <c r="E4795" s="168"/>
      <c r="F4795" s="168"/>
    </row>
    <row r="4796" spans="1:6">
      <c r="C4796" s="165"/>
      <c r="D4796" s="168"/>
      <c r="E4796" s="168"/>
      <c r="F4796" s="168"/>
    </row>
    <row r="4797" spans="1:6">
      <c r="C4797" s="165"/>
      <c r="D4797" s="168"/>
      <c r="E4797" s="168"/>
      <c r="F4797" s="168"/>
    </row>
    <row r="4798" spans="1:6">
      <c r="C4798" s="165"/>
      <c r="D4798" s="168"/>
      <c r="E4798" s="168"/>
      <c r="F4798" s="168"/>
    </row>
    <row r="4799" spans="1:6">
      <c r="C4799" s="165"/>
      <c r="D4799" s="169"/>
      <c r="E4799" s="169"/>
      <c r="F4799" s="169"/>
    </row>
    <row r="4800" spans="1:6">
      <c r="C4800" s="165"/>
      <c r="F4800" s="169"/>
    </row>
    <row r="4801" spans="1:6">
      <c r="B4801" s="163"/>
      <c r="C4801" s="165"/>
      <c r="F4801" s="169"/>
    </row>
    <row r="4802" spans="1:6">
      <c r="B4802" s="163"/>
      <c r="C4802" s="165"/>
      <c r="F4802" s="163"/>
    </row>
    <row r="4803" spans="1:6">
      <c r="B4803" s="163"/>
      <c r="C4803" s="165"/>
      <c r="F4803" s="169"/>
    </row>
    <row r="4804" spans="1:6">
      <c r="B4804" s="163"/>
      <c r="C4804" s="165"/>
      <c r="F4804" s="169"/>
    </row>
    <row r="4805" spans="1:6">
      <c r="B4805" s="163"/>
      <c r="C4805" s="165"/>
    </row>
    <row r="4806" spans="1:6">
      <c r="A4806" s="166"/>
      <c r="B4806" s="166"/>
      <c r="C4806" s="170"/>
      <c r="D4806" s="166"/>
      <c r="E4806" s="166"/>
      <c r="F4806" s="166"/>
    </row>
    <row r="4807" spans="1:6">
      <c r="C4807" s="165"/>
    </row>
    <row r="4808" spans="1:6">
      <c r="C4808" s="165"/>
    </row>
    <row r="4809" spans="1:6">
      <c r="A4809" s="163"/>
      <c r="C4809" s="165"/>
    </row>
    <row r="4810" spans="1:6">
      <c r="C4810" s="165"/>
    </row>
    <row r="4811" spans="1:6">
      <c r="C4811" s="170"/>
      <c r="D4811" s="166"/>
      <c r="E4811" s="166"/>
      <c r="F4811" s="166"/>
    </row>
    <row r="4812" spans="1:6">
      <c r="C4812" s="170"/>
      <c r="D4812" s="166"/>
      <c r="E4812" s="166"/>
      <c r="F4812" s="166"/>
    </row>
    <row r="4813" spans="1:6">
      <c r="A4813" s="166"/>
      <c r="C4813" s="170"/>
      <c r="D4813" s="166"/>
      <c r="E4813" s="166"/>
      <c r="F4813" s="166"/>
    </row>
    <row r="4814" spans="1:6">
      <c r="A4814" s="163"/>
      <c r="C4814" s="170"/>
      <c r="D4814" s="166"/>
      <c r="E4814" s="166"/>
      <c r="F4814" s="166"/>
    </row>
    <row r="4815" spans="1:6">
      <c r="C4815" s="170"/>
      <c r="D4815" s="166"/>
      <c r="E4815" s="166"/>
      <c r="F4815" s="166"/>
    </row>
    <row r="4816" spans="1:6">
      <c r="C4816" s="170"/>
      <c r="D4816" s="166"/>
      <c r="E4816" s="166"/>
      <c r="F4816" s="166"/>
    </row>
    <row r="4817" spans="1:6">
      <c r="C4817" s="170"/>
      <c r="D4817" s="166"/>
      <c r="E4817" s="166"/>
      <c r="F4817" s="166"/>
    </row>
    <row r="4818" spans="1:6">
      <c r="C4818" s="170"/>
      <c r="D4818" s="166"/>
      <c r="E4818" s="166"/>
      <c r="F4818" s="166"/>
    </row>
    <row r="4819" spans="1:6">
      <c r="C4819" s="170"/>
      <c r="D4819" s="166"/>
      <c r="E4819" s="166"/>
      <c r="F4819" s="166"/>
    </row>
    <row r="4820" spans="1:6">
      <c r="C4820" s="170"/>
      <c r="D4820" s="166"/>
      <c r="E4820" s="166"/>
      <c r="F4820" s="166"/>
    </row>
    <row r="4821" spans="1:6">
      <c r="C4821" s="170"/>
      <c r="D4821" s="166"/>
      <c r="E4821" s="166"/>
      <c r="F4821" s="166"/>
    </row>
    <row r="4822" spans="1:6">
      <c r="C4822" s="170"/>
      <c r="D4822" s="166"/>
      <c r="E4822" s="166"/>
      <c r="F4822" s="166"/>
    </row>
    <row r="4823" spans="1:6">
      <c r="C4823" s="170"/>
      <c r="D4823" s="166"/>
      <c r="E4823" s="166"/>
      <c r="F4823" s="166"/>
    </row>
    <row r="4824" spans="1:6">
      <c r="C4824" s="170"/>
      <c r="D4824" s="166"/>
      <c r="E4824" s="166"/>
      <c r="F4824" s="166"/>
    </row>
    <row r="4825" spans="1:6">
      <c r="C4825" s="170"/>
      <c r="D4825" s="166"/>
      <c r="E4825" s="166"/>
      <c r="F4825" s="166"/>
    </row>
    <row r="4826" spans="1:6">
      <c r="C4826" s="170"/>
      <c r="D4826" s="166"/>
      <c r="E4826" s="166"/>
      <c r="F4826" s="166"/>
    </row>
    <row r="4827" spans="1:6">
      <c r="D4827" s="169"/>
      <c r="E4827" s="169"/>
      <c r="F4827" s="169"/>
    </row>
    <row r="4828" spans="1:6">
      <c r="A4828" s="166"/>
      <c r="C4828" s="164"/>
    </row>
    <row r="4829" spans="1:6">
      <c r="D4829" s="168"/>
      <c r="E4829" s="171"/>
      <c r="F4829" s="168"/>
    </row>
    <row r="4830" spans="1:6">
      <c r="D4830" s="168"/>
      <c r="E4830" s="171"/>
      <c r="F4830" s="168"/>
    </row>
    <row r="4831" spans="1:6">
      <c r="C4831" s="164"/>
      <c r="D4831" s="169"/>
      <c r="E4831" s="169"/>
      <c r="F4831" s="169"/>
    </row>
    <row r="4832" spans="1:6">
      <c r="B4832" s="166"/>
      <c r="C4832" s="166"/>
      <c r="D4832" s="166"/>
      <c r="E4832" s="166"/>
      <c r="F4832" s="166"/>
    </row>
    <row r="4833" spans="1:6">
      <c r="A4833" s="166"/>
      <c r="C4833" s="164"/>
    </row>
    <row r="4834" spans="1:6">
      <c r="A4834" s="166"/>
      <c r="D4834" s="168"/>
      <c r="E4834" s="171"/>
      <c r="F4834" s="168"/>
    </row>
    <row r="4835" spans="1:6">
      <c r="A4835" s="166"/>
      <c r="D4835" s="168"/>
      <c r="E4835" s="171"/>
      <c r="F4835" s="168"/>
    </row>
    <row r="4836" spans="1:6">
      <c r="A4836" s="166"/>
      <c r="D4836" s="168"/>
      <c r="E4836" s="171"/>
      <c r="F4836" s="168"/>
    </row>
    <row r="4837" spans="1:6">
      <c r="A4837" s="166"/>
      <c r="D4837" s="168"/>
      <c r="E4837" s="171"/>
      <c r="F4837" s="168"/>
    </row>
    <row r="4838" spans="1:6">
      <c r="A4838" s="166"/>
      <c r="C4838" s="164"/>
      <c r="D4838" s="168"/>
      <c r="E4838" s="168"/>
      <c r="F4838" s="168"/>
    </row>
    <row r="4839" spans="1:6">
      <c r="A4839" s="166"/>
      <c r="C4839" s="164"/>
      <c r="D4839" s="168"/>
      <c r="E4839" s="168"/>
      <c r="F4839" s="168"/>
    </row>
    <row r="4840" spans="1:6">
      <c r="A4840" s="166"/>
      <c r="C4840" s="164"/>
      <c r="D4840" s="169"/>
      <c r="E4840" s="169"/>
      <c r="F4840" s="168"/>
    </row>
    <row r="4841" spans="1:6">
      <c r="A4841" s="166"/>
      <c r="C4841" s="164"/>
      <c r="F4841" s="169"/>
    </row>
    <row r="4842" spans="1:6">
      <c r="A4842" s="166"/>
      <c r="B4842" s="163"/>
      <c r="C4842" s="164"/>
      <c r="F4842" s="169"/>
    </row>
    <row r="4843" spans="1:6">
      <c r="A4843" s="166"/>
      <c r="B4843" s="163"/>
      <c r="C4843" s="164"/>
      <c r="F4843" s="163"/>
    </row>
    <row r="4844" spans="1:6">
      <c r="A4844" s="166"/>
      <c r="B4844" s="163"/>
      <c r="C4844" s="164"/>
      <c r="F4844" s="169"/>
    </row>
    <row r="4845" spans="1:6">
      <c r="A4845" s="166"/>
      <c r="B4845" s="163"/>
      <c r="C4845" s="164"/>
      <c r="F4845" s="169"/>
    </row>
    <row r="4846" spans="1:6">
      <c r="A4846" s="166"/>
      <c r="B4846" s="163"/>
      <c r="C4846" s="164"/>
    </row>
    <row r="4847" spans="1:6">
      <c r="A4847" s="166"/>
      <c r="B4847" s="166"/>
      <c r="C4847" s="166"/>
      <c r="D4847" s="166"/>
      <c r="E4847" s="166"/>
      <c r="F4847" s="166"/>
    </row>
    <row r="4848" spans="1:6">
      <c r="A4848" s="166"/>
      <c r="C4848" s="164"/>
    </row>
    <row r="4849" spans="3:6">
      <c r="C4849" s="164"/>
    </row>
    <row r="4850" spans="3:6">
      <c r="C4850" s="164"/>
    </row>
    <row r="4851" spans="3:6">
      <c r="C4851" s="164"/>
    </row>
    <row r="4852" spans="3:6">
      <c r="C4852" s="166"/>
      <c r="D4852" s="166"/>
      <c r="E4852" s="166"/>
      <c r="F4852" s="166"/>
    </row>
    <row r="4853" spans="3:6">
      <c r="C4853" s="166"/>
      <c r="D4853" s="166"/>
      <c r="E4853" s="166"/>
      <c r="F4853" s="166"/>
    </row>
    <row r="4854" spans="3:6">
      <c r="C4854" s="166"/>
      <c r="D4854" s="166"/>
      <c r="E4854" s="166"/>
      <c r="F4854" s="166"/>
    </row>
    <row r="4855" spans="3:6">
      <c r="C4855" s="166"/>
      <c r="D4855" s="166"/>
      <c r="E4855" s="166"/>
      <c r="F4855" s="166"/>
    </row>
    <row r="4856" spans="3:6">
      <c r="C4856" s="166"/>
      <c r="D4856" s="166"/>
      <c r="E4856" s="166"/>
      <c r="F4856" s="166"/>
    </row>
    <row r="4857" spans="3:6">
      <c r="C4857" s="166"/>
      <c r="D4857" s="166"/>
      <c r="E4857" s="166"/>
      <c r="F4857" s="166"/>
    </row>
    <row r="4858" spans="3:6">
      <c r="C4858" s="166"/>
      <c r="D4858" s="166"/>
      <c r="E4858" s="166"/>
      <c r="F4858" s="166"/>
    </row>
    <row r="4859" spans="3:6">
      <c r="C4859" s="166"/>
      <c r="D4859" s="166"/>
      <c r="E4859" s="166"/>
      <c r="F4859" s="166"/>
    </row>
    <row r="4860" spans="3:6">
      <c r="C4860" s="166"/>
      <c r="D4860" s="166"/>
      <c r="E4860" s="166"/>
      <c r="F4860" s="166"/>
    </row>
    <row r="4861" spans="3:6">
      <c r="C4861" s="166"/>
      <c r="D4861" s="166"/>
      <c r="E4861" s="166"/>
      <c r="F4861" s="166"/>
    </row>
    <row r="4862" spans="3:6">
      <c r="C4862" s="166"/>
      <c r="D4862" s="166"/>
      <c r="E4862" s="166"/>
      <c r="F4862" s="166"/>
    </row>
    <row r="4863" spans="3:6">
      <c r="C4863" s="166"/>
      <c r="D4863" s="166"/>
      <c r="E4863" s="166"/>
      <c r="F4863" s="166"/>
    </row>
    <row r="4864" spans="3:6">
      <c r="C4864" s="166"/>
      <c r="D4864" s="166"/>
      <c r="E4864" s="166"/>
      <c r="F4864" s="166"/>
    </row>
    <row r="4865" spans="3:6">
      <c r="C4865" s="166"/>
      <c r="D4865" s="166"/>
      <c r="E4865" s="166"/>
      <c r="F4865" s="166"/>
    </row>
    <row r="4866" spans="3:6">
      <c r="C4866" s="166"/>
      <c r="D4866" s="166"/>
      <c r="E4866" s="166"/>
      <c r="F4866" s="166"/>
    </row>
    <row r="4867" spans="3:6">
      <c r="C4867" s="166"/>
      <c r="D4867" s="166"/>
      <c r="E4867" s="166"/>
      <c r="F4867" s="166"/>
    </row>
  </sheetData>
  <autoFilter ref="F1:F4877" xr:uid="{00000000-0009-0000-0000-000011000000}"/>
  <printOptions headings="1" gridLines="1"/>
  <pageMargins left="0.78740157480314965" right="0.9" top="1.4566929133858268" bottom="0.375" header="0.51181102362204722" footer="0.51181102362204722"/>
  <pageSetup paperSize="9" scale="80" orientation="portrait" r:id="rId1"/>
  <headerFooter alignWithMargins="0">
    <oddHeader>&amp;C&amp;"Arial,Félkövér"
KimutatásVésztő Város Önkormányzatának vagyonáról 2020 év &amp;R18. melléklet a 10/2021. (V. 28.) önkormányzati rendelethez Adatok E Ft-ban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W86"/>
  <sheetViews>
    <sheetView view="pageLayout" topLeftCell="A28" zoomScale="90" zoomScalePageLayoutView="90" workbookViewId="0">
      <selection activeCell="J74" sqref="J74"/>
    </sheetView>
  </sheetViews>
  <sheetFormatPr defaultRowHeight="11.25"/>
  <cols>
    <col min="1" max="1" width="4.85546875" style="135" customWidth="1"/>
    <col min="2" max="2" width="34.7109375" style="136" customWidth="1"/>
    <col min="3" max="3" width="8.42578125" style="136" bestFit="1" customWidth="1"/>
    <col min="4" max="4" width="8.140625" style="136" customWidth="1"/>
    <col min="5" max="5" width="8.28515625" style="125" customWidth="1"/>
    <col min="6" max="6" width="8.42578125" style="125" bestFit="1" customWidth="1"/>
    <col min="7" max="7" width="7.28515625" style="125" bestFit="1" customWidth="1"/>
    <col min="8" max="8" width="8.42578125" style="125" customWidth="1"/>
    <col min="9" max="9" width="7.140625" style="125" customWidth="1"/>
    <col min="10" max="10" width="7" style="125" customWidth="1"/>
    <col min="11" max="11" width="7.28515625" style="125" bestFit="1" customWidth="1"/>
    <col min="12" max="12" width="8.42578125" style="125" customWidth="1"/>
    <col min="13" max="13" width="7.7109375" style="125" customWidth="1"/>
    <col min="14" max="20" width="8.7109375" style="125" customWidth="1"/>
    <col min="21" max="21" width="8.7109375" style="126" customWidth="1"/>
    <col min="22" max="23" width="8.7109375" style="127" customWidth="1"/>
    <col min="24" max="16384" width="9.140625" style="124"/>
  </cols>
  <sheetData>
    <row r="1" spans="1:14" s="114" customFormat="1" ht="23.25" customHeight="1">
      <c r="A1" s="505" t="s">
        <v>787</v>
      </c>
      <c r="B1" s="510" t="s">
        <v>564</v>
      </c>
      <c r="C1" s="497" t="s">
        <v>587</v>
      </c>
      <c r="D1" s="497"/>
      <c r="E1" s="497"/>
      <c r="F1" s="498"/>
      <c r="G1" s="496" t="s">
        <v>612</v>
      </c>
      <c r="H1" s="497"/>
      <c r="I1" s="497"/>
      <c r="J1" s="498"/>
      <c r="K1" s="496" t="s">
        <v>613</v>
      </c>
      <c r="L1" s="497"/>
      <c r="M1" s="497"/>
      <c r="N1" s="498"/>
    </row>
    <row r="2" spans="1:14" s="114" customFormat="1" ht="45">
      <c r="A2" s="505"/>
      <c r="B2" s="510"/>
      <c r="C2" s="259" t="s">
        <v>1434</v>
      </c>
      <c r="D2" s="264" t="s">
        <v>572</v>
      </c>
      <c r="E2" s="264" t="s">
        <v>573</v>
      </c>
      <c r="F2" s="265" t="s">
        <v>562</v>
      </c>
      <c r="G2" s="259" t="s">
        <v>1434</v>
      </c>
      <c r="H2" s="264" t="s">
        <v>572</v>
      </c>
      <c r="I2" s="264" t="s">
        <v>573</v>
      </c>
      <c r="J2" s="265" t="s">
        <v>562</v>
      </c>
      <c r="K2" s="259" t="s">
        <v>1434</v>
      </c>
      <c r="L2" s="264" t="s">
        <v>572</v>
      </c>
      <c r="M2" s="264" t="s">
        <v>573</v>
      </c>
      <c r="N2" s="265" t="s">
        <v>562</v>
      </c>
    </row>
    <row r="3" spans="1:14" s="114" customFormat="1" ht="12" customHeight="1">
      <c r="A3" s="115" t="s">
        <v>691</v>
      </c>
      <c r="B3" s="141" t="s">
        <v>616</v>
      </c>
      <c r="C3" s="266"/>
      <c r="D3" s="261"/>
      <c r="E3" s="261"/>
      <c r="F3" s="267"/>
      <c r="G3" s="261"/>
      <c r="H3" s="261"/>
      <c r="I3" s="261"/>
      <c r="J3" s="267"/>
      <c r="K3" s="261"/>
      <c r="L3" s="261"/>
      <c r="M3" s="261"/>
      <c r="N3" s="267"/>
    </row>
    <row r="4" spans="1:14" s="114" customFormat="1">
      <c r="A4" s="115">
        <v>1</v>
      </c>
      <c r="B4" s="141" t="s">
        <v>614</v>
      </c>
      <c r="C4" s="261">
        <v>182682</v>
      </c>
      <c r="D4" s="261">
        <v>146000</v>
      </c>
      <c r="E4" s="261">
        <v>136000</v>
      </c>
      <c r="F4" s="267">
        <v>105465</v>
      </c>
      <c r="G4" s="261"/>
      <c r="H4" s="261"/>
      <c r="I4" s="261"/>
      <c r="J4" s="267"/>
      <c r="K4" s="261"/>
      <c r="L4" s="261"/>
      <c r="M4" s="261"/>
      <c r="N4" s="267"/>
    </row>
    <row r="5" spans="1:14" s="114" customFormat="1" ht="12" customHeight="1">
      <c r="A5" s="115">
        <v>2</v>
      </c>
      <c r="B5" s="141" t="s">
        <v>681</v>
      </c>
      <c r="C5" s="261">
        <v>113451</v>
      </c>
      <c r="D5" s="261">
        <v>268680</v>
      </c>
      <c r="E5" s="261">
        <v>273346</v>
      </c>
      <c r="F5" s="267">
        <v>114324</v>
      </c>
      <c r="G5" s="261">
        <v>468</v>
      </c>
      <c r="H5" s="261">
        <v>483</v>
      </c>
      <c r="I5" s="261">
        <v>483</v>
      </c>
      <c r="J5" s="267">
        <v>1411</v>
      </c>
      <c r="K5" s="261">
        <v>13</v>
      </c>
      <c r="L5" s="261">
        <v>0</v>
      </c>
      <c r="M5" s="261">
        <v>0</v>
      </c>
      <c r="N5" s="267">
        <v>64</v>
      </c>
    </row>
    <row r="6" spans="1:14" s="114" customFormat="1" ht="24.75" customHeight="1">
      <c r="A6" s="115">
        <v>3</v>
      </c>
      <c r="B6" s="141" t="s">
        <v>617</v>
      </c>
      <c r="C6" s="261">
        <v>39844</v>
      </c>
      <c r="D6" s="261">
        <v>27963</v>
      </c>
      <c r="E6" s="261">
        <v>1700</v>
      </c>
      <c r="F6" s="267">
        <v>9121</v>
      </c>
      <c r="G6" s="261">
        <v>0</v>
      </c>
      <c r="H6" s="261">
        <v>0</v>
      </c>
      <c r="I6" s="261">
        <v>0</v>
      </c>
      <c r="J6" s="267">
        <v>0</v>
      </c>
      <c r="K6" s="261">
        <v>0</v>
      </c>
      <c r="L6" s="261">
        <v>0</v>
      </c>
      <c r="M6" s="261">
        <v>0</v>
      </c>
      <c r="N6" s="267">
        <v>31</v>
      </c>
    </row>
    <row r="7" spans="1:14" s="114" customFormat="1" ht="22.5" customHeight="1">
      <c r="A7" s="115">
        <v>4</v>
      </c>
      <c r="B7" s="141" t="s">
        <v>620</v>
      </c>
      <c r="C7" s="261">
        <v>1160965</v>
      </c>
      <c r="D7" s="261">
        <v>1058623</v>
      </c>
      <c r="E7" s="261">
        <v>1242907</v>
      </c>
      <c r="F7" s="267">
        <v>1222730</v>
      </c>
      <c r="G7" s="261">
        <v>11164</v>
      </c>
      <c r="H7" s="261">
        <v>1821</v>
      </c>
      <c r="I7" s="261">
        <v>1821</v>
      </c>
      <c r="J7" s="267">
        <v>3237</v>
      </c>
      <c r="K7" s="261">
        <v>1557</v>
      </c>
      <c r="L7" s="261">
        <v>1707</v>
      </c>
      <c r="M7" s="261">
        <v>1707</v>
      </c>
      <c r="N7" s="267">
        <v>1840</v>
      </c>
    </row>
    <row r="8" spans="1:14" s="118" customFormat="1" ht="15.75" customHeight="1">
      <c r="A8" s="117"/>
      <c r="B8" s="142" t="s">
        <v>678</v>
      </c>
      <c r="C8" s="268">
        <v>570345</v>
      </c>
      <c r="D8" s="268">
        <v>567669</v>
      </c>
      <c r="E8" s="268">
        <v>588105</v>
      </c>
      <c r="F8" s="269">
        <v>582312</v>
      </c>
      <c r="G8" s="268"/>
      <c r="H8" s="268"/>
      <c r="I8" s="268"/>
      <c r="J8" s="269"/>
      <c r="K8" s="268"/>
      <c r="L8" s="268"/>
      <c r="M8" s="268"/>
      <c r="N8" s="269"/>
    </row>
    <row r="9" spans="1:14" s="114" customFormat="1" ht="12" customHeight="1">
      <c r="A9" s="115"/>
      <c r="B9" s="143" t="s">
        <v>621</v>
      </c>
      <c r="C9" s="134">
        <f>SUM(C4:C7)</f>
        <v>1496942</v>
      </c>
      <c r="D9" s="134">
        <f>SUM(D4:D7)</f>
        <v>1501266</v>
      </c>
      <c r="E9" s="134">
        <f t="shared" ref="E9:G9" si="0">SUM(E4:E7)</f>
        <v>1653953</v>
      </c>
      <c r="F9" s="134">
        <f>SUM(F4:F7)</f>
        <v>1451640</v>
      </c>
      <c r="G9" s="270">
        <f t="shared" si="0"/>
        <v>11632</v>
      </c>
      <c r="H9" s="134">
        <f t="shared" ref="H9:N9" si="1">SUM(H4:H7)</f>
        <v>2304</v>
      </c>
      <c r="I9" s="134">
        <f t="shared" si="1"/>
        <v>2304</v>
      </c>
      <c r="J9" s="144">
        <f t="shared" si="1"/>
        <v>4648</v>
      </c>
      <c r="K9" s="270">
        <f t="shared" si="1"/>
        <v>1570</v>
      </c>
      <c r="L9" s="134">
        <f t="shared" si="1"/>
        <v>1707</v>
      </c>
      <c r="M9" s="134">
        <f t="shared" si="1"/>
        <v>1707</v>
      </c>
      <c r="N9" s="144">
        <f t="shared" si="1"/>
        <v>1935</v>
      </c>
    </row>
    <row r="10" spans="1:14" s="114" customFormat="1" ht="13.5" customHeight="1">
      <c r="A10" s="115" t="s">
        <v>550</v>
      </c>
      <c r="B10" s="145" t="s">
        <v>622</v>
      </c>
      <c r="C10" s="261"/>
      <c r="D10" s="261"/>
      <c r="E10" s="261"/>
      <c r="F10" s="267"/>
      <c r="G10" s="261"/>
      <c r="H10" s="261"/>
      <c r="I10" s="261"/>
      <c r="J10" s="267"/>
      <c r="K10" s="261"/>
      <c r="L10" s="137"/>
      <c r="M10" s="137"/>
      <c r="N10" s="267"/>
    </row>
    <row r="11" spans="1:14" s="114" customFormat="1" ht="12" customHeight="1">
      <c r="A11" s="115">
        <v>5</v>
      </c>
      <c r="B11" s="141" t="s">
        <v>596</v>
      </c>
      <c r="C11" s="261">
        <v>4447</v>
      </c>
      <c r="D11" s="261">
        <v>0</v>
      </c>
      <c r="E11" s="261">
        <v>7472</v>
      </c>
      <c r="F11" s="267">
        <v>6775</v>
      </c>
      <c r="G11" s="261"/>
      <c r="H11" s="261"/>
      <c r="I11" s="261"/>
      <c r="J11" s="267"/>
      <c r="K11" s="261"/>
      <c r="L11" s="261"/>
      <c r="M11" s="261"/>
      <c r="N11" s="267"/>
    </row>
    <row r="12" spans="1:14" s="114" customFormat="1" ht="24" customHeight="1">
      <c r="A12" s="115">
        <v>6</v>
      </c>
      <c r="B12" s="141" t="s">
        <v>623</v>
      </c>
      <c r="C12" s="261">
        <v>8652</v>
      </c>
      <c r="D12" s="261">
        <v>3070</v>
      </c>
      <c r="E12" s="261">
        <v>7985</v>
      </c>
      <c r="F12" s="267">
        <v>1496</v>
      </c>
      <c r="G12" s="261"/>
      <c r="H12" s="261"/>
      <c r="I12" s="261"/>
      <c r="J12" s="267"/>
      <c r="K12" s="261"/>
      <c r="L12" s="261"/>
      <c r="M12" s="261"/>
      <c r="N12" s="267"/>
    </row>
    <row r="13" spans="1:14" s="114" customFormat="1" ht="24" customHeight="1">
      <c r="A13" s="115">
        <v>7</v>
      </c>
      <c r="B13" s="141" t="s">
        <v>624</v>
      </c>
      <c r="C13" s="261">
        <v>119425</v>
      </c>
      <c r="D13" s="261">
        <v>41866</v>
      </c>
      <c r="E13" s="261">
        <v>42879</v>
      </c>
      <c r="F13" s="267">
        <v>61942</v>
      </c>
      <c r="G13" s="261"/>
      <c r="H13" s="261"/>
      <c r="I13" s="261"/>
      <c r="J13" s="267"/>
      <c r="K13" s="134"/>
      <c r="L13" s="134"/>
      <c r="M13" s="261"/>
      <c r="N13" s="144"/>
    </row>
    <row r="14" spans="1:14" s="114" customFormat="1" ht="12" customHeight="1">
      <c r="A14" s="115"/>
      <c r="B14" s="143" t="s">
        <v>625</v>
      </c>
      <c r="C14" s="134">
        <f>SUM(C11:C13)</f>
        <v>132524</v>
      </c>
      <c r="D14" s="134">
        <f>SUM(D11:D13)</f>
        <v>44936</v>
      </c>
      <c r="E14" s="134">
        <f>SUM(E11:E13)</f>
        <v>58336</v>
      </c>
      <c r="F14" s="144">
        <f>SUM(F11:F13)</f>
        <v>70213</v>
      </c>
      <c r="G14" s="134">
        <v>0</v>
      </c>
      <c r="H14" s="134">
        <f>SUM(H11:H13)</f>
        <v>0</v>
      </c>
      <c r="I14" s="134">
        <f>SUM(I11:I13)</f>
        <v>0</v>
      </c>
      <c r="J14" s="144">
        <f>SUM(J11:J13)</f>
        <v>0</v>
      </c>
      <c r="K14" s="134">
        <v>0</v>
      </c>
      <c r="L14" s="134">
        <f>SUM(L11:L13)</f>
        <v>0</v>
      </c>
      <c r="M14" s="134">
        <f>SUM(M11:M13)</f>
        <v>0</v>
      </c>
      <c r="N14" s="144">
        <f>SUM(N11:N13)</f>
        <v>0</v>
      </c>
    </row>
    <row r="15" spans="1:14" s="114" customFormat="1" ht="12" customHeight="1">
      <c r="A15" s="115" t="s">
        <v>626</v>
      </c>
      <c r="B15" s="141" t="s">
        <v>627</v>
      </c>
      <c r="C15" s="261"/>
      <c r="D15" s="261"/>
      <c r="E15" s="261"/>
      <c r="F15" s="267"/>
      <c r="G15" s="261"/>
      <c r="H15" s="261"/>
      <c r="I15" s="261"/>
      <c r="J15" s="267"/>
      <c r="K15" s="261"/>
      <c r="L15" s="261"/>
      <c r="M15" s="261"/>
      <c r="N15" s="267"/>
    </row>
    <row r="16" spans="1:14" s="114" customFormat="1" ht="12" customHeight="1">
      <c r="A16" s="115"/>
      <c r="B16" s="141" t="s">
        <v>628</v>
      </c>
      <c r="C16" s="261"/>
      <c r="D16" s="261"/>
      <c r="E16" s="261"/>
      <c r="F16" s="267"/>
      <c r="G16" s="261"/>
      <c r="H16" s="261"/>
      <c r="I16" s="261"/>
      <c r="J16" s="267"/>
      <c r="K16" s="261"/>
      <c r="L16" s="261"/>
      <c r="M16" s="261"/>
      <c r="N16" s="267"/>
    </row>
    <row r="17" spans="1:23" s="114" customFormat="1" ht="12" customHeight="1">
      <c r="A17" s="115">
        <v>8</v>
      </c>
      <c r="B17" s="141" t="s">
        <v>629</v>
      </c>
      <c r="C17" s="261">
        <v>1704829</v>
      </c>
      <c r="D17" s="261">
        <v>1234299</v>
      </c>
      <c r="E17" s="261">
        <v>1252964</v>
      </c>
      <c r="F17" s="267">
        <v>1248544</v>
      </c>
      <c r="G17" s="261">
        <v>2059</v>
      </c>
      <c r="H17" s="261">
        <v>889</v>
      </c>
      <c r="I17" s="261">
        <v>2133</v>
      </c>
      <c r="J17" s="267">
        <v>2644</v>
      </c>
      <c r="K17" s="261">
        <v>1405</v>
      </c>
      <c r="L17" s="261">
        <v>836</v>
      </c>
      <c r="M17" s="261">
        <v>2920</v>
      </c>
      <c r="N17" s="267">
        <v>3026</v>
      </c>
    </row>
    <row r="18" spans="1:23" s="114" customFormat="1" ht="12" customHeight="1">
      <c r="A18" s="115">
        <v>9</v>
      </c>
      <c r="B18" s="141" t="s">
        <v>630</v>
      </c>
      <c r="C18" s="261">
        <v>2353</v>
      </c>
      <c r="D18" s="261">
        <v>0</v>
      </c>
      <c r="E18" s="261">
        <v>0</v>
      </c>
      <c r="F18" s="267">
        <v>0</v>
      </c>
      <c r="G18" s="261"/>
      <c r="H18" s="261"/>
      <c r="I18" s="261"/>
      <c r="J18" s="267"/>
      <c r="K18" s="261"/>
      <c r="L18" s="261"/>
      <c r="M18" s="261"/>
      <c r="N18" s="267"/>
    </row>
    <row r="19" spans="1:23" s="114" customFormat="1" ht="12" customHeight="1">
      <c r="A19" s="115">
        <v>10</v>
      </c>
      <c r="B19" s="141" t="s">
        <v>631</v>
      </c>
      <c r="C19" s="261">
        <v>21917</v>
      </c>
      <c r="D19" s="261">
        <v>0</v>
      </c>
      <c r="E19" s="261">
        <v>0</v>
      </c>
      <c r="F19" s="267">
        <v>26596</v>
      </c>
      <c r="G19" s="261"/>
      <c r="H19" s="261"/>
      <c r="I19" s="261"/>
      <c r="J19" s="267"/>
      <c r="K19" s="137"/>
      <c r="L19" s="261"/>
      <c r="M19" s="261"/>
      <c r="N19" s="267"/>
    </row>
    <row r="20" spans="1:23" s="114" customFormat="1" ht="24" customHeight="1">
      <c r="A20" s="115"/>
      <c r="B20" s="141" t="s">
        <v>632</v>
      </c>
      <c r="C20" s="261"/>
      <c r="D20" s="261"/>
      <c r="E20" s="261"/>
      <c r="F20" s="267"/>
      <c r="G20" s="261"/>
      <c r="H20" s="261"/>
      <c r="I20" s="261"/>
      <c r="J20" s="267"/>
      <c r="K20" s="261"/>
      <c r="L20" s="261"/>
      <c r="M20" s="261"/>
      <c r="N20" s="267"/>
    </row>
    <row r="21" spans="1:23" s="114" customFormat="1" ht="12" customHeight="1">
      <c r="A21" s="115">
        <v>11</v>
      </c>
      <c r="B21" s="141" t="s">
        <v>629</v>
      </c>
      <c r="C21" s="261"/>
      <c r="D21" s="261"/>
      <c r="E21" s="261"/>
      <c r="F21" s="267"/>
      <c r="G21" s="261"/>
      <c r="H21" s="261"/>
      <c r="I21" s="261"/>
      <c r="J21" s="267"/>
      <c r="K21" s="261"/>
      <c r="L21" s="261"/>
      <c r="M21" s="261"/>
      <c r="N21" s="267"/>
    </row>
    <row r="22" spans="1:23" s="114" customFormat="1" ht="12" customHeight="1">
      <c r="A22" s="115">
        <v>12</v>
      </c>
      <c r="B22" s="141" t="s">
        <v>630</v>
      </c>
      <c r="C22" s="261"/>
      <c r="D22" s="261"/>
      <c r="E22" s="261"/>
      <c r="F22" s="267"/>
      <c r="G22" s="261"/>
      <c r="H22" s="261"/>
      <c r="I22" s="261"/>
      <c r="J22" s="267"/>
      <c r="K22" s="261"/>
      <c r="L22" s="261"/>
      <c r="M22" s="261"/>
      <c r="N22" s="267"/>
    </row>
    <row r="23" spans="1:23" s="114" customFormat="1" ht="24" customHeight="1">
      <c r="A23" s="115"/>
      <c r="B23" s="141" t="s">
        <v>633</v>
      </c>
      <c r="C23" s="261"/>
      <c r="D23" s="261"/>
      <c r="E23" s="261"/>
      <c r="F23" s="267"/>
      <c r="G23" s="261"/>
      <c r="H23" s="261"/>
      <c r="I23" s="261"/>
      <c r="J23" s="267"/>
      <c r="K23" s="261"/>
      <c r="L23" s="261"/>
      <c r="M23" s="261"/>
      <c r="N23" s="267"/>
    </row>
    <row r="24" spans="1:23" s="114" customFormat="1" ht="12" customHeight="1">
      <c r="A24" s="115">
        <v>13</v>
      </c>
      <c r="B24" s="141" t="s">
        <v>634</v>
      </c>
      <c r="C24" s="261"/>
      <c r="D24" s="261"/>
      <c r="E24" s="261"/>
      <c r="F24" s="267"/>
      <c r="G24" s="261"/>
      <c r="H24" s="261"/>
      <c r="I24" s="261"/>
      <c r="J24" s="267"/>
      <c r="K24" s="261"/>
      <c r="L24" s="261"/>
      <c r="M24" s="261"/>
      <c r="N24" s="267"/>
    </row>
    <row r="25" spans="1:23" s="114" customFormat="1" ht="12" customHeight="1">
      <c r="A25" s="115">
        <v>14</v>
      </c>
      <c r="B25" s="141" t="s">
        <v>635</v>
      </c>
      <c r="C25" s="261"/>
      <c r="D25" s="261"/>
      <c r="E25" s="261"/>
      <c r="F25" s="267"/>
      <c r="G25" s="134"/>
      <c r="H25" s="134"/>
      <c r="I25" s="261"/>
      <c r="J25" s="144"/>
      <c r="K25" s="134"/>
      <c r="L25" s="134"/>
      <c r="M25" s="261"/>
      <c r="N25" s="144"/>
    </row>
    <row r="26" spans="1:23" s="114" customFormat="1" ht="12" customHeight="1">
      <c r="A26" s="115"/>
      <c r="B26" s="143" t="s">
        <v>793</v>
      </c>
      <c r="C26" s="134">
        <f>SUM(C17:C25)</f>
        <v>1729099</v>
      </c>
      <c r="D26" s="134">
        <f>SUM(D17:D25)</f>
        <v>1234299</v>
      </c>
      <c r="E26" s="134">
        <f>SUM(E17:E25)</f>
        <v>1252964</v>
      </c>
      <c r="F26" s="144">
        <f>SUM(F17:F25)</f>
        <v>1275140</v>
      </c>
      <c r="G26" s="134">
        <v>2059</v>
      </c>
      <c r="H26" s="134">
        <f>SUM(H17:H25)</f>
        <v>889</v>
      </c>
      <c r="I26" s="134">
        <f>SUM(I17:I25)</f>
        <v>2133</v>
      </c>
      <c r="J26" s="144">
        <f>SUM(J17:J25)</f>
        <v>2644</v>
      </c>
      <c r="K26" s="270">
        <f>SUM(K17:K25)</f>
        <v>1405</v>
      </c>
      <c r="L26" s="134">
        <f t="shared" ref="L26:N26" si="2">SUM(L17:L25)</f>
        <v>836</v>
      </c>
      <c r="M26" s="134">
        <f t="shared" si="2"/>
        <v>2920</v>
      </c>
      <c r="N26" s="144">
        <f t="shared" si="2"/>
        <v>3026</v>
      </c>
    </row>
    <row r="27" spans="1:23" s="114" customFormat="1" ht="12" customHeight="1">
      <c r="A27" s="115"/>
      <c r="B27" s="143" t="s">
        <v>636</v>
      </c>
      <c r="C27" s="134">
        <f t="shared" ref="C27:N27" si="3">C9+C14+C26</f>
        <v>3358565</v>
      </c>
      <c r="D27" s="134">
        <f t="shared" si="3"/>
        <v>2780501</v>
      </c>
      <c r="E27" s="134">
        <f t="shared" si="3"/>
        <v>2965253</v>
      </c>
      <c r="F27" s="144">
        <f t="shared" si="3"/>
        <v>2796993</v>
      </c>
      <c r="G27" s="270">
        <f t="shared" si="3"/>
        <v>13691</v>
      </c>
      <c r="H27" s="134">
        <f t="shared" si="3"/>
        <v>3193</v>
      </c>
      <c r="I27" s="134">
        <f t="shared" si="3"/>
        <v>4437</v>
      </c>
      <c r="J27" s="144">
        <f t="shared" si="3"/>
        <v>7292</v>
      </c>
      <c r="K27" s="270">
        <f t="shared" si="3"/>
        <v>2975</v>
      </c>
      <c r="L27" s="134">
        <f t="shared" si="3"/>
        <v>2543</v>
      </c>
      <c r="M27" s="134">
        <f t="shared" si="3"/>
        <v>4627</v>
      </c>
      <c r="N27" s="144">
        <f t="shared" si="3"/>
        <v>4961</v>
      </c>
    </row>
    <row r="28" spans="1:23" ht="23.25" customHeight="1">
      <c r="A28" s="505" t="s">
        <v>787</v>
      </c>
      <c r="B28" s="510" t="s">
        <v>564</v>
      </c>
      <c r="C28" s="502" t="s">
        <v>1200</v>
      </c>
      <c r="D28" s="503"/>
      <c r="E28" s="503"/>
      <c r="F28" s="504"/>
      <c r="G28" s="499" t="s">
        <v>593</v>
      </c>
      <c r="H28" s="500"/>
      <c r="I28" s="500"/>
      <c r="J28" s="501"/>
      <c r="K28" s="499" t="s">
        <v>1133</v>
      </c>
      <c r="L28" s="500"/>
      <c r="M28" s="500"/>
      <c r="N28" s="501"/>
      <c r="O28" s="121"/>
      <c r="P28" s="121"/>
      <c r="Q28" s="121"/>
      <c r="R28" s="121"/>
      <c r="S28" s="121"/>
      <c r="T28" s="121"/>
      <c r="U28" s="122"/>
      <c r="V28" s="123"/>
      <c r="W28" s="123"/>
    </row>
    <row r="29" spans="1:23" ht="50.25" customHeight="1">
      <c r="A29" s="505"/>
      <c r="B29" s="510"/>
      <c r="C29" s="271" t="s">
        <v>1434</v>
      </c>
      <c r="D29" s="264" t="s">
        <v>572</v>
      </c>
      <c r="E29" s="264" t="s">
        <v>573</v>
      </c>
      <c r="F29" s="265" t="s">
        <v>562</v>
      </c>
      <c r="G29" s="259" t="s">
        <v>1434</v>
      </c>
      <c r="H29" s="264" t="s">
        <v>572</v>
      </c>
      <c r="I29" s="264" t="s">
        <v>573</v>
      </c>
      <c r="J29" s="265" t="s">
        <v>562</v>
      </c>
      <c r="K29" s="259" t="s">
        <v>1434</v>
      </c>
      <c r="L29" s="264" t="s">
        <v>572</v>
      </c>
      <c r="M29" s="264" t="s">
        <v>573</v>
      </c>
      <c r="N29" s="265" t="s">
        <v>562</v>
      </c>
      <c r="O29" s="121"/>
      <c r="P29" s="121"/>
      <c r="Q29" s="121"/>
      <c r="R29" s="121"/>
      <c r="S29" s="121"/>
      <c r="T29" s="121"/>
      <c r="U29" s="122"/>
      <c r="V29" s="123"/>
      <c r="W29" s="123"/>
    </row>
    <row r="30" spans="1:23">
      <c r="A30" s="115" t="s">
        <v>691</v>
      </c>
      <c r="B30" s="141" t="s">
        <v>616</v>
      </c>
      <c r="C30" s="272"/>
      <c r="D30" s="261"/>
      <c r="E30" s="261"/>
      <c r="F30" s="267"/>
      <c r="G30" s="261"/>
      <c r="H30" s="261"/>
      <c r="I30" s="261"/>
      <c r="J30" s="267"/>
      <c r="K30" s="134"/>
      <c r="L30" s="134"/>
      <c r="M30" s="134"/>
      <c r="N30" s="144"/>
      <c r="O30" s="121"/>
      <c r="P30" s="121"/>
      <c r="Q30" s="121"/>
      <c r="R30" s="121"/>
      <c r="S30" s="121"/>
      <c r="T30" s="121"/>
      <c r="U30" s="122"/>
      <c r="V30" s="123"/>
      <c r="W30" s="123"/>
    </row>
    <row r="31" spans="1:23">
      <c r="A31" s="115">
        <v>1</v>
      </c>
      <c r="B31" s="141" t="s">
        <v>614</v>
      </c>
      <c r="C31" s="272"/>
      <c r="D31" s="261"/>
      <c r="E31" s="261"/>
      <c r="F31" s="267"/>
      <c r="G31" s="261"/>
      <c r="H31" s="261"/>
      <c r="I31" s="261"/>
      <c r="J31" s="267"/>
      <c r="K31" s="134"/>
      <c r="L31" s="134"/>
      <c r="M31" s="134"/>
      <c r="N31" s="144"/>
      <c r="O31" s="121"/>
      <c r="P31" s="121"/>
      <c r="Q31" s="121"/>
      <c r="R31" s="121"/>
      <c r="S31" s="121"/>
      <c r="T31" s="121"/>
      <c r="U31" s="122"/>
      <c r="V31" s="123"/>
      <c r="W31" s="123"/>
    </row>
    <row r="32" spans="1:23">
      <c r="A32" s="115">
        <v>2</v>
      </c>
      <c r="B32" s="141" t="s">
        <v>681</v>
      </c>
      <c r="C32" s="272">
        <v>5437</v>
      </c>
      <c r="D32" s="261">
        <v>5540</v>
      </c>
      <c r="E32" s="261">
        <v>1940</v>
      </c>
      <c r="F32" s="267">
        <v>1544</v>
      </c>
      <c r="G32" s="261">
        <v>61612</v>
      </c>
      <c r="H32" s="261">
        <v>28856</v>
      </c>
      <c r="I32" s="261">
        <v>25581</v>
      </c>
      <c r="J32" s="267">
        <v>26765</v>
      </c>
      <c r="K32" s="261">
        <v>1818</v>
      </c>
      <c r="L32" s="261">
        <v>1500</v>
      </c>
      <c r="M32" s="261">
        <v>200</v>
      </c>
      <c r="N32" s="267">
        <v>1061</v>
      </c>
      <c r="V32" s="123"/>
      <c r="W32" s="123"/>
    </row>
    <row r="33" spans="1:23" ht="22.5">
      <c r="A33" s="115">
        <v>3</v>
      </c>
      <c r="B33" s="141" t="s">
        <v>617</v>
      </c>
      <c r="C33" s="272"/>
      <c r="D33" s="261"/>
      <c r="E33" s="261"/>
      <c r="F33" s="267"/>
      <c r="G33" s="261"/>
      <c r="H33" s="261"/>
      <c r="I33" s="261"/>
      <c r="J33" s="267"/>
      <c r="K33" s="134"/>
      <c r="L33" s="134"/>
      <c r="M33" s="134"/>
      <c r="N33" s="144"/>
      <c r="O33" s="121"/>
      <c r="P33" s="121"/>
      <c r="Q33" s="121"/>
      <c r="R33" s="121"/>
      <c r="S33" s="121"/>
      <c r="T33" s="121"/>
      <c r="U33" s="122"/>
    </row>
    <row r="34" spans="1:23" ht="22.5">
      <c r="A34" s="115">
        <v>4</v>
      </c>
      <c r="B34" s="141" t="s">
        <v>620</v>
      </c>
      <c r="C34" s="272">
        <v>4589</v>
      </c>
      <c r="D34" s="261">
        <v>0</v>
      </c>
      <c r="E34" s="261">
        <v>1400</v>
      </c>
      <c r="F34" s="267">
        <v>6310</v>
      </c>
      <c r="G34" s="261">
        <v>11077</v>
      </c>
      <c r="H34" s="261">
        <v>1951</v>
      </c>
      <c r="I34" s="261">
        <v>1951</v>
      </c>
      <c r="J34" s="267">
        <v>2371</v>
      </c>
      <c r="K34" s="261">
        <v>38706</v>
      </c>
      <c r="L34" s="261">
        <v>0</v>
      </c>
      <c r="M34" s="261">
        <v>17113</v>
      </c>
      <c r="N34" s="267">
        <v>17113</v>
      </c>
      <c r="O34" s="121"/>
      <c r="P34" s="121"/>
      <c r="Q34" s="121"/>
      <c r="R34" s="121"/>
      <c r="S34" s="121"/>
      <c r="T34" s="121"/>
      <c r="U34" s="121"/>
      <c r="V34" s="128"/>
      <c r="W34" s="128"/>
    </row>
    <row r="35" spans="1:23">
      <c r="A35" s="115"/>
      <c r="B35" s="142" t="s">
        <v>678</v>
      </c>
      <c r="C35" s="272"/>
      <c r="D35" s="261"/>
      <c r="E35" s="261"/>
      <c r="F35" s="267"/>
      <c r="G35" s="261"/>
      <c r="H35" s="261"/>
      <c r="I35" s="261"/>
      <c r="J35" s="267"/>
      <c r="K35" s="261"/>
      <c r="L35" s="261"/>
      <c r="M35" s="261"/>
      <c r="N35" s="267"/>
      <c r="O35" s="121"/>
      <c r="P35" s="121"/>
      <c r="Q35" s="121"/>
      <c r="R35" s="121"/>
      <c r="S35" s="121"/>
      <c r="T35" s="121"/>
      <c r="U35" s="121"/>
      <c r="V35" s="128"/>
      <c r="W35" s="128"/>
    </row>
    <row r="36" spans="1:23">
      <c r="A36" s="115"/>
      <c r="B36" s="143" t="s">
        <v>621</v>
      </c>
      <c r="C36" s="270">
        <v>10026</v>
      </c>
      <c r="D36" s="134">
        <f>SUM(D32:D34)</f>
        <v>5540</v>
      </c>
      <c r="E36" s="134">
        <f>SUM(E30:E34)</f>
        <v>3340</v>
      </c>
      <c r="F36" s="144">
        <f t="shared" ref="F36:N36" si="4">SUM(F30:F34)</f>
        <v>7854</v>
      </c>
      <c r="G36" s="134">
        <v>72689</v>
      </c>
      <c r="H36" s="134">
        <f t="shared" si="4"/>
        <v>30807</v>
      </c>
      <c r="I36" s="134">
        <f t="shared" si="4"/>
        <v>27532</v>
      </c>
      <c r="J36" s="144">
        <f t="shared" si="4"/>
        <v>29136</v>
      </c>
      <c r="K36" s="134">
        <v>40524</v>
      </c>
      <c r="L36" s="134">
        <f t="shared" si="4"/>
        <v>1500</v>
      </c>
      <c r="M36" s="134">
        <f t="shared" si="4"/>
        <v>17313</v>
      </c>
      <c r="N36" s="144">
        <f t="shared" si="4"/>
        <v>18174</v>
      </c>
    </row>
    <row r="37" spans="1:23" ht="14.25" customHeight="1">
      <c r="A37" s="115" t="s">
        <v>550</v>
      </c>
      <c r="B37" s="141" t="s">
        <v>622</v>
      </c>
      <c r="C37" s="272"/>
      <c r="D37" s="261"/>
      <c r="E37" s="261"/>
      <c r="F37" s="267"/>
      <c r="G37" s="261"/>
      <c r="H37" s="261"/>
      <c r="I37" s="261"/>
      <c r="J37" s="267"/>
      <c r="K37" s="134"/>
      <c r="L37" s="134"/>
      <c r="M37" s="134"/>
      <c r="N37" s="144"/>
    </row>
    <row r="38" spans="1:23">
      <c r="A38" s="115">
        <v>5</v>
      </c>
      <c r="B38" s="141" t="s">
        <v>596</v>
      </c>
      <c r="C38" s="272"/>
      <c r="D38" s="261"/>
      <c r="E38" s="261"/>
      <c r="F38" s="267"/>
      <c r="G38" s="261">
        <v>69</v>
      </c>
      <c r="H38" s="261"/>
      <c r="I38" s="261"/>
      <c r="J38" s="267">
        <v>4</v>
      </c>
      <c r="K38" s="261">
        <v>0</v>
      </c>
      <c r="L38" s="261">
        <v>0</v>
      </c>
      <c r="M38" s="261">
        <v>0</v>
      </c>
      <c r="N38" s="267">
        <v>0</v>
      </c>
    </row>
    <row r="39" spans="1:23" ht="24" customHeight="1">
      <c r="A39" s="115">
        <v>6</v>
      </c>
      <c r="B39" s="141" t="s">
        <v>623</v>
      </c>
      <c r="C39" s="272"/>
      <c r="D39" s="261"/>
      <c r="E39" s="261"/>
      <c r="F39" s="267"/>
      <c r="G39" s="261"/>
      <c r="H39" s="261"/>
      <c r="I39" s="261"/>
      <c r="J39" s="267"/>
      <c r="K39" s="134"/>
      <c r="L39" s="134"/>
      <c r="M39" s="134"/>
      <c r="N39" s="144"/>
      <c r="V39" s="123"/>
      <c r="W39" s="123"/>
    </row>
    <row r="40" spans="1:23" ht="21" customHeight="1">
      <c r="A40" s="115">
        <v>7</v>
      </c>
      <c r="B40" s="141" t="s">
        <v>624</v>
      </c>
      <c r="C40" s="270"/>
      <c r="D40" s="134"/>
      <c r="E40" s="261"/>
      <c r="F40" s="144"/>
      <c r="G40" s="134"/>
      <c r="H40" s="134"/>
      <c r="I40" s="261"/>
      <c r="J40" s="144"/>
      <c r="K40" s="134"/>
      <c r="L40" s="134"/>
      <c r="M40" s="134"/>
      <c r="N40" s="144"/>
    </row>
    <row r="41" spans="1:23">
      <c r="A41" s="115"/>
      <c r="B41" s="143" t="s">
        <v>625</v>
      </c>
      <c r="C41" s="270">
        <v>0</v>
      </c>
      <c r="D41" s="134">
        <f>SUM(D38:D40)</f>
        <v>0</v>
      </c>
      <c r="E41" s="134">
        <f t="shared" ref="E41:N41" si="5">SUM(E38:E40)</f>
        <v>0</v>
      </c>
      <c r="F41" s="144">
        <f t="shared" si="5"/>
        <v>0</v>
      </c>
      <c r="G41" s="134">
        <v>69</v>
      </c>
      <c r="H41" s="134">
        <f t="shared" si="5"/>
        <v>0</v>
      </c>
      <c r="I41" s="134">
        <f t="shared" si="5"/>
        <v>0</v>
      </c>
      <c r="J41" s="144">
        <f t="shared" si="5"/>
        <v>4</v>
      </c>
      <c r="K41" s="134">
        <v>0</v>
      </c>
      <c r="L41" s="134">
        <f t="shared" si="5"/>
        <v>0</v>
      </c>
      <c r="M41" s="134">
        <f t="shared" si="5"/>
        <v>0</v>
      </c>
      <c r="N41" s="144">
        <f t="shared" si="5"/>
        <v>0</v>
      </c>
    </row>
    <row r="42" spans="1:23">
      <c r="A42" s="115" t="s">
        <v>626</v>
      </c>
      <c r="B42" s="141" t="s">
        <v>627</v>
      </c>
      <c r="C42" s="272"/>
      <c r="D42" s="261"/>
      <c r="E42" s="261"/>
      <c r="F42" s="267"/>
      <c r="G42" s="261"/>
      <c r="H42" s="261"/>
      <c r="I42" s="261"/>
      <c r="J42" s="267"/>
      <c r="K42" s="134"/>
      <c r="L42" s="134"/>
      <c r="M42" s="134"/>
      <c r="N42" s="144"/>
    </row>
    <row r="43" spans="1:23" ht="12.75" customHeight="1">
      <c r="A43" s="115"/>
      <c r="B43" s="141" t="s">
        <v>628</v>
      </c>
      <c r="C43" s="272"/>
      <c r="D43" s="261"/>
      <c r="E43" s="261"/>
      <c r="F43" s="267"/>
      <c r="G43" s="261"/>
      <c r="H43" s="261"/>
      <c r="I43" s="261"/>
      <c r="J43" s="267"/>
      <c r="K43" s="261"/>
      <c r="L43" s="261"/>
      <c r="M43" s="261"/>
      <c r="N43" s="267"/>
    </row>
    <row r="44" spans="1:23">
      <c r="A44" s="115">
        <v>8</v>
      </c>
      <c r="B44" s="141" t="s">
        <v>629</v>
      </c>
      <c r="C44" s="272">
        <v>3817</v>
      </c>
      <c r="D44" s="261">
        <v>1024</v>
      </c>
      <c r="E44" s="261">
        <v>1382</v>
      </c>
      <c r="F44" s="267">
        <v>1401</v>
      </c>
      <c r="G44" s="261">
        <v>1998</v>
      </c>
      <c r="H44" s="261">
        <v>1392</v>
      </c>
      <c r="I44" s="261">
        <v>211</v>
      </c>
      <c r="J44" s="267">
        <v>211</v>
      </c>
      <c r="K44" s="261">
        <v>5359</v>
      </c>
      <c r="L44" s="261">
        <v>1983</v>
      </c>
      <c r="M44" s="261">
        <v>7077</v>
      </c>
      <c r="N44" s="267">
        <v>7077</v>
      </c>
    </row>
    <row r="45" spans="1:23">
      <c r="A45" s="115">
        <v>9</v>
      </c>
      <c r="B45" s="141" t="s">
        <v>630</v>
      </c>
      <c r="C45" s="272"/>
      <c r="D45" s="261"/>
      <c r="E45" s="261"/>
      <c r="F45" s="267"/>
      <c r="G45" s="261"/>
      <c r="H45" s="261">
        <v>0</v>
      </c>
      <c r="I45" s="261">
        <v>4496</v>
      </c>
      <c r="J45" s="267">
        <v>3210</v>
      </c>
      <c r="K45" s="134"/>
      <c r="L45" s="134"/>
      <c r="M45" s="134"/>
      <c r="N45" s="144"/>
    </row>
    <row r="46" spans="1:23">
      <c r="A46" s="115">
        <v>10</v>
      </c>
      <c r="B46" s="141" t="s">
        <v>631</v>
      </c>
      <c r="C46" s="272"/>
      <c r="D46" s="261"/>
      <c r="E46" s="261"/>
      <c r="F46" s="267"/>
      <c r="G46" s="261"/>
      <c r="H46" s="261"/>
      <c r="I46" s="261"/>
      <c r="J46" s="267"/>
      <c r="K46" s="134"/>
      <c r="L46" s="134"/>
      <c r="M46" s="134"/>
      <c r="N46" s="144"/>
    </row>
    <row r="47" spans="1:23" ht="22.5">
      <c r="A47" s="115"/>
      <c r="B47" s="141" t="s">
        <v>632</v>
      </c>
      <c r="C47" s="272"/>
      <c r="D47" s="261"/>
      <c r="E47" s="261"/>
      <c r="F47" s="267"/>
      <c r="G47" s="261"/>
      <c r="H47" s="261"/>
      <c r="I47" s="261"/>
      <c r="J47" s="267"/>
      <c r="K47" s="134"/>
      <c r="L47" s="134"/>
      <c r="M47" s="134"/>
      <c r="N47" s="144"/>
    </row>
    <row r="48" spans="1:23">
      <c r="A48" s="115">
        <v>11</v>
      </c>
      <c r="B48" s="141" t="s">
        <v>629</v>
      </c>
      <c r="C48" s="272"/>
      <c r="D48" s="261"/>
      <c r="E48" s="261"/>
      <c r="F48" s="267"/>
      <c r="G48" s="261"/>
      <c r="H48" s="261"/>
      <c r="I48" s="261"/>
      <c r="J48" s="267"/>
      <c r="K48" s="134"/>
      <c r="L48" s="134"/>
      <c r="M48" s="134"/>
      <c r="N48" s="144"/>
    </row>
    <row r="49" spans="1:14">
      <c r="A49" s="115">
        <v>12</v>
      </c>
      <c r="B49" s="141" t="s">
        <v>630</v>
      </c>
      <c r="C49" s="272"/>
      <c r="D49" s="261"/>
      <c r="E49" s="261"/>
      <c r="F49" s="267"/>
      <c r="G49" s="261"/>
      <c r="H49" s="261"/>
      <c r="I49" s="261"/>
      <c r="J49" s="267"/>
      <c r="K49" s="134"/>
      <c r="L49" s="134"/>
      <c r="M49" s="134"/>
      <c r="N49" s="144"/>
    </row>
    <row r="50" spans="1:14" ht="21.75" customHeight="1">
      <c r="A50" s="115"/>
      <c r="B50" s="141" t="s">
        <v>633</v>
      </c>
      <c r="C50" s="272"/>
      <c r="D50" s="261"/>
      <c r="E50" s="261"/>
      <c r="F50" s="267"/>
      <c r="G50" s="261"/>
      <c r="H50" s="261"/>
      <c r="I50" s="261"/>
      <c r="J50" s="267"/>
      <c r="K50" s="134"/>
      <c r="L50" s="134"/>
      <c r="M50" s="134"/>
      <c r="N50" s="144"/>
    </row>
    <row r="51" spans="1:14">
      <c r="A51" s="115">
        <v>13</v>
      </c>
      <c r="B51" s="141" t="s">
        <v>634</v>
      </c>
      <c r="C51" s="272"/>
      <c r="D51" s="261"/>
      <c r="E51" s="261"/>
      <c r="F51" s="267"/>
      <c r="G51" s="261"/>
      <c r="H51" s="261"/>
      <c r="I51" s="261"/>
      <c r="J51" s="267"/>
      <c r="K51" s="134"/>
      <c r="L51" s="134"/>
      <c r="M51" s="134"/>
      <c r="N51" s="144"/>
    </row>
    <row r="52" spans="1:14">
      <c r="A52" s="115">
        <v>14</v>
      </c>
      <c r="B52" s="141" t="s">
        <v>635</v>
      </c>
      <c r="C52" s="270"/>
      <c r="D52" s="134"/>
      <c r="E52" s="261"/>
      <c r="F52" s="144"/>
      <c r="G52" s="134"/>
      <c r="H52" s="134"/>
      <c r="I52" s="261"/>
      <c r="J52" s="144"/>
      <c r="K52" s="134"/>
      <c r="L52" s="134"/>
      <c r="M52" s="134"/>
      <c r="N52" s="144"/>
    </row>
    <row r="53" spans="1:14">
      <c r="A53" s="115"/>
      <c r="B53" s="143" t="s">
        <v>793</v>
      </c>
      <c r="C53" s="270">
        <v>3817</v>
      </c>
      <c r="D53" s="134">
        <f>SUM(D44:D52)</f>
        <v>1024</v>
      </c>
      <c r="E53" s="134">
        <f>E44+E45+E48+E49+E51+E52+E46</f>
        <v>1382</v>
      </c>
      <c r="F53" s="144">
        <f t="shared" ref="F53:N53" si="6">F44+F45+F48+F49+F51+F52+F46</f>
        <v>1401</v>
      </c>
      <c r="G53" s="134">
        <v>1998</v>
      </c>
      <c r="H53" s="134">
        <f t="shared" si="6"/>
        <v>1392</v>
      </c>
      <c r="I53" s="134">
        <f t="shared" si="6"/>
        <v>4707</v>
      </c>
      <c r="J53" s="144">
        <f t="shared" si="6"/>
        <v>3421</v>
      </c>
      <c r="K53" s="134">
        <v>5359</v>
      </c>
      <c r="L53" s="134">
        <f t="shared" si="6"/>
        <v>1983</v>
      </c>
      <c r="M53" s="134">
        <f t="shared" si="6"/>
        <v>7077</v>
      </c>
      <c r="N53" s="144">
        <f t="shared" si="6"/>
        <v>7077</v>
      </c>
    </row>
    <row r="54" spans="1:14">
      <c r="A54" s="115"/>
      <c r="B54" s="143" t="s">
        <v>636</v>
      </c>
      <c r="C54" s="270">
        <v>13843</v>
      </c>
      <c r="D54" s="134">
        <f>D36+D41+D53</f>
        <v>6564</v>
      </c>
      <c r="E54" s="134">
        <f t="shared" ref="E54:N54" si="7">E36+E41+E53</f>
        <v>4722</v>
      </c>
      <c r="F54" s="144">
        <f t="shared" si="7"/>
        <v>9255</v>
      </c>
      <c r="G54" s="134">
        <v>74756</v>
      </c>
      <c r="H54" s="134">
        <f t="shared" si="7"/>
        <v>32199</v>
      </c>
      <c r="I54" s="134">
        <f t="shared" si="7"/>
        <v>32239</v>
      </c>
      <c r="J54" s="144">
        <f t="shared" si="7"/>
        <v>32561</v>
      </c>
      <c r="K54" s="134">
        <v>45883</v>
      </c>
      <c r="L54" s="134">
        <f t="shared" si="7"/>
        <v>3483</v>
      </c>
      <c r="M54" s="134">
        <f t="shared" si="7"/>
        <v>24390</v>
      </c>
      <c r="N54" s="144">
        <f t="shared" si="7"/>
        <v>25251</v>
      </c>
    </row>
    <row r="58" spans="1:14" ht="12.75" customHeight="1">
      <c r="A58" s="505" t="s">
        <v>787</v>
      </c>
      <c r="B58" s="506" t="s">
        <v>564</v>
      </c>
      <c r="C58" s="129"/>
      <c r="D58" s="507" t="s">
        <v>690</v>
      </c>
      <c r="E58" s="507"/>
      <c r="F58" s="507"/>
      <c r="G58" s="130"/>
      <c r="H58" s="507"/>
      <c r="I58" s="507"/>
      <c r="J58" s="507"/>
      <c r="K58" s="130"/>
      <c r="L58" s="508"/>
      <c r="M58" s="509"/>
      <c r="N58" s="509"/>
    </row>
    <row r="59" spans="1:14" ht="42">
      <c r="A59" s="505"/>
      <c r="B59" s="506"/>
      <c r="C59" s="273" t="s">
        <v>1434</v>
      </c>
      <c r="D59" s="131" t="s">
        <v>572</v>
      </c>
      <c r="E59" s="131" t="s">
        <v>573</v>
      </c>
      <c r="F59" s="131" t="s">
        <v>562</v>
      </c>
      <c r="G59" s="131"/>
      <c r="H59" s="132"/>
      <c r="I59" s="132"/>
      <c r="J59" s="132"/>
      <c r="K59" s="132"/>
      <c r="L59" s="131"/>
      <c r="M59" s="131"/>
      <c r="N59" s="131"/>
    </row>
    <row r="60" spans="1:14">
      <c r="A60" s="115" t="s">
        <v>691</v>
      </c>
      <c r="B60" s="115" t="s">
        <v>616</v>
      </c>
      <c r="C60" s="141"/>
      <c r="D60" s="120"/>
      <c r="E60" s="120"/>
      <c r="F60" s="120"/>
      <c r="G60" s="120"/>
      <c r="H60" s="116"/>
      <c r="I60" s="116"/>
      <c r="J60" s="116"/>
      <c r="K60" s="116"/>
      <c r="L60" s="120"/>
      <c r="M60" s="133"/>
      <c r="N60" s="133"/>
    </row>
    <row r="61" spans="1:14">
      <c r="A61" s="115">
        <v>1</v>
      </c>
      <c r="B61" s="115" t="s">
        <v>614</v>
      </c>
      <c r="C61" s="262">
        <f>SUM(C4,G4,K4,C31,G31,K31,)</f>
        <v>182682</v>
      </c>
      <c r="D61" s="133">
        <f t="shared" ref="D61:F61" si="8">SUM(D4,H4,L4,D31,H31,L31,)</f>
        <v>146000</v>
      </c>
      <c r="E61" s="133">
        <f t="shared" si="8"/>
        <v>136000</v>
      </c>
      <c r="F61" s="133">
        <f t="shared" si="8"/>
        <v>105465</v>
      </c>
      <c r="G61" s="134"/>
      <c r="H61" s="116"/>
      <c r="I61" s="114"/>
      <c r="J61" s="116"/>
      <c r="K61" s="116"/>
      <c r="L61" s="120"/>
      <c r="M61" s="133"/>
      <c r="N61" s="133"/>
    </row>
    <row r="62" spans="1:14">
      <c r="A62" s="115">
        <v>2</v>
      </c>
      <c r="B62" s="115" t="s">
        <v>681</v>
      </c>
      <c r="C62" s="262">
        <f t="shared" ref="C62:C84" si="9">SUM(C5,G5,K5,C32,G32,K32,)</f>
        <v>182799</v>
      </c>
      <c r="D62" s="133">
        <f t="shared" ref="D62:D84" si="10">SUM(D5,H5,L5,D32,H32,L32,)</f>
        <v>305059</v>
      </c>
      <c r="E62" s="133">
        <f t="shared" ref="E62:E84" si="11">SUM(E5,I5,M5,E32,I32,M32,)</f>
        <v>301550</v>
      </c>
      <c r="F62" s="133">
        <f t="shared" ref="F62:F84" si="12">SUM(F5,J5,N5,F32,J32,N32,)</f>
        <v>145169</v>
      </c>
      <c r="G62" s="120"/>
      <c r="H62" s="116"/>
      <c r="I62" s="116"/>
      <c r="J62" s="116"/>
      <c r="K62" s="116"/>
      <c r="L62" s="120"/>
      <c r="M62" s="133"/>
      <c r="N62" s="133"/>
    </row>
    <row r="63" spans="1:14" ht="22.5">
      <c r="A63" s="115">
        <v>3</v>
      </c>
      <c r="B63" s="115" t="s">
        <v>617</v>
      </c>
      <c r="C63" s="262">
        <f t="shared" si="9"/>
        <v>39844</v>
      </c>
      <c r="D63" s="133">
        <f t="shared" si="10"/>
        <v>27963</v>
      </c>
      <c r="E63" s="133">
        <f t="shared" si="11"/>
        <v>1700</v>
      </c>
      <c r="F63" s="133">
        <f t="shared" si="12"/>
        <v>9152</v>
      </c>
      <c r="G63" s="120"/>
      <c r="H63" s="116"/>
      <c r="I63" s="116"/>
      <c r="J63" s="116"/>
      <c r="K63" s="116"/>
      <c r="L63" s="120"/>
      <c r="M63" s="133"/>
      <c r="N63" s="133"/>
    </row>
    <row r="64" spans="1:14" ht="22.5">
      <c r="A64" s="115">
        <v>4</v>
      </c>
      <c r="B64" s="115" t="s">
        <v>620</v>
      </c>
      <c r="C64" s="262">
        <f t="shared" si="9"/>
        <v>1228058</v>
      </c>
      <c r="D64" s="133">
        <f t="shared" si="10"/>
        <v>1064102</v>
      </c>
      <c r="E64" s="133">
        <f t="shared" si="11"/>
        <v>1266899</v>
      </c>
      <c r="F64" s="133">
        <f t="shared" si="12"/>
        <v>1253601</v>
      </c>
      <c r="G64" s="120"/>
      <c r="H64" s="116"/>
      <c r="I64" s="116"/>
      <c r="J64" s="116"/>
      <c r="K64" s="116"/>
      <c r="L64" s="116"/>
      <c r="M64" s="114"/>
      <c r="N64" s="114"/>
    </row>
    <row r="65" spans="1:14">
      <c r="A65" s="115"/>
      <c r="B65" s="142" t="s">
        <v>678</v>
      </c>
      <c r="C65" s="262">
        <f t="shared" si="9"/>
        <v>570345</v>
      </c>
      <c r="D65" s="133">
        <f t="shared" si="10"/>
        <v>567669</v>
      </c>
      <c r="E65" s="133">
        <f t="shared" si="11"/>
        <v>588105</v>
      </c>
      <c r="F65" s="133">
        <f t="shared" si="12"/>
        <v>582312</v>
      </c>
      <c r="G65" s="120"/>
      <c r="H65" s="116"/>
      <c r="I65" s="116"/>
      <c r="J65" s="116"/>
      <c r="K65" s="116"/>
      <c r="L65" s="116"/>
      <c r="M65" s="114"/>
      <c r="N65" s="114"/>
    </row>
    <row r="66" spans="1:14">
      <c r="A66" s="115"/>
      <c r="B66" s="119" t="s">
        <v>621</v>
      </c>
      <c r="C66" s="262">
        <f t="shared" si="9"/>
        <v>1633383</v>
      </c>
      <c r="D66" s="133">
        <f t="shared" si="10"/>
        <v>1543124</v>
      </c>
      <c r="E66" s="133">
        <f t="shared" si="11"/>
        <v>1706149</v>
      </c>
      <c r="F66" s="133">
        <f t="shared" si="12"/>
        <v>1513387</v>
      </c>
      <c r="G66" s="120"/>
      <c r="H66" s="120"/>
      <c r="I66" s="120"/>
      <c r="J66" s="120"/>
      <c r="K66" s="120"/>
      <c r="L66" s="120"/>
      <c r="M66" s="120"/>
      <c r="N66" s="120"/>
    </row>
    <row r="67" spans="1:14" ht="22.5">
      <c r="A67" s="115" t="s">
        <v>550</v>
      </c>
      <c r="B67" s="115" t="s">
        <v>622</v>
      </c>
      <c r="C67" s="262">
        <f t="shared" si="9"/>
        <v>0</v>
      </c>
      <c r="D67" s="133">
        <f t="shared" si="10"/>
        <v>0</v>
      </c>
      <c r="E67" s="133">
        <f t="shared" si="11"/>
        <v>0</v>
      </c>
      <c r="F67" s="133">
        <f t="shared" si="12"/>
        <v>0</v>
      </c>
      <c r="G67" s="120"/>
      <c r="H67" s="116"/>
      <c r="I67" s="116"/>
      <c r="J67" s="116"/>
      <c r="K67" s="116"/>
      <c r="L67" s="120"/>
      <c r="M67" s="133"/>
      <c r="N67" s="133"/>
    </row>
    <row r="68" spans="1:14">
      <c r="A68" s="115">
        <v>5</v>
      </c>
      <c r="B68" s="115" t="s">
        <v>596</v>
      </c>
      <c r="C68" s="262">
        <f t="shared" si="9"/>
        <v>4516</v>
      </c>
      <c r="D68" s="133">
        <f t="shared" si="10"/>
        <v>0</v>
      </c>
      <c r="E68" s="133">
        <f t="shared" si="11"/>
        <v>7472</v>
      </c>
      <c r="F68" s="133">
        <f t="shared" si="12"/>
        <v>6779</v>
      </c>
      <c r="G68" s="120"/>
      <c r="H68" s="116"/>
      <c r="I68" s="116"/>
      <c r="J68" s="116"/>
      <c r="K68" s="116"/>
      <c r="L68" s="120"/>
      <c r="M68" s="133"/>
      <c r="N68" s="133"/>
    </row>
    <row r="69" spans="1:14" ht="22.5">
      <c r="A69" s="115">
        <v>6</v>
      </c>
      <c r="B69" s="115" t="s">
        <v>623</v>
      </c>
      <c r="C69" s="262">
        <f t="shared" si="9"/>
        <v>8652</v>
      </c>
      <c r="D69" s="133">
        <f t="shared" si="10"/>
        <v>3070</v>
      </c>
      <c r="E69" s="133">
        <f t="shared" si="11"/>
        <v>7985</v>
      </c>
      <c r="F69" s="133">
        <f t="shared" si="12"/>
        <v>1496</v>
      </c>
      <c r="G69" s="120"/>
      <c r="H69" s="116"/>
      <c r="I69" s="116"/>
      <c r="J69" s="116"/>
      <c r="K69" s="116"/>
      <c r="L69" s="120"/>
      <c r="M69" s="133"/>
      <c r="N69" s="133"/>
    </row>
    <row r="70" spans="1:14" ht="22.5">
      <c r="A70" s="115">
        <v>7</v>
      </c>
      <c r="B70" s="115" t="s">
        <v>624</v>
      </c>
      <c r="C70" s="262">
        <f t="shared" si="9"/>
        <v>119425</v>
      </c>
      <c r="D70" s="133">
        <f t="shared" si="10"/>
        <v>41866</v>
      </c>
      <c r="E70" s="133">
        <f t="shared" si="11"/>
        <v>42879</v>
      </c>
      <c r="F70" s="133">
        <f t="shared" si="12"/>
        <v>61942</v>
      </c>
      <c r="G70" s="120"/>
      <c r="H70" s="120"/>
      <c r="I70" s="116"/>
      <c r="J70" s="120"/>
      <c r="K70" s="120"/>
      <c r="L70" s="120"/>
      <c r="M70" s="133"/>
      <c r="N70" s="133"/>
    </row>
    <row r="71" spans="1:14">
      <c r="A71" s="115"/>
      <c r="B71" s="119" t="s">
        <v>625</v>
      </c>
      <c r="C71" s="262">
        <f t="shared" si="9"/>
        <v>132593</v>
      </c>
      <c r="D71" s="133">
        <f t="shared" si="10"/>
        <v>44936</v>
      </c>
      <c r="E71" s="133">
        <f t="shared" si="11"/>
        <v>58336</v>
      </c>
      <c r="F71" s="133">
        <f t="shared" si="12"/>
        <v>70217</v>
      </c>
      <c r="G71" s="120"/>
      <c r="H71" s="120"/>
      <c r="I71" s="120"/>
      <c r="J71" s="120"/>
      <c r="K71" s="120"/>
      <c r="L71" s="120"/>
      <c r="M71" s="120"/>
      <c r="N71" s="120"/>
    </row>
    <row r="72" spans="1:14">
      <c r="A72" s="115" t="s">
        <v>626</v>
      </c>
      <c r="B72" s="115" t="s">
        <v>627</v>
      </c>
      <c r="C72" s="262">
        <f t="shared" si="9"/>
        <v>0</v>
      </c>
      <c r="D72" s="133">
        <f t="shared" si="10"/>
        <v>0</v>
      </c>
      <c r="E72" s="133">
        <f t="shared" si="11"/>
        <v>0</v>
      </c>
      <c r="F72" s="133">
        <f t="shared" si="12"/>
        <v>0</v>
      </c>
      <c r="G72" s="120"/>
      <c r="H72" s="116"/>
      <c r="I72" s="116"/>
      <c r="J72" s="116"/>
      <c r="K72" s="116"/>
      <c r="L72" s="120"/>
      <c r="M72" s="133"/>
      <c r="N72" s="133"/>
    </row>
    <row r="73" spans="1:14" ht="22.5">
      <c r="A73" s="115"/>
      <c r="B73" s="115" t="s">
        <v>628</v>
      </c>
      <c r="C73" s="262">
        <f t="shared" si="9"/>
        <v>0</v>
      </c>
      <c r="D73" s="133">
        <f t="shared" si="10"/>
        <v>0</v>
      </c>
      <c r="E73" s="133">
        <f t="shared" si="11"/>
        <v>0</v>
      </c>
      <c r="F73" s="133">
        <f t="shared" si="12"/>
        <v>0</v>
      </c>
      <c r="G73" s="120"/>
      <c r="H73" s="116"/>
      <c r="I73" s="116"/>
      <c r="J73" s="116"/>
      <c r="K73" s="116"/>
      <c r="L73" s="120"/>
      <c r="M73" s="133"/>
      <c r="N73" s="133"/>
    </row>
    <row r="74" spans="1:14">
      <c r="A74" s="115">
        <v>8</v>
      </c>
      <c r="B74" s="115" t="s">
        <v>629</v>
      </c>
      <c r="C74" s="262">
        <f t="shared" si="9"/>
        <v>1719467</v>
      </c>
      <c r="D74" s="133">
        <f t="shared" si="10"/>
        <v>1240423</v>
      </c>
      <c r="E74" s="133">
        <f t="shared" si="11"/>
        <v>1266687</v>
      </c>
      <c r="F74" s="133">
        <f t="shared" si="12"/>
        <v>1262903</v>
      </c>
      <c r="G74" s="120"/>
      <c r="H74" s="116"/>
      <c r="I74" s="116"/>
      <c r="J74" s="116"/>
      <c r="K74" s="116"/>
      <c r="L74" s="120"/>
      <c r="M74" s="133"/>
      <c r="N74" s="133"/>
    </row>
    <row r="75" spans="1:14">
      <c r="A75" s="115">
        <v>9</v>
      </c>
      <c r="B75" s="115" t="s">
        <v>630</v>
      </c>
      <c r="C75" s="262">
        <f t="shared" si="9"/>
        <v>2353</v>
      </c>
      <c r="D75" s="133">
        <f t="shared" si="10"/>
        <v>0</v>
      </c>
      <c r="E75" s="133">
        <f t="shared" si="11"/>
        <v>4496</v>
      </c>
      <c r="F75" s="133">
        <f t="shared" si="12"/>
        <v>3210</v>
      </c>
      <c r="G75" s="120"/>
      <c r="H75" s="116"/>
      <c r="I75" s="116"/>
      <c r="J75" s="116"/>
      <c r="K75" s="116"/>
      <c r="L75" s="120"/>
      <c r="M75" s="133"/>
      <c r="N75" s="133"/>
    </row>
    <row r="76" spans="1:14">
      <c r="A76" s="115">
        <v>10</v>
      </c>
      <c r="B76" s="115" t="s">
        <v>631</v>
      </c>
      <c r="C76" s="262">
        <f t="shared" si="9"/>
        <v>21917</v>
      </c>
      <c r="D76" s="133">
        <f t="shared" si="10"/>
        <v>0</v>
      </c>
      <c r="E76" s="133">
        <f t="shared" si="11"/>
        <v>0</v>
      </c>
      <c r="F76" s="133">
        <f t="shared" si="12"/>
        <v>26596</v>
      </c>
      <c r="G76" s="120"/>
      <c r="H76" s="116"/>
      <c r="I76" s="116"/>
      <c r="J76" s="116"/>
      <c r="K76" s="116"/>
      <c r="L76" s="120"/>
      <c r="M76" s="133"/>
      <c r="N76" s="133"/>
    </row>
    <row r="77" spans="1:14" ht="22.5">
      <c r="A77" s="115"/>
      <c r="B77" s="115" t="s">
        <v>632</v>
      </c>
      <c r="C77" s="262">
        <f t="shared" si="9"/>
        <v>0</v>
      </c>
      <c r="D77" s="133">
        <f t="shared" si="10"/>
        <v>0</v>
      </c>
      <c r="E77" s="133">
        <f t="shared" si="11"/>
        <v>0</v>
      </c>
      <c r="F77" s="133">
        <f t="shared" si="12"/>
        <v>0</v>
      </c>
      <c r="G77" s="133"/>
      <c r="H77" s="114"/>
      <c r="I77" s="116"/>
      <c r="J77" s="114"/>
      <c r="K77" s="114"/>
      <c r="L77" s="120"/>
      <c r="M77" s="133"/>
      <c r="N77" s="133"/>
    </row>
    <row r="78" spans="1:14">
      <c r="A78" s="115">
        <v>11</v>
      </c>
      <c r="B78" s="115" t="s">
        <v>629</v>
      </c>
      <c r="C78" s="262">
        <f t="shared" si="9"/>
        <v>0</v>
      </c>
      <c r="D78" s="133">
        <f t="shared" si="10"/>
        <v>0</v>
      </c>
      <c r="E78" s="133">
        <f t="shared" si="11"/>
        <v>0</v>
      </c>
      <c r="F78" s="133">
        <f t="shared" si="12"/>
        <v>0</v>
      </c>
      <c r="G78" s="120"/>
      <c r="H78" s="116"/>
      <c r="I78" s="114"/>
      <c r="J78" s="116"/>
      <c r="K78" s="116"/>
      <c r="L78" s="120"/>
      <c r="M78" s="133"/>
      <c r="N78" s="133"/>
    </row>
    <row r="79" spans="1:14">
      <c r="A79" s="115">
        <v>12</v>
      </c>
      <c r="B79" s="115" t="s">
        <v>630</v>
      </c>
      <c r="C79" s="262">
        <f t="shared" si="9"/>
        <v>0</v>
      </c>
      <c r="D79" s="133">
        <f t="shared" si="10"/>
        <v>0</v>
      </c>
      <c r="E79" s="133">
        <f t="shared" si="11"/>
        <v>0</v>
      </c>
      <c r="F79" s="133">
        <f t="shared" si="12"/>
        <v>0</v>
      </c>
      <c r="G79" s="120"/>
      <c r="H79" s="116"/>
      <c r="I79" s="116"/>
      <c r="J79" s="116"/>
      <c r="K79" s="116"/>
      <c r="L79" s="120"/>
      <c r="M79" s="133"/>
      <c r="N79" s="133"/>
    </row>
    <row r="80" spans="1:14" ht="22.5">
      <c r="A80" s="115"/>
      <c r="B80" s="115" t="s">
        <v>633</v>
      </c>
      <c r="C80" s="262">
        <f t="shared" si="9"/>
        <v>0</v>
      </c>
      <c r="D80" s="133">
        <f t="shared" si="10"/>
        <v>0</v>
      </c>
      <c r="E80" s="133">
        <f t="shared" si="11"/>
        <v>0</v>
      </c>
      <c r="F80" s="133">
        <f t="shared" si="12"/>
        <v>0</v>
      </c>
      <c r="G80" s="120"/>
      <c r="H80" s="116"/>
      <c r="I80" s="116"/>
      <c r="J80" s="116"/>
      <c r="K80" s="116"/>
      <c r="L80" s="120"/>
      <c r="M80" s="133"/>
      <c r="N80" s="133"/>
    </row>
    <row r="81" spans="1:14">
      <c r="A81" s="115">
        <v>13</v>
      </c>
      <c r="B81" s="115" t="s">
        <v>634</v>
      </c>
      <c r="C81" s="262">
        <f t="shared" si="9"/>
        <v>0</v>
      </c>
      <c r="D81" s="133">
        <f t="shared" si="10"/>
        <v>0</v>
      </c>
      <c r="E81" s="133">
        <f t="shared" si="11"/>
        <v>0</v>
      </c>
      <c r="F81" s="133">
        <f t="shared" si="12"/>
        <v>0</v>
      </c>
      <c r="G81" s="120"/>
      <c r="H81" s="116"/>
      <c r="I81" s="116"/>
      <c r="J81" s="116"/>
      <c r="K81" s="116"/>
      <c r="L81" s="120"/>
      <c r="M81" s="133"/>
      <c r="N81" s="133"/>
    </row>
    <row r="82" spans="1:14">
      <c r="A82" s="115">
        <v>14</v>
      </c>
      <c r="B82" s="115" t="s">
        <v>635</v>
      </c>
      <c r="C82" s="262">
        <f t="shared" si="9"/>
        <v>0</v>
      </c>
      <c r="D82" s="133">
        <f t="shared" si="10"/>
        <v>0</v>
      </c>
      <c r="E82" s="133">
        <f t="shared" si="11"/>
        <v>0</v>
      </c>
      <c r="F82" s="133">
        <f t="shared" si="12"/>
        <v>0</v>
      </c>
      <c r="G82" s="120"/>
      <c r="H82" s="120"/>
      <c r="I82" s="116"/>
      <c r="J82" s="120"/>
      <c r="K82" s="120"/>
      <c r="L82" s="120"/>
      <c r="M82" s="133"/>
      <c r="N82" s="133"/>
    </row>
    <row r="83" spans="1:14">
      <c r="A83" s="115"/>
      <c r="B83" s="119" t="s">
        <v>793</v>
      </c>
      <c r="C83" s="262">
        <f t="shared" si="9"/>
        <v>1743737</v>
      </c>
      <c r="D83" s="133">
        <f t="shared" si="10"/>
        <v>1240423</v>
      </c>
      <c r="E83" s="133">
        <f t="shared" si="11"/>
        <v>1271183</v>
      </c>
      <c r="F83" s="133">
        <f t="shared" si="12"/>
        <v>1292709</v>
      </c>
      <c r="G83" s="120"/>
      <c r="H83" s="120"/>
      <c r="I83" s="120"/>
      <c r="J83" s="120"/>
      <c r="K83" s="120"/>
      <c r="L83" s="120"/>
      <c r="M83" s="120"/>
      <c r="N83" s="120"/>
    </row>
    <row r="84" spans="1:14">
      <c r="A84" s="115"/>
      <c r="B84" s="119" t="s">
        <v>636</v>
      </c>
      <c r="C84" s="262">
        <f t="shared" si="9"/>
        <v>3509713</v>
      </c>
      <c r="D84" s="262">
        <f t="shared" si="10"/>
        <v>2828483</v>
      </c>
      <c r="E84" s="133">
        <f t="shared" si="11"/>
        <v>3035668</v>
      </c>
      <c r="F84" s="133">
        <f t="shared" si="12"/>
        <v>2876313</v>
      </c>
      <c r="G84" s="120"/>
      <c r="H84" s="120"/>
      <c r="I84" s="120"/>
      <c r="J84" s="120"/>
      <c r="K84" s="120"/>
      <c r="L84" s="120"/>
      <c r="M84" s="120"/>
      <c r="N84" s="120"/>
    </row>
    <row r="86" spans="1:14">
      <c r="F86" s="121"/>
      <c r="G86" s="121"/>
    </row>
  </sheetData>
  <mergeCells count="15">
    <mergeCell ref="K1:N1"/>
    <mergeCell ref="G28:J28"/>
    <mergeCell ref="C28:F28"/>
    <mergeCell ref="K28:N28"/>
    <mergeCell ref="A58:A59"/>
    <mergeCell ref="B58:B59"/>
    <mergeCell ref="D58:F58"/>
    <mergeCell ref="H58:J58"/>
    <mergeCell ref="L58:N58"/>
    <mergeCell ref="A28:A29"/>
    <mergeCell ref="B28:B29"/>
    <mergeCell ref="A1:A2"/>
    <mergeCell ref="B1:B2"/>
    <mergeCell ref="C1:F1"/>
    <mergeCell ref="G1:J1"/>
  </mergeCells>
  <phoneticPr fontId="12" type="noConversion"/>
  <printOptions headings="1" gridLines="1"/>
  <pageMargins left="0.78740157480314965" right="0.1875" top="1.2" bottom="0.70833333333333337" header="0.51181102362204722" footer="0.51181102362204722"/>
  <pageSetup paperSize="9" orientation="landscape" horizontalDpi="300" verticalDpi="300" r:id="rId1"/>
  <headerFooter alignWithMargins="0">
    <oddHeader>&amp;C&amp;"Arial,Félkövér"&amp;11
Vésztő Város Önkormányzat 2020. évi bevételei&amp;R2. melléklet a 10/2021. (V. 28.) önkormányzati rendelethez Adatok E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N64"/>
  <sheetViews>
    <sheetView view="pageLayout" workbookViewId="0">
      <selection activeCell="F14" sqref="F14"/>
    </sheetView>
  </sheetViews>
  <sheetFormatPr defaultRowHeight="11.25"/>
  <cols>
    <col min="1" max="1" width="3" style="43" customWidth="1"/>
    <col min="2" max="2" width="26" style="62" customWidth="1"/>
    <col min="3" max="3" width="7.5703125" style="43" customWidth="1"/>
    <col min="4" max="6" width="9.85546875" style="43" customWidth="1"/>
    <col min="7" max="7" width="7.42578125" style="43" bestFit="1" customWidth="1"/>
    <col min="8" max="9" width="8.5703125" style="43" bestFit="1" customWidth="1"/>
    <col min="10" max="10" width="7.42578125" style="43" bestFit="1" customWidth="1"/>
    <col min="11" max="11" width="7.42578125" style="43" customWidth="1"/>
    <col min="12" max="15" width="9.85546875" style="43" customWidth="1"/>
    <col min="16" max="18" width="7.42578125" style="43" customWidth="1"/>
    <col min="19" max="19" width="6.5703125" style="43" customWidth="1"/>
    <col min="20" max="20" width="6.42578125" style="43" customWidth="1"/>
    <col min="21" max="21" width="7.5703125" style="43" customWidth="1"/>
    <col min="22" max="22" width="8" style="43" customWidth="1"/>
    <col min="23" max="23" width="7.7109375" style="43" customWidth="1"/>
    <col min="24" max="24" width="8.5703125" style="43" customWidth="1"/>
    <col min="25" max="16384" width="9.140625" style="43"/>
  </cols>
  <sheetData>
    <row r="1" spans="1:14" s="99" customFormat="1" ht="22.5" customHeight="1">
      <c r="A1" s="518" t="s">
        <v>787</v>
      </c>
      <c r="B1" s="523" t="s">
        <v>564</v>
      </c>
      <c r="C1" s="518" t="s">
        <v>587</v>
      </c>
      <c r="D1" s="518"/>
      <c r="E1" s="518"/>
      <c r="F1" s="519"/>
      <c r="G1" s="517" t="s">
        <v>612</v>
      </c>
      <c r="H1" s="518"/>
      <c r="I1" s="518"/>
      <c r="J1" s="519"/>
      <c r="K1" s="517" t="s">
        <v>613</v>
      </c>
      <c r="L1" s="518"/>
      <c r="M1" s="518"/>
      <c r="N1" s="519"/>
    </row>
    <row r="2" spans="1:14" s="99" customFormat="1" ht="29.25" customHeight="1">
      <c r="A2" s="518"/>
      <c r="B2" s="523"/>
      <c r="C2" s="274" t="s">
        <v>1434</v>
      </c>
      <c r="D2" s="275" t="s">
        <v>572</v>
      </c>
      <c r="E2" s="275" t="s">
        <v>573</v>
      </c>
      <c r="F2" s="276" t="s">
        <v>562</v>
      </c>
      <c r="G2" s="274" t="s">
        <v>1434</v>
      </c>
      <c r="H2" s="275" t="s">
        <v>572</v>
      </c>
      <c r="I2" s="275" t="s">
        <v>573</v>
      </c>
      <c r="J2" s="276" t="s">
        <v>562</v>
      </c>
      <c r="K2" s="274" t="s">
        <v>1434</v>
      </c>
      <c r="L2" s="275" t="s">
        <v>572</v>
      </c>
      <c r="M2" s="275" t="s">
        <v>573</v>
      </c>
      <c r="N2" s="276" t="s">
        <v>562</v>
      </c>
    </row>
    <row r="3" spans="1:14" s="99" customFormat="1" ht="32.25" customHeight="1">
      <c r="A3" s="106" t="s">
        <v>637</v>
      </c>
      <c r="B3" s="107" t="s">
        <v>638</v>
      </c>
      <c r="C3" s="107"/>
      <c r="D3" s="277"/>
      <c r="E3" s="108"/>
      <c r="F3" s="108"/>
      <c r="G3" s="278"/>
      <c r="H3" s="108"/>
      <c r="I3" s="108"/>
      <c r="J3" s="279"/>
      <c r="K3" s="108"/>
      <c r="L3" s="108"/>
      <c r="M3" s="108"/>
      <c r="N3" s="279"/>
    </row>
    <row r="4" spans="1:14" s="99" customFormat="1">
      <c r="A4" s="106">
        <v>1</v>
      </c>
      <c r="B4" s="107" t="s">
        <v>682</v>
      </c>
      <c r="C4" s="280">
        <v>400072</v>
      </c>
      <c r="D4" s="281">
        <v>350153</v>
      </c>
      <c r="E4" s="108">
        <v>428341</v>
      </c>
      <c r="F4" s="108">
        <v>402179</v>
      </c>
      <c r="G4" s="278">
        <v>117289</v>
      </c>
      <c r="H4" s="108">
        <v>124753</v>
      </c>
      <c r="I4" s="108">
        <v>130058</v>
      </c>
      <c r="J4" s="279">
        <v>126522</v>
      </c>
      <c r="K4" s="108">
        <v>119224</v>
      </c>
      <c r="L4" s="108">
        <v>133881</v>
      </c>
      <c r="M4" s="108">
        <v>137294</v>
      </c>
      <c r="N4" s="279">
        <v>132934</v>
      </c>
    </row>
    <row r="5" spans="1:14" s="99" customFormat="1" ht="22.5">
      <c r="A5" s="106">
        <v>2</v>
      </c>
      <c r="B5" s="107" t="s">
        <v>639</v>
      </c>
      <c r="C5" s="280">
        <v>49427</v>
      </c>
      <c r="D5" s="281">
        <v>40909</v>
      </c>
      <c r="E5" s="108">
        <v>64594</v>
      </c>
      <c r="F5" s="108">
        <v>46461</v>
      </c>
      <c r="G5" s="278">
        <v>23511</v>
      </c>
      <c r="H5" s="108">
        <v>24483</v>
      </c>
      <c r="I5" s="108">
        <v>22228</v>
      </c>
      <c r="J5" s="279">
        <v>21667</v>
      </c>
      <c r="K5" s="108">
        <v>22743</v>
      </c>
      <c r="L5" s="108">
        <v>23434</v>
      </c>
      <c r="M5" s="108">
        <v>25154</v>
      </c>
      <c r="N5" s="279">
        <v>23242</v>
      </c>
    </row>
    <row r="6" spans="1:14" s="99" customFormat="1">
      <c r="A6" s="106">
        <v>3</v>
      </c>
      <c r="B6" s="107" t="s">
        <v>683</v>
      </c>
      <c r="C6" s="280">
        <v>425727</v>
      </c>
      <c r="D6" s="281">
        <v>467477</v>
      </c>
      <c r="E6" s="108">
        <v>401000</v>
      </c>
      <c r="F6" s="108">
        <v>331539</v>
      </c>
      <c r="G6" s="278">
        <v>15885</v>
      </c>
      <c r="H6" s="108">
        <v>23227</v>
      </c>
      <c r="I6" s="108">
        <v>17073</v>
      </c>
      <c r="J6" s="279">
        <v>15063</v>
      </c>
      <c r="K6" s="108">
        <v>3477</v>
      </c>
      <c r="L6" s="108">
        <v>5421</v>
      </c>
      <c r="M6" s="108">
        <v>4151</v>
      </c>
      <c r="N6" s="279">
        <v>4087</v>
      </c>
    </row>
    <row r="7" spans="1:14" s="99" customFormat="1">
      <c r="A7" s="106">
        <v>4</v>
      </c>
      <c r="B7" s="107" t="s">
        <v>568</v>
      </c>
      <c r="C7" s="280">
        <v>63279</v>
      </c>
      <c r="D7" s="281">
        <v>44319</v>
      </c>
      <c r="E7" s="108">
        <v>44319</v>
      </c>
      <c r="F7" s="108">
        <v>38528</v>
      </c>
      <c r="G7" s="278"/>
      <c r="H7" s="108"/>
      <c r="I7" s="108"/>
      <c r="J7" s="279"/>
      <c r="K7" s="108"/>
      <c r="L7" s="108"/>
      <c r="M7" s="108"/>
      <c r="N7" s="279"/>
    </row>
    <row r="8" spans="1:14" s="99" customFormat="1">
      <c r="A8" s="106">
        <v>5</v>
      </c>
      <c r="B8" s="107" t="s">
        <v>640</v>
      </c>
      <c r="C8" s="280">
        <v>34837</v>
      </c>
      <c r="D8" s="281">
        <f>275484-D9</f>
        <v>16749</v>
      </c>
      <c r="E8" s="108">
        <f>346014-E9</f>
        <v>8613</v>
      </c>
      <c r="F8" s="108">
        <v>8574</v>
      </c>
      <c r="G8" s="278"/>
      <c r="H8" s="108"/>
      <c r="I8" s="108"/>
      <c r="J8" s="279"/>
      <c r="K8" s="108">
        <v>14</v>
      </c>
      <c r="L8" s="108">
        <v>0</v>
      </c>
      <c r="M8" s="108">
        <v>0</v>
      </c>
      <c r="N8" s="279">
        <v>0</v>
      </c>
    </row>
    <row r="9" spans="1:14" s="106" customFormat="1">
      <c r="A9" s="106">
        <v>6</v>
      </c>
      <c r="B9" s="107" t="s">
        <v>641</v>
      </c>
      <c r="C9" s="280">
        <v>0</v>
      </c>
      <c r="D9" s="281">
        <v>258735</v>
      </c>
      <c r="E9" s="108">
        <v>337401</v>
      </c>
      <c r="F9" s="108">
        <v>0</v>
      </c>
      <c r="G9" s="278"/>
      <c r="H9" s="108"/>
      <c r="I9" s="108"/>
      <c r="J9" s="279"/>
      <c r="K9" s="108"/>
      <c r="L9" s="108"/>
      <c r="M9" s="108"/>
      <c r="N9" s="279"/>
    </row>
    <row r="10" spans="1:14" s="102" customFormat="1" ht="21.75" customHeight="1">
      <c r="A10" s="113"/>
      <c r="B10" s="112" t="s">
        <v>642</v>
      </c>
      <c r="C10" s="282">
        <f>SUM(C3:C9)</f>
        <v>973342</v>
      </c>
      <c r="D10" s="283">
        <f>SUM(D4:D9)</f>
        <v>1178342</v>
      </c>
      <c r="E10" s="283">
        <f t="shared" ref="E10:N10" si="0">SUM(E4:E9)</f>
        <v>1284268</v>
      </c>
      <c r="F10" s="283">
        <f t="shared" si="0"/>
        <v>827281</v>
      </c>
      <c r="G10" s="284">
        <f t="shared" si="0"/>
        <v>156685</v>
      </c>
      <c r="H10" s="283">
        <f t="shared" si="0"/>
        <v>172463</v>
      </c>
      <c r="I10" s="283">
        <f t="shared" si="0"/>
        <v>169359</v>
      </c>
      <c r="J10" s="285">
        <f t="shared" si="0"/>
        <v>163252</v>
      </c>
      <c r="K10" s="284">
        <f t="shared" si="0"/>
        <v>145458</v>
      </c>
      <c r="L10" s="283">
        <f t="shared" si="0"/>
        <v>162736</v>
      </c>
      <c r="M10" s="283">
        <f t="shared" si="0"/>
        <v>166599</v>
      </c>
      <c r="N10" s="285">
        <f t="shared" si="0"/>
        <v>160263</v>
      </c>
    </row>
    <row r="11" spans="1:14" s="99" customFormat="1" ht="33" customHeight="1">
      <c r="A11" s="106" t="s">
        <v>643</v>
      </c>
      <c r="B11" s="107" t="s">
        <v>644</v>
      </c>
      <c r="C11" s="280"/>
      <c r="D11" s="281"/>
      <c r="E11" s="108"/>
      <c r="F11" s="108"/>
      <c r="G11" s="278"/>
      <c r="H11" s="108"/>
      <c r="I11" s="108"/>
      <c r="J11" s="279"/>
      <c r="K11" s="278"/>
      <c r="L11" s="108"/>
      <c r="M11" s="108"/>
      <c r="N11" s="279"/>
    </row>
    <row r="12" spans="1:14" s="99" customFormat="1">
      <c r="A12" s="106">
        <v>7</v>
      </c>
      <c r="B12" s="107" t="s">
        <v>645</v>
      </c>
      <c r="C12" s="280">
        <v>69702</v>
      </c>
      <c r="D12" s="281">
        <v>866824</v>
      </c>
      <c r="E12" s="108">
        <v>902795</v>
      </c>
      <c r="F12" s="108">
        <v>278577</v>
      </c>
      <c r="G12" s="278">
        <v>46</v>
      </c>
      <c r="H12" s="108">
        <v>0</v>
      </c>
      <c r="I12" s="108">
        <v>230</v>
      </c>
      <c r="J12" s="279">
        <v>129</v>
      </c>
      <c r="K12" s="278">
        <v>76</v>
      </c>
      <c r="L12" s="108">
        <v>0</v>
      </c>
      <c r="M12" s="108">
        <v>8778</v>
      </c>
      <c r="N12" s="279">
        <v>8778</v>
      </c>
    </row>
    <row r="13" spans="1:14" s="99" customFormat="1">
      <c r="A13" s="106">
        <v>8</v>
      </c>
      <c r="B13" s="107" t="s">
        <v>646</v>
      </c>
      <c r="C13" s="280">
        <v>517285</v>
      </c>
      <c r="D13" s="281">
        <v>83459</v>
      </c>
      <c r="E13" s="108">
        <v>128630</v>
      </c>
      <c r="F13" s="108">
        <v>128630</v>
      </c>
      <c r="G13" s="278"/>
      <c r="H13" s="108">
        <v>0</v>
      </c>
      <c r="I13" s="108">
        <v>1242</v>
      </c>
      <c r="J13" s="279">
        <v>1242</v>
      </c>
      <c r="K13" s="278"/>
      <c r="L13" s="108"/>
      <c r="M13" s="108">
        <v>825</v>
      </c>
      <c r="N13" s="279">
        <v>821</v>
      </c>
    </row>
    <row r="14" spans="1:14" s="99" customFormat="1">
      <c r="A14" s="106">
        <v>9</v>
      </c>
      <c r="B14" s="107" t="s">
        <v>647</v>
      </c>
      <c r="C14" s="280">
        <v>74</v>
      </c>
      <c r="D14" s="281">
        <v>0</v>
      </c>
      <c r="E14" s="108">
        <v>13484</v>
      </c>
      <c r="F14" s="108">
        <v>9335</v>
      </c>
      <c r="G14" s="278"/>
      <c r="H14" s="108"/>
      <c r="I14" s="108"/>
      <c r="J14" s="279"/>
      <c r="K14" s="278"/>
      <c r="L14" s="108"/>
      <c r="M14" s="108"/>
      <c r="N14" s="279"/>
    </row>
    <row r="15" spans="1:14" s="106" customFormat="1">
      <c r="A15" s="106">
        <v>10</v>
      </c>
      <c r="B15" s="107" t="s">
        <v>648</v>
      </c>
      <c r="C15" s="280">
        <v>0</v>
      </c>
      <c r="D15" s="281">
        <v>0</v>
      </c>
      <c r="E15" s="108">
        <v>0</v>
      </c>
      <c r="F15" s="108">
        <v>0</v>
      </c>
      <c r="G15" s="278"/>
      <c r="H15" s="108"/>
      <c r="I15" s="108"/>
      <c r="J15" s="279"/>
      <c r="K15" s="278"/>
      <c r="L15" s="108"/>
      <c r="M15" s="108"/>
      <c r="N15" s="279"/>
    </row>
    <row r="16" spans="1:14" s="102" customFormat="1" ht="24" customHeight="1">
      <c r="A16" s="113"/>
      <c r="B16" s="112" t="s">
        <v>649</v>
      </c>
      <c r="C16" s="282">
        <f>SUM(C12:C15)</f>
        <v>587061</v>
      </c>
      <c r="D16" s="283">
        <f>SUM(D12:D15)</f>
        <v>950283</v>
      </c>
      <c r="E16" s="283">
        <f t="shared" ref="E16:N16" si="1">SUM(E12:E15)</f>
        <v>1044909</v>
      </c>
      <c r="F16" s="283">
        <f t="shared" si="1"/>
        <v>416542</v>
      </c>
      <c r="G16" s="284">
        <f t="shared" si="1"/>
        <v>46</v>
      </c>
      <c r="H16" s="283">
        <f t="shared" si="1"/>
        <v>0</v>
      </c>
      <c r="I16" s="283">
        <f t="shared" si="1"/>
        <v>1472</v>
      </c>
      <c r="J16" s="285">
        <f t="shared" si="1"/>
        <v>1371</v>
      </c>
      <c r="K16" s="284">
        <f t="shared" si="1"/>
        <v>76</v>
      </c>
      <c r="L16" s="283">
        <f t="shared" si="1"/>
        <v>0</v>
      </c>
      <c r="M16" s="283">
        <f t="shared" si="1"/>
        <v>9603</v>
      </c>
      <c r="N16" s="285">
        <f t="shared" si="1"/>
        <v>9599</v>
      </c>
    </row>
    <row r="17" spans="1:14" s="99" customFormat="1" ht="22.5" customHeight="1">
      <c r="A17" s="106" t="s">
        <v>650</v>
      </c>
      <c r="B17" s="107" t="s">
        <v>627</v>
      </c>
      <c r="C17" s="280"/>
      <c r="D17" s="281"/>
      <c r="E17" s="108"/>
      <c r="F17" s="108"/>
      <c r="G17" s="278"/>
      <c r="H17" s="108"/>
      <c r="I17" s="108"/>
      <c r="J17" s="279"/>
      <c r="K17" s="278"/>
      <c r="L17" s="108"/>
      <c r="M17" s="108"/>
      <c r="N17" s="279"/>
    </row>
    <row r="18" spans="1:14" s="99" customFormat="1" ht="13.5" customHeight="1">
      <c r="A18" s="106">
        <v>11</v>
      </c>
      <c r="B18" s="107" t="s">
        <v>651</v>
      </c>
      <c r="C18" s="280"/>
      <c r="D18" s="281"/>
      <c r="E18" s="108"/>
      <c r="F18" s="108"/>
      <c r="G18" s="278"/>
      <c r="H18" s="108"/>
      <c r="I18" s="108"/>
      <c r="J18" s="279"/>
      <c r="K18" s="278"/>
      <c r="L18" s="108"/>
      <c r="M18" s="108"/>
      <c r="N18" s="279"/>
    </row>
    <row r="19" spans="1:14" s="99" customFormat="1" ht="22.5">
      <c r="A19" s="106">
        <v>12</v>
      </c>
      <c r="B19" s="107" t="s">
        <v>1134</v>
      </c>
      <c r="C19" s="280">
        <v>19428</v>
      </c>
      <c r="D19" s="281">
        <v>21917</v>
      </c>
      <c r="E19" s="108">
        <v>21917</v>
      </c>
      <c r="F19" s="108">
        <v>21917</v>
      </c>
      <c r="G19" s="278"/>
      <c r="H19" s="108"/>
      <c r="I19" s="108"/>
      <c r="J19" s="279"/>
      <c r="K19" s="278"/>
      <c r="L19" s="108"/>
      <c r="M19" s="108"/>
      <c r="N19" s="279"/>
    </row>
    <row r="20" spans="1:14" s="102" customFormat="1" ht="23.25" customHeight="1">
      <c r="A20" s="113"/>
      <c r="B20" s="112" t="s">
        <v>653</v>
      </c>
      <c r="C20" s="282">
        <f>SUM(C18:C19)</f>
        <v>19428</v>
      </c>
      <c r="D20" s="282">
        <f t="shared" ref="D20:F20" si="2">SUM(D18:D19)</f>
        <v>21917</v>
      </c>
      <c r="E20" s="282">
        <f t="shared" si="2"/>
        <v>21917</v>
      </c>
      <c r="F20" s="282">
        <f t="shared" si="2"/>
        <v>21917</v>
      </c>
      <c r="G20" s="284">
        <v>0</v>
      </c>
      <c r="H20" s="283">
        <f t="shared" ref="H20:N20" si="3">SUM(H18:H19)</f>
        <v>0</v>
      </c>
      <c r="I20" s="283">
        <f t="shared" si="3"/>
        <v>0</v>
      </c>
      <c r="J20" s="285">
        <f t="shared" si="3"/>
        <v>0</v>
      </c>
      <c r="K20" s="284">
        <v>0</v>
      </c>
      <c r="L20" s="283">
        <f t="shared" si="3"/>
        <v>0</v>
      </c>
      <c r="M20" s="283">
        <f t="shared" si="3"/>
        <v>0</v>
      </c>
      <c r="N20" s="285">
        <f t="shared" si="3"/>
        <v>0</v>
      </c>
    </row>
    <row r="21" spans="1:14" s="102" customFormat="1" ht="35.25" customHeight="1">
      <c r="A21" s="113"/>
      <c r="B21" s="112" t="s">
        <v>654</v>
      </c>
      <c r="C21" s="282">
        <f>C10+C16+C20</f>
        <v>1579831</v>
      </c>
      <c r="D21" s="283">
        <f>D10+D16+D20</f>
        <v>2150542</v>
      </c>
      <c r="E21" s="283">
        <f t="shared" ref="E21:N21" si="4">E10+E16+E20</f>
        <v>2351094</v>
      </c>
      <c r="F21" s="286">
        <f t="shared" si="4"/>
        <v>1265740</v>
      </c>
      <c r="G21" s="287">
        <f>G10+G16+G20</f>
        <v>156731</v>
      </c>
      <c r="H21" s="283">
        <f t="shared" si="4"/>
        <v>172463</v>
      </c>
      <c r="I21" s="283">
        <f t="shared" si="4"/>
        <v>170831</v>
      </c>
      <c r="J21" s="285">
        <f t="shared" si="4"/>
        <v>164623</v>
      </c>
      <c r="K21" s="284">
        <f t="shared" si="4"/>
        <v>145534</v>
      </c>
      <c r="L21" s="283">
        <f t="shared" si="4"/>
        <v>162736</v>
      </c>
      <c r="M21" s="283">
        <f t="shared" si="4"/>
        <v>176202</v>
      </c>
      <c r="N21" s="285">
        <f t="shared" si="4"/>
        <v>169862</v>
      </c>
    </row>
    <row r="22" spans="1:14" ht="21.75" customHeight="1">
      <c r="A22" s="518" t="s">
        <v>787</v>
      </c>
      <c r="B22" s="523" t="s">
        <v>564</v>
      </c>
      <c r="C22" s="146"/>
      <c r="D22" s="514" t="s">
        <v>1200</v>
      </c>
      <c r="E22" s="515"/>
      <c r="F22" s="516"/>
      <c r="G22" s="520" t="s">
        <v>593</v>
      </c>
      <c r="H22" s="521"/>
      <c r="I22" s="521"/>
      <c r="J22" s="522"/>
      <c r="K22" s="520" t="s">
        <v>1133</v>
      </c>
      <c r="L22" s="521"/>
      <c r="M22" s="521"/>
      <c r="N22" s="522"/>
    </row>
    <row r="23" spans="1:14" ht="39" customHeight="1">
      <c r="A23" s="518"/>
      <c r="B23" s="523"/>
      <c r="C23" s="274" t="s">
        <v>1434</v>
      </c>
      <c r="D23" s="275" t="s">
        <v>572</v>
      </c>
      <c r="E23" s="275" t="s">
        <v>573</v>
      </c>
      <c r="F23" s="276" t="s">
        <v>562</v>
      </c>
      <c r="G23" s="274" t="s">
        <v>1434</v>
      </c>
      <c r="H23" s="275" t="s">
        <v>572</v>
      </c>
      <c r="I23" s="275" t="s">
        <v>573</v>
      </c>
      <c r="J23" s="276" t="s">
        <v>562</v>
      </c>
      <c r="K23" s="274" t="s">
        <v>1434</v>
      </c>
      <c r="L23" s="275" t="s">
        <v>572</v>
      </c>
      <c r="M23" s="275" t="s">
        <v>573</v>
      </c>
      <c r="N23" s="276" t="s">
        <v>562</v>
      </c>
    </row>
    <row r="24" spans="1:14" ht="30" customHeight="1">
      <c r="A24" s="106" t="s">
        <v>637</v>
      </c>
      <c r="B24" s="107" t="s">
        <v>638</v>
      </c>
      <c r="C24" s="107"/>
      <c r="D24" s="108"/>
      <c r="E24" s="108"/>
      <c r="F24" s="279"/>
      <c r="G24" s="108"/>
      <c r="H24" s="108"/>
      <c r="I24" s="108"/>
      <c r="J24" s="279"/>
      <c r="K24" s="108"/>
      <c r="L24" s="108"/>
      <c r="M24" s="108"/>
      <c r="N24" s="279"/>
    </row>
    <row r="25" spans="1:14">
      <c r="A25" s="106">
        <v>1</v>
      </c>
      <c r="B25" s="107" t="s">
        <v>682</v>
      </c>
      <c r="C25" s="108">
        <v>21999</v>
      </c>
      <c r="D25" s="108">
        <v>21879</v>
      </c>
      <c r="E25" s="108">
        <v>27842</v>
      </c>
      <c r="F25" s="279">
        <v>24510</v>
      </c>
      <c r="G25" s="108">
        <v>67443</v>
      </c>
      <c r="H25" s="108">
        <v>66842</v>
      </c>
      <c r="I25" s="108">
        <v>69146</v>
      </c>
      <c r="J25" s="279">
        <v>62878</v>
      </c>
      <c r="K25" s="108">
        <v>21961</v>
      </c>
      <c r="L25" s="108">
        <v>23395</v>
      </c>
      <c r="M25" s="108">
        <v>23052</v>
      </c>
      <c r="N25" s="279">
        <v>22571</v>
      </c>
    </row>
    <row r="26" spans="1:14" ht="22.5">
      <c r="A26" s="106">
        <v>2</v>
      </c>
      <c r="B26" s="107" t="s">
        <v>639</v>
      </c>
      <c r="C26" s="108">
        <v>4109</v>
      </c>
      <c r="D26" s="108">
        <v>4627</v>
      </c>
      <c r="E26" s="108">
        <v>4712</v>
      </c>
      <c r="F26" s="279">
        <v>4072</v>
      </c>
      <c r="G26" s="108">
        <v>12752</v>
      </c>
      <c r="H26" s="108">
        <v>11540</v>
      </c>
      <c r="I26" s="108">
        <v>12188</v>
      </c>
      <c r="J26" s="279">
        <v>10548</v>
      </c>
      <c r="K26" s="108">
        <v>4311</v>
      </c>
      <c r="L26" s="108">
        <v>4403</v>
      </c>
      <c r="M26" s="108">
        <v>4315</v>
      </c>
      <c r="N26" s="279">
        <v>4012</v>
      </c>
    </row>
    <row r="27" spans="1:14">
      <c r="A27" s="106">
        <v>3</v>
      </c>
      <c r="B27" s="107" t="s">
        <v>683</v>
      </c>
      <c r="C27" s="108">
        <v>12636</v>
      </c>
      <c r="D27" s="108">
        <v>12643</v>
      </c>
      <c r="E27" s="108">
        <v>6628</v>
      </c>
      <c r="F27" s="279">
        <v>6421</v>
      </c>
      <c r="G27" s="108">
        <v>193867</v>
      </c>
      <c r="H27" s="108">
        <v>193460</v>
      </c>
      <c r="I27" s="108">
        <v>181206</v>
      </c>
      <c r="J27" s="279">
        <v>144591</v>
      </c>
      <c r="K27" s="108">
        <v>12231</v>
      </c>
      <c r="L27" s="108">
        <v>3952</v>
      </c>
      <c r="M27" s="108">
        <v>3936</v>
      </c>
      <c r="N27" s="279">
        <v>3451</v>
      </c>
    </row>
    <row r="28" spans="1:14">
      <c r="A28" s="106">
        <v>4</v>
      </c>
      <c r="B28" s="107" t="s">
        <v>568</v>
      </c>
      <c r="C28" s="108"/>
      <c r="D28" s="108"/>
      <c r="E28" s="108"/>
      <c r="F28" s="279"/>
      <c r="G28" s="108"/>
      <c r="H28" s="108"/>
      <c r="I28" s="108"/>
      <c r="J28" s="279"/>
      <c r="K28" s="108"/>
      <c r="L28" s="108"/>
      <c r="M28" s="108"/>
      <c r="N28" s="279"/>
    </row>
    <row r="29" spans="1:14">
      <c r="A29" s="106">
        <v>5</v>
      </c>
      <c r="B29" s="107" t="s">
        <v>640</v>
      </c>
      <c r="C29" s="108"/>
      <c r="D29" s="108"/>
      <c r="E29" s="108"/>
      <c r="F29" s="279"/>
      <c r="G29" s="108">
        <v>0</v>
      </c>
      <c r="H29" s="108">
        <v>0</v>
      </c>
      <c r="I29" s="108">
        <v>405</v>
      </c>
      <c r="J29" s="279">
        <v>404</v>
      </c>
      <c r="K29" s="109"/>
      <c r="L29" s="109"/>
      <c r="M29" s="109"/>
      <c r="N29" s="288"/>
    </row>
    <row r="30" spans="1:14" s="63" customFormat="1">
      <c r="A30" s="106">
        <v>6</v>
      </c>
      <c r="B30" s="107" t="s">
        <v>641</v>
      </c>
      <c r="C30" s="108"/>
      <c r="D30" s="108"/>
      <c r="E30" s="108"/>
      <c r="F30" s="279"/>
      <c r="G30" s="108"/>
      <c r="H30" s="108"/>
      <c r="I30" s="108"/>
      <c r="J30" s="279"/>
      <c r="K30" s="109"/>
      <c r="L30" s="109"/>
      <c r="M30" s="109"/>
      <c r="N30" s="288"/>
    </row>
    <row r="31" spans="1:14" ht="21" customHeight="1">
      <c r="A31" s="113"/>
      <c r="B31" s="112" t="s">
        <v>642</v>
      </c>
      <c r="C31" s="109">
        <f>SUM(C25:C30)</f>
        <v>38744</v>
      </c>
      <c r="D31" s="109">
        <f t="shared" ref="D31:N31" si="5">SUM(D25:D30)</f>
        <v>39149</v>
      </c>
      <c r="E31" s="109">
        <f t="shared" si="5"/>
        <v>39182</v>
      </c>
      <c r="F31" s="288">
        <f t="shared" si="5"/>
        <v>35003</v>
      </c>
      <c r="G31" s="109">
        <f>SUM(G25:G30)</f>
        <v>274062</v>
      </c>
      <c r="H31" s="109">
        <f t="shared" si="5"/>
        <v>271842</v>
      </c>
      <c r="I31" s="109">
        <f t="shared" si="5"/>
        <v>262945</v>
      </c>
      <c r="J31" s="288">
        <f t="shared" si="5"/>
        <v>218421</v>
      </c>
      <c r="K31" s="109">
        <f>SUM(K25:K30)</f>
        <v>38503</v>
      </c>
      <c r="L31" s="109">
        <f t="shared" si="5"/>
        <v>31750</v>
      </c>
      <c r="M31" s="109">
        <f t="shared" si="5"/>
        <v>31303</v>
      </c>
      <c r="N31" s="288">
        <f t="shared" si="5"/>
        <v>30034</v>
      </c>
    </row>
    <row r="32" spans="1:14" ht="32.25" customHeight="1">
      <c r="A32" s="106" t="s">
        <v>643</v>
      </c>
      <c r="B32" s="107" t="s">
        <v>644</v>
      </c>
      <c r="C32" s="108"/>
      <c r="D32" s="108"/>
      <c r="E32" s="108"/>
      <c r="F32" s="279"/>
      <c r="G32" s="108"/>
      <c r="H32" s="108"/>
      <c r="I32" s="108"/>
      <c r="J32" s="279"/>
      <c r="K32" s="108"/>
      <c r="L32" s="108"/>
      <c r="M32" s="108"/>
      <c r="N32" s="279"/>
    </row>
    <row r="33" spans="1:14">
      <c r="A33" s="106">
        <v>7</v>
      </c>
      <c r="B33" s="107" t="s">
        <v>645</v>
      </c>
      <c r="C33" s="108">
        <v>2157</v>
      </c>
      <c r="D33" s="108">
        <v>0</v>
      </c>
      <c r="E33" s="108">
        <v>762</v>
      </c>
      <c r="F33" s="279">
        <v>744</v>
      </c>
      <c r="G33" s="108">
        <v>616</v>
      </c>
      <c r="H33" s="108">
        <v>0</v>
      </c>
      <c r="I33" s="108">
        <v>348</v>
      </c>
      <c r="J33" s="279">
        <v>250</v>
      </c>
      <c r="K33" s="108">
        <v>595</v>
      </c>
      <c r="L33" s="108">
        <v>0</v>
      </c>
      <c r="M33" s="108">
        <v>16</v>
      </c>
      <c r="N33" s="279">
        <v>16</v>
      </c>
    </row>
    <row r="34" spans="1:14">
      <c r="A34" s="106">
        <v>8</v>
      </c>
      <c r="B34" s="107" t="s">
        <v>646</v>
      </c>
      <c r="C34" s="108">
        <v>1757</v>
      </c>
      <c r="D34" s="108">
        <v>0</v>
      </c>
      <c r="E34" s="108">
        <v>2742</v>
      </c>
      <c r="F34" s="279">
        <v>2742</v>
      </c>
      <c r="G34" s="108">
        <v>0</v>
      </c>
      <c r="H34" s="108">
        <v>0</v>
      </c>
      <c r="I34" s="108">
        <v>243</v>
      </c>
      <c r="J34" s="279">
        <v>0</v>
      </c>
      <c r="K34" s="108"/>
      <c r="L34" s="108"/>
      <c r="M34" s="108"/>
      <c r="N34" s="279"/>
    </row>
    <row r="35" spans="1:14">
      <c r="A35" s="106">
        <v>9</v>
      </c>
      <c r="B35" s="107" t="s">
        <v>647</v>
      </c>
      <c r="C35" s="108"/>
      <c r="D35" s="108"/>
      <c r="E35" s="108"/>
      <c r="F35" s="279"/>
      <c r="G35" s="108"/>
      <c r="H35" s="108"/>
      <c r="I35" s="108"/>
      <c r="J35" s="279"/>
      <c r="K35" s="108"/>
      <c r="L35" s="108"/>
      <c r="M35" s="108"/>
      <c r="N35" s="279"/>
    </row>
    <row r="36" spans="1:14" s="63" customFormat="1">
      <c r="A36" s="106">
        <v>10</v>
      </c>
      <c r="B36" s="107" t="s">
        <v>648</v>
      </c>
      <c r="C36" s="108"/>
      <c r="D36" s="108"/>
      <c r="E36" s="108"/>
      <c r="F36" s="279"/>
      <c r="G36" s="108"/>
      <c r="H36" s="108"/>
      <c r="I36" s="108"/>
      <c r="J36" s="279"/>
      <c r="K36" s="108"/>
      <c r="L36" s="108"/>
      <c r="M36" s="108"/>
      <c r="N36" s="279"/>
    </row>
    <row r="37" spans="1:14" ht="21" customHeight="1">
      <c r="A37" s="113"/>
      <c r="B37" s="112" t="s">
        <v>649</v>
      </c>
      <c r="C37" s="109">
        <f>SUM(C33:C36)</f>
        <v>3914</v>
      </c>
      <c r="D37" s="109">
        <f>SUM(D33:D36)</f>
        <v>0</v>
      </c>
      <c r="E37" s="109">
        <f t="shared" ref="E37:N37" si="6">SUM(E33:E36)</f>
        <v>3504</v>
      </c>
      <c r="F37" s="288">
        <f t="shared" si="6"/>
        <v>3486</v>
      </c>
      <c r="G37" s="109">
        <f>SUM(G32:G36)</f>
        <v>616</v>
      </c>
      <c r="H37" s="109">
        <f t="shared" si="6"/>
        <v>0</v>
      </c>
      <c r="I37" s="109">
        <f t="shared" si="6"/>
        <v>591</v>
      </c>
      <c r="J37" s="288">
        <f t="shared" si="6"/>
        <v>250</v>
      </c>
      <c r="K37" s="109">
        <f>SUM(K32:K36)</f>
        <v>595</v>
      </c>
      <c r="L37" s="109">
        <f t="shared" si="6"/>
        <v>0</v>
      </c>
      <c r="M37" s="109">
        <f t="shared" si="6"/>
        <v>16</v>
      </c>
      <c r="N37" s="288">
        <f t="shared" si="6"/>
        <v>16</v>
      </c>
    </row>
    <row r="38" spans="1:14" ht="25.5" customHeight="1">
      <c r="A38" s="106" t="s">
        <v>650</v>
      </c>
      <c r="B38" s="107" t="s">
        <v>627</v>
      </c>
      <c r="C38" s="108"/>
      <c r="D38" s="108"/>
      <c r="E38" s="108"/>
      <c r="F38" s="279"/>
      <c r="G38" s="108"/>
      <c r="H38" s="108"/>
      <c r="I38" s="108"/>
      <c r="J38" s="279"/>
      <c r="K38" s="109"/>
      <c r="L38" s="109"/>
      <c r="M38" s="109"/>
      <c r="N38" s="288"/>
    </row>
    <row r="39" spans="1:14">
      <c r="A39" s="106">
        <v>11</v>
      </c>
      <c r="B39" s="107" t="s">
        <v>651</v>
      </c>
      <c r="C39" s="108"/>
      <c r="D39" s="108"/>
      <c r="E39" s="108"/>
      <c r="F39" s="279"/>
      <c r="G39" s="108"/>
      <c r="H39" s="108"/>
      <c r="I39" s="108"/>
      <c r="J39" s="279"/>
      <c r="K39" s="109"/>
      <c r="L39" s="109"/>
      <c r="M39" s="109"/>
      <c r="N39" s="288"/>
    </row>
    <row r="40" spans="1:14">
      <c r="A40" s="106">
        <v>12</v>
      </c>
      <c r="B40" s="107" t="s">
        <v>652</v>
      </c>
      <c r="C40" s="108"/>
      <c r="D40" s="108"/>
      <c r="E40" s="108"/>
      <c r="F40" s="279"/>
      <c r="G40" s="108"/>
      <c r="H40" s="108"/>
      <c r="I40" s="108"/>
      <c r="J40" s="279"/>
      <c r="K40" s="109"/>
      <c r="L40" s="109"/>
      <c r="M40" s="109"/>
      <c r="N40" s="288"/>
    </row>
    <row r="41" spans="1:14" ht="24.75" customHeight="1">
      <c r="A41" s="113"/>
      <c r="B41" s="112" t="s">
        <v>653</v>
      </c>
      <c r="C41" s="109">
        <v>0</v>
      </c>
      <c r="D41" s="109">
        <f>SUM(D39:D40)</f>
        <v>0</v>
      </c>
      <c r="E41" s="109">
        <f t="shared" ref="E41:N41" si="7">SUM(E39:E40)</f>
        <v>0</v>
      </c>
      <c r="F41" s="288">
        <f t="shared" si="7"/>
        <v>0</v>
      </c>
      <c r="G41" s="109">
        <v>0</v>
      </c>
      <c r="H41" s="109">
        <f t="shared" si="7"/>
        <v>0</v>
      </c>
      <c r="I41" s="109">
        <f t="shared" si="7"/>
        <v>0</v>
      </c>
      <c r="J41" s="288">
        <f t="shared" si="7"/>
        <v>0</v>
      </c>
      <c r="K41" s="109">
        <v>0</v>
      </c>
      <c r="L41" s="109">
        <f t="shared" si="7"/>
        <v>0</v>
      </c>
      <c r="M41" s="109">
        <f t="shared" si="7"/>
        <v>0</v>
      </c>
      <c r="N41" s="288">
        <f t="shared" si="7"/>
        <v>0</v>
      </c>
    </row>
    <row r="42" spans="1:14" ht="33" customHeight="1">
      <c r="A42" s="113"/>
      <c r="B42" s="112" t="s">
        <v>654</v>
      </c>
      <c r="C42" s="109">
        <f>C31+C37+C41</f>
        <v>42658</v>
      </c>
      <c r="D42" s="109">
        <f>D31+D37+D41</f>
        <v>39149</v>
      </c>
      <c r="E42" s="109">
        <f t="shared" ref="E42:N42" si="8">E31+E37+E41</f>
        <v>42686</v>
      </c>
      <c r="F42" s="288">
        <f t="shared" si="8"/>
        <v>38489</v>
      </c>
      <c r="G42" s="109">
        <f>G31+G37+G41</f>
        <v>274678</v>
      </c>
      <c r="H42" s="109">
        <f t="shared" si="8"/>
        <v>271842</v>
      </c>
      <c r="I42" s="109">
        <f t="shared" si="8"/>
        <v>263536</v>
      </c>
      <c r="J42" s="288">
        <f t="shared" si="8"/>
        <v>218671</v>
      </c>
      <c r="K42" s="109">
        <f>K31+K37+K41</f>
        <v>39098</v>
      </c>
      <c r="L42" s="109">
        <f t="shared" si="8"/>
        <v>31750</v>
      </c>
      <c r="M42" s="109">
        <f t="shared" si="8"/>
        <v>31319</v>
      </c>
      <c r="N42" s="288">
        <f t="shared" si="8"/>
        <v>30050</v>
      </c>
    </row>
    <row r="43" spans="1:14" ht="8.25" customHeight="1">
      <c r="A43" s="102"/>
      <c r="B43" s="101"/>
      <c r="C43" s="101"/>
      <c r="D43" s="104"/>
      <c r="E43" s="104"/>
      <c r="F43" s="109"/>
      <c r="G43" s="109"/>
      <c r="H43" s="104"/>
      <c r="I43" s="104"/>
      <c r="J43" s="109"/>
      <c r="K43" s="109"/>
      <c r="L43" s="104"/>
      <c r="M43" s="104"/>
      <c r="N43" s="109"/>
    </row>
    <row r="44" spans="1:14" ht="12.75" customHeight="1">
      <c r="A44" s="524" t="s">
        <v>787</v>
      </c>
      <c r="B44" s="525" t="s">
        <v>564</v>
      </c>
      <c r="C44" s="513" t="s">
        <v>701</v>
      </c>
      <c r="D44" s="513"/>
      <c r="E44" s="513"/>
      <c r="F44" s="513"/>
      <c r="G44" s="110"/>
      <c r="H44" s="511"/>
      <c r="I44" s="512"/>
      <c r="J44" s="512"/>
      <c r="K44" s="111"/>
      <c r="L44" s="513"/>
      <c r="M44" s="513"/>
      <c r="N44" s="513"/>
    </row>
    <row r="45" spans="1:14" ht="31.5">
      <c r="A45" s="524"/>
      <c r="B45" s="525"/>
      <c r="C45" s="289" t="s">
        <v>1434</v>
      </c>
      <c r="D45" s="105" t="s">
        <v>572</v>
      </c>
      <c r="E45" s="105" t="s">
        <v>573</v>
      </c>
      <c r="F45" s="105" t="s">
        <v>562</v>
      </c>
      <c r="G45" s="105"/>
      <c r="H45" s="100"/>
      <c r="I45" s="100"/>
      <c r="J45" s="100"/>
      <c r="K45" s="100"/>
      <c r="L45" s="105"/>
      <c r="M45" s="105"/>
      <c r="N45" s="105"/>
    </row>
    <row r="46" spans="1:14" ht="22.5">
      <c r="A46" s="99" t="s">
        <v>637</v>
      </c>
      <c r="B46" s="84" t="s">
        <v>638</v>
      </c>
      <c r="C46" s="112"/>
    </row>
    <row r="47" spans="1:14">
      <c r="A47" s="99">
        <v>1</v>
      </c>
      <c r="B47" s="84" t="s">
        <v>682</v>
      </c>
      <c r="C47" s="83">
        <f>C4+G4+K4+C25+G25+K25</f>
        <v>747988</v>
      </c>
      <c r="D47" s="44">
        <f>D25+H25+L25+D4+H4+L4</f>
        <v>720903</v>
      </c>
      <c r="E47" s="44">
        <f t="shared" ref="C47:F52" si="9">E4+I4+M4+E25+I25+M25</f>
        <v>815733</v>
      </c>
      <c r="F47" s="44">
        <f t="shared" si="9"/>
        <v>771594</v>
      </c>
      <c r="G47" s="44"/>
      <c r="H47" s="103"/>
      <c r="I47" s="103"/>
      <c r="L47" s="44"/>
      <c r="M47" s="44"/>
      <c r="N47" s="44"/>
    </row>
    <row r="48" spans="1:14" ht="22.5">
      <c r="A48" s="99">
        <v>2</v>
      </c>
      <c r="B48" s="84" t="s">
        <v>639</v>
      </c>
      <c r="C48" s="83">
        <f t="shared" si="9"/>
        <v>116853</v>
      </c>
      <c r="D48" s="44">
        <f>D26+H26+L26+D5+H5+L5</f>
        <v>109396</v>
      </c>
      <c r="E48" s="44">
        <f t="shared" si="9"/>
        <v>133191</v>
      </c>
      <c r="F48" s="44">
        <f t="shared" si="9"/>
        <v>110002</v>
      </c>
      <c r="G48" s="44"/>
      <c r="H48" s="103"/>
      <c r="I48" s="103"/>
      <c r="L48" s="44"/>
      <c r="M48" s="44"/>
      <c r="N48" s="44"/>
    </row>
    <row r="49" spans="1:14">
      <c r="A49" s="99">
        <v>3</v>
      </c>
      <c r="B49" s="84" t="s">
        <v>683</v>
      </c>
      <c r="C49" s="83">
        <f t="shared" si="9"/>
        <v>663823</v>
      </c>
      <c r="D49" s="44">
        <f>D6+H6+L6+D27+H27+L27</f>
        <v>706180</v>
      </c>
      <c r="E49" s="44">
        <f t="shared" si="9"/>
        <v>613994</v>
      </c>
      <c r="F49" s="44">
        <f t="shared" si="9"/>
        <v>505152</v>
      </c>
      <c r="G49" s="44"/>
      <c r="H49" s="103"/>
      <c r="I49" s="103"/>
      <c r="L49" s="44"/>
      <c r="M49" s="44"/>
      <c r="N49" s="44"/>
    </row>
    <row r="50" spans="1:14">
      <c r="A50" s="99">
        <v>4</v>
      </c>
      <c r="B50" s="84" t="s">
        <v>568</v>
      </c>
      <c r="C50" s="83">
        <f t="shared" si="9"/>
        <v>63279</v>
      </c>
      <c r="D50" s="44">
        <f>D28+H28+L28+D7+H7+L7</f>
        <v>44319</v>
      </c>
      <c r="E50" s="44">
        <f t="shared" si="9"/>
        <v>44319</v>
      </c>
      <c r="F50" s="44">
        <f t="shared" si="9"/>
        <v>38528</v>
      </c>
      <c r="G50" s="44"/>
      <c r="H50" s="103"/>
      <c r="I50" s="103"/>
      <c r="L50" s="44"/>
      <c r="M50" s="44"/>
      <c r="N50" s="44"/>
    </row>
    <row r="51" spans="1:14">
      <c r="A51" s="99">
        <v>5</v>
      </c>
      <c r="B51" s="84" t="s">
        <v>640</v>
      </c>
      <c r="C51" s="83">
        <f t="shared" si="9"/>
        <v>34851</v>
      </c>
      <c r="D51" s="44">
        <f>D29+H29+L29+D8+H8+L8</f>
        <v>16749</v>
      </c>
      <c r="E51" s="44">
        <f t="shared" si="9"/>
        <v>9018</v>
      </c>
      <c r="F51" s="44">
        <f t="shared" si="9"/>
        <v>8978</v>
      </c>
      <c r="G51" s="44"/>
      <c r="H51" s="103"/>
      <c r="I51" s="103"/>
      <c r="L51" s="44"/>
      <c r="M51" s="44"/>
      <c r="N51" s="44"/>
    </row>
    <row r="52" spans="1:14">
      <c r="A52" s="106">
        <v>6</v>
      </c>
      <c r="B52" s="107" t="s">
        <v>641</v>
      </c>
      <c r="C52" s="83">
        <f t="shared" si="9"/>
        <v>0</v>
      </c>
      <c r="D52" s="44">
        <f>D30+H30+L30+D9+H9+L9</f>
        <v>258735</v>
      </c>
      <c r="E52" s="44">
        <f t="shared" si="9"/>
        <v>337401</v>
      </c>
      <c r="F52" s="44">
        <f t="shared" si="9"/>
        <v>0</v>
      </c>
      <c r="G52" s="44"/>
      <c r="H52" s="108"/>
      <c r="I52" s="108"/>
      <c r="J52" s="63"/>
      <c r="K52" s="63"/>
      <c r="L52" s="83"/>
      <c r="M52" s="83"/>
      <c r="N52" s="83"/>
    </row>
    <row r="53" spans="1:14">
      <c r="A53" s="102"/>
      <c r="B53" s="101" t="s">
        <v>642</v>
      </c>
      <c r="C53" s="109">
        <f>SUM(C47:C52)</f>
        <v>1626794</v>
      </c>
      <c r="D53" s="104">
        <f>SUM(D47:D52)</f>
        <v>1856282</v>
      </c>
      <c r="E53" s="104">
        <f>SUM(E47:E52)</f>
        <v>1953656</v>
      </c>
      <c r="F53" s="104">
        <f>SUM(F47:F52)</f>
        <v>1434254</v>
      </c>
      <c r="G53" s="104"/>
      <c r="H53" s="104"/>
      <c r="I53" s="104"/>
      <c r="J53" s="104"/>
      <c r="K53" s="104"/>
      <c r="L53" s="104"/>
      <c r="M53" s="104"/>
      <c r="N53" s="104"/>
    </row>
    <row r="54" spans="1:14" ht="22.5">
      <c r="A54" s="99" t="s">
        <v>643</v>
      </c>
      <c r="B54" s="84" t="s">
        <v>644</v>
      </c>
      <c r="C54" s="83"/>
      <c r="D54" s="44"/>
      <c r="E54" s="44"/>
      <c r="F54" s="44"/>
      <c r="G54" s="44"/>
      <c r="H54" s="103"/>
      <c r="I54" s="103"/>
      <c r="L54" s="44"/>
      <c r="M54" s="44"/>
      <c r="N54" s="44"/>
    </row>
    <row r="55" spans="1:14">
      <c r="A55" s="99">
        <v>7</v>
      </c>
      <c r="B55" s="84" t="s">
        <v>645</v>
      </c>
      <c r="C55" s="83">
        <f t="shared" ref="C55:F58" si="10">C12+G12+K12+C33+G33+K33</f>
        <v>73192</v>
      </c>
      <c r="D55" s="44">
        <f>D33+H33+L33+D12+H12+L12</f>
        <v>866824</v>
      </c>
      <c r="E55" s="44">
        <f t="shared" si="10"/>
        <v>912929</v>
      </c>
      <c r="F55" s="44">
        <f t="shared" si="10"/>
        <v>288494</v>
      </c>
      <c r="G55" s="44"/>
      <c r="H55" s="103"/>
      <c r="I55" s="103"/>
      <c r="L55" s="44"/>
      <c r="M55" s="44"/>
      <c r="N55" s="44"/>
    </row>
    <row r="56" spans="1:14">
      <c r="A56" s="99">
        <v>8</v>
      </c>
      <c r="B56" s="84" t="s">
        <v>646</v>
      </c>
      <c r="C56" s="83">
        <f t="shared" si="10"/>
        <v>519042</v>
      </c>
      <c r="D56" s="44">
        <f>D34+H34+L34+D13+H13+L13</f>
        <v>83459</v>
      </c>
      <c r="E56" s="44">
        <f t="shared" si="10"/>
        <v>133682</v>
      </c>
      <c r="F56" s="44">
        <f t="shared" si="10"/>
        <v>133435</v>
      </c>
      <c r="G56" s="44"/>
      <c r="H56" s="103"/>
      <c r="I56" s="103"/>
      <c r="L56" s="44"/>
      <c r="M56" s="44"/>
      <c r="N56" s="44"/>
    </row>
    <row r="57" spans="1:14">
      <c r="A57" s="99">
        <v>9</v>
      </c>
      <c r="B57" s="84" t="s">
        <v>647</v>
      </c>
      <c r="C57" s="83">
        <f t="shared" si="10"/>
        <v>74</v>
      </c>
      <c r="D57" s="44">
        <f>D35+H35+L35+D14+H14+L14</f>
        <v>0</v>
      </c>
      <c r="E57" s="44">
        <f t="shared" si="10"/>
        <v>13484</v>
      </c>
      <c r="F57" s="44">
        <f t="shared" si="10"/>
        <v>9335</v>
      </c>
      <c r="G57" s="44"/>
      <c r="H57" s="103"/>
      <c r="I57" s="103"/>
      <c r="L57" s="44"/>
      <c r="M57" s="44"/>
      <c r="N57" s="44"/>
    </row>
    <row r="58" spans="1:14">
      <c r="A58" s="106">
        <v>10</v>
      </c>
      <c r="B58" s="107" t="s">
        <v>648</v>
      </c>
      <c r="C58" s="83">
        <f t="shared" si="10"/>
        <v>0</v>
      </c>
      <c r="D58" s="44">
        <f>D36+H36+L36+D15+H15+L15</f>
        <v>0</v>
      </c>
      <c r="E58" s="44">
        <f t="shared" si="10"/>
        <v>0</v>
      </c>
      <c r="F58" s="44">
        <f t="shared" si="10"/>
        <v>0</v>
      </c>
      <c r="G58" s="44"/>
      <c r="H58" s="108"/>
      <c r="I58" s="108"/>
      <c r="J58" s="63"/>
      <c r="K58" s="63"/>
      <c r="L58" s="83"/>
      <c r="M58" s="83"/>
      <c r="N58" s="83"/>
    </row>
    <row r="59" spans="1:14">
      <c r="A59" s="102"/>
      <c r="B59" s="101" t="s">
        <v>649</v>
      </c>
      <c r="C59" s="83">
        <f>SUM(C55:C58)</f>
        <v>592308</v>
      </c>
      <c r="D59" s="44">
        <f>SUM(D55:D58)</f>
        <v>950283</v>
      </c>
      <c r="E59" s="44">
        <f>SUM(E55:E58)</f>
        <v>1060095</v>
      </c>
      <c r="F59" s="44">
        <f>SUM(F55:F58)</f>
        <v>431264</v>
      </c>
      <c r="G59" s="44"/>
      <c r="H59" s="104"/>
      <c r="I59" s="104"/>
      <c r="J59" s="104"/>
      <c r="K59" s="104"/>
      <c r="L59" s="44"/>
      <c r="M59" s="104"/>
      <c r="N59" s="104"/>
    </row>
    <row r="60" spans="1:14" ht="22.5">
      <c r="A60" s="99" t="s">
        <v>650</v>
      </c>
      <c r="B60" s="84" t="s">
        <v>627</v>
      </c>
      <c r="C60" s="83"/>
      <c r="D60" s="44"/>
      <c r="E60" s="44"/>
      <c r="F60" s="44"/>
      <c r="G60" s="44"/>
      <c r="H60" s="103"/>
      <c r="I60" s="103"/>
      <c r="L60" s="44"/>
      <c r="M60" s="44"/>
      <c r="N60" s="44"/>
    </row>
    <row r="61" spans="1:14">
      <c r="A61" s="99">
        <v>11</v>
      </c>
      <c r="B61" s="84" t="s">
        <v>651</v>
      </c>
      <c r="C61" s="83">
        <f t="shared" ref="C61:F62" si="11">C18+G18+K18+C39+G39+K39</f>
        <v>0</v>
      </c>
      <c r="D61" s="44">
        <f t="shared" si="11"/>
        <v>0</v>
      </c>
      <c r="E61" s="44">
        <f t="shared" si="11"/>
        <v>0</v>
      </c>
      <c r="F61" s="44">
        <f t="shared" si="11"/>
        <v>0</v>
      </c>
      <c r="G61" s="44"/>
      <c r="H61" s="103"/>
      <c r="I61" s="103"/>
      <c r="L61" s="44"/>
      <c r="M61" s="44"/>
      <c r="N61" s="44"/>
    </row>
    <row r="62" spans="1:14">
      <c r="A62" s="99">
        <v>12</v>
      </c>
      <c r="B62" s="84" t="s">
        <v>652</v>
      </c>
      <c r="C62" s="83">
        <f t="shared" si="11"/>
        <v>19428</v>
      </c>
      <c r="D62" s="44">
        <f t="shared" si="11"/>
        <v>21917</v>
      </c>
      <c r="E62" s="44">
        <f t="shared" si="11"/>
        <v>21917</v>
      </c>
      <c r="F62" s="44">
        <f t="shared" si="11"/>
        <v>21917</v>
      </c>
      <c r="G62" s="44"/>
      <c r="H62" s="103"/>
      <c r="I62" s="103"/>
      <c r="L62" s="44"/>
      <c r="M62" s="44"/>
      <c r="N62" s="44"/>
    </row>
    <row r="63" spans="1:14" ht="21.75">
      <c r="A63" s="102"/>
      <c r="B63" s="101" t="s">
        <v>653</v>
      </c>
      <c r="C63" s="83">
        <f>SUM(C61:C62)</f>
        <v>19428</v>
      </c>
      <c r="D63" s="44">
        <f>SUM(D61:D62)</f>
        <v>21917</v>
      </c>
      <c r="E63" s="44">
        <f>SUM(E61:E62)</f>
        <v>21917</v>
      </c>
      <c r="F63" s="44">
        <f>SUM(F61:F62)</f>
        <v>21917</v>
      </c>
      <c r="G63" s="44"/>
      <c r="H63" s="104"/>
      <c r="I63" s="104"/>
      <c r="J63" s="104"/>
      <c r="K63" s="104"/>
      <c r="L63" s="44"/>
      <c r="M63" s="104"/>
      <c r="N63" s="104"/>
    </row>
    <row r="64" spans="1:14" ht="21.75">
      <c r="A64" s="102"/>
      <c r="B64" s="101" t="s">
        <v>654</v>
      </c>
      <c r="C64" s="83">
        <f>C63+C59+C53</f>
        <v>2238530</v>
      </c>
      <c r="D64" s="44">
        <f>D63+D59+D53+1</f>
        <v>2828483</v>
      </c>
      <c r="E64" s="44">
        <f>E63+E59+E53</f>
        <v>3035668</v>
      </c>
      <c r="F64" s="44">
        <f>F63+F59+F53</f>
        <v>1887435</v>
      </c>
      <c r="G64" s="44"/>
      <c r="H64" s="104"/>
      <c r="I64" s="104"/>
      <c r="J64" s="104"/>
      <c r="K64" s="104"/>
      <c r="L64" s="44"/>
      <c r="M64" s="104"/>
      <c r="N64" s="104"/>
    </row>
  </sheetData>
  <mergeCells count="15">
    <mergeCell ref="A1:A2"/>
    <mergeCell ref="B1:B2"/>
    <mergeCell ref="A22:A23"/>
    <mergeCell ref="B22:B23"/>
    <mergeCell ref="A44:A45"/>
    <mergeCell ref="B44:B45"/>
    <mergeCell ref="H44:J44"/>
    <mergeCell ref="L44:N44"/>
    <mergeCell ref="D22:F22"/>
    <mergeCell ref="G1:J1"/>
    <mergeCell ref="K1:N1"/>
    <mergeCell ref="K22:N22"/>
    <mergeCell ref="G22:J22"/>
    <mergeCell ref="C44:F44"/>
    <mergeCell ref="C1:F1"/>
  </mergeCells>
  <phoneticPr fontId="12" type="noConversion"/>
  <printOptions headings="1" gridLines="1"/>
  <pageMargins left="0.75" right="0.23958333333333334" top="1.51" bottom="1" header="0.5" footer="0.5"/>
  <pageSetup paperSize="9" orientation="landscape" horizontalDpi="300" verticalDpi="300" r:id="rId1"/>
  <headerFooter alignWithMargins="0">
    <oddHeader>&amp;C&amp;"Arial,Félkövér"&amp;11
Vésztő Város Önkormányzat 2020. évi kiadásai&amp;R3. melléklet a 10/2021. (V. 28.) önkormányzati rendelethez Adatok E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A1:I32"/>
  <sheetViews>
    <sheetView view="pageLayout" workbookViewId="0">
      <selection activeCell="D14" sqref="D14"/>
    </sheetView>
  </sheetViews>
  <sheetFormatPr defaultRowHeight="12"/>
  <cols>
    <col min="1" max="1" width="4.7109375" style="40" customWidth="1"/>
    <col min="2" max="2" width="38.7109375" style="40" customWidth="1"/>
    <col min="3" max="3" width="11.140625" style="40" bestFit="1" customWidth="1"/>
    <col min="4" max="4" width="10.7109375" style="40" customWidth="1"/>
    <col min="5" max="5" width="12.42578125" style="40" bestFit="1" customWidth="1"/>
    <col min="6" max="6" width="14" style="40" bestFit="1" customWidth="1"/>
    <col min="7" max="7" width="11.42578125" style="40" bestFit="1" customWidth="1"/>
    <col min="8" max="8" width="12.42578125" style="40" customWidth="1"/>
    <col min="9" max="9" width="11.42578125" style="40" customWidth="1"/>
    <col min="10" max="16384" width="9.140625" style="40"/>
  </cols>
  <sheetData>
    <row r="1" spans="1:9" ht="12.75" customHeight="1">
      <c r="A1" s="526" t="s">
        <v>787</v>
      </c>
      <c r="B1" s="527" t="s">
        <v>789</v>
      </c>
      <c r="C1" s="528" t="s">
        <v>1237</v>
      </c>
      <c r="D1" s="528"/>
      <c r="E1" s="528"/>
      <c r="F1" s="528"/>
      <c r="G1" s="528"/>
      <c r="H1" s="528"/>
      <c r="I1" s="528"/>
    </row>
    <row r="2" spans="1:9" ht="33" customHeight="1">
      <c r="A2" s="526"/>
      <c r="B2" s="527"/>
      <c r="C2" s="46" t="s">
        <v>790</v>
      </c>
      <c r="D2" s="46" t="s">
        <v>791</v>
      </c>
      <c r="E2" s="46" t="s">
        <v>588</v>
      </c>
      <c r="F2" s="46" t="s">
        <v>792</v>
      </c>
      <c r="G2" s="46" t="s">
        <v>589</v>
      </c>
      <c r="H2" s="46" t="s">
        <v>1224</v>
      </c>
      <c r="I2" s="47" t="s">
        <v>786</v>
      </c>
    </row>
    <row r="3" spans="1:9" ht="12" customHeight="1">
      <c r="A3" s="47">
        <v>1</v>
      </c>
      <c r="B3" s="48" t="s">
        <v>585</v>
      </c>
      <c r="C3" s="46"/>
      <c r="D3" s="46"/>
      <c r="E3" s="46"/>
      <c r="F3" s="46"/>
      <c r="G3" s="46"/>
      <c r="H3" s="46"/>
      <c r="I3" s="47"/>
    </row>
    <row r="4" spans="1:9" ht="12" customHeight="1">
      <c r="B4" s="40" t="s">
        <v>590</v>
      </c>
      <c r="C4" s="201">
        <v>1</v>
      </c>
      <c r="D4" s="201">
        <v>5</v>
      </c>
      <c r="E4" s="201">
        <v>0</v>
      </c>
      <c r="F4" s="201">
        <v>241</v>
      </c>
      <c r="G4" s="201">
        <v>8</v>
      </c>
      <c r="H4" s="161">
        <v>25</v>
      </c>
      <c r="I4" s="160">
        <f>SUM(C4:H4)</f>
        <v>280</v>
      </c>
    </row>
    <row r="5" spans="1:9" ht="12" customHeight="1">
      <c r="B5" s="40" t="s">
        <v>591</v>
      </c>
      <c r="C5" s="184">
        <v>1</v>
      </c>
      <c r="D5" s="184">
        <v>6</v>
      </c>
      <c r="E5" s="184">
        <v>0</v>
      </c>
      <c r="F5" s="184">
        <v>241</v>
      </c>
      <c r="G5" s="184">
        <v>8</v>
      </c>
      <c r="H5" s="184">
        <v>15</v>
      </c>
      <c r="I5" s="160">
        <f t="shared" ref="I5:I30" si="0">SUM(C5:H5)</f>
        <v>271</v>
      </c>
    </row>
    <row r="6" spans="1:9" ht="12" customHeight="1">
      <c r="B6" s="161" t="s">
        <v>582</v>
      </c>
      <c r="C6" s="160">
        <v>1</v>
      </c>
      <c r="D6" s="160">
        <v>9</v>
      </c>
      <c r="E6" s="160">
        <v>0</v>
      </c>
      <c r="F6" s="160">
        <v>224</v>
      </c>
      <c r="G6" s="160">
        <v>8</v>
      </c>
      <c r="H6" s="160">
        <v>11</v>
      </c>
      <c r="I6" s="160">
        <f t="shared" si="0"/>
        <v>253</v>
      </c>
    </row>
    <row r="7" spans="1:9" ht="12" customHeight="1">
      <c r="A7" s="40">
        <v>2</v>
      </c>
      <c r="B7" s="303" t="s">
        <v>592</v>
      </c>
      <c r="C7" s="161"/>
      <c r="D7" s="161"/>
      <c r="E7" s="161"/>
      <c r="F7" s="161"/>
      <c r="G7" s="161"/>
      <c r="H7" s="161"/>
      <c r="I7" s="160"/>
    </row>
    <row r="8" spans="1:9" ht="12" customHeight="1">
      <c r="B8" s="161" t="s">
        <v>590</v>
      </c>
      <c r="C8" s="201">
        <v>29</v>
      </c>
      <c r="D8" s="201">
        <v>0</v>
      </c>
      <c r="E8" s="201">
        <v>2</v>
      </c>
      <c r="F8" s="201">
        <v>0</v>
      </c>
      <c r="G8" s="201">
        <v>0</v>
      </c>
      <c r="H8" s="161">
        <v>4</v>
      </c>
      <c r="I8" s="160">
        <f t="shared" si="0"/>
        <v>35</v>
      </c>
    </row>
    <row r="9" spans="1:9" ht="12" customHeight="1">
      <c r="B9" s="161" t="s">
        <v>591</v>
      </c>
      <c r="C9" s="184">
        <v>28</v>
      </c>
      <c r="D9" s="184">
        <v>0</v>
      </c>
      <c r="E9" s="184">
        <v>2</v>
      </c>
      <c r="F9" s="184">
        <v>0</v>
      </c>
      <c r="G9" s="184">
        <v>0</v>
      </c>
      <c r="H9" s="184">
        <v>2</v>
      </c>
      <c r="I9" s="160">
        <f t="shared" si="0"/>
        <v>32</v>
      </c>
    </row>
    <row r="10" spans="1:9" ht="12" customHeight="1">
      <c r="B10" s="161" t="s">
        <v>582</v>
      </c>
      <c r="C10" s="160">
        <v>27</v>
      </c>
      <c r="D10" s="160">
        <v>0</v>
      </c>
      <c r="E10" s="160">
        <v>3</v>
      </c>
      <c r="F10" s="160">
        <v>1</v>
      </c>
      <c r="G10" s="160">
        <v>0</v>
      </c>
      <c r="H10" s="160">
        <v>0</v>
      </c>
      <c r="I10" s="160">
        <f t="shared" si="0"/>
        <v>31</v>
      </c>
    </row>
    <row r="11" spans="1:9" ht="12" customHeight="1">
      <c r="A11" s="40">
        <v>3</v>
      </c>
      <c r="B11" s="303" t="s">
        <v>594</v>
      </c>
      <c r="C11" s="160"/>
      <c r="D11" s="160"/>
      <c r="E11" s="160"/>
      <c r="F11" s="160"/>
      <c r="G11" s="160"/>
      <c r="H11" s="160"/>
      <c r="I11" s="160"/>
    </row>
    <row r="12" spans="1:9" ht="12" customHeight="1">
      <c r="B12" s="161" t="s">
        <v>590</v>
      </c>
      <c r="C12" s="201">
        <v>0</v>
      </c>
      <c r="D12" s="201">
        <v>39</v>
      </c>
      <c r="E12" s="201">
        <v>0</v>
      </c>
      <c r="F12" s="201">
        <v>0</v>
      </c>
      <c r="G12" s="201">
        <v>0</v>
      </c>
      <c r="H12" s="161">
        <v>0</v>
      </c>
      <c r="I12" s="160">
        <f t="shared" si="0"/>
        <v>39</v>
      </c>
    </row>
    <row r="13" spans="1:9" ht="12" customHeight="1">
      <c r="B13" s="161" t="s">
        <v>591</v>
      </c>
      <c r="C13" s="184">
        <v>0</v>
      </c>
      <c r="D13" s="184">
        <v>36</v>
      </c>
      <c r="E13" s="184">
        <v>0</v>
      </c>
      <c r="F13" s="184">
        <v>0</v>
      </c>
      <c r="G13" s="184">
        <v>0</v>
      </c>
      <c r="H13" s="184">
        <v>0</v>
      </c>
      <c r="I13" s="160">
        <f t="shared" si="0"/>
        <v>36</v>
      </c>
    </row>
    <row r="14" spans="1:9" ht="12" customHeight="1">
      <c r="B14" s="161" t="s">
        <v>582</v>
      </c>
      <c r="C14" s="160">
        <v>0</v>
      </c>
      <c r="D14" s="160">
        <v>36</v>
      </c>
      <c r="E14" s="160">
        <v>1</v>
      </c>
      <c r="F14" s="160">
        <v>0</v>
      </c>
      <c r="G14" s="160">
        <v>0</v>
      </c>
      <c r="H14" s="160">
        <v>0</v>
      </c>
      <c r="I14" s="160">
        <f t="shared" si="0"/>
        <v>37</v>
      </c>
    </row>
    <row r="15" spans="1:9" ht="12" customHeight="1">
      <c r="A15" s="40">
        <v>4</v>
      </c>
      <c r="B15" s="303" t="s">
        <v>615</v>
      </c>
      <c r="C15" s="160"/>
      <c r="D15" s="160"/>
      <c r="E15" s="160"/>
      <c r="F15" s="160"/>
      <c r="G15" s="160"/>
      <c r="H15" s="160"/>
      <c r="I15" s="160"/>
    </row>
    <row r="16" spans="1:9" ht="12" customHeight="1">
      <c r="B16" s="161" t="s">
        <v>590</v>
      </c>
      <c r="C16" s="201">
        <v>0</v>
      </c>
      <c r="D16" s="201">
        <v>9</v>
      </c>
      <c r="E16" s="201">
        <v>0</v>
      </c>
      <c r="F16" s="201">
        <v>0</v>
      </c>
      <c r="G16" s="201">
        <v>0</v>
      </c>
      <c r="H16" s="161">
        <v>0</v>
      </c>
      <c r="I16" s="160">
        <f t="shared" si="0"/>
        <v>9</v>
      </c>
    </row>
    <row r="17" spans="1:9" ht="12" customHeight="1">
      <c r="B17" s="161" t="s">
        <v>591</v>
      </c>
      <c r="C17" s="184">
        <v>0</v>
      </c>
      <c r="D17" s="184">
        <v>9</v>
      </c>
      <c r="E17" s="184">
        <v>1</v>
      </c>
      <c r="F17" s="184">
        <v>0</v>
      </c>
      <c r="G17" s="184">
        <v>0</v>
      </c>
      <c r="H17" s="184">
        <v>0</v>
      </c>
      <c r="I17" s="160">
        <f t="shared" si="0"/>
        <v>10</v>
      </c>
    </row>
    <row r="18" spans="1:9" ht="12" customHeight="1">
      <c r="B18" s="161" t="s">
        <v>582</v>
      </c>
      <c r="C18" s="160">
        <v>0</v>
      </c>
      <c r="D18" s="160">
        <v>5</v>
      </c>
      <c r="E18" s="160">
        <v>2</v>
      </c>
      <c r="F18" s="160">
        <v>0</v>
      </c>
      <c r="G18" s="160">
        <v>0</v>
      </c>
      <c r="H18" s="160">
        <v>0</v>
      </c>
      <c r="I18" s="160">
        <f t="shared" si="0"/>
        <v>7</v>
      </c>
    </row>
    <row r="19" spans="1:9" ht="12" customHeight="1">
      <c r="A19" s="40">
        <v>5</v>
      </c>
      <c r="B19" s="161" t="s">
        <v>593</v>
      </c>
      <c r="C19" s="160"/>
      <c r="D19" s="160"/>
      <c r="E19" s="160"/>
      <c r="F19" s="160"/>
      <c r="G19" s="160"/>
      <c r="H19" s="160"/>
      <c r="I19" s="160"/>
    </row>
    <row r="20" spans="1:9" ht="12" customHeight="1">
      <c r="B20" s="161" t="s">
        <v>590</v>
      </c>
      <c r="C20" s="201">
        <v>0</v>
      </c>
      <c r="D20" s="201">
        <v>29</v>
      </c>
      <c r="E20" s="201">
        <v>0</v>
      </c>
      <c r="F20" s="201">
        <v>0</v>
      </c>
      <c r="G20" s="201">
        <v>0</v>
      </c>
      <c r="H20" s="161">
        <v>0</v>
      </c>
      <c r="I20" s="160">
        <f t="shared" si="0"/>
        <v>29</v>
      </c>
    </row>
    <row r="21" spans="1:9" ht="12" customHeight="1">
      <c r="B21" s="161" t="s">
        <v>591</v>
      </c>
      <c r="C21" s="184">
        <v>0</v>
      </c>
      <c r="D21" s="184">
        <v>29</v>
      </c>
      <c r="E21" s="184">
        <v>0</v>
      </c>
      <c r="F21" s="184">
        <v>0</v>
      </c>
      <c r="G21" s="184">
        <v>0</v>
      </c>
      <c r="H21" s="184">
        <v>0</v>
      </c>
      <c r="I21" s="160">
        <f t="shared" si="0"/>
        <v>29</v>
      </c>
    </row>
    <row r="22" spans="1:9" ht="12" customHeight="1">
      <c r="B22" s="161" t="s">
        <v>582</v>
      </c>
      <c r="C22" s="160">
        <v>0</v>
      </c>
      <c r="D22" s="160">
        <v>20</v>
      </c>
      <c r="E22" s="160">
        <v>1</v>
      </c>
      <c r="F22" s="160">
        <v>1</v>
      </c>
      <c r="G22" s="160">
        <v>0</v>
      </c>
      <c r="H22" s="160">
        <v>0</v>
      </c>
      <c r="I22" s="160">
        <f t="shared" si="0"/>
        <v>22</v>
      </c>
    </row>
    <row r="23" spans="1:9" ht="12" customHeight="1">
      <c r="A23" s="40">
        <v>9</v>
      </c>
      <c r="B23" s="161" t="s">
        <v>1140</v>
      </c>
      <c r="C23" s="160"/>
      <c r="D23" s="160"/>
      <c r="E23" s="160"/>
      <c r="F23" s="160"/>
      <c r="G23" s="160"/>
      <c r="H23" s="160"/>
      <c r="I23" s="160"/>
    </row>
    <row r="24" spans="1:9" ht="12" customHeight="1">
      <c r="B24" s="161" t="s">
        <v>590</v>
      </c>
      <c r="C24" s="201">
        <v>0</v>
      </c>
      <c r="D24" s="201">
        <v>8</v>
      </c>
      <c r="E24" s="201">
        <v>1</v>
      </c>
      <c r="F24" s="201">
        <v>0</v>
      </c>
      <c r="G24" s="201">
        <v>0</v>
      </c>
      <c r="H24" s="161">
        <v>0</v>
      </c>
      <c r="I24" s="160">
        <f t="shared" si="0"/>
        <v>9</v>
      </c>
    </row>
    <row r="25" spans="1:9" ht="12" customHeight="1">
      <c r="B25" s="161" t="s">
        <v>591</v>
      </c>
      <c r="C25" s="184">
        <v>0</v>
      </c>
      <c r="D25" s="184">
        <v>8</v>
      </c>
      <c r="E25" s="184">
        <v>2</v>
      </c>
      <c r="F25" s="184">
        <v>0</v>
      </c>
      <c r="G25" s="184">
        <v>0</v>
      </c>
      <c r="H25" s="184">
        <v>0</v>
      </c>
      <c r="I25" s="160">
        <f t="shared" si="0"/>
        <v>10</v>
      </c>
    </row>
    <row r="26" spans="1:9" ht="12" customHeight="1">
      <c r="B26" s="161" t="s">
        <v>582</v>
      </c>
      <c r="C26" s="160">
        <v>0</v>
      </c>
      <c r="D26" s="160">
        <v>5</v>
      </c>
      <c r="E26" s="160">
        <v>2</v>
      </c>
      <c r="F26" s="160">
        <v>0</v>
      </c>
      <c r="G26" s="160">
        <v>0</v>
      </c>
      <c r="H26" s="160">
        <v>0</v>
      </c>
      <c r="I26" s="160">
        <f t="shared" si="0"/>
        <v>7</v>
      </c>
    </row>
    <row r="27" spans="1:9" ht="12" customHeight="1">
      <c r="B27" s="41" t="s">
        <v>690</v>
      </c>
      <c r="C27" s="160"/>
      <c r="D27" s="160"/>
      <c r="E27" s="160"/>
      <c r="F27" s="160"/>
      <c r="G27" s="160"/>
      <c r="H27" s="160"/>
      <c r="I27" s="160"/>
    </row>
    <row r="28" spans="1:9" ht="12" customHeight="1">
      <c r="B28" s="41" t="s">
        <v>590</v>
      </c>
      <c r="C28" s="160">
        <f>C4+C8+C12+C16+C20+C24</f>
        <v>30</v>
      </c>
      <c r="D28" s="160">
        <f t="shared" ref="C28:G30" si="1">D4+D8+D12+D16+D20+D24</f>
        <v>90</v>
      </c>
      <c r="E28" s="160">
        <f t="shared" si="1"/>
        <v>3</v>
      </c>
      <c r="F28" s="160">
        <f t="shared" si="1"/>
        <v>241</v>
      </c>
      <c r="G28" s="160">
        <f t="shared" si="1"/>
        <v>8</v>
      </c>
      <c r="H28" s="160">
        <f t="shared" ref="H28" si="2">H4+H8+H12+H16+H20+H24</f>
        <v>29</v>
      </c>
      <c r="I28" s="160">
        <f>SUM(C28:H28)</f>
        <v>401</v>
      </c>
    </row>
    <row r="29" spans="1:9" ht="12" customHeight="1">
      <c r="B29" s="41" t="s">
        <v>591</v>
      </c>
      <c r="C29" s="160">
        <f t="shared" si="1"/>
        <v>29</v>
      </c>
      <c r="D29" s="160">
        <f t="shared" si="1"/>
        <v>88</v>
      </c>
      <c r="E29" s="160">
        <f t="shared" si="1"/>
        <v>5</v>
      </c>
      <c r="F29" s="160">
        <f t="shared" si="1"/>
        <v>241</v>
      </c>
      <c r="G29" s="160">
        <f t="shared" si="1"/>
        <v>8</v>
      </c>
      <c r="H29" s="160">
        <f t="shared" ref="H29" si="3">H5+H9+H13+H17+H21+H25</f>
        <v>17</v>
      </c>
      <c r="I29" s="160">
        <f t="shared" si="0"/>
        <v>388</v>
      </c>
    </row>
    <row r="30" spans="1:9" ht="12" customHeight="1">
      <c r="B30" s="41" t="s">
        <v>582</v>
      </c>
      <c r="C30" s="160">
        <f t="shared" si="1"/>
        <v>28</v>
      </c>
      <c r="D30" s="160">
        <f t="shared" si="1"/>
        <v>75</v>
      </c>
      <c r="E30" s="160">
        <f t="shared" si="1"/>
        <v>9</v>
      </c>
      <c r="F30" s="160">
        <f t="shared" si="1"/>
        <v>226</v>
      </c>
      <c r="G30" s="160">
        <f t="shared" si="1"/>
        <v>8</v>
      </c>
      <c r="H30" s="160">
        <f t="shared" ref="H30" si="4">H6+H10+H14+H18+H22+H26</f>
        <v>11</v>
      </c>
      <c r="I30" s="160">
        <f t="shared" si="0"/>
        <v>357</v>
      </c>
    </row>
    <row r="31" spans="1:9">
      <c r="C31" s="161"/>
      <c r="D31" s="161"/>
      <c r="E31" s="161"/>
      <c r="F31" s="161"/>
      <c r="G31" s="161"/>
      <c r="H31" s="161"/>
      <c r="I31" s="161"/>
    </row>
    <row r="32" spans="1:9">
      <c r="C32" s="161"/>
      <c r="D32" s="161"/>
      <c r="E32" s="161"/>
      <c r="F32" s="161"/>
      <c r="G32" s="161"/>
      <c r="H32" s="161"/>
      <c r="I32" s="161"/>
    </row>
  </sheetData>
  <mergeCells count="3">
    <mergeCell ref="A1:A2"/>
    <mergeCell ref="B1:B2"/>
    <mergeCell ref="C1:I1"/>
  </mergeCells>
  <phoneticPr fontId="12" type="noConversion"/>
  <printOptions headings="1" gridLines="1"/>
  <pageMargins left="0.74803149606299213" right="0.74803149606299213" top="2.0472440944881889" bottom="0.39370078740157483" header="0.51181102362204722" footer="0.51181102362204722"/>
  <pageSetup paperSize="9" orientation="landscape" horizontalDpi="300" verticalDpi="300" r:id="rId1"/>
  <headerFooter alignWithMargins="0">
    <oddHeader>&amp;C&amp;"Arial,Félkövér"&amp;11
Vésztő Város Önkormányzat létszámadatai 2020. év&amp;R4. melléklet a 10/2021. (V. 28.) önkormányzati rendelethez fő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A1:G151"/>
  <sheetViews>
    <sheetView view="pageLayout" topLeftCell="A25" zoomScale="85" zoomScalePageLayoutView="85" workbookViewId="0">
      <selection activeCell="B42" sqref="B42"/>
    </sheetView>
  </sheetViews>
  <sheetFormatPr defaultRowHeight="15.75"/>
  <cols>
    <col min="1" max="1" width="4.85546875" style="17" customWidth="1"/>
    <col min="2" max="2" width="48" style="25" customWidth="1"/>
    <col min="3" max="3" width="11.7109375" style="28" customWidth="1"/>
    <col min="4" max="4" width="10.28515625" style="28" bestFit="1" customWidth="1"/>
    <col min="5" max="5" width="10.42578125" style="3" customWidth="1"/>
    <col min="6" max="6" width="40.85546875" style="17" customWidth="1"/>
    <col min="7" max="7" width="11.28515625" style="18" bestFit="1" customWidth="1"/>
    <col min="8" max="8" width="11.28515625" style="17" customWidth="1"/>
    <col min="9" max="9" width="13.7109375" style="17" customWidth="1"/>
    <col min="10" max="10" width="10.140625" style="17" bestFit="1" customWidth="1"/>
    <col min="11" max="16384" width="9.140625" style="17"/>
  </cols>
  <sheetData>
    <row r="1" spans="1:7" ht="15">
      <c r="A1" s="185" t="s">
        <v>691</v>
      </c>
      <c r="B1" s="186" t="s">
        <v>692</v>
      </c>
      <c r="C1" s="187" t="s">
        <v>1205</v>
      </c>
      <c r="D1" s="188" t="s">
        <v>1206</v>
      </c>
      <c r="E1" s="205" t="s">
        <v>562</v>
      </c>
    </row>
    <row r="2" spans="1:7" ht="10.5" customHeight="1">
      <c r="A2" s="190"/>
      <c r="B2" s="157"/>
      <c r="C2" s="183"/>
      <c r="D2" s="183"/>
      <c r="E2" s="197"/>
    </row>
    <row r="3" spans="1:7" s="4" customFormat="1">
      <c r="A3" s="190">
        <v>1</v>
      </c>
      <c r="B3" s="244" t="s">
        <v>1440</v>
      </c>
      <c r="C3" s="183">
        <v>26750</v>
      </c>
      <c r="D3" s="183">
        <v>12563</v>
      </c>
      <c r="E3" s="197">
        <v>5284</v>
      </c>
      <c r="F3" s="244"/>
      <c r="G3" s="245"/>
    </row>
    <row r="4" spans="1:7" s="4" customFormat="1" ht="26.25">
      <c r="A4" s="190">
        <v>2</v>
      </c>
      <c r="B4" s="208" t="s">
        <v>1415</v>
      </c>
      <c r="C4" s="184">
        <v>116020</v>
      </c>
      <c r="D4" s="184">
        <f>116020+1617</f>
        <v>117637</v>
      </c>
      <c r="E4" s="197">
        <v>91819</v>
      </c>
      <c r="F4" s="34"/>
      <c r="G4" s="7"/>
    </row>
    <row r="5" spans="1:7" s="4" customFormat="1">
      <c r="A5" s="190">
        <v>3</v>
      </c>
      <c r="B5" s="208" t="s">
        <v>1416</v>
      </c>
      <c r="C5" s="184">
        <v>115638</v>
      </c>
      <c r="D5" s="184">
        <v>115638</v>
      </c>
      <c r="E5" s="197">
        <v>2150</v>
      </c>
      <c r="F5" s="34"/>
      <c r="G5" s="7"/>
    </row>
    <row r="6" spans="1:7" s="4" customFormat="1">
      <c r="A6" s="190">
        <v>4</v>
      </c>
      <c r="B6" s="248" t="s">
        <v>1417</v>
      </c>
      <c r="C6" s="184">
        <v>254635</v>
      </c>
      <c r="D6" s="184">
        <f>254635+47</f>
        <v>254682</v>
      </c>
      <c r="E6" s="197">
        <v>125772</v>
      </c>
      <c r="F6" s="246"/>
      <c r="G6" s="7"/>
    </row>
    <row r="7" spans="1:7" s="4" customFormat="1">
      <c r="A7" s="190">
        <v>5</v>
      </c>
      <c r="B7" s="248" t="s">
        <v>1418</v>
      </c>
      <c r="C7" s="184">
        <v>313975</v>
      </c>
      <c r="D7" s="184">
        <v>313975</v>
      </c>
      <c r="E7" s="197">
        <v>1333</v>
      </c>
      <c r="F7" s="246"/>
      <c r="G7" s="7"/>
    </row>
    <row r="8" spans="1:7" s="4" customFormat="1">
      <c r="A8" s="190">
        <v>6</v>
      </c>
      <c r="B8" s="244" t="s">
        <v>1441</v>
      </c>
      <c r="C8" s="183">
        <v>39806</v>
      </c>
      <c r="D8" s="183">
        <v>42332</v>
      </c>
      <c r="E8" s="197">
        <v>36032</v>
      </c>
      <c r="F8" s="246"/>
      <c r="G8" s="7"/>
    </row>
    <row r="9" spans="1:7" s="4" customFormat="1">
      <c r="A9" s="190">
        <v>7</v>
      </c>
      <c r="B9" s="244" t="s">
        <v>1443</v>
      </c>
      <c r="C9" s="183">
        <v>0</v>
      </c>
      <c r="D9" s="183">
        <v>41250</v>
      </c>
      <c r="E9" s="197">
        <v>0</v>
      </c>
      <c r="F9" s="244"/>
      <c r="G9" s="245"/>
    </row>
    <row r="10" spans="1:7" s="4" customFormat="1" ht="18" customHeight="1">
      <c r="A10" s="190">
        <v>8</v>
      </c>
      <c r="B10" s="244" t="s">
        <v>1445</v>
      </c>
      <c r="C10" s="183">
        <v>0</v>
      </c>
      <c r="D10" s="183">
        <v>2718</v>
      </c>
      <c r="E10" s="197">
        <v>872</v>
      </c>
      <c r="F10" s="244"/>
      <c r="G10" s="245"/>
    </row>
    <row r="11" spans="1:7" s="4" customFormat="1">
      <c r="A11" s="190">
        <v>9</v>
      </c>
      <c r="B11" s="244" t="s">
        <v>1442</v>
      </c>
      <c r="C11" s="183">
        <v>0</v>
      </c>
      <c r="D11" s="183">
        <v>1000</v>
      </c>
      <c r="E11" s="197">
        <v>967</v>
      </c>
      <c r="F11" s="244"/>
      <c r="G11" s="245"/>
    </row>
    <row r="12" spans="1:7" s="4" customFormat="1">
      <c r="A12" s="190">
        <v>10</v>
      </c>
      <c r="B12" s="244" t="s">
        <v>2393</v>
      </c>
      <c r="C12" s="183">
        <f>2540-2540</f>
        <v>0</v>
      </c>
      <c r="D12" s="183">
        <f>2540-2540</f>
        <v>0</v>
      </c>
      <c r="E12" s="197">
        <v>160</v>
      </c>
      <c r="F12" s="244"/>
      <c r="G12" s="245"/>
    </row>
    <row r="13" spans="1:7" s="4" customFormat="1" ht="15.75" customHeight="1">
      <c r="A13" s="190">
        <v>11</v>
      </c>
      <c r="B13" s="244" t="s">
        <v>1471</v>
      </c>
      <c r="C13" s="183">
        <f>1100-1100</f>
        <v>0</v>
      </c>
      <c r="D13" s="183">
        <f>1100-1100</f>
        <v>0</v>
      </c>
      <c r="E13" s="183">
        <v>11075</v>
      </c>
      <c r="F13" s="244"/>
      <c r="G13" s="245"/>
    </row>
    <row r="14" spans="1:7" s="4" customFormat="1">
      <c r="A14" s="190">
        <v>12</v>
      </c>
      <c r="B14" s="244" t="s">
        <v>1466</v>
      </c>
      <c r="C14" s="183">
        <f>300-300</f>
        <v>0</v>
      </c>
      <c r="D14" s="183">
        <v>762</v>
      </c>
      <c r="E14" s="197">
        <v>744</v>
      </c>
      <c r="F14" s="244"/>
      <c r="G14" s="245"/>
    </row>
    <row r="15" spans="1:7" s="4" customFormat="1">
      <c r="A15" s="190">
        <v>13</v>
      </c>
      <c r="B15" s="244" t="s">
        <v>1467</v>
      </c>
      <c r="C15" s="183">
        <f>191-191</f>
        <v>0</v>
      </c>
      <c r="D15" s="183">
        <v>16</v>
      </c>
      <c r="E15" s="197">
        <v>16</v>
      </c>
      <c r="F15" s="244"/>
      <c r="G15" s="245"/>
    </row>
    <row r="16" spans="1:7" s="4" customFormat="1">
      <c r="A16" s="190">
        <v>14</v>
      </c>
      <c r="B16" s="65" t="s">
        <v>1468</v>
      </c>
      <c r="C16" s="184">
        <f>900-900</f>
        <v>0</v>
      </c>
      <c r="D16" s="184">
        <v>8778</v>
      </c>
      <c r="E16" s="197">
        <v>8778</v>
      </c>
      <c r="F16" s="244"/>
      <c r="G16" s="245"/>
    </row>
    <row r="17" spans="1:7" s="4" customFormat="1">
      <c r="A17" s="190">
        <v>15</v>
      </c>
      <c r="B17" s="65" t="s">
        <v>1469</v>
      </c>
      <c r="C17" s="184">
        <v>0</v>
      </c>
      <c r="D17" s="184">
        <v>348</v>
      </c>
      <c r="E17" s="197">
        <v>250</v>
      </c>
      <c r="F17" s="244"/>
      <c r="G17" s="245"/>
    </row>
    <row r="18" spans="1:7" s="4" customFormat="1">
      <c r="A18" s="190">
        <v>16</v>
      </c>
      <c r="B18" s="244" t="s">
        <v>1470</v>
      </c>
      <c r="C18" s="184">
        <v>0</v>
      </c>
      <c r="D18" s="184">
        <v>230</v>
      </c>
      <c r="E18" s="197">
        <v>129</v>
      </c>
      <c r="F18" s="244"/>
      <c r="G18" s="245"/>
    </row>
    <row r="19" spans="1:7" s="4" customFormat="1">
      <c r="A19" s="190">
        <v>17</v>
      </c>
      <c r="B19" s="244" t="s">
        <v>1444</v>
      </c>
      <c r="C19" s="184">
        <v>0</v>
      </c>
      <c r="D19" s="184">
        <v>1000</v>
      </c>
      <c r="E19" s="197">
        <v>1254</v>
      </c>
      <c r="F19" s="244"/>
      <c r="G19" s="245"/>
    </row>
    <row r="20" spans="1:7" s="4" customFormat="1" ht="26.25">
      <c r="A20" s="190">
        <v>18</v>
      </c>
      <c r="B20" s="244" t="s">
        <v>1446</v>
      </c>
      <c r="C20" s="183">
        <v>0</v>
      </c>
      <c r="D20" s="183">
        <v>0</v>
      </c>
      <c r="E20" s="197">
        <v>1859</v>
      </c>
      <c r="F20" s="244"/>
      <c r="G20" s="245"/>
    </row>
    <row r="21" spans="1:7" s="4" customFormat="1">
      <c r="A21" s="190"/>
      <c r="B21" s="193" t="s">
        <v>693</v>
      </c>
      <c r="C21" s="194">
        <f>SUM(C2:C16)</f>
        <v>866824</v>
      </c>
      <c r="D21" s="194">
        <f>SUM(D2:D20)</f>
        <v>912929</v>
      </c>
      <c r="E21" s="194">
        <f>SUM(E2:E20)</f>
        <v>288494</v>
      </c>
      <c r="F21" s="244"/>
      <c r="G21" s="245"/>
    </row>
    <row r="22" spans="1:7" s="4" customFormat="1">
      <c r="A22" s="190"/>
      <c r="B22" s="193"/>
      <c r="C22" s="194"/>
      <c r="D22" s="194"/>
      <c r="E22" s="194"/>
      <c r="F22" s="244"/>
      <c r="G22" s="245"/>
    </row>
    <row r="23" spans="1:7" s="4" customFormat="1">
      <c r="A23" s="190"/>
      <c r="B23" s="193"/>
      <c r="C23" s="194"/>
      <c r="D23" s="194"/>
      <c r="E23" s="194"/>
      <c r="F23" s="244"/>
      <c r="G23" s="245"/>
    </row>
    <row r="24" spans="1:7" s="4" customFormat="1">
      <c r="A24" s="190"/>
      <c r="B24" s="193"/>
      <c r="C24" s="194"/>
      <c r="D24" s="194"/>
      <c r="E24" s="194"/>
      <c r="F24" s="244"/>
      <c r="G24" s="245"/>
    </row>
    <row r="25" spans="1:7" s="4" customFormat="1">
      <c r="A25" s="190"/>
      <c r="B25" s="193"/>
      <c r="C25" s="194"/>
      <c r="D25" s="194"/>
      <c r="E25" s="194"/>
      <c r="F25" s="244"/>
      <c r="G25" s="245"/>
    </row>
    <row r="26" spans="1:7" s="4" customFormat="1">
      <c r="A26" s="191"/>
      <c r="B26" s="193"/>
      <c r="C26" s="194"/>
      <c r="D26" s="194"/>
      <c r="E26" s="183"/>
      <c r="F26" s="244"/>
      <c r="G26" s="245"/>
    </row>
    <row r="27" spans="1:7" s="4" customFormat="1">
      <c r="A27" s="188" t="s">
        <v>688</v>
      </c>
      <c r="B27" s="193" t="s">
        <v>694</v>
      </c>
      <c r="C27" s="184"/>
      <c r="D27" s="184"/>
      <c r="E27" s="183"/>
      <c r="F27" s="244"/>
      <c r="G27" s="245"/>
    </row>
    <row r="28" spans="1:7" s="4" customFormat="1">
      <c r="A28" s="191">
        <v>1</v>
      </c>
      <c r="B28" s="158" t="s">
        <v>1419</v>
      </c>
      <c r="C28" s="184">
        <f>30655-10160</f>
        <v>20495</v>
      </c>
      <c r="D28" s="184">
        <f>30655-10160+10000</f>
        <v>30495</v>
      </c>
      <c r="E28" s="183">
        <v>20495</v>
      </c>
      <c r="F28" s="244"/>
      <c r="G28" s="245"/>
    </row>
    <row r="29" spans="1:7" s="4" customFormat="1">
      <c r="A29" s="191">
        <v>2</v>
      </c>
      <c r="B29" s="247" t="s">
        <v>1420</v>
      </c>
      <c r="C29" s="184">
        <v>31849</v>
      </c>
      <c r="D29" s="184">
        <v>31849</v>
      </c>
      <c r="E29" s="183">
        <v>15312</v>
      </c>
      <c r="F29" s="244"/>
      <c r="G29" s="68"/>
    </row>
    <row r="30" spans="1:7" s="4" customFormat="1" ht="26.25">
      <c r="A30" s="191">
        <v>3</v>
      </c>
      <c r="B30" s="158" t="s">
        <v>1421</v>
      </c>
      <c r="C30" s="162">
        <v>21590</v>
      </c>
      <c r="D30" s="162">
        <v>21590</v>
      </c>
      <c r="E30" s="183">
        <v>17196</v>
      </c>
      <c r="F30" s="244"/>
      <c r="G30" s="68"/>
    </row>
    <row r="31" spans="1:7" s="4" customFormat="1">
      <c r="A31" s="191">
        <v>4</v>
      </c>
      <c r="B31" s="158" t="s">
        <v>1422</v>
      </c>
      <c r="C31" s="184">
        <v>1905</v>
      </c>
      <c r="D31" s="184">
        <v>1905</v>
      </c>
      <c r="E31" s="183">
        <v>8106</v>
      </c>
      <c r="F31" s="244"/>
      <c r="G31" s="68"/>
    </row>
    <row r="32" spans="1:7" s="4" customFormat="1">
      <c r="A32" s="191">
        <v>5</v>
      </c>
      <c r="B32" s="65" t="s">
        <v>1447</v>
      </c>
      <c r="C32" s="184">
        <v>5080</v>
      </c>
      <c r="D32" s="184">
        <v>5080</v>
      </c>
      <c r="E32" s="183">
        <v>5080</v>
      </c>
      <c r="F32" s="244"/>
      <c r="G32" s="68"/>
    </row>
    <row r="33" spans="1:7" s="4" customFormat="1">
      <c r="A33" s="191">
        <v>6</v>
      </c>
      <c r="B33" s="65" t="s">
        <v>1448</v>
      </c>
      <c r="C33" s="184">
        <v>2540</v>
      </c>
      <c r="D33" s="184">
        <v>11701</v>
      </c>
      <c r="E33" s="183">
        <v>19255</v>
      </c>
      <c r="F33" s="244"/>
      <c r="G33" s="68"/>
    </row>
    <row r="34" spans="1:7" s="4" customFormat="1">
      <c r="A34" s="191">
        <v>7</v>
      </c>
      <c r="B34" s="65" t="s">
        <v>1449</v>
      </c>
      <c r="C34" s="184">
        <f>1500-1500</f>
        <v>0</v>
      </c>
      <c r="D34" s="184">
        <v>2742</v>
      </c>
      <c r="E34" s="183">
        <v>2742</v>
      </c>
      <c r="G34" s="55"/>
    </row>
    <row r="35" spans="1:7" s="4" customFormat="1">
      <c r="A35" s="191">
        <v>8</v>
      </c>
      <c r="B35" s="65" t="s">
        <v>1450</v>
      </c>
      <c r="C35" s="184">
        <v>0</v>
      </c>
      <c r="D35" s="184">
        <v>9746</v>
      </c>
      <c r="E35" s="183">
        <v>0</v>
      </c>
      <c r="G35" s="55"/>
    </row>
    <row r="36" spans="1:7" s="4" customFormat="1">
      <c r="A36" s="191">
        <v>9</v>
      </c>
      <c r="B36" s="65" t="s">
        <v>1451</v>
      </c>
      <c r="C36" s="184">
        <v>0</v>
      </c>
      <c r="D36" s="184">
        <v>13997</v>
      </c>
      <c r="E36" s="183">
        <v>11700</v>
      </c>
      <c r="G36" s="55"/>
    </row>
    <row r="37" spans="1:7" s="4" customFormat="1">
      <c r="A37" s="191">
        <v>10</v>
      </c>
      <c r="B37" s="65" t="s">
        <v>1452</v>
      </c>
      <c r="C37" s="184">
        <v>0</v>
      </c>
      <c r="D37" s="184">
        <v>1579</v>
      </c>
      <c r="E37" s="183">
        <v>0</v>
      </c>
      <c r="G37" s="55"/>
    </row>
    <row r="38" spans="1:7" s="4" customFormat="1">
      <c r="A38" s="191">
        <v>11</v>
      </c>
      <c r="B38" s="244" t="s">
        <v>1453</v>
      </c>
      <c r="C38" s="184">
        <v>0</v>
      </c>
      <c r="D38" s="184">
        <v>1242</v>
      </c>
      <c r="E38" s="183">
        <v>1242</v>
      </c>
      <c r="G38" s="55"/>
    </row>
    <row r="39" spans="1:7" s="4" customFormat="1">
      <c r="A39" s="191">
        <v>12</v>
      </c>
      <c r="B39" s="244" t="s">
        <v>1454</v>
      </c>
      <c r="C39" s="184">
        <v>0</v>
      </c>
      <c r="D39" s="184">
        <v>500</v>
      </c>
      <c r="E39" s="183">
        <v>0</v>
      </c>
      <c r="G39" s="55"/>
    </row>
    <row r="40" spans="1:7" s="4" customFormat="1">
      <c r="A40" s="191">
        <v>13</v>
      </c>
      <c r="B40" s="244" t="s">
        <v>1455</v>
      </c>
      <c r="C40" s="184">
        <v>0</v>
      </c>
      <c r="D40" s="184">
        <v>825</v>
      </c>
      <c r="E40" s="183">
        <v>821</v>
      </c>
      <c r="G40" s="55"/>
    </row>
    <row r="41" spans="1:7" s="4" customFormat="1">
      <c r="A41" s="191">
        <v>14</v>
      </c>
      <c r="B41" s="244" t="s">
        <v>1456</v>
      </c>
      <c r="C41" s="184">
        <v>0</v>
      </c>
      <c r="D41" s="184">
        <v>188</v>
      </c>
      <c r="E41" s="183">
        <v>377</v>
      </c>
      <c r="G41" s="55"/>
    </row>
    <row r="42" spans="1:7" s="4" customFormat="1">
      <c r="A42" s="191">
        <v>15</v>
      </c>
      <c r="B42" s="244" t="s">
        <v>1457</v>
      </c>
      <c r="C42" s="184">
        <v>0</v>
      </c>
      <c r="D42" s="184">
        <v>243</v>
      </c>
      <c r="E42" s="183">
        <v>0</v>
      </c>
      <c r="G42" s="55"/>
    </row>
    <row r="43" spans="1:7" s="4" customFormat="1">
      <c r="A43" s="191">
        <v>16</v>
      </c>
      <c r="B43" s="244" t="s">
        <v>1465</v>
      </c>
      <c r="C43" s="184">
        <v>0</v>
      </c>
      <c r="D43" s="184">
        <v>0</v>
      </c>
      <c r="E43" s="183">
        <v>11398</v>
      </c>
      <c r="G43" s="55"/>
    </row>
    <row r="44" spans="1:7" s="4" customFormat="1">
      <c r="A44" s="191">
        <v>17</v>
      </c>
      <c r="B44" s="244" t="s">
        <v>1472</v>
      </c>
      <c r="C44" s="184">
        <v>0</v>
      </c>
      <c r="D44" s="184">
        <v>0</v>
      </c>
      <c r="E44" s="183">
        <v>19711</v>
      </c>
      <c r="G44" s="55"/>
    </row>
    <row r="45" spans="1:7" s="4" customFormat="1">
      <c r="A45" s="195"/>
      <c r="B45" s="193" t="s">
        <v>693</v>
      </c>
      <c r="C45" s="194">
        <f>SUM(C28:C44)</f>
        <v>83459</v>
      </c>
      <c r="D45" s="194">
        <f>SUM(D28:D42)</f>
        <v>133682</v>
      </c>
      <c r="E45" s="194">
        <f>SUM(E28:E44)</f>
        <v>133435</v>
      </c>
      <c r="G45" s="55"/>
    </row>
    <row r="46" spans="1:7" s="4" customFormat="1">
      <c r="A46" s="85"/>
      <c r="B46" s="186" t="s">
        <v>785</v>
      </c>
      <c r="C46" s="194">
        <f>C21+C45</f>
        <v>950283</v>
      </c>
      <c r="D46" s="194">
        <f>D21+D45</f>
        <v>1046611</v>
      </c>
      <c r="E46" s="194">
        <f>E21+E45</f>
        <v>421929</v>
      </c>
      <c r="G46" s="55"/>
    </row>
    <row r="47" spans="1:7" s="4" customFormat="1">
      <c r="A47" s="88"/>
      <c r="B47" s="196"/>
      <c r="C47" s="197"/>
      <c r="D47" s="189"/>
      <c r="E47" s="183"/>
      <c r="G47" s="55"/>
    </row>
    <row r="48" spans="1:7" s="4" customFormat="1">
      <c r="A48" s="12"/>
      <c r="B48" s="149"/>
      <c r="E48" s="206"/>
      <c r="G48" s="55"/>
    </row>
    <row r="49" spans="1:7" s="4" customFormat="1">
      <c r="A49" s="12"/>
      <c r="B49" s="150"/>
      <c r="C49" s="60"/>
      <c r="D49" s="11"/>
      <c r="E49" s="207"/>
      <c r="G49" s="55"/>
    </row>
    <row r="50" spans="1:7" s="4" customFormat="1">
      <c r="A50" s="12"/>
      <c r="B50" s="150"/>
      <c r="C50" s="3"/>
      <c r="D50" s="55"/>
      <c r="E50" s="55"/>
      <c r="G50" s="55"/>
    </row>
    <row r="51" spans="1:7" s="4" customFormat="1">
      <c r="A51" s="12"/>
      <c r="B51" s="39"/>
      <c r="C51" s="3"/>
      <c r="D51" s="55"/>
      <c r="E51" s="55"/>
      <c r="G51" s="55"/>
    </row>
    <row r="52" spans="1:7" s="4" customFormat="1">
      <c r="A52" s="12"/>
      <c r="B52" s="39"/>
      <c r="C52" s="3"/>
      <c r="D52" s="55"/>
      <c r="E52" s="55"/>
      <c r="G52" s="55"/>
    </row>
    <row r="53" spans="1:7" s="4" customFormat="1">
      <c r="A53" s="12"/>
      <c r="B53" s="39"/>
      <c r="C53" s="3"/>
      <c r="D53" s="55"/>
      <c r="E53" s="55"/>
      <c r="G53" s="55"/>
    </row>
    <row r="54" spans="1:7" s="4" customFormat="1">
      <c r="A54" s="12"/>
      <c r="B54" s="39"/>
      <c r="C54" s="3"/>
      <c r="D54" s="55"/>
      <c r="E54" s="55"/>
      <c r="G54" s="55"/>
    </row>
    <row r="55" spans="1:7" s="4" customFormat="1">
      <c r="A55" s="12"/>
      <c r="B55" s="39"/>
      <c r="C55" s="3"/>
      <c r="D55" s="55"/>
      <c r="E55" s="55"/>
      <c r="G55" s="55"/>
    </row>
    <row r="56" spans="1:7" s="4" customFormat="1">
      <c r="A56" s="12"/>
      <c r="B56" s="39"/>
      <c r="C56" s="3"/>
      <c r="D56" s="55"/>
      <c r="E56" s="55"/>
      <c r="G56" s="55"/>
    </row>
    <row r="57" spans="1:7" s="4" customFormat="1">
      <c r="A57" s="12"/>
      <c r="B57" s="39"/>
      <c r="C57" s="3"/>
      <c r="D57" s="55"/>
      <c r="E57" s="55"/>
      <c r="G57" s="55"/>
    </row>
    <row r="58" spans="1:7" s="4" customFormat="1">
      <c r="B58" s="39"/>
      <c r="C58" s="3"/>
      <c r="D58" s="55"/>
      <c r="E58" s="55"/>
      <c r="G58" s="55"/>
    </row>
    <row r="59" spans="1:7" s="4" customFormat="1">
      <c r="B59" s="39"/>
      <c r="C59" s="3"/>
      <c r="D59" s="55"/>
      <c r="E59" s="55"/>
      <c r="G59" s="55"/>
    </row>
    <row r="60" spans="1:7" s="4" customFormat="1">
      <c r="B60" s="149"/>
      <c r="C60" s="3"/>
      <c r="D60" s="55"/>
      <c r="E60" s="206"/>
      <c r="G60" s="55"/>
    </row>
    <row r="61" spans="1:7" s="4" customFormat="1">
      <c r="B61" s="149"/>
      <c r="C61" s="3"/>
      <c r="D61" s="56"/>
      <c r="E61" s="206"/>
      <c r="G61" s="55"/>
    </row>
    <row r="62" spans="1:7" s="4" customFormat="1">
      <c r="B62" s="149"/>
      <c r="C62" s="3"/>
      <c r="D62" s="56"/>
      <c r="E62" s="206"/>
      <c r="G62" s="55"/>
    </row>
    <row r="63" spans="1:7" s="4" customFormat="1">
      <c r="B63" s="149"/>
      <c r="C63" s="3"/>
      <c r="D63" s="56"/>
      <c r="E63" s="206"/>
      <c r="G63" s="55"/>
    </row>
    <row r="64" spans="1:7" s="4" customFormat="1">
      <c r="B64" s="149"/>
      <c r="C64" s="3"/>
      <c r="D64" s="56"/>
      <c r="E64" s="206"/>
      <c r="G64" s="55"/>
    </row>
    <row r="65" spans="1:7" s="4" customFormat="1">
      <c r="B65" s="90"/>
      <c r="C65" s="3"/>
      <c r="D65" s="56"/>
      <c r="E65" s="55"/>
      <c r="G65" s="55"/>
    </row>
    <row r="66" spans="1:7" s="4" customFormat="1" ht="19.5" customHeight="1">
      <c r="A66" s="86"/>
      <c r="B66" s="150"/>
      <c r="C66" s="6"/>
      <c r="D66" s="60"/>
      <c r="E66" s="60"/>
      <c r="G66" s="55"/>
    </row>
    <row r="67" spans="1:7" s="4" customFormat="1">
      <c r="B67" s="151"/>
      <c r="C67" s="6"/>
      <c r="D67" s="60"/>
      <c r="E67" s="60"/>
      <c r="G67" s="55"/>
    </row>
    <row r="68" spans="1:7" s="4" customFormat="1">
      <c r="B68" s="90"/>
      <c r="C68" s="3"/>
      <c r="D68" s="3"/>
      <c r="E68" s="3"/>
      <c r="G68" s="55"/>
    </row>
    <row r="69" spans="1:7" s="4" customFormat="1">
      <c r="B69" s="39"/>
      <c r="C69" s="3"/>
      <c r="D69" s="3"/>
      <c r="E69" s="3"/>
      <c r="G69" s="55"/>
    </row>
    <row r="70" spans="1:7" s="4" customFormat="1">
      <c r="A70" s="86"/>
      <c r="B70" s="39"/>
      <c r="C70" s="3"/>
      <c r="D70" s="3"/>
      <c r="E70" s="3"/>
      <c r="G70" s="55"/>
    </row>
    <row r="71" spans="1:7" s="4" customFormat="1">
      <c r="B71" s="39"/>
      <c r="C71" s="3"/>
      <c r="D71" s="3"/>
      <c r="E71" s="3"/>
      <c r="G71" s="55"/>
    </row>
    <row r="72" spans="1:7" s="4" customFormat="1">
      <c r="B72" s="39"/>
      <c r="C72" s="3"/>
      <c r="D72" s="3"/>
      <c r="E72" s="3"/>
      <c r="F72" s="55"/>
      <c r="G72" s="55"/>
    </row>
    <row r="73" spans="1:7" s="4" customFormat="1">
      <c r="B73" s="152"/>
      <c r="C73" s="6"/>
      <c r="D73" s="6"/>
      <c r="E73" s="91"/>
      <c r="G73" s="55"/>
    </row>
    <row r="74" spans="1:7" s="4" customFormat="1">
      <c r="B74" s="39"/>
      <c r="C74" s="3"/>
      <c r="D74" s="3"/>
      <c r="E74" s="80"/>
      <c r="G74" s="55"/>
    </row>
    <row r="75" spans="1:7" s="4" customFormat="1">
      <c r="B75" s="152"/>
      <c r="C75" s="60"/>
      <c r="D75" s="60"/>
      <c r="E75" s="80"/>
      <c r="G75" s="55"/>
    </row>
    <row r="76" spans="1:7" s="4" customFormat="1">
      <c r="B76" s="39"/>
      <c r="C76" s="55"/>
      <c r="D76" s="55"/>
      <c r="E76" s="80"/>
      <c r="G76" s="55"/>
    </row>
    <row r="77" spans="1:7" s="4" customFormat="1">
      <c r="B77" s="39"/>
      <c r="C77" s="55"/>
      <c r="D77" s="55"/>
      <c r="E77" s="80"/>
      <c r="G77" s="55"/>
    </row>
    <row r="78" spans="1:7" s="4" customFormat="1">
      <c r="B78" s="39"/>
      <c r="C78" s="55"/>
      <c r="D78" s="55"/>
      <c r="E78" s="91"/>
      <c r="G78" s="55"/>
    </row>
    <row r="79" spans="1:7" s="4" customFormat="1">
      <c r="B79" s="39"/>
      <c r="C79" s="55"/>
      <c r="D79" s="55"/>
      <c r="E79" s="80"/>
      <c r="G79" s="55"/>
    </row>
    <row r="80" spans="1:7" s="4" customFormat="1">
      <c r="A80" s="86"/>
      <c r="B80" s="39"/>
      <c r="C80" s="55"/>
      <c r="D80" s="55"/>
      <c r="E80" s="80"/>
      <c r="G80" s="55"/>
    </row>
    <row r="81" spans="1:7" s="4" customFormat="1">
      <c r="A81" s="86"/>
      <c r="B81" s="150"/>
      <c r="C81" s="60"/>
      <c r="D81" s="60"/>
      <c r="E81" s="80"/>
      <c r="G81" s="55"/>
    </row>
    <row r="82" spans="1:7" s="4" customFormat="1">
      <c r="A82" s="86"/>
      <c r="B82" s="151"/>
      <c r="C82" s="92"/>
      <c r="D82" s="87"/>
      <c r="E82" s="80"/>
      <c r="G82" s="55"/>
    </row>
    <row r="83" spans="1:7" s="4" customFormat="1">
      <c r="B83" s="153"/>
      <c r="C83" s="86"/>
      <c r="D83" s="87"/>
      <c r="E83" s="80"/>
      <c r="G83" s="55"/>
    </row>
    <row r="84" spans="1:7" s="4" customFormat="1">
      <c r="A84" s="93"/>
      <c r="B84" s="154"/>
      <c r="C84" s="86"/>
      <c r="D84" s="87"/>
      <c r="E84" s="80"/>
      <c r="G84" s="55"/>
    </row>
    <row r="85" spans="1:7" s="4" customFormat="1">
      <c r="A85" s="93"/>
      <c r="B85" s="153"/>
      <c r="C85" s="89"/>
      <c r="D85" s="91"/>
      <c r="E85" s="80"/>
      <c r="G85" s="55"/>
    </row>
    <row r="86" spans="1:7" s="4" customFormat="1">
      <c r="A86" s="93"/>
      <c r="B86" s="153"/>
      <c r="C86" s="89"/>
      <c r="D86" s="94"/>
      <c r="E86" s="80"/>
      <c r="G86" s="55"/>
    </row>
    <row r="87" spans="1:7" s="4" customFormat="1">
      <c r="A87" s="93"/>
      <c r="B87" s="153"/>
      <c r="C87" s="89"/>
      <c r="D87" s="94"/>
      <c r="E87" s="80"/>
      <c r="G87" s="55"/>
    </row>
    <row r="88" spans="1:7" s="4" customFormat="1">
      <c r="A88" s="93"/>
      <c r="B88" s="153"/>
      <c r="C88" s="89"/>
      <c r="D88" s="92"/>
      <c r="E88" s="80"/>
      <c r="G88" s="55"/>
    </row>
    <row r="89" spans="1:7" s="4" customFormat="1">
      <c r="A89" s="93"/>
      <c r="B89" s="153"/>
      <c r="C89" s="94"/>
      <c r="D89" s="94"/>
      <c r="E89" s="91"/>
      <c r="G89" s="55"/>
    </row>
    <row r="90" spans="1:7" s="4" customFormat="1">
      <c r="A90" s="93"/>
      <c r="B90" s="153"/>
      <c r="C90" s="92"/>
      <c r="D90" s="94"/>
      <c r="E90" s="91"/>
      <c r="G90" s="55"/>
    </row>
    <row r="91" spans="1:7" s="4" customFormat="1">
      <c r="A91" s="87"/>
      <c r="B91" s="153"/>
      <c r="C91" s="92"/>
      <c r="D91" s="94"/>
      <c r="E91" s="91"/>
      <c r="G91" s="55"/>
    </row>
    <row r="92" spans="1:7" s="4" customFormat="1">
      <c r="A92" s="93"/>
      <c r="B92" s="153"/>
      <c r="C92" s="92"/>
      <c r="D92" s="87"/>
      <c r="E92" s="60"/>
      <c r="G92" s="55"/>
    </row>
    <row r="93" spans="1:7" s="4" customFormat="1">
      <c r="A93" s="93"/>
      <c r="B93" s="153"/>
      <c r="C93" s="94"/>
      <c r="D93" s="87"/>
      <c r="E93" s="60"/>
      <c r="G93" s="55"/>
    </row>
    <row r="94" spans="1:7" s="4" customFormat="1">
      <c r="A94" s="98"/>
      <c r="B94" s="155"/>
      <c r="C94" s="96"/>
      <c r="D94" s="87"/>
      <c r="E94" s="60"/>
      <c r="G94" s="55"/>
    </row>
    <row r="95" spans="1:7" s="4" customFormat="1">
      <c r="A95" s="95"/>
      <c r="B95" s="155"/>
      <c r="C95" s="97"/>
      <c r="D95" s="96"/>
      <c r="E95" s="55"/>
      <c r="G95" s="55"/>
    </row>
    <row r="96" spans="1:7" s="4" customFormat="1">
      <c r="B96" s="156"/>
      <c r="C96" s="97"/>
      <c r="D96" s="96"/>
      <c r="E96" s="55"/>
      <c r="G96" s="55"/>
    </row>
    <row r="97" spans="2:7" s="4" customFormat="1">
      <c r="B97" s="155"/>
      <c r="C97" s="96"/>
      <c r="D97" s="96"/>
      <c r="E97" s="55"/>
      <c r="G97" s="55"/>
    </row>
    <row r="98" spans="2:7" s="4" customFormat="1">
      <c r="B98" s="150"/>
      <c r="C98" s="97"/>
      <c r="D98" s="97"/>
      <c r="E98" s="55"/>
      <c r="G98" s="55"/>
    </row>
    <row r="99" spans="2:7" s="4" customFormat="1">
      <c r="B99" s="150"/>
      <c r="C99" s="96"/>
      <c r="D99" s="97"/>
      <c r="E99" s="55"/>
      <c r="G99" s="55"/>
    </row>
    <row r="100" spans="2:7" s="4" customFormat="1">
      <c r="B100" s="39"/>
      <c r="C100" s="96"/>
      <c r="D100" s="96"/>
      <c r="E100" s="60"/>
      <c r="G100" s="55"/>
    </row>
    <row r="101" spans="2:7" s="4" customFormat="1">
      <c r="B101" s="39"/>
      <c r="C101" s="96"/>
      <c r="D101" s="97"/>
      <c r="E101" s="55"/>
      <c r="G101" s="55"/>
    </row>
    <row r="102" spans="2:7" s="4" customFormat="1">
      <c r="B102" s="39"/>
      <c r="C102" s="96"/>
      <c r="D102" s="96"/>
      <c r="E102" s="60"/>
      <c r="G102" s="55"/>
    </row>
    <row r="103" spans="2:7" s="4" customFormat="1">
      <c r="B103" s="39"/>
      <c r="C103" s="96"/>
      <c r="D103" s="96"/>
      <c r="E103" s="55"/>
      <c r="G103" s="55"/>
    </row>
    <row r="104" spans="2:7" s="4" customFormat="1">
      <c r="B104" s="39"/>
      <c r="C104" s="96"/>
      <c r="D104" s="96"/>
      <c r="E104" s="55"/>
      <c r="G104" s="55"/>
    </row>
    <row r="105" spans="2:7" s="4" customFormat="1">
      <c r="B105" s="39"/>
      <c r="C105" s="96"/>
      <c r="D105" s="96"/>
      <c r="E105" s="3"/>
      <c r="G105" s="55"/>
    </row>
    <row r="106" spans="2:7" s="4" customFormat="1">
      <c r="B106" s="39"/>
      <c r="C106" s="96"/>
      <c r="D106" s="96"/>
      <c r="E106" s="55"/>
      <c r="G106" s="55"/>
    </row>
    <row r="107" spans="2:7" s="4" customFormat="1">
      <c r="B107" s="39"/>
      <c r="C107" s="96"/>
      <c r="D107" s="96"/>
      <c r="E107" s="55"/>
      <c r="G107" s="55"/>
    </row>
    <row r="108" spans="2:7" s="4" customFormat="1">
      <c r="B108" s="39"/>
      <c r="C108" s="96"/>
      <c r="D108" s="96"/>
      <c r="E108" s="55"/>
      <c r="G108" s="55"/>
    </row>
    <row r="109" spans="2:7" s="4" customFormat="1">
      <c r="B109" s="39"/>
      <c r="C109" s="96"/>
      <c r="D109" s="96"/>
      <c r="E109" s="55"/>
      <c r="G109" s="55"/>
    </row>
    <row r="110" spans="2:7" s="4" customFormat="1">
      <c r="B110" s="39"/>
      <c r="C110" s="96"/>
      <c r="D110" s="96"/>
      <c r="E110" s="55"/>
      <c r="G110" s="55"/>
    </row>
    <row r="111" spans="2:7" s="4" customFormat="1">
      <c r="B111" s="39"/>
      <c r="C111" s="96"/>
      <c r="D111" s="96"/>
      <c r="E111" s="55"/>
      <c r="G111" s="55"/>
    </row>
    <row r="112" spans="2:7" s="4" customFormat="1">
      <c r="B112" s="39"/>
      <c r="C112" s="96"/>
      <c r="D112" s="96"/>
      <c r="E112" s="55"/>
      <c r="G112" s="55"/>
    </row>
    <row r="113" spans="2:7" s="4" customFormat="1">
      <c r="B113" s="39"/>
      <c r="C113" s="96"/>
      <c r="D113" s="96"/>
      <c r="E113" s="55"/>
      <c r="G113" s="55"/>
    </row>
    <row r="114" spans="2:7" s="4" customFormat="1">
      <c r="B114" s="39"/>
      <c r="C114" s="96"/>
      <c r="D114" s="96"/>
      <c r="E114" s="55"/>
      <c r="G114" s="55"/>
    </row>
    <row r="115" spans="2:7" s="4" customFormat="1">
      <c r="B115" s="39"/>
      <c r="C115" s="96"/>
      <c r="D115" s="96"/>
      <c r="E115" s="55"/>
      <c r="G115" s="55"/>
    </row>
    <row r="116" spans="2:7" s="4" customFormat="1">
      <c r="B116" s="39"/>
      <c r="D116" s="96"/>
      <c r="E116" s="55"/>
      <c r="G116" s="55"/>
    </row>
    <row r="117" spans="2:7" s="4" customFormat="1">
      <c r="B117" s="39"/>
      <c r="D117" s="96"/>
      <c r="E117" s="55"/>
      <c r="G117" s="55"/>
    </row>
    <row r="118" spans="2:7" s="4" customFormat="1">
      <c r="B118" s="39"/>
      <c r="D118" s="96"/>
      <c r="E118" s="55"/>
      <c r="G118" s="55"/>
    </row>
    <row r="119" spans="2:7" s="4" customFormat="1">
      <c r="B119" s="39"/>
      <c r="E119" s="55"/>
      <c r="G119" s="55"/>
    </row>
    <row r="120" spans="2:7" s="4" customFormat="1">
      <c r="B120" s="39"/>
      <c r="E120" s="55"/>
      <c r="G120" s="55"/>
    </row>
    <row r="121" spans="2:7" s="4" customFormat="1">
      <c r="B121" s="39"/>
      <c r="E121" s="55"/>
      <c r="G121" s="55"/>
    </row>
    <row r="122" spans="2:7" s="4" customFormat="1">
      <c r="B122" s="39"/>
      <c r="E122" s="55"/>
      <c r="G122" s="55"/>
    </row>
    <row r="123" spans="2:7" s="4" customFormat="1">
      <c r="B123" s="39"/>
      <c r="E123" s="55"/>
      <c r="G123" s="55"/>
    </row>
    <row r="124" spans="2:7" s="4" customFormat="1">
      <c r="B124" s="39"/>
      <c r="E124" s="55"/>
      <c r="G124" s="55"/>
    </row>
    <row r="125" spans="2:7" s="4" customFormat="1">
      <c r="B125" s="39"/>
      <c r="E125" s="55"/>
      <c r="G125" s="55"/>
    </row>
    <row r="126" spans="2:7" s="4" customFormat="1">
      <c r="B126" s="39"/>
      <c r="E126" s="55"/>
      <c r="G126" s="55"/>
    </row>
    <row r="127" spans="2:7" s="4" customFormat="1">
      <c r="B127" s="39"/>
      <c r="E127" s="55"/>
      <c r="G127" s="55"/>
    </row>
    <row r="128" spans="2:7" s="4" customFormat="1">
      <c r="B128" s="39"/>
      <c r="E128" s="55"/>
      <c r="G128" s="55"/>
    </row>
    <row r="129" spans="1:7" s="4" customFormat="1">
      <c r="B129" s="39"/>
      <c r="E129" s="55"/>
      <c r="G129" s="55"/>
    </row>
    <row r="130" spans="1:7" s="4" customFormat="1">
      <c r="B130" s="39"/>
      <c r="E130" s="55"/>
      <c r="G130" s="55"/>
    </row>
    <row r="131" spans="1:7" s="4" customFormat="1">
      <c r="B131" s="39"/>
      <c r="E131" s="55"/>
      <c r="G131" s="55"/>
    </row>
    <row r="132" spans="1:7" s="4" customFormat="1">
      <c r="B132" s="39"/>
      <c r="E132" s="55"/>
      <c r="G132" s="55"/>
    </row>
    <row r="133" spans="1:7" s="4" customFormat="1">
      <c r="B133" s="39"/>
      <c r="E133" s="55"/>
      <c r="G133" s="55"/>
    </row>
    <row r="134" spans="1:7" s="4" customFormat="1">
      <c r="B134" s="39"/>
      <c r="E134" s="55"/>
      <c r="G134" s="55"/>
    </row>
    <row r="135" spans="1:7" s="4" customFormat="1">
      <c r="B135" s="39"/>
      <c r="E135" s="55"/>
      <c r="G135" s="55"/>
    </row>
    <row r="136" spans="1:7" s="4" customFormat="1">
      <c r="B136" s="39"/>
      <c r="E136" s="55"/>
      <c r="G136" s="55"/>
    </row>
    <row r="137" spans="1:7" s="4" customFormat="1">
      <c r="B137" s="39"/>
      <c r="E137" s="55"/>
      <c r="G137" s="55"/>
    </row>
    <row r="138" spans="1:7" s="4" customFormat="1">
      <c r="B138" s="39"/>
      <c r="E138" s="55"/>
      <c r="G138" s="55"/>
    </row>
    <row r="139" spans="1:7" s="4" customFormat="1">
      <c r="B139" s="39"/>
      <c r="E139" s="55"/>
      <c r="G139" s="55"/>
    </row>
    <row r="140" spans="1:7" s="4" customFormat="1">
      <c r="B140" s="39"/>
      <c r="E140" s="55"/>
      <c r="G140" s="55"/>
    </row>
    <row r="141" spans="1:7" s="4" customFormat="1">
      <c r="B141" s="39"/>
      <c r="E141" s="55"/>
      <c r="G141" s="55"/>
    </row>
    <row r="142" spans="1:7" s="4" customFormat="1">
      <c r="A142" s="17"/>
      <c r="B142" s="39"/>
      <c r="E142" s="55"/>
      <c r="G142" s="55"/>
    </row>
    <row r="143" spans="1:7" s="4" customFormat="1">
      <c r="A143" s="17"/>
      <c r="B143" s="39"/>
      <c r="E143" s="55"/>
      <c r="G143" s="55"/>
    </row>
    <row r="144" spans="1:7" s="4" customFormat="1">
      <c r="A144" s="17"/>
      <c r="B144" s="25"/>
      <c r="C144" s="17"/>
      <c r="D144" s="17"/>
      <c r="E144" s="55"/>
      <c r="G144" s="55"/>
    </row>
    <row r="145" spans="1:7" s="4" customFormat="1">
      <c r="A145" s="17"/>
      <c r="B145" s="25"/>
      <c r="C145" s="17"/>
      <c r="D145" s="17"/>
      <c r="E145" s="55"/>
      <c r="G145" s="55"/>
    </row>
    <row r="146" spans="1:7" s="4" customFormat="1">
      <c r="A146" s="17"/>
      <c r="B146" s="25"/>
      <c r="C146" s="17"/>
      <c r="D146" s="17"/>
      <c r="E146" s="55"/>
      <c r="G146" s="55"/>
    </row>
    <row r="147" spans="1:7" s="4" customFormat="1">
      <c r="A147" s="17"/>
      <c r="B147" s="25"/>
      <c r="C147" s="17"/>
      <c r="D147" s="17"/>
      <c r="E147" s="55"/>
      <c r="G147" s="55"/>
    </row>
    <row r="148" spans="1:7" s="4" customFormat="1">
      <c r="A148" s="17"/>
      <c r="B148" s="25"/>
      <c r="C148" s="28"/>
      <c r="D148" s="17"/>
      <c r="E148" s="55"/>
      <c r="G148" s="55"/>
    </row>
    <row r="149" spans="1:7" s="4" customFormat="1">
      <c r="A149" s="17"/>
      <c r="B149" s="25"/>
      <c r="C149" s="28"/>
      <c r="D149" s="17"/>
      <c r="E149" s="55"/>
      <c r="G149" s="55"/>
    </row>
    <row r="150" spans="1:7">
      <c r="D150" s="17"/>
      <c r="E150" s="55"/>
    </row>
    <row r="151" spans="1:7">
      <c r="E151" s="55"/>
    </row>
  </sheetData>
  <phoneticPr fontId="12" type="noConversion"/>
  <printOptions headings="1" gridLines="1"/>
  <pageMargins left="0.74803149606299213" right="0" top="1.6535433070866143" bottom="0.98425196850393704" header="0.51181102362204722" footer="0.51181102362204722"/>
  <pageSetup paperSize="9" orientation="portrait" horizontalDpi="300" verticalDpi="300" r:id="rId1"/>
  <headerFooter alignWithMargins="0">
    <oddHeader>&amp;C&amp;"Arial,Félkövér"&amp;11
Vésztő Város Önkormányzat 2020. évi beruházási és felújítási kiadásai&amp;R5. melléklet a 10/2021. (V. 28.) önkormányzati rendelethez Adatok E 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A1:G13"/>
  <sheetViews>
    <sheetView view="pageLayout" workbookViewId="0">
      <selection activeCell="G13" sqref="G13"/>
    </sheetView>
  </sheetViews>
  <sheetFormatPr defaultRowHeight="12.75"/>
  <cols>
    <col min="1" max="1" width="7" style="53" customWidth="1"/>
    <col min="2" max="2" width="25.140625" style="49" customWidth="1"/>
    <col min="3" max="3" width="8.28515625" style="49" bestFit="1" customWidth="1"/>
    <col min="4" max="4" width="11.5703125" style="49" customWidth="1"/>
    <col min="5" max="5" width="10.28515625" style="49" customWidth="1"/>
    <col min="6" max="6" width="11.28515625" style="51" bestFit="1" customWidth="1"/>
    <col min="7" max="7" width="9.85546875" style="49" customWidth="1"/>
    <col min="8" max="16384" width="9.140625" style="49"/>
  </cols>
  <sheetData>
    <row r="1" spans="1:7" ht="51">
      <c r="A1" s="35" t="s">
        <v>574</v>
      </c>
      <c r="B1" s="35" t="s">
        <v>571</v>
      </c>
      <c r="C1" s="32" t="s">
        <v>1435</v>
      </c>
      <c r="D1" s="32" t="s">
        <v>572</v>
      </c>
      <c r="E1" s="32" t="s">
        <v>573</v>
      </c>
      <c r="F1" s="32" t="s">
        <v>562</v>
      </c>
      <c r="G1" s="32" t="s">
        <v>575</v>
      </c>
    </row>
    <row r="2" spans="1:7" ht="15.75">
      <c r="A2" s="10" t="s">
        <v>783</v>
      </c>
      <c r="B2" s="50" t="s">
        <v>784</v>
      </c>
      <c r="C2" s="50"/>
      <c r="D2" s="33"/>
    </row>
    <row r="3" spans="1:7" ht="29.85" customHeight="1">
      <c r="A3" s="10">
        <v>1</v>
      </c>
      <c r="B3" s="52" t="s">
        <v>612</v>
      </c>
      <c r="C3" s="7">
        <v>145173</v>
      </c>
      <c r="D3" s="249">
        <v>169270</v>
      </c>
      <c r="E3" s="7">
        <v>166394</v>
      </c>
      <c r="F3" s="7">
        <v>161005</v>
      </c>
      <c r="G3" s="78">
        <f t="shared" ref="G3:G8" si="0">F3/E3*100</f>
        <v>96.761301489236402</v>
      </c>
    </row>
    <row r="4" spans="1:7" ht="31.5">
      <c r="A4" s="5">
        <v>2</v>
      </c>
      <c r="B4" s="39" t="s">
        <v>595</v>
      </c>
      <c r="C4" s="81">
        <v>145480</v>
      </c>
      <c r="D4" s="81">
        <v>160192</v>
      </c>
      <c r="E4" s="7">
        <v>171575</v>
      </c>
      <c r="F4" s="81">
        <v>166002</v>
      </c>
      <c r="G4" s="78">
        <f t="shared" si="0"/>
        <v>96.75185778813929</v>
      </c>
    </row>
    <row r="5" spans="1:7" ht="47.25">
      <c r="A5" s="5">
        <v>3</v>
      </c>
      <c r="B5" s="39" t="s">
        <v>1200</v>
      </c>
      <c r="C5" s="162">
        <v>30198</v>
      </c>
      <c r="D5" s="81">
        <v>32584</v>
      </c>
      <c r="E5" s="7">
        <v>37965</v>
      </c>
      <c r="F5" s="162">
        <v>30730</v>
      </c>
      <c r="G5" s="78">
        <f t="shared" si="0"/>
        <v>80.942973791650203</v>
      </c>
    </row>
    <row r="6" spans="1:7" ht="15.75">
      <c r="A6" s="5">
        <v>4</v>
      </c>
      <c r="B6" s="4" t="s">
        <v>695</v>
      </c>
      <c r="C6" s="81">
        <v>204629</v>
      </c>
      <c r="D6" s="81">
        <v>239645</v>
      </c>
      <c r="E6" s="7">
        <v>231296</v>
      </c>
      <c r="F6" s="81">
        <v>188848</v>
      </c>
      <c r="G6" s="78">
        <f>F6/E6*100</f>
        <v>81.647758716104036</v>
      </c>
    </row>
    <row r="7" spans="1:7" ht="31.5">
      <c r="A7" s="5">
        <v>5</v>
      </c>
      <c r="B7" s="39" t="s">
        <v>1128</v>
      </c>
      <c r="C7" s="81">
        <v>292</v>
      </c>
      <c r="D7" s="81">
        <v>28267</v>
      </c>
      <c r="E7" s="7">
        <v>6930</v>
      </c>
      <c r="F7" s="81">
        <v>7166</v>
      </c>
      <c r="G7" s="78">
        <f t="shared" si="0"/>
        <v>103.40548340548341</v>
      </c>
    </row>
    <row r="8" spans="1:7" ht="15.75">
      <c r="A8" s="5"/>
      <c r="B8" s="11" t="s">
        <v>693</v>
      </c>
      <c r="C8" s="8">
        <f>SUM(C3:C7)</f>
        <v>525772</v>
      </c>
      <c r="D8" s="8">
        <f t="shared" ref="D8:F8" si="1">SUM(D3:D7)</f>
        <v>629958</v>
      </c>
      <c r="E8" s="8">
        <f t="shared" si="1"/>
        <v>614160</v>
      </c>
      <c r="F8" s="8">
        <f t="shared" si="1"/>
        <v>553751</v>
      </c>
      <c r="G8" s="79">
        <f t="shared" si="0"/>
        <v>90.163963787938002</v>
      </c>
    </row>
    <row r="9" spans="1:7">
      <c r="C9" s="7"/>
    </row>
    <row r="10" spans="1:7">
      <c r="C10" s="81"/>
    </row>
    <row r="11" spans="1:7">
      <c r="C11" s="162"/>
    </row>
    <row r="12" spans="1:7">
      <c r="C12" s="81"/>
    </row>
    <row r="13" spans="1:7">
      <c r="C13" s="81"/>
    </row>
  </sheetData>
  <phoneticPr fontId="12" type="noConversion"/>
  <printOptions headings="1" gridLines="1"/>
  <pageMargins left="0.75" right="0.75" top="2.0499999999999998" bottom="1" header="0.5" footer="0.5"/>
  <pageSetup paperSize="9" orientation="portrait" horizontalDpi="300" verticalDpi="300" r:id="rId1"/>
  <headerFooter alignWithMargins="0">
    <oddHeader>&amp;C&amp;"Arial,Félkövér"&amp;11
Vésztő Város Önkormányzat intézményeinek 2020. évi pénzellátása&amp;R6. melléklet a 10/2021. (V. 28.) önkormányzati rendelethez Adatok E 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59999389629810485"/>
  </sheetPr>
  <dimension ref="A1:V235"/>
  <sheetViews>
    <sheetView view="pageLayout" topLeftCell="A23" zoomScale="85" zoomScalePageLayoutView="85" workbookViewId="0">
      <selection activeCell="C44" sqref="C44"/>
    </sheetView>
  </sheetViews>
  <sheetFormatPr defaultRowHeight="15"/>
  <cols>
    <col min="1" max="1" width="4.85546875" style="25" customWidth="1"/>
    <col min="2" max="2" width="42.85546875" style="25" customWidth="1"/>
    <col min="3" max="3" width="10.7109375" style="25" customWidth="1"/>
    <col min="4" max="4" width="11.42578125" style="25" customWidth="1"/>
    <col min="5" max="5" width="10.7109375" style="208" customWidth="1"/>
    <col min="6" max="16384" width="9.140625" style="25"/>
  </cols>
  <sheetData>
    <row r="1" spans="1:22" ht="30.75" customHeight="1">
      <c r="A1" s="198" t="s">
        <v>687</v>
      </c>
      <c r="B1" s="250" t="s">
        <v>640</v>
      </c>
      <c r="C1" s="251"/>
      <c r="D1" s="192"/>
      <c r="E1" s="199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48"/>
    </row>
    <row r="2" spans="1:22" ht="30" customHeight="1">
      <c r="A2" s="198"/>
      <c r="B2" s="252" t="s">
        <v>656</v>
      </c>
      <c r="C2" s="251" t="s">
        <v>1207</v>
      </c>
      <c r="D2" s="68" t="s">
        <v>1206</v>
      </c>
      <c r="E2" s="208" t="s">
        <v>562</v>
      </c>
      <c r="F2" s="159"/>
      <c r="G2" s="159"/>
      <c r="H2" s="159"/>
      <c r="I2" s="159"/>
      <c r="J2" s="159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48"/>
    </row>
    <row r="3" spans="1:22" ht="13.5" customHeight="1">
      <c r="A3" s="7">
        <v>1</v>
      </c>
      <c r="B3" s="7" t="s">
        <v>1208</v>
      </c>
      <c r="C3" s="7">
        <v>1000</v>
      </c>
      <c r="D3" s="7">
        <v>1000</v>
      </c>
      <c r="E3" s="208">
        <v>90</v>
      </c>
      <c r="F3" s="159"/>
      <c r="G3" s="159"/>
      <c r="H3" s="159"/>
      <c r="I3" s="159"/>
      <c r="J3" s="159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48"/>
    </row>
    <row r="4" spans="1:22" ht="13.5" customHeight="1">
      <c r="A4" s="7"/>
      <c r="B4" s="8" t="s">
        <v>693</v>
      </c>
      <c r="C4" s="8">
        <f>C3</f>
        <v>1000</v>
      </c>
      <c r="D4" s="8">
        <f t="shared" ref="D4:E4" si="0">D3</f>
        <v>1000</v>
      </c>
      <c r="E4" s="194">
        <f t="shared" si="0"/>
        <v>90</v>
      </c>
      <c r="F4" s="159"/>
      <c r="G4" s="159"/>
      <c r="H4" s="159"/>
      <c r="I4" s="159"/>
      <c r="J4" s="159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48"/>
    </row>
    <row r="5" spans="1:22" ht="13.5" customHeight="1">
      <c r="A5" s="7"/>
      <c r="B5" s="253" t="s">
        <v>657</v>
      </c>
      <c r="C5" s="7"/>
      <c r="D5" s="7"/>
      <c r="F5" s="159"/>
      <c r="G5" s="159"/>
      <c r="H5" s="159"/>
      <c r="I5" s="159"/>
      <c r="J5" s="159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48"/>
    </row>
    <row r="6" spans="1:22" ht="13.5" customHeight="1">
      <c r="A6" s="7">
        <v>1</v>
      </c>
      <c r="B6" s="254" t="s">
        <v>1423</v>
      </c>
      <c r="C6" s="7">
        <v>300</v>
      </c>
      <c r="D6" s="7">
        <v>0</v>
      </c>
      <c r="E6" s="201">
        <v>0</v>
      </c>
      <c r="F6" s="159"/>
      <c r="G6" s="159"/>
      <c r="H6" s="159"/>
      <c r="I6" s="159"/>
      <c r="J6" s="159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48"/>
    </row>
    <row r="7" spans="1:22" ht="13.5" customHeight="1">
      <c r="A7" s="7">
        <v>2</v>
      </c>
      <c r="B7" s="254" t="s">
        <v>1424</v>
      </c>
      <c r="C7" s="7">
        <v>1700</v>
      </c>
      <c r="D7" s="7">
        <v>276</v>
      </c>
      <c r="E7" s="208">
        <v>1542</v>
      </c>
      <c r="F7" s="159"/>
      <c r="G7" s="159"/>
      <c r="H7" s="159"/>
      <c r="I7" s="159"/>
      <c r="J7" s="159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48"/>
    </row>
    <row r="8" spans="1:22" ht="14.25" customHeight="1">
      <c r="A8" s="7">
        <v>3</v>
      </c>
      <c r="B8" s="254" t="s">
        <v>1425</v>
      </c>
      <c r="C8" s="7">
        <v>350</v>
      </c>
      <c r="D8" s="7">
        <v>0</v>
      </c>
      <c r="E8" s="208">
        <v>0</v>
      </c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48"/>
    </row>
    <row r="9" spans="1:22" ht="13.5" customHeight="1">
      <c r="A9" s="7">
        <v>4</v>
      </c>
      <c r="B9" s="254" t="s">
        <v>2394</v>
      </c>
      <c r="C9" s="7">
        <v>150</v>
      </c>
      <c r="D9" s="7">
        <v>150</v>
      </c>
      <c r="E9" s="208">
        <v>0</v>
      </c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48"/>
    </row>
    <row r="10" spans="1:22" ht="13.5" customHeight="1">
      <c r="A10" s="7">
        <v>5</v>
      </c>
      <c r="B10" s="254" t="s">
        <v>1078</v>
      </c>
      <c r="C10" s="7">
        <v>7000</v>
      </c>
      <c r="D10" s="7">
        <v>3500</v>
      </c>
      <c r="E10" s="208">
        <v>1900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48"/>
    </row>
    <row r="11" spans="1:22" ht="15.75" customHeight="1">
      <c r="A11" s="7">
        <v>6</v>
      </c>
      <c r="B11" s="254" t="s">
        <v>2395</v>
      </c>
      <c r="C11" s="7">
        <v>1000</v>
      </c>
      <c r="D11" s="7">
        <v>0</v>
      </c>
      <c r="E11" s="208">
        <v>960</v>
      </c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48"/>
    </row>
    <row r="12" spans="1:22" ht="13.5" customHeight="1">
      <c r="A12" s="7">
        <v>7</v>
      </c>
      <c r="B12" s="254" t="s">
        <v>698</v>
      </c>
      <c r="C12" s="7">
        <v>1000</v>
      </c>
      <c r="D12" s="7">
        <v>0</v>
      </c>
      <c r="E12" s="208">
        <v>0</v>
      </c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48"/>
    </row>
    <row r="13" spans="1:22">
      <c r="A13" s="7">
        <v>8</v>
      </c>
      <c r="B13" s="254" t="s">
        <v>1458</v>
      </c>
      <c r="C13" s="7">
        <v>1500</v>
      </c>
      <c r="D13" s="7">
        <v>1000</v>
      </c>
      <c r="E13" s="208">
        <v>532</v>
      </c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48"/>
    </row>
    <row r="14" spans="1:22" ht="13.5" customHeight="1">
      <c r="A14" s="7">
        <v>9</v>
      </c>
      <c r="B14" s="254" t="s">
        <v>1426</v>
      </c>
      <c r="C14" s="7">
        <v>375</v>
      </c>
      <c r="D14" s="7">
        <v>375</v>
      </c>
      <c r="E14" s="208">
        <v>375</v>
      </c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48"/>
    </row>
    <row r="15" spans="1:22" ht="13.5" customHeight="1">
      <c r="A15" s="7">
        <v>10</v>
      </c>
      <c r="B15" s="254" t="s">
        <v>1427</v>
      </c>
      <c r="C15" s="7">
        <v>140</v>
      </c>
      <c r="D15" s="7">
        <v>0</v>
      </c>
      <c r="E15" s="208">
        <v>0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48"/>
    </row>
    <row r="16" spans="1:22" ht="13.5" customHeight="1">
      <c r="A16" s="7">
        <v>11</v>
      </c>
      <c r="B16" s="254" t="s">
        <v>1223</v>
      </c>
      <c r="C16" s="7">
        <v>300</v>
      </c>
      <c r="D16" s="7">
        <v>300</v>
      </c>
      <c r="E16" s="208">
        <v>300</v>
      </c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48"/>
    </row>
    <row r="17" spans="1:22">
      <c r="A17" s="7">
        <v>12</v>
      </c>
      <c r="B17" s="254" t="s">
        <v>1428</v>
      </c>
      <c r="C17" s="7">
        <v>420</v>
      </c>
      <c r="D17" s="7">
        <v>420</v>
      </c>
      <c r="E17" s="208">
        <v>0</v>
      </c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48"/>
    </row>
    <row r="18" spans="1:22">
      <c r="A18" s="7">
        <v>13</v>
      </c>
      <c r="B18" s="244" t="s">
        <v>1459</v>
      </c>
      <c r="C18" s="7">
        <v>394</v>
      </c>
      <c r="D18" s="7">
        <v>394</v>
      </c>
      <c r="E18" s="208">
        <v>394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48"/>
    </row>
    <row r="19" spans="1:22">
      <c r="A19" s="7">
        <v>14</v>
      </c>
      <c r="B19" s="244" t="s">
        <v>1460</v>
      </c>
      <c r="C19" s="7">
        <v>1120</v>
      </c>
      <c r="D19" s="7">
        <v>1120</v>
      </c>
      <c r="E19" s="208">
        <v>0</v>
      </c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48"/>
    </row>
    <row r="20" spans="1:22">
      <c r="A20" s="7">
        <v>15</v>
      </c>
      <c r="B20" s="298" t="s">
        <v>1461</v>
      </c>
      <c r="C20" s="297">
        <v>0</v>
      </c>
      <c r="D20" s="296">
        <v>78</v>
      </c>
      <c r="E20" s="208">
        <v>78</v>
      </c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48"/>
    </row>
    <row r="21" spans="1:22">
      <c r="A21" s="7">
        <v>16</v>
      </c>
      <c r="B21" s="298" t="s">
        <v>1462</v>
      </c>
      <c r="C21" s="297">
        <v>0</v>
      </c>
      <c r="D21" s="296">
        <v>405</v>
      </c>
      <c r="E21" s="208">
        <v>404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48"/>
    </row>
    <row r="22" spans="1:22" ht="13.5" customHeight="1">
      <c r="A22" s="7">
        <v>17</v>
      </c>
      <c r="B22" s="494" t="s">
        <v>1464</v>
      </c>
      <c r="C22" s="299">
        <v>0</v>
      </c>
      <c r="D22" s="299">
        <v>0</v>
      </c>
      <c r="E22" s="300">
        <v>868</v>
      </c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48"/>
    </row>
    <row r="23" spans="1:22" ht="13.5" customHeight="1">
      <c r="A23" s="7">
        <v>18</v>
      </c>
      <c r="B23" s="244" t="s">
        <v>1463</v>
      </c>
      <c r="C23" s="301">
        <v>0</v>
      </c>
      <c r="D23" s="7">
        <v>0</v>
      </c>
      <c r="E23" s="208">
        <v>80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48"/>
    </row>
    <row r="24" spans="1:22">
      <c r="A24" s="7">
        <v>19</v>
      </c>
      <c r="B24" s="34" t="s">
        <v>1429</v>
      </c>
      <c r="C24" s="301">
        <v>0</v>
      </c>
      <c r="D24" s="7">
        <v>0</v>
      </c>
      <c r="E24" s="208">
        <v>432</v>
      </c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</row>
    <row r="25" spans="1:22">
      <c r="A25" s="7">
        <v>20</v>
      </c>
      <c r="B25" s="34" t="s">
        <v>2396</v>
      </c>
      <c r="C25" s="301">
        <v>0</v>
      </c>
      <c r="D25" s="7">
        <v>0</v>
      </c>
      <c r="E25" s="208">
        <v>100</v>
      </c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</row>
    <row r="26" spans="1:22">
      <c r="A26" s="7">
        <v>21</v>
      </c>
      <c r="B26" s="34" t="s">
        <v>2397</v>
      </c>
      <c r="C26" s="301">
        <v>0</v>
      </c>
      <c r="D26" s="7">
        <v>0</v>
      </c>
      <c r="E26" s="208">
        <v>70</v>
      </c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</row>
    <row r="27" spans="1:22">
      <c r="A27" s="7">
        <v>22</v>
      </c>
      <c r="B27" s="495" t="s">
        <v>2398</v>
      </c>
      <c r="C27" s="301">
        <v>0</v>
      </c>
      <c r="D27" s="7">
        <v>0</v>
      </c>
      <c r="E27" s="208">
        <v>853</v>
      </c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</row>
    <row r="28" spans="1:22" ht="13.5" customHeight="1">
      <c r="A28" s="7"/>
      <c r="B28" s="8" t="s">
        <v>693</v>
      </c>
      <c r="C28" s="8">
        <f>SUM(C6:C27)</f>
        <v>15749</v>
      </c>
      <c r="D28" s="8">
        <f>SUM(D6:D27)</f>
        <v>8018</v>
      </c>
      <c r="E28" s="8">
        <f>SUM(E6:E27)</f>
        <v>8888</v>
      </c>
    </row>
    <row r="29" spans="1:22" ht="25.5" customHeight="1">
      <c r="A29" s="7"/>
      <c r="B29" s="8"/>
      <c r="C29" s="8"/>
      <c r="D29" s="8"/>
    </row>
    <row r="30" spans="1:22" ht="27.75" customHeight="1">
      <c r="A30" s="7"/>
      <c r="B30" s="8" t="s">
        <v>1209</v>
      </c>
      <c r="C30" s="8">
        <f>C33+C34</f>
        <v>0</v>
      </c>
      <c r="D30" s="8">
        <f>D33+D34</f>
        <v>0</v>
      </c>
      <c r="E30" s="8">
        <f>E33+E34</f>
        <v>0</v>
      </c>
    </row>
    <row r="31" spans="1:22" ht="27" customHeight="1">
      <c r="A31" s="7"/>
      <c r="B31" s="7"/>
      <c r="C31" s="8"/>
      <c r="D31" s="8"/>
      <c r="E31" s="8"/>
    </row>
    <row r="32" spans="1:22" ht="13.5" customHeight="1">
      <c r="A32" s="7"/>
      <c r="B32" s="7"/>
      <c r="C32" s="8"/>
      <c r="D32" s="8"/>
      <c r="E32" s="8"/>
    </row>
    <row r="33" spans="1:5" ht="13.5" customHeight="1">
      <c r="A33" s="7"/>
      <c r="B33" s="244"/>
      <c r="C33" s="8"/>
      <c r="D33" s="7"/>
      <c r="E33" s="202"/>
    </row>
    <row r="34" spans="1:5" ht="28.5" customHeight="1">
      <c r="A34" s="7"/>
      <c r="B34" s="244"/>
      <c r="C34" s="7"/>
      <c r="D34" s="7"/>
      <c r="E34" s="209"/>
    </row>
    <row r="35" spans="1:5" ht="13.5" customHeight="1">
      <c r="A35" s="8"/>
      <c r="B35" s="8" t="s">
        <v>1210</v>
      </c>
      <c r="C35" s="8">
        <f>C28+C30+C4</f>
        <v>16749</v>
      </c>
      <c r="D35" s="8">
        <f>D28+D30+D4</f>
        <v>9018</v>
      </c>
      <c r="E35" s="8">
        <f>E28+E30+E4</f>
        <v>8978</v>
      </c>
    </row>
    <row r="36" spans="1:5" ht="13.5" customHeight="1">
      <c r="A36" s="8"/>
      <c r="B36" s="8"/>
      <c r="C36" s="8"/>
      <c r="D36" s="8"/>
      <c r="E36" s="8"/>
    </row>
    <row r="37" spans="1:5" ht="27.75" customHeight="1">
      <c r="A37" s="8"/>
      <c r="B37" s="8"/>
      <c r="C37" s="8"/>
      <c r="D37" s="8"/>
      <c r="E37" s="8"/>
    </row>
    <row r="38" spans="1:5" ht="13.5" customHeight="1">
      <c r="A38" s="8"/>
      <c r="B38" s="8"/>
      <c r="C38" s="8"/>
      <c r="D38" s="8"/>
      <c r="E38" s="8"/>
    </row>
    <row r="39" spans="1:5" ht="13.5" customHeight="1">
      <c r="A39" s="8"/>
      <c r="B39" s="8"/>
      <c r="C39" s="8"/>
      <c r="D39" s="8"/>
      <c r="E39" s="8"/>
    </row>
    <row r="40" spans="1:5" ht="13.5" customHeight="1">
      <c r="A40" s="8"/>
      <c r="B40" s="8"/>
      <c r="C40" s="8"/>
      <c r="D40" s="8"/>
      <c r="E40" s="8"/>
    </row>
    <row r="41" spans="1:5" ht="13.5" customHeight="1">
      <c r="A41" s="8"/>
      <c r="B41" s="8"/>
      <c r="C41" s="8"/>
      <c r="D41" s="8"/>
      <c r="E41" s="8"/>
    </row>
    <row r="42" spans="1:5" ht="13.5" customHeight="1">
      <c r="A42" s="8"/>
      <c r="B42" s="8"/>
      <c r="C42" s="8"/>
      <c r="D42" s="8"/>
      <c r="E42" s="8"/>
    </row>
    <row r="43" spans="1:5" ht="13.5" customHeight="1">
      <c r="A43" s="8"/>
      <c r="B43" s="8"/>
      <c r="C43" s="8"/>
      <c r="D43" s="8"/>
      <c r="E43" s="202"/>
    </row>
    <row r="44" spans="1:5" ht="14.1" customHeight="1">
      <c r="A44" s="8"/>
      <c r="B44" s="194" t="s">
        <v>655</v>
      </c>
      <c r="C44" s="251" t="s">
        <v>1207</v>
      </c>
      <c r="D44" s="68" t="s">
        <v>1206</v>
      </c>
      <c r="E44" s="208" t="s">
        <v>562</v>
      </c>
    </row>
    <row r="45" spans="1:5" ht="14.1" customHeight="1">
      <c r="A45" s="8" t="s">
        <v>688</v>
      </c>
      <c r="B45" s="302" t="s">
        <v>658</v>
      </c>
      <c r="C45" s="7"/>
      <c r="D45" s="7"/>
    </row>
    <row r="46" spans="1:5" ht="14.1" customHeight="1">
      <c r="A46" s="7"/>
      <c r="B46" s="7" t="s">
        <v>1473</v>
      </c>
      <c r="C46" s="7"/>
      <c r="D46" s="7">
        <v>4915</v>
      </c>
      <c r="E46" s="208">
        <v>4915</v>
      </c>
    </row>
    <row r="47" spans="1:5" ht="14.1" customHeight="1">
      <c r="A47" s="7">
        <v>1</v>
      </c>
      <c r="B47" s="7" t="s">
        <v>693</v>
      </c>
      <c r="C47" s="7">
        <f>SUM(C46:C46)</f>
        <v>0</v>
      </c>
      <c r="D47" s="7">
        <f>D46</f>
        <v>4915</v>
      </c>
      <c r="E47" s="7">
        <f>E46</f>
        <v>4915</v>
      </c>
    </row>
    <row r="48" spans="1:5" ht="14.1" customHeight="1">
      <c r="A48" s="7"/>
      <c r="B48" s="253" t="s">
        <v>659</v>
      </c>
      <c r="C48" s="7"/>
      <c r="D48" s="7"/>
      <c r="E48" s="199"/>
    </row>
    <row r="49" spans="1:9" ht="26.25" customHeight="1">
      <c r="A49" s="7"/>
      <c r="B49" s="7" t="s">
        <v>1473</v>
      </c>
      <c r="C49" s="7"/>
      <c r="D49" s="7">
        <v>4843</v>
      </c>
      <c r="E49" s="208">
        <v>559</v>
      </c>
    </row>
    <row r="50" spans="1:9" ht="14.1" customHeight="1">
      <c r="A50" s="7">
        <v>1</v>
      </c>
      <c r="B50" s="254" t="s">
        <v>1474</v>
      </c>
      <c r="C50" s="255"/>
      <c r="D50" s="7">
        <v>726</v>
      </c>
      <c r="E50" s="208">
        <v>726</v>
      </c>
      <c r="H50" s="16"/>
    </row>
    <row r="51" spans="1:9" ht="14.1" customHeight="1">
      <c r="A51" s="7">
        <v>2</v>
      </c>
      <c r="B51" s="244" t="s">
        <v>1475</v>
      </c>
      <c r="C51" s="255"/>
      <c r="D51" s="7">
        <v>3000</v>
      </c>
      <c r="E51" s="208">
        <v>3000</v>
      </c>
      <c r="H51" s="16"/>
      <c r="I51" s="18"/>
    </row>
    <row r="52" spans="1:9" ht="14.1" customHeight="1">
      <c r="A52" s="7">
        <v>3</v>
      </c>
      <c r="B52" s="244" t="s">
        <v>1476</v>
      </c>
      <c r="C52" s="255"/>
      <c r="D52" s="7">
        <v>0</v>
      </c>
      <c r="E52" s="208">
        <v>135</v>
      </c>
      <c r="H52" s="19"/>
    </row>
    <row r="53" spans="1:9" ht="14.1" customHeight="1">
      <c r="A53" s="68">
        <v>4</v>
      </c>
      <c r="B53" s="7" t="s">
        <v>693</v>
      </c>
      <c r="C53" s="255"/>
      <c r="D53" s="7">
        <f>D49+D50+D51</f>
        <v>8569</v>
      </c>
      <c r="E53" s="7">
        <f>E49+E50+E51+E52</f>
        <v>4420</v>
      </c>
      <c r="H53" s="19"/>
    </row>
    <row r="54" spans="1:9" ht="14.1" customHeight="1">
      <c r="A54" s="7"/>
      <c r="B54" s="8" t="s">
        <v>660</v>
      </c>
      <c r="C54" s="8">
        <f>SUM(C50:C51)</f>
        <v>0</v>
      </c>
      <c r="D54" s="8">
        <f>D47+D53</f>
        <v>13484</v>
      </c>
      <c r="E54" s="8">
        <f>E47+E53</f>
        <v>9335</v>
      </c>
    </row>
    <row r="55" spans="1:9" ht="14.1" customHeight="1">
      <c r="A55" s="200"/>
      <c r="B55" s="8" t="s">
        <v>661</v>
      </c>
      <c r="C55" s="8">
        <f>C35+C54</f>
        <v>16749</v>
      </c>
      <c r="D55" s="8">
        <f>D35+D54</f>
        <v>22502</v>
      </c>
      <c r="E55" s="8">
        <f>E35+E54</f>
        <v>18313</v>
      </c>
    </row>
    <row r="56" spans="1:9" ht="14.1" customHeight="1">
      <c r="A56" s="200"/>
      <c r="B56" s="157"/>
      <c r="C56" s="204"/>
      <c r="D56" s="8"/>
      <c r="E56" s="184"/>
    </row>
    <row r="57" spans="1:9" ht="14.1" customHeight="1">
      <c r="A57" s="68"/>
      <c r="B57" s="201"/>
      <c r="C57" s="184"/>
      <c r="D57" s="184"/>
      <c r="E57" s="184"/>
    </row>
    <row r="58" spans="1:9" ht="14.1" customHeight="1">
      <c r="A58" s="7"/>
      <c r="B58" s="194"/>
      <c r="C58" s="194"/>
      <c r="D58" s="184"/>
      <c r="E58" s="194"/>
    </row>
    <row r="59" spans="1:9" ht="14.1" customHeight="1">
      <c r="B59" s="194"/>
      <c r="C59" s="194"/>
      <c r="D59" s="194"/>
      <c r="E59" s="194"/>
    </row>
    <row r="60" spans="1:9" ht="14.1" customHeight="1">
      <c r="D60" s="194"/>
    </row>
    <row r="61" spans="1:9" ht="14.1" customHeight="1"/>
    <row r="62" spans="1:9" ht="14.1" customHeight="1"/>
    <row r="63" spans="1:9" ht="14.1" customHeight="1"/>
    <row r="64" spans="1:9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</sheetData>
  <phoneticPr fontId="12" type="noConversion"/>
  <printOptions headings="1" gridLines="1"/>
  <pageMargins left="0.74803149606299213" right="0.74803149606299213" top="1.4566929133858268" bottom="0.98425196850393704" header="0.51181102362204722" footer="0.51181102362204722"/>
  <pageSetup paperSize="9" orientation="portrait" horizontalDpi="300" verticalDpi="300" r:id="rId1"/>
  <headerFooter alignWithMargins="0">
    <oddHeader>&amp;C&amp;"Arial,Félkövér"&amp;11
Vésztő Város Önkormányzat 2020. évi pénzeszközátadásai&amp;R7. melléklet a 10/2021. (V. 28.) önkormányzati rendelethez Adatok E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59999389629810485"/>
  </sheetPr>
  <dimension ref="A1:H32"/>
  <sheetViews>
    <sheetView view="pageLayout" workbookViewId="0">
      <selection activeCell="E2" sqref="E2"/>
    </sheetView>
  </sheetViews>
  <sheetFormatPr defaultRowHeight="12.75"/>
  <cols>
    <col min="1" max="1" width="5.85546875" style="68" customWidth="1"/>
    <col min="2" max="2" width="42.85546875" style="65" customWidth="1"/>
    <col min="3" max="3" width="10.7109375" style="7" customWidth="1"/>
    <col min="4" max="4" width="11.5703125" style="7" customWidth="1"/>
    <col min="5" max="5" width="10.7109375" style="7" customWidth="1"/>
    <col min="6" max="16384" width="9.140625" style="68"/>
  </cols>
  <sheetData>
    <row r="1" spans="1:5" ht="25.5">
      <c r="B1" s="214" t="s">
        <v>686</v>
      </c>
      <c r="C1" s="215" t="s">
        <v>572</v>
      </c>
      <c r="D1" s="215" t="s">
        <v>581</v>
      </c>
      <c r="E1" s="216" t="s">
        <v>576</v>
      </c>
    </row>
    <row r="2" spans="1:5">
      <c r="B2" s="217" t="s">
        <v>699</v>
      </c>
    </row>
    <row r="3" spans="1:5">
      <c r="A3" s="200">
        <v>1</v>
      </c>
      <c r="B3" s="65" t="s">
        <v>614</v>
      </c>
      <c r="C3" s="7">
        <f>'1 melléklet'!D2</f>
        <v>146000</v>
      </c>
      <c r="D3" s="7">
        <f>'1 melléklet'!E2</f>
        <v>136000</v>
      </c>
      <c r="E3" s="7">
        <f>'1 melléklet'!F2</f>
        <v>105465</v>
      </c>
    </row>
    <row r="4" spans="1:5">
      <c r="A4" s="200">
        <v>2</v>
      </c>
      <c r="B4" s="65" t="s">
        <v>681</v>
      </c>
      <c r="C4" s="7">
        <f>'1 melléklet'!D3</f>
        <v>305059</v>
      </c>
      <c r="D4" s="7">
        <f>'1 melléklet'!E3</f>
        <v>301550</v>
      </c>
      <c r="E4" s="7">
        <f>'1 melléklet'!F3</f>
        <v>145169</v>
      </c>
    </row>
    <row r="5" spans="1:5" ht="25.5">
      <c r="A5" s="200">
        <v>3</v>
      </c>
      <c r="B5" s="65" t="s">
        <v>617</v>
      </c>
      <c r="C5" s="7">
        <f>'1 melléklet'!D4</f>
        <v>27963</v>
      </c>
      <c r="D5" s="7">
        <f>'1 melléklet'!E4</f>
        <v>1700</v>
      </c>
      <c r="E5" s="7">
        <f>'1 melléklet'!F4</f>
        <v>9152</v>
      </c>
    </row>
    <row r="6" spans="1:5">
      <c r="A6" s="200">
        <v>4</v>
      </c>
      <c r="B6" s="65" t="s">
        <v>620</v>
      </c>
      <c r="C6" s="7">
        <f>'1 melléklet'!D5</f>
        <v>1064102</v>
      </c>
      <c r="D6" s="7">
        <f>'1 melléklet'!E5</f>
        <v>1266899</v>
      </c>
      <c r="E6" s="7">
        <f>'1 melléklet'!F5</f>
        <v>1253601</v>
      </c>
    </row>
    <row r="7" spans="1:5" s="69" customFormat="1">
      <c r="A7" s="203">
        <v>5</v>
      </c>
      <c r="B7" s="218" t="s">
        <v>662</v>
      </c>
      <c r="C7" s="8">
        <f>SUM(C3:C6)</f>
        <v>1543124</v>
      </c>
      <c r="D7" s="8">
        <f>SUM(D3:D6)</f>
        <v>1706149</v>
      </c>
      <c r="E7" s="8">
        <f>SUM(E3:E6)</f>
        <v>1513387</v>
      </c>
    </row>
    <row r="8" spans="1:5">
      <c r="A8" s="200">
        <v>6</v>
      </c>
      <c r="B8" s="65" t="s">
        <v>682</v>
      </c>
      <c r="C8" s="7">
        <f>'1 melléklet'!K2</f>
        <v>720903</v>
      </c>
      <c r="D8" s="7">
        <f>'1 melléklet'!L2</f>
        <v>815733</v>
      </c>
      <c r="E8" s="7">
        <f>'1 melléklet'!M2</f>
        <v>771594</v>
      </c>
    </row>
    <row r="9" spans="1:5" ht="25.5">
      <c r="A9" s="200">
        <v>7</v>
      </c>
      <c r="B9" s="65" t="s">
        <v>639</v>
      </c>
      <c r="C9" s="7">
        <f>'1 melléklet'!K3</f>
        <v>109396</v>
      </c>
      <c r="D9" s="7">
        <f>'1 melléklet'!L3</f>
        <v>133191</v>
      </c>
      <c r="E9" s="7">
        <f>'1 melléklet'!M3</f>
        <v>110002</v>
      </c>
    </row>
    <row r="10" spans="1:5">
      <c r="A10" s="200">
        <v>8</v>
      </c>
      <c r="B10" s="65" t="s">
        <v>683</v>
      </c>
      <c r="C10" s="7">
        <f>'1 melléklet'!K4</f>
        <v>706180</v>
      </c>
      <c r="D10" s="7">
        <f>'1 melléklet'!L4</f>
        <v>613994</v>
      </c>
      <c r="E10" s="7">
        <f>'1 melléklet'!M4</f>
        <v>505152</v>
      </c>
    </row>
    <row r="11" spans="1:5">
      <c r="A11" s="200">
        <v>9</v>
      </c>
      <c r="B11" s="65" t="s">
        <v>568</v>
      </c>
      <c r="C11" s="7">
        <f>'1 melléklet'!K5</f>
        <v>44319</v>
      </c>
      <c r="D11" s="7">
        <f>'1 melléklet'!L5</f>
        <v>44319</v>
      </c>
      <c r="E11" s="7">
        <f>'1 melléklet'!M5</f>
        <v>38528</v>
      </c>
    </row>
    <row r="12" spans="1:5">
      <c r="A12" s="200">
        <v>10</v>
      </c>
      <c r="B12" s="65" t="s">
        <v>640</v>
      </c>
      <c r="C12" s="7">
        <f>'1 melléklet'!K6</f>
        <v>16749</v>
      </c>
      <c r="D12" s="7">
        <f>'1 melléklet'!L6</f>
        <v>9018</v>
      </c>
      <c r="E12" s="7">
        <f>'1 melléklet'!M6</f>
        <v>8978</v>
      </c>
    </row>
    <row r="13" spans="1:5">
      <c r="A13" s="200">
        <v>11</v>
      </c>
      <c r="B13" s="65" t="s">
        <v>663</v>
      </c>
      <c r="C13" s="7">
        <f>'1 melléklet'!K7</f>
        <v>258735</v>
      </c>
      <c r="D13" s="7">
        <f>'1 melléklet'!L7</f>
        <v>337401</v>
      </c>
      <c r="E13" s="7">
        <f>'1 melléklet'!M7</f>
        <v>0</v>
      </c>
    </row>
    <row r="14" spans="1:5" s="69" customFormat="1">
      <c r="A14" s="203">
        <v>12</v>
      </c>
      <c r="B14" s="218" t="s">
        <v>664</v>
      </c>
      <c r="C14" s="8">
        <f>'1 melléklet'!K8</f>
        <v>1856282</v>
      </c>
      <c r="D14" s="8">
        <f>'1 melléklet'!L8</f>
        <v>1953656</v>
      </c>
      <c r="E14" s="8">
        <f>'1 melléklet'!M8</f>
        <v>1434254</v>
      </c>
    </row>
    <row r="15" spans="1:5" s="69" customFormat="1">
      <c r="A15" s="203">
        <v>13</v>
      </c>
      <c r="B15" s="218" t="s">
        <v>665</v>
      </c>
      <c r="C15" s="8">
        <f>C7-C14</f>
        <v>-313158</v>
      </c>
      <c r="D15" s="8">
        <f>D7-D14</f>
        <v>-247507</v>
      </c>
      <c r="E15" s="8">
        <f>E7-E14</f>
        <v>79133</v>
      </c>
    </row>
    <row r="16" spans="1:5" s="69" customFormat="1">
      <c r="A16" s="203">
        <v>14</v>
      </c>
      <c r="B16" s="218" t="s">
        <v>666</v>
      </c>
      <c r="C16" s="8">
        <f>C15*-1</f>
        <v>313158</v>
      </c>
      <c r="D16" s="8">
        <f>D15*-1</f>
        <v>247507</v>
      </c>
      <c r="E16" s="8">
        <v>0</v>
      </c>
    </row>
    <row r="17" spans="1:8" ht="18" customHeight="1">
      <c r="A17" s="200"/>
      <c r="B17" s="219" t="s">
        <v>700</v>
      </c>
      <c r="D17" s="220"/>
    </row>
    <row r="18" spans="1:8">
      <c r="A18" s="200">
        <v>15</v>
      </c>
      <c r="B18" s="65" t="s">
        <v>596</v>
      </c>
      <c r="C18" s="7">
        <f>'1 melléklet'!D10</f>
        <v>0</v>
      </c>
      <c r="D18" s="7">
        <f>'1 melléklet'!E10</f>
        <v>7472</v>
      </c>
      <c r="E18" s="7">
        <f>'1 melléklet'!F10</f>
        <v>6779</v>
      </c>
    </row>
    <row r="19" spans="1:8" ht="25.5">
      <c r="A19" s="200">
        <v>16</v>
      </c>
      <c r="B19" s="65" t="s">
        <v>623</v>
      </c>
      <c r="C19" s="7">
        <f>'1 melléklet'!D11</f>
        <v>3070</v>
      </c>
      <c r="D19" s="7">
        <f>'1 melléklet'!E11</f>
        <v>7985</v>
      </c>
      <c r="E19" s="7">
        <f>'1 melléklet'!F11</f>
        <v>1496</v>
      </c>
    </row>
    <row r="20" spans="1:8" ht="25.5">
      <c r="A20" s="200">
        <v>17</v>
      </c>
      <c r="B20" s="65" t="s">
        <v>624</v>
      </c>
      <c r="C20" s="7">
        <f>'1 melléklet'!D12</f>
        <v>41866</v>
      </c>
      <c r="D20" s="7">
        <f>'1 melléklet'!E12</f>
        <v>42879</v>
      </c>
      <c r="E20" s="7">
        <f>'1 melléklet'!F12</f>
        <v>61942</v>
      </c>
    </row>
    <row r="21" spans="1:8" s="69" customFormat="1" ht="20.25" customHeight="1">
      <c r="A21" s="203">
        <v>18</v>
      </c>
      <c r="B21" s="218" t="s">
        <v>667</v>
      </c>
      <c r="C21" s="8">
        <f>SUM(C18:C20)</f>
        <v>44936</v>
      </c>
      <c r="D21" s="8">
        <f>SUM(D18:D20)</f>
        <v>58336</v>
      </c>
      <c r="E21" s="8">
        <f>SUM(E18:E20)</f>
        <v>70217</v>
      </c>
    </row>
    <row r="22" spans="1:8">
      <c r="A22" s="200">
        <v>19</v>
      </c>
      <c r="B22" s="65" t="s">
        <v>645</v>
      </c>
      <c r="C22" s="7">
        <f>'1 melléklet'!K10</f>
        <v>866824</v>
      </c>
      <c r="D22" s="7">
        <f>'1 melléklet'!L10</f>
        <v>912929</v>
      </c>
      <c r="E22" s="7">
        <f>'1 melléklet'!M10</f>
        <v>288494</v>
      </c>
    </row>
    <row r="23" spans="1:8">
      <c r="A23" s="200">
        <v>20</v>
      </c>
      <c r="B23" s="65" t="s">
        <v>646</v>
      </c>
      <c r="C23" s="7">
        <f>'1 melléklet'!K11</f>
        <v>83459</v>
      </c>
      <c r="D23" s="7">
        <f>'1 melléklet'!L11</f>
        <v>133682</v>
      </c>
      <c r="E23" s="7">
        <f>'1 melléklet'!M11</f>
        <v>133435</v>
      </c>
    </row>
    <row r="24" spans="1:8">
      <c r="A24" s="200">
        <v>21</v>
      </c>
      <c r="B24" s="65" t="s">
        <v>655</v>
      </c>
      <c r="C24" s="7">
        <f>'1 melléklet'!K12</f>
        <v>0</v>
      </c>
      <c r="D24" s="7">
        <f>'1 melléklet'!L12</f>
        <v>13484</v>
      </c>
      <c r="E24" s="7">
        <f>'1 melléklet'!M12</f>
        <v>9335</v>
      </c>
    </row>
    <row r="25" spans="1:8">
      <c r="A25" s="200">
        <v>22</v>
      </c>
      <c r="B25" s="65" t="s">
        <v>648</v>
      </c>
      <c r="C25" s="7">
        <f>'1 melléklet'!K13</f>
        <v>0</v>
      </c>
      <c r="D25" s="7">
        <f>'1 melléklet'!L13</f>
        <v>0</v>
      </c>
      <c r="E25" s="7">
        <f>'1 melléklet'!M13</f>
        <v>0</v>
      </c>
    </row>
    <row r="26" spans="1:8">
      <c r="A26" s="200">
        <v>23</v>
      </c>
      <c r="B26" s="65" t="s">
        <v>668</v>
      </c>
      <c r="C26" s="7">
        <f>'1 melléklet'!K18</f>
        <v>21917</v>
      </c>
      <c r="D26" s="7">
        <f>'1 melléklet'!L18</f>
        <v>21917</v>
      </c>
      <c r="E26" s="7">
        <f>'1 melléklet'!M18</f>
        <v>21917</v>
      </c>
    </row>
    <row r="27" spans="1:8" s="69" customFormat="1" ht="15" customHeight="1">
      <c r="A27" s="203">
        <v>24</v>
      </c>
      <c r="B27" s="218" t="s">
        <v>669</v>
      </c>
      <c r="C27" s="8">
        <f>SUM(C22:C26)</f>
        <v>972200</v>
      </c>
      <c r="D27" s="8">
        <f>SUM(D22:D26)</f>
        <v>1082012</v>
      </c>
      <c r="E27" s="8">
        <f>SUM(E22:E26)</f>
        <v>453181</v>
      </c>
    </row>
    <row r="28" spans="1:8" s="69" customFormat="1">
      <c r="A28" s="203">
        <v>25</v>
      </c>
      <c r="B28" s="218" t="s">
        <v>670</v>
      </c>
      <c r="C28" s="8">
        <f>C21-C27</f>
        <v>-927264</v>
      </c>
      <c r="D28" s="8">
        <f>D21-D27</f>
        <v>-1023676</v>
      </c>
      <c r="E28" s="8">
        <f>E21-E27</f>
        <v>-382964</v>
      </c>
    </row>
    <row r="29" spans="1:8" s="69" customFormat="1">
      <c r="A29" s="203">
        <v>26</v>
      </c>
      <c r="B29" s="72" t="s">
        <v>671</v>
      </c>
      <c r="C29" s="8">
        <f>C28*-1-C30</f>
        <v>927264</v>
      </c>
      <c r="D29" s="8">
        <f>D28*-1-D30</f>
        <v>1023676</v>
      </c>
      <c r="E29" s="8">
        <f>'1 melléklet'!F17+'1 melléklet'!F18+'1 melléklet'!F19+'1 melléklet'!F21</f>
        <v>1292709</v>
      </c>
    </row>
    <row r="30" spans="1:8" s="69" customFormat="1">
      <c r="A30" s="203">
        <v>27</v>
      </c>
      <c r="B30" s="72" t="s">
        <v>672</v>
      </c>
      <c r="C30" s="8">
        <f>'1 melléklet'!D25</f>
        <v>0</v>
      </c>
      <c r="D30" s="8">
        <f>'1 melléklet'!E25</f>
        <v>0</v>
      </c>
      <c r="E30" s="8">
        <f>'1 melléklet'!F24</f>
        <v>0</v>
      </c>
    </row>
    <row r="31" spans="1:8" s="69" customFormat="1" ht="25.5">
      <c r="A31" s="203">
        <v>28</v>
      </c>
      <c r="B31" s="218" t="s">
        <v>673</v>
      </c>
      <c r="C31" s="8">
        <f>C7+C16+C21+C29+C30+1</f>
        <v>2828483</v>
      </c>
      <c r="D31" s="8">
        <f>D7+D16+D21+D29+D30</f>
        <v>3035668</v>
      </c>
      <c r="E31" s="8">
        <f>E7+E16+E21+E29+E30</f>
        <v>2876313</v>
      </c>
      <c r="H31" s="8"/>
    </row>
    <row r="32" spans="1:8" s="69" customFormat="1">
      <c r="A32" s="203">
        <v>29</v>
      </c>
      <c r="B32" s="218" t="s">
        <v>674</v>
      </c>
      <c r="C32" s="8">
        <f>C14+C27+1</f>
        <v>2828483</v>
      </c>
      <c r="D32" s="8">
        <f>D14+D27</f>
        <v>3035668</v>
      </c>
      <c r="E32" s="8">
        <f>E14+E27</f>
        <v>1887435</v>
      </c>
    </row>
  </sheetData>
  <phoneticPr fontId="12" type="noConversion"/>
  <printOptions headings="1" gridLines="1"/>
  <pageMargins left="0.75" right="0.75" top="1.77" bottom="1" header="0.5" footer="0.5"/>
  <pageSetup paperSize="9" orientation="portrait" horizontalDpi="300" verticalDpi="300" r:id="rId1"/>
  <headerFooter alignWithMargins="0">
    <oddHeader>&amp;C&amp;"Arial,Félkövér"&amp;11
Vésztő Város Önkormányzat2020. évi működési és fejlesztési célú bevételek és kiadásokalakulását bemutató mérleg&amp;R8. melléklet a 10/2021. (V. 28.) önkormányzati rendelethez Adatok E Ft-ban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</sheetPr>
  <dimension ref="A1:K39"/>
  <sheetViews>
    <sheetView view="pageLayout" workbookViewId="0">
      <selection activeCell="E7" sqref="E7"/>
    </sheetView>
  </sheetViews>
  <sheetFormatPr defaultRowHeight="15.75"/>
  <cols>
    <col min="1" max="1" width="5" style="4" customWidth="1"/>
    <col min="2" max="2" width="33.140625" style="4" customWidth="1"/>
    <col min="3" max="3" width="10.85546875" style="4" customWidth="1"/>
    <col min="4" max="4" width="10.7109375" style="4" customWidth="1"/>
    <col min="5" max="5" width="10" style="4" customWidth="1"/>
    <col min="6" max="6" width="10.42578125" style="4" customWidth="1"/>
    <col min="7" max="7" width="9.85546875" style="4" customWidth="1"/>
    <col min="8" max="8" width="9" style="4" customWidth="1"/>
    <col min="9" max="9" width="9.28515625" style="4" customWidth="1"/>
    <col min="10" max="10" width="11.140625" style="4" customWidth="1"/>
    <col min="11" max="16384" width="9.140625" style="4"/>
  </cols>
  <sheetData>
    <row r="1" spans="1:11" ht="31.5">
      <c r="A1" s="2"/>
      <c r="B1" s="2"/>
      <c r="C1" s="529">
        <v>2020</v>
      </c>
      <c r="D1" s="529"/>
      <c r="E1" s="529"/>
      <c r="F1" s="12">
        <v>2021</v>
      </c>
      <c r="G1" s="12">
        <v>2022</v>
      </c>
      <c r="H1" s="12">
        <v>2023</v>
      </c>
      <c r="I1" s="256" t="s">
        <v>1430</v>
      </c>
      <c r="J1" s="12" t="s">
        <v>701</v>
      </c>
    </row>
    <row r="2" spans="1:11" ht="31.5">
      <c r="A2" s="2"/>
      <c r="B2" s="2"/>
      <c r="C2" s="36" t="s">
        <v>572</v>
      </c>
      <c r="D2" s="54" t="s">
        <v>573</v>
      </c>
      <c r="E2" s="5" t="s">
        <v>562</v>
      </c>
      <c r="F2" s="530"/>
      <c r="G2" s="530"/>
      <c r="H2" s="530"/>
      <c r="I2" s="530"/>
      <c r="J2" s="12"/>
    </row>
    <row r="3" spans="1:11">
      <c r="A3" s="5"/>
      <c r="B3" s="13" t="s">
        <v>781</v>
      </c>
      <c r="C3" s="14"/>
      <c r="D3" s="14"/>
      <c r="E3" s="3"/>
      <c r="F3" s="55"/>
      <c r="G3" s="55"/>
      <c r="H3" s="55"/>
      <c r="I3" s="55"/>
      <c r="J3" s="3"/>
      <c r="K3" s="55"/>
    </row>
    <row r="4" spans="1:11">
      <c r="A4" s="1">
        <v>1</v>
      </c>
      <c r="B4" s="2" t="s">
        <v>577</v>
      </c>
      <c r="C4" s="14">
        <v>3939528</v>
      </c>
      <c r="D4" s="14">
        <v>3939528</v>
      </c>
      <c r="E4" s="181">
        <v>4220760</v>
      </c>
      <c r="F4" s="14">
        <v>4436544</v>
      </c>
      <c r="G4" s="14">
        <v>4525272</v>
      </c>
      <c r="H4" s="14">
        <v>769296</v>
      </c>
      <c r="I4" s="3">
        <v>0</v>
      </c>
      <c r="J4" s="3">
        <f>SUM(E4,F4,G4,H4,I4)</f>
        <v>13951872</v>
      </c>
      <c r="K4" s="55"/>
    </row>
    <row r="5" spans="1:11" ht="28.5" customHeight="1">
      <c r="B5" s="11" t="s">
        <v>782</v>
      </c>
      <c r="C5" s="60">
        <f t="shared" ref="C5:I5" si="0">SUM(C3:C4)</f>
        <v>3939528</v>
      </c>
      <c r="D5" s="60">
        <f t="shared" si="0"/>
        <v>3939528</v>
      </c>
      <c r="E5" s="6">
        <f t="shared" si="0"/>
        <v>4220760</v>
      </c>
      <c r="F5" s="6">
        <f t="shared" si="0"/>
        <v>4436544</v>
      </c>
      <c r="G5" s="6">
        <f t="shared" si="0"/>
        <v>4525272</v>
      </c>
      <c r="H5" s="6">
        <f t="shared" si="0"/>
        <v>769296</v>
      </c>
      <c r="I5" s="6">
        <f t="shared" si="0"/>
        <v>0</v>
      </c>
      <c r="J5" s="6">
        <f>SUM(E5:I5)</f>
        <v>13951872</v>
      </c>
      <c r="K5" s="55"/>
    </row>
    <row r="6" spans="1:11">
      <c r="B6" s="56"/>
      <c r="C6" s="56"/>
      <c r="D6" s="56"/>
      <c r="E6" s="56"/>
      <c r="F6" s="55"/>
      <c r="G6" s="55"/>
      <c r="H6" s="55"/>
      <c r="I6" s="55"/>
      <c r="J6" s="55"/>
      <c r="K6" s="55"/>
    </row>
    <row r="7" spans="1:11">
      <c r="A7" s="57"/>
      <c r="B7" s="56"/>
      <c r="C7" s="56"/>
      <c r="D7" s="56"/>
      <c r="E7" s="56"/>
      <c r="F7" s="55"/>
      <c r="G7" s="55"/>
      <c r="H7" s="55"/>
      <c r="I7" s="55"/>
      <c r="J7" s="55"/>
      <c r="K7" s="55"/>
    </row>
    <row r="8" spans="1:11">
      <c r="B8" s="56"/>
      <c r="C8" s="56"/>
      <c r="D8" s="56"/>
      <c r="E8" s="56"/>
      <c r="F8" s="55"/>
      <c r="G8" s="55"/>
      <c r="H8" s="55"/>
      <c r="I8" s="55"/>
      <c r="J8" s="55"/>
      <c r="K8" s="55"/>
    </row>
    <row r="9" spans="1:11">
      <c r="B9" s="56"/>
      <c r="C9" s="56"/>
      <c r="D9" s="56"/>
      <c r="E9" s="56"/>
      <c r="F9" s="55"/>
      <c r="G9" s="55"/>
      <c r="H9" s="55"/>
      <c r="I9" s="55"/>
      <c r="J9" s="55"/>
      <c r="K9" s="55"/>
    </row>
    <row r="10" spans="1:11">
      <c r="A10" s="57"/>
      <c r="B10" s="58"/>
      <c r="C10" s="58"/>
      <c r="D10" s="58"/>
      <c r="E10" s="58"/>
      <c r="F10" s="55"/>
      <c r="G10" s="55"/>
      <c r="H10" s="55"/>
      <c r="I10" s="55"/>
      <c r="J10" s="55"/>
      <c r="K10" s="55"/>
    </row>
    <row r="11" spans="1:11">
      <c r="A11" s="57"/>
      <c r="B11" s="56"/>
      <c r="C11" s="56"/>
      <c r="D11" s="56"/>
      <c r="E11" s="56"/>
      <c r="F11" s="55"/>
      <c r="G11" s="55"/>
      <c r="H11" s="55"/>
      <c r="I11" s="55"/>
      <c r="J11" s="55"/>
      <c r="K11" s="55"/>
    </row>
    <row r="12" spans="1:11">
      <c r="A12" s="57"/>
      <c r="B12" s="58"/>
      <c r="C12" s="58"/>
      <c r="D12" s="58"/>
      <c r="E12" s="58"/>
      <c r="F12" s="55"/>
      <c r="G12" s="55"/>
      <c r="H12" s="55"/>
      <c r="I12" s="55"/>
      <c r="J12" s="55"/>
      <c r="K12" s="55"/>
    </row>
    <row r="13" spans="1:11">
      <c r="A13" s="57"/>
      <c r="B13" s="58"/>
      <c r="C13" s="58"/>
      <c r="D13" s="58"/>
      <c r="E13" s="58"/>
      <c r="F13" s="55"/>
      <c r="G13" s="55"/>
      <c r="H13" s="55"/>
      <c r="I13" s="55"/>
      <c r="J13" s="55"/>
      <c r="K13" s="55"/>
    </row>
    <row r="14" spans="1:11">
      <c r="A14" s="57"/>
      <c r="B14" s="58"/>
      <c r="C14" s="58"/>
      <c r="D14" s="58"/>
      <c r="E14" s="58"/>
      <c r="F14" s="55"/>
      <c r="G14" s="55"/>
      <c r="H14" s="55"/>
      <c r="I14" s="55"/>
      <c r="J14" s="55"/>
      <c r="K14" s="55"/>
    </row>
    <row r="15" spans="1:11">
      <c r="A15" s="57"/>
      <c r="B15" s="2"/>
      <c r="C15" s="2"/>
      <c r="D15" s="2"/>
      <c r="E15" s="56"/>
      <c r="F15" s="55"/>
      <c r="G15" s="55"/>
      <c r="H15" s="55"/>
      <c r="I15" s="55"/>
      <c r="J15" s="55"/>
      <c r="K15" s="55"/>
    </row>
    <row r="16" spans="1:11">
      <c r="A16" s="2"/>
      <c r="B16" s="59"/>
      <c r="C16" s="59"/>
      <c r="D16" s="59"/>
      <c r="E16" s="58"/>
      <c r="F16" s="55"/>
      <c r="G16" s="55"/>
      <c r="H16" s="55"/>
      <c r="I16" s="55"/>
      <c r="J16" s="55"/>
      <c r="K16" s="55"/>
    </row>
    <row r="17" spans="2:11">
      <c r="B17" s="11"/>
      <c r="C17" s="11"/>
      <c r="D17" s="11"/>
      <c r="E17" s="60"/>
      <c r="F17" s="55"/>
      <c r="G17" s="55"/>
      <c r="H17" s="55"/>
      <c r="I17" s="55"/>
      <c r="J17" s="55"/>
      <c r="K17" s="55"/>
    </row>
    <row r="18" spans="2:11">
      <c r="E18" s="55"/>
      <c r="F18" s="55"/>
      <c r="G18" s="55"/>
      <c r="H18" s="55"/>
      <c r="I18" s="55"/>
      <c r="J18" s="55"/>
      <c r="K18" s="55"/>
    </row>
    <row r="19" spans="2:11">
      <c r="E19" s="55"/>
      <c r="F19" s="55"/>
      <c r="G19" s="55"/>
      <c r="H19" s="55"/>
      <c r="I19" s="55"/>
      <c r="J19" s="55"/>
      <c r="K19" s="55"/>
    </row>
    <row r="20" spans="2:11">
      <c r="E20" s="55"/>
      <c r="F20" s="55"/>
      <c r="G20" s="55"/>
      <c r="H20" s="55"/>
      <c r="I20" s="55"/>
      <c r="J20" s="55"/>
      <c r="K20" s="55"/>
    </row>
    <row r="21" spans="2:11">
      <c r="E21" s="55"/>
      <c r="F21" s="55"/>
      <c r="G21" s="55"/>
      <c r="H21" s="55"/>
      <c r="I21" s="55"/>
      <c r="J21" s="55"/>
      <c r="K21" s="55"/>
    </row>
    <row r="22" spans="2:11">
      <c r="E22" s="55"/>
      <c r="F22" s="55"/>
      <c r="G22" s="55"/>
      <c r="H22" s="55"/>
      <c r="I22" s="55"/>
      <c r="J22" s="55"/>
      <c r="K22" s="55"/>
    </row>
    <row r="23" spans="2:11">
      <c r="E23" s="55"/>
      <c r="F23" s="55"/>
      <c r="G23" s="55"/>
      <c r="H23" s="55"/>
      <c r="I23" s="55"/>
      <c r="J23" s="55"/>
      <c r="K23" s="55"/>
    </row>
    <row r="24" spans="2:11">
      <c r="E24" s="55"/>
      <c r="F24" s="55"/>
      <c r="G24" s="55"/>
      <c r="H24" s="55"/>
      <c r="I24" s="55"/>
      <c r="J24" s="55"/>
      <c r="K24" s="55"/>
    </row>
    <row r="25" spans="2:11">
      <c r="E25" s="55"/>
      <c r="F25" s="55"/>
      <c r="G25" s="55"/>
      <c r="H25" s="55"/>
      <c r="I25" s="55"/>
      <c r="J25" s="55"/>
      <c r="K25" s="55"/>
    </row>
    <row r="26" spans="2:11">
      <c r="E26" s="55"/>
      <c r="F26" s="55"/>
      <c r="G26" s="55"/>
      <c r="H26" s="55"/>
      <c r="I26" s="55"/>
      <c r="J26" s="55"/>
      <c r="K26" s="55"/>
    </row>
    <row r="27" spans="2:11">
      <c r="E27" s="55"/>
      <c r="F27" s="55"/>
      <c r="G27" s="55"/>
      <c r="H27" s="55"/>
      <c r="I27" s="55"/>
      <c r="J27" s="55"/>
      <c r="K27" s="55"/>
    </row>
    <row r="28" spans="2:11">
      <c r="E28" s="55"/>
      <c r="F28" s="55"/>
      <c r="G28" s="55"/>
      <c r="H28" s="55"/>
      <c r="I28" s="55"/>
      <c r="J28" s="55"/>
      <c r="K28" s="55"/>
    </row>
    <row r="29" spans="2:11">
      <c r="E29" s="55"/>
      <c r="F29" s="55"/>
      <c r="G29" s="55"/>
      <c r="H29" s="55"/>
      <c r="I29" s="55"/>
      <c r="J29" s="55"/>
      <c r="K29" s="55"/>
    </row>
    <row r="30" spans="2:11">
      <c r="E30" s="55"/>
      <c r="F30" s="55"/>
      <c r="G30" s="55"/>
      <c r="H30" s="55"/>
      <c r="I30" s="55"/>
      <c r="J30" s="55"/>
      <c r="K30" s="55"/>
    </row>
    <row r="31" spans="2:11">
      <c r="E31" s="55"/>
      <c r="F31" s="55"/>
      <c r="G31" s="55"/>
      <c r="H31" s="55"/>
      <c r="I31" s="55"/>
      <c r="J31" s="55"/>
      <c r="K31" s="55"/>
    </row>
    <row r="32" spans="2:11">
      <c r="E32" s="55"/>
      <c r="F32" s="55"/>
      <c r="G32" s="55"/>
      <c r="H32" s="55"/>
      <c r="I32" s="55"/>
      <c r="J32" s="55"/>
      <c r="K32" s="55"/>
    </row>
    <row r="33" spans="5:11">
      <c r="E33" s="55"/>
      <c r="F33" s="55"/>
      <c r="G33" s="55"/>
      <c r="H33" s="55"/>
      <c r="I33" s="55"/>
      <c r="J33" s="55"/>
      <c r="K33" s="55"/>
    </row>
    <row r="34" spans="5:11">
      <c r="E34" s="55"/>
      <c r="F34" s="55"/>
      <c r="G34" s="55"/>
      <c r="H34" s="55"/>
      <c r="I34" s="55"/>
      <c r="J34" s="55"/>
      <c r="K34" s="55"/>
    </row>
    <row r="35" spans="5:11">
      <c r="E35" s="55"/>
      <c r="F35" s="55"/>
      <c r="G35" s="55"/>
      <c r="H35" s="55"/>
      <c r="I35" s="55"/>
      <c r="J35" s="55"/>
      <c r="K35" s="55"/>
    </row>
    <row r="36" spans="5:11">
      <c r="E36" s="55"/>
      <c r="F36" s="55"/>
      <c r="G36" s="55"/>
      <c r="H36" s="55"/>
      <c r="I36" s="55"/>
      <c r="J36" s="55"/>
      <c r="K36" s="55"/>
    </row>
    <row r="37" spans="5:11">
      <c r="E37" s="55"/>
      <c r="F37" s="55"/>
      <c r="G37" s="55"/>
      <c r="H37" s="55"/>
      <c r="I37" s="55"/>
      <c r="J37" s="55"/>
      <c r="K37" s="55"/>
    </row>
    <row r="38" spans="5:11">
      <c r="E38" s="55"/>
      <c r="F38" s="55"/>
      <c r="G38" s="55"/>
      <c r="H38" s="55"/>
      <c r="I38" s="55"/>
      <c r="J38" s="55"/>
      <c r="K38" s="55"/>
    </row>
    <row r="39" spans="5:11">
      <c r="E39" s="55"/>
      <c r="F39" s="55"/>
      <c r="G39" s="55"/>
      <c r="H39" s="55"/>
      <c r="I39" s="55"/>
      <c r="J39" s="55"/>
      <c r="K39" s="55"/>
    </row>
  </sheetData>
  <mergeCells count="2">
    <mergeCell ref="C1:E1"/>
    <mergeCell ref="F2:I2"/>
  </mergeCells>
  <phoneticPr fontId="12" type="noConversion"/>
  <printOptions headings="1" gridLines="1"/>
  <pageMargins left="0.75" right="0.75" top="1.77" bottom="1" header="0.5" footer="0.5"/>
  <pageSetup paperSize="9" orientation="landscape" horizontalDpi="300" verticalDpi="300" r:id="rId1"/>
  <headerFooter alignWithMargins="0">
    <oddHeader>&amp;C&amp;"Arial,Félkövér"&amp;11
Vésztő Város Önkormányzat adósságának és hitelállományának kimutatása,  valamint a több éves kihatással járó feladatok kiadásai éves bontásban&amp;R9. melléklet a 10/2021. (V. 28.) önkormányzati rendelethez Adatok Ft-ban</oddHeader>
  </headerFooter>
  <ignoredErrors>
    <ignoredError sqref="I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</vt:i4>
      </vt:variant>
    </vt:vector>
  </HeadingPairs>
  <TitlesOfParts>
    <vt:vector size="19" baseType="lpstr">
      <vt:lpstr>1 melléklet</vt:lpstr>
      <vt:lpstr>2 melléklet</vt:lpstr>
      <vt:lpstr>3 melléklet</vt:lpstr>
      <vt:lpstr>4 melléklet</vt:lpstr>
      <vt:lpstr>5 melléklet</vt:lpstr>
      <vt:lpstr>6 melléklet</vt:lpstr>
      <vt:lpstr>7 melléklet</vt:lpstr>
      <vt:lpstr>8 melléklet</vt:lpstr>
      <vt:lpstr>9 melléklet</vt:lpstr>
      <vt:lpstr>10 melléklet</vt:lpstr>
      <vt:lpstr>11 melléklet</vt:lpstr>
      <vt:lpstr>12 melléklet</vt:lpstr>
      <vt:lpstr>13 melléklet</vt:lpstr>
      <vt:lpstr>14 melléklet</vt:lpstr>
      <vt:lpstr>15 melléklet</vt:lpstr>
      <vt:lpstr>16 melléklet</vt:lpstr>
      <vt:lpstr>17 melléklet</vt:lpstr>
      <vt:lpstr>18 melléklet</vt:lpstr>
      <vt:lpstr>'18 melléklet'!Nyomtatási_terület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Vésztő</dc:creator>
  <cp:lastModifiedBy>Pardiné Erika</cp:lastModifiedBy>
  <cp:lastPrinted>2021-05-27T06:24:32Z</cp:lastPrinted>
  <dcterms:created xsi:type="dcterms:W3CDTF">2010-10-19T08:05:21Z</dcterms:created>
  <dcterms:modified xsi:type="dcterms:W3CDTF">2021-05-31T11:47:03Z</dcterms:modified>
</cp:coreProperties>
</file>