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5-2021. CSVÖnk.2021. évi költségvetése\"/>
    </mc:Choice>
  </mc:AlternateContent>
  <bookViews>
    <workbookView xWindow="600" yWindow="210" windowWidth="18390" windowHeight="10740" tabRatio="602"/>
  </bookViews>
  <sheets>
    <sheet name="likviditási terv" sheetId="1" r:id="rId1"/>
  </sheets>
  <definedNames>
    <definedName name="_xlnm.Print_Titles" localSheetId="0">'likviditási terv'!$1:$2</definedName>
    <definedName name="_xlnm.Print_Area" localSheetId="0">'likviditási terv'!$A$1:$R$136</definedName>
  </definedNames>
  <calcPr calcId="162913"/>
</workbook>
</file>

<file path=xl/calcChain.xml><?xml version="1.0" encoding="utf-8"?>
<calcChain xmlns="http://schemas.openxmlformats.org/spreadsheetml/2006/main">
  <c r="Q66" i="1" l="1"/>
  <c r="R38" i="1"/>
  <c r="R121" i="1"/>
  <c r="R116" i="1"/>
  <c r="R108" i="1"/>
  <c r="R107" i="1"/>
  <c r="P105" i="1"/>
  <c r="R105" i="1" s="1"/>
  <c r="P47" i="1"/>
  <c r="N72" i="1"/>
  <c r="P13" i="1"/>
  <c r="Q13" i="1" s="1"/>
  <c r="J58" i="1"/>
  <c r="P22" i="1"/>
  <c r="R22" i="1" s="1"/>
  <c r="P106" i="1"/>
  <c r="R106" i="1" s="1"/>
  <c r="P109" i="1"/>
  <c r="R109" i="1" s="1"/>
  <c r="P110" i="1"/>
  <c r="R110" i="1" s="1"/>
  <c r="P111" i="1"/>
  <c r="R111" i="1" s="1"/>
  <c r="P112" i="1"/>
  <c r="R112" i="1" s="1"/>
  <c r="P113" i="1"/>
  <c r="R113" i="1" s="1"/>
  <c r="P114" i="1"/>
  <c r="R114" i="1" s="1"/>
  <c r="P38" i="1"/>
  <c r="P90" i="1"/>
  <c r="P57" i="1"/>
  <c r="P118" i="1"/>
  <c r="R118" i="1" s="1"/>
  <c r="P86" i="1"/>
  <c r="P123" i="1"/>
  <c r="R123" i="1" s="1"/>
  <c r="P91" i="1"/>
  <c r="R91" i="1" s="1"/>
  <c r="P53" i="1"/>
  <c r="P23" i="1"/>
  <c r="R23" i="1" s="1"/>
  <c r="P10" i="1"/>
  <c r="Q10" i="1" s="1"/>
  <c r="P97" i="1"/>
  <c r="P127" i="1"/>
  <c r="R127" i="1" s="1"/>
  <c r="D44" i="1"/>
  <c r="E44" i="1"/>
  <c r="F44" i="1"/>
  <c r="G44" i="1"/>
  <c r="E128" i="1"/>
  <c r="H128" i="1"/>
  <c r="H82" i="1" s="1"/>
  <c r="I128" i="1"/>
  <c r="I82" i="1" s="1"/>
  <c r="K128" i="1"/>
  <c r="L128" i="1"/>
  <c r="L82" i="1" s="1"/>
  <c r="O128" i="1"/>
  <c r="P117" i="1"/>
  <c r="R117" i="1" s="1"/>
  <c r="J128" i="1"/>
  <c r="J82" i="1" s="1"/>
  <c r="P55" i="1"/>
  <c r="R55" i="1" s="1"/>
  <c r="P33" i="1"/>
  <c r="R33" i="1" s="1"/>
  <c r="E115" i="1"/>
  <c r="F115" i="1"/>
  <c r="G115" i="1"/>
  <c r="H115" i="1"/>
  <c r="I115" i="1"/>
  <c r="J115" i="1"/>
  <c r="K115" i="1"/>
  <c r="L115" i="1"/>
  <c r="M115" i="1"/>
  <c r="O115" i="1"/>
  <c r="D115" i="1"/>
  <c r="P50" i="1"/>
  <c r="P20" i="1"/>
  <c r="R20" i="1"/>
  <c r="P21" i="1"/>
  <c r="R21" i="1"/>
  <c r="P24" i="1"/>
  <c r="R24" i="1" s="1"/>
  <c r="P25" i="1"/>
  <c r="R25" i="1" s="1"/>
  <c r="P26" i="1"/>
  <c r="R26" i="1" s="1"/>
  <c r="P125" i="1"/>
  <c r="R125" i="1" s="1"/>
  <c r="Q128" i="1"/>
  <c r="Q82" i="1" s="1"/>
  <c r="Q102" i="1"/>
  <c r="Q103" i="1"/>
  <c r="Q104" i="1"/>
  <c r="Q101" i="1"/>
  <c r="Q115" i="1" s="1"/>
  <c r="P67" i="1"/>
  <c r="P68" i="1"/>
  <c r="P69" i="1"/>
  <c r="R69" i="1" s="1"/>
  <c r="P70" i="1"/>
  <c r="P71" i="1"/>
  <c r="R71" i="1" s="1"/>
  <c r="P73" i="1"/>
  <c r="P74" i="1"/>
  <c r="P75" i="1"/>
  <c r="P76" i="1"/>
  <c r="R76" i="1" s="1"/>
  <c r="P77" i="1"/>
  <c r="R77" i="1" s="1"/>
  <c r="P78" i="1"/>
  <c r="R78" i="1" s="1"/>
  <c r="P79" i="1"/>
  <c r="R79" i="1" s="1"/>
  <c r="P121" i="1"/>
  <c r="P87" i="1"/>
  <c r="P88" i="1"/>
  <c r="P89" i="1"/>
  <c r="P92" i="1"/>
  <c r="P93" i="1"/>
  <c r="R93" i="1" s="1"/>
  <c r="P94" i="1"/>
  <c r="P95" i="1"/>
  <c r="R95" i="1" s="1"/>
  <c r="P96" i="1"/>
  <c r="P85" i="1"/>
  <c r="P62" i="1"/>
  <c r="R62" i="1" s="1"/>
  <c r="P63" i="1"/>
  <c r="R63" i="1" s="1"/>
  <c r="P64" i="1"/>
  <c r="R64" i="1" s="1"/>
  <c r="P65" i="1"/>
  <c r="R65" i="1" s="1"/>
  <c r="P61" i="1"/>
  <c r="R61" i="1" s="1"/>
  <c r="P54" i="1"/>
  <c r="P48" i="1"/>
  <c r="P49" i="1"/>
  <c r="P51" i="1"/>
  <c r="P56" i="1"/>
  <c r="P34" i="1"/>
  <c r="R34" i="1" s="1"/>
  <c r="P35" i="1"/>
  <c r="R35" i="1" s="1"/>
  <c r="P36" i="1"/>
  <c r="R36" i="1" s="1"/>
  <c r="P37" i="1"/>
  <c r="R37" i="1" s="1"/>
  <c r="P39" i="1"/>
  <c r="R39" i="1" s="1"/>
  <c r="P40" i="1"/>
  <c r="R40" i="1" s="1"/>
  <c r="P41" i="1"/>
  <c r="R41" i="1" s="1"/>
  <c r="P42" i="1"/>
  <c r="R42" i="1" s="1"/>
  <c r="P43" i="1"/>
  <c r="R43" i="1" s="1"/>
  <c r="P32" i="1"/>
  <c r="R32" i="1" s="1"/>
  <c r="P18" i="1"/>
  <c r="R18" i="1" s="1"/>
  <c r="P19" i="1"/>
  <c r="R19" i="1" s="1"/>
  <c r="P27" i="1"/>
  <c r="R27" i="1" s="1"/>
  <c r="P28" i="1"/>
  <c r="R28" i="1" s="1"/>
  <c r="P17" i="1"/>
  <c r="R17" i="1" s="1"/>
  <c r="P5" i="1"/>
  <c r="Q5" i="1" s="1"/>
  <c r="P6" i="1"/>
  <c r="Q6" i="1" s="1"/>
  <c r="P7" i="1"/>
  <c r="Q7" i="1" s="1"/>
  <c r="P8" i="1"/>
  <c r="Q8" i="1" s="1"/>
  <c r="P9" i="1"/>
  <c r="P11" i="1"/>
  <c r="Q11" i="1" s="1"/>
  <c r="P12" i="1"/>
  <c r="Q12" i="1" s="1"/>
  <c r="P14" i="1"/>
  <c r="P4" i="1"/>
  <c r="Q4" i="1" s="1"/>
  <c r="Q47" i="1" s="1"/>
  <c r="E80" i="1"/>
  <c r="F80" i="1"/>
  <c r="G80" i="1"/>
  <c r="H80" i="1"/>
  <c r="I80" i="1"/>
  <c r="J80" i="1"/>
  <c r="K80" i="1"/>
  <c r="L80" i="1"/>
  <c r="M80" i="1"/>
  <c r="N80" i="1"/>
  <c r="O80" i="1"/>
  <c r="D80" i="1"/>
  <c r="D15" i="1"/>
  <c r="D58" i="1"/>
  <c r="I58" i="1"/>
  <c r="D98" i="1"/>
  <c r="E98" i="1"/>
  <c r="H98" i="1"/>
  <c r="H129" i="1" s="1"/>
  <c r="N98" i="1"/>
  <c r="O98" i="1"/>
  <c r="G98" i="1"/>
  <c r="I98" i="1"/>
  <c r="M98" i="1"/>
  <c r="F98" i="1"/>
  <c r="L98" i="1"/>
  <c r="K98" i="1"/>
  <c r="J98" i="1"/>
  <c r="D29" i="1"/>
  <c r="D72" i="1"/>
  <c r="D66" i="1"/>
  <c r="E29" i="1"/>
  <c r="E58" i="1"/>
  <c r="E72" i="1"/>
  <c r="E66" i="1"/>
  <c r="H29" i="1"/>
  <c r="H44" i="1"/>
  <c r="H58" i="1"/>
  <c r="H66" i="1"/>
  <c r="N29" i="1"/>
  <c r="N44" i="1"/>
  <c r="N66" i="1"/>
  <c r="O29" i="1"/>
  <c r="O44" i="1"/>
  <c r="O58" i="1"/>
  <c r="O66" i="1"/>
  <c r="G58" i="1"/>
  <c r="G29" i="1"/>
  <c r="G66" i="1"/>
  <c r="I44" i="1"/>
  <c r="I29" i="1"/>
  <c r="I66" i="1"/>
  <c r="M44" i="1"/>
  <c r="M58" i="1"/>
  <c r="M72" i="1"/>
  <c r="M29" i="1"/>
  <c r="M66" i="1"/>
  <c r="F58" i="1"/>
  <c r="F29" i="1"/>
  <c r="F66" i="1"/>
  <c r="L29" i="1"/>
  <c r="L44" i="1"/>
  <c r="L66" i="1"/>
  <c r="K58" i="1"/>
  <c r="K29" i="1"/>
  <c r="K44" i="1"/>
  <c r="K66" i="1"/>
  <c r="J29" i="1"/>
  <c r="J44" i="1"/>
  <c r="J66" i="1"/>
  <c r="F72" i="1"/>
  <c r="G72" i="1"/>
  <c r="H72" i="1"/>
  <c r="I72" i="1"/>
  <c r="J72" i="1"/>
  <c r="K72" i="1"/>
  <c r="L72" i="1"/>
  <c r="O72" i="1"/>
  <c r="Q29" i="1"/>
  <c r="Q44" i="1"/>
  <c r="R102" i="1"/>
  <c r="R104" i="1"/>
  <c r="Q80" i="1"/>
  <c r="P100" i="1"/>
  <c r="R103" i="1"/>
  <c r="P16" i="1"/>
  <c r="R16" i="1" s="1"/>
  <c r="R101" i="1"/>
  <c r="P122" i="1"/>
  <c r="R122" i="1" s="1"/>
  <c r="N115" i="1"/>
  <c r="N58" i="1"/>
  <c r="P120" i="1"/>
  <c r="R120" i="1" s="1"/>
  <c r="P124" i="1"/>
  <c r="M128" i="1"/>
  <c r="M82" i="1" s="1"/>
  <c r="N128" i="1"/>
  <c r="F128" i="1"/>
  <c r="D128" i="1"/>
  <c r="P119" i="1"/>
  <c r="R119" i="1" s="1"/>
  <c r="G128" i="1"/>
  <c r="G82" i="1" s="1"/>
  <c r="R97" i="1"/>
  <c r="R90" i="1"/>
  <c r="R44" i="1" l="1"/>
  <c r="R47" i="1"/>
  <c r="N129" i="1"/>
  <c r="R29" i="1"/>
  <c r="Q9" i="1"/>
  <c r="Q52" i="1" s="1"/>
  <c r="Q14" i="1"/>
  <c r="Q57" i="1" s="1"/>
  <c r="R57" i="1" s="1"/>
  <c r="R53" i="1"/>
  <c r="G129" i="1"/>
  <c r="G133" i="1" s="1"/>
  <c r="F129" i="1"/>
  <c r="P72" i="1"/>
  <c r="R72" i="1"/>
  <c r="P66" i="1"/>
  <c r="R66" i="1"/>
  <c r="P115" i="1"/>
  <c r="R115" i="1" s="1"/>
  <c r="D129" i="1"/>
  <c r="M81" i="1"/>
  <c r="M83" i="1" s="1"/>
  <c r="P98" i="1"/>
  <c r="I81" i="1"/>
  <c r="I83" i="1" s="1"/>
  <c r="L58" i="1"/>
  <c r="L81" i="1" s="1"/>
  <c r="L83" i="1" s="1"/>
  <c r="P52" i="1"/>
  <c r="F81" i="1"/>
  <c r="G81" i="1"/>
  <c r="G83" i="1" s="1"/>
  <c r="P44" i="1"/>
  <c r="P80" i="1"/>
  <c r="R80" i="1" s="1"/>
  <c r="J81" i="1"/>
  <c r="J83" i="1" s="1"/>
  <c r="N81" i="1"/>
  <c r="D81" i="1"/>
  <c r="H81" i="1"/>
  <c r="H83" i="1" s="1"/>
  <c r="K81" i="1"/>
  <c r="P29" i="1"/>
  <c r="E81" i="1"/>
  <c r="O81" i="1"/>
  <c r="P15" i="1"/>
  <c r="Q15" i="1" s="1"/>
  <c r="F82" i="1"/>
  <c r="K129" i="1"/>
  <c r="K82" i="1"/>
  <c r="L129" i="1"/>
  <c r="L133" i="1" s="1"/>
  <c r="I129" i="1"/>
  <c r="P126" i="1"/>
  <c r="R126" i="1" s="1"/>
  <c r="M129" i="1"/>
  <c r="M133" i="1" s="1"/>
  <c r="N82" i="1"/>
  <c r="D82" i="1"/>
  <c r="J129" i="1"/>
  <c r="J133" i="1" s="1"/>
  <c r="R94" i="1"/>
  <c r="R85" i="1"/>
  <c r="R88" i="1"/>
  <c r="Q50" i="1"/>
  <c r="R50" i="1" s="1"/>
  <c r="Q48" i="1"/>
  <c r="R86" i="1"/>
  <c r="O129" i="1"/>
  <c r="O82" i="1"/>
  <c r="H133" i="1"/>
  <c r="Q54" i="1"/>
  <c r="R54" i="1" s="1"/>
  <c r="R89" i="1"/>
  <c r="Q51" i="1"/>
  <c r="R51" i="1" s="1"/>
  <c r="R87" i="1"/>
  <c r="Q49" i="1"/>
  <c r="R49" i="1" s="1"/>
  <c r="E82" i="1"/>
  <c r="E129" i="1"/>
  <c r="R96" i="1"/>
  <c r="Q56" i="1"/>
  <c r="R56" i="1" s="1"/>
  <c r="R92" i="1"/>
  <c r="Q58" i="1" l="1"/>
  <c r="R98" i="1"/>
  <c r="R52" i="1"/>
  <c r="K83" i="1"/>
  <c r="P58" i="1"/>
  <c r="I133" i="1"/>
  <c r="F83" i="1"/>
  <c r="F133" i="1" s="1"/>
  <c r="D83" i="1"/>
  <c r="N83" i="1"/>
  <c r="N133" i="1" s="1"/>
  <c r="P81" i="1"/>
  <c r="E83" i="1"/>
  <c r="O83" i="1"/>
  <c r="P128" i="1"/>
  <c r="R128" i="1" s="1"/>
  <c r="K133" i="1"/>
  <c r="O133" i="1"/>
  <c r="R48" i="1"/>
  <c r="R58" i="1" s="1"/>
  <c r="E133" i="1"/>
  <c r="P129" i="1"/>
  <c r="Q98" i="1"/>
  <c r="P82" i="1" l="1"/>
  <c r="R82" i="1" s="1"/>
  <c r="P83" i="1"/>
  <c r="Q129" i="1"/>
  <c r="R129" i="1"/>
  <c r="P131" i="1"/>
  <c r="P133" i="1" s="1"/>
  <c r="R133" i="1" s="1"/>
  <c r="D133" i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Q81" i="1"/>
  <c r="Q83" i="1" l="1"/>
  <c r="R81" i="1"/>
  <c r="R83" i="1" s="1"/>
</calcChain>
</file>

<file path=xl/sharedStrings.xml><?xml version="1.0" encoding="utf-8"?>
<sst xmlns="http://schemas.openxmlformats.org/spreadsheetml/2006/main" count="157" uniqueCount="69">
  <si>
    <t>ÖNKORMÁNYZAT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</si>
  <si>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</si>
  <si>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</si>
  <si>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</si>
  <si>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</si>
  <si>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</si>
  <si>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</si>
  <si>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</si>
  <si>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</si>
  <si>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</si>
  <si>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XI.</t>
  </si>
  <si>
    <t>XII.</t>
  </si>
  <si>
    <t>Összesen</t>
  </si>
  <si>
    <t>Városgondn.</t>
  </si>
  <si>
    <t>Óvodák Igazg.</t>
  </si>
  <si>
    <t>Műv.Közp.</t>
  </si>
  <si>
    <t>Alkotóház</t>
  </si>
  <si>
    <t>Tűzoltóság</t>
  </si>
  <si>
    <t>Nyitó adatok összesen:</t>
  </si>
  <si>
    <t>Kiadások</t>
  </si>
  <si>
    <t xml:space="preserve"> </t>
  </si>
  <si>
    <t>Személyi juttatás</t>
  </si>
  <si>
    <t>Polg. Hiv.</t>
  </si>
  <si>
    <t>SZEMÉLYI JUTTATÁS ÖSSZ.</t>
  </si>
  <si>
    <t>Járulékok</t>
  </si>
  <si>
    <t>JÁRULÉKOK ÖSSZESEN.</t>
  </si>
  <si>
    <t>DOLOGI ÖSSZESEN.</t>
  </si>
  <si>
    <t>Pénzeszköz átadás</t>
  </si>
  <si>
    <t>PÉNZESZKÖZ ÁT. ÖSSZESEN</t>
  </si>
  <si>
    <t>Ellátott. Pénzb.jut.</t>
  </si>
  <si>
    <t>ELLÁTOTT.PÉNZB.JUT.ÖSSZ.</t>
  </si>
  <si>
    <t>Beruházás, felújítás</t>
  </si>
  <si>
    <t>BERUHÁZÁS ÖSSZESEN</t>
  </si>
  <si>
    <t>KIADÁS ÖSSZ. VÁROS</t>
  </si>
  <si>
    <t>Támogatás</t>
  </si>
  <si>
    <t>Halmozott kiadás</t>
  </si>
  <si>
    <t>Saját bevétel</t>
  </si>
  <si>
    <t>Bevételek</t>
  </si>
  <si>
    <t>SAJÁT BEVÉT.ÖSSZESEN.</t>
  </si>
  <si>
    <t>Átvett pénzeszköz</t>
  </si>
  <si>
    <t>ÁTVETT PÉNZESZK. ÖSSZ.</t>
  </si>
  <si>
    <t>Önkorm. Támogatás</t>
  </si>
  <si>
    <t>ÖNKORM.TÁMOG.ÖSSZES</t>
  </si>
  <si>
    <t>BEVÉTEL VÁROS ÖSSZESEN</t>
  </si>
  <si>
    <t>Előző hónapról szla egyenleg</t>
  </si>
  <si>
    <t>Kiadás összesen (halmozott)</t>
  </si>
  <si>
    <t>Egyenleg összesen</t>
  </si>
  <si>
    <t xml:space="preserve">Számlaegyenleg / adott </t>
  </si>
  <si>
    <t xml:space="preserve">  hónapban felveendő hitel</t>
  </si>
  <si>
    <t>X.</t>
  </si>
  <si>
    <t>Nyitó adatok /pénz.+bank/</t>
  </si>
  <si>
    <t>Dologi kiadás</t>
  </si>
  <si>
    <t>Csemegi K.Könyvt</t>
  </si>
  <si>
    <t>Polgármest. Hiv.</t>
  </si>
  <si>
    <t>Önkormányzat</t>
  </si>
  <si>
    <t>Homokhátsági Regionális Hull.Társulás</t>
  </si>
  <si>
    <t>Homokhátság Konz.Munkaszervezet</t>
  </si>
  <si>
    <t>Homohátsági Munkaszerv.Konzorc.</t>
  </si>
  <si>
    <t>Piroskavárosi Idősek Otthona</t>
  </si>
  <si>
    <t>GESZ</t>
  </si>
  <si>
    <t>Városellátó</t>
  </si>
  <si>
    <t>Művelődési Központ</t>
  </si>
  <si>
    <t>Dr.Szarka Ödön Egy.Eü.és Szoc.Int.</t>
  </si>
  <si>
    <t>Esély Alapellátási Központ</t>
  </si>
  <si>
    <t>Csemegi K.Könyvtár</t>
  </si>
  <si>
    <t>Csongrád-Csanytelek Ivóvízmin.</t>
  </si>
  <si>
    <t xml:space="preserve"> Ebből 2020. év</t>
  </si>
  <si>
    <t>Ebből 2021. év</t>
  </si>
  <si>
    <r>
      <t xml:space="preserve">Hitelfelvétel </t>
    </r>
    <r>
      <rPr>
        <sz val="10"/>
        <rFont val="Times New Roman"/>
        <family val="1"/>
        <charset val="238"/>
      </rPr>
      <t>(2021.záró)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</si>
</sst>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10"/>
      <color indexed="16"/>
      <name val="Times New Roman"/>
      <family val="1"/>
      <charset val="238"/>
    </font>
    <font>
      <b/>
      <i/>
      <sz val="10"/>
      <color indexed="16"/>
      <name val="Times New Roman"/>
      <family val="1"/>
      <charset val="238"/>
    </font>
    <font>
      <b/>
      <sz val="10"/>
      <color indexed="16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4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2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 applyAlignment="1"/>
    <xf numFmtId="0" fontId="2" fillId="0" borderId="4" xfId="0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3" fontId="1" fillId="0" borderId="4" xfId="0" applyNumberFormat="1" applyFont="1" applyBorder="1"/>
    <xf numFmtId="3" fontId="1" fillId="0" borderId="11" xfId="0" applyNumberFormat="1" applyFont="1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3" fontId="1" fillId="0" borderId="0" xfId="0" applyNumberFormat="1" applyFont="1"/>
    <xf numFmtId="3" fontId="7" fillId="0" borderId="4" xfId="0" applyNumberFormat="1" applyFont="1" applyBorder="1"/>
    <xf numFmtId="3" fontId="7" fillId="0" borderId="13" xfId="0" applyNumberFormat="1" applyFont="1" applyBorder="1"/>
    <xf numFmtId="3" fontId="8" fillId="0" borderId="4" xfId="0" applyNumberFormat="1" applyFont="1" applyBorder="1"/>
    <xf numFmtId="3" fontId="9" fillId="0" borderId="4" xfId="0" applyNumberFormat="1" applyFont="1" applyBorder="1"/>
    <xf numFmtId="3" fontId="7" fillId="0" borderId="9" xfId="0" applyNumberFormat="1" applyFont="1" applyBorder="1"/>
    <xf numFmtId="3" fontId="7" fillId="0" borderId="14" xfId="0" applyNumberFormat="1" applyFont="1" applyBorder="1"/>
    <xf numFmtId="3" fontId="7" fillId="0" borderId="4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10" fillId="0" borderId="4" xfId="0" applyNumberFormat="1" applyFont="1" applyBorder="1"/>
    <xf numFmtId="3" fontId="11" fillId="0" borderId="4" xfId="0" applyNumberFormat="1" applyFont="1" applyBorder="1"/>
    <xf numFmtId="3" fontId="10" fillId="0" borderId="13" xfId="0" applyNumberFormat="1" applyFont="1" applyBorder="1"/>
    <xf numFmtId="0" fontId="10" fillId="0" borderId="2" xfId="0" applyFont="1" applyBorder="1"/>
    <xf numFmtId="0" fontId="10" fillId="0" borderId="3" xfId="0" applyFont="1" applyBorder="1" applyAlignment="1"/>
    <xf numFmtId="0" fontId="10" fillId="0" borderId="1" xfId="0" applyFont="1" applyBorder="1" applyAlignment="1"/>
    <xf numFmtId="0" fontId="10" fillId="0" borderId="0" xfId="0" applyFont="1"/>
    <xf numFmtId="0" fontId="10" fillId="0" borderId="0" xfId="0" applyFont="1" applyBorder="1"/>
    <xf numFmtId="3" fontId="10" fillId="0" borderId="15" xfId="0" applyNumberFormat="1" applyFont="1" applyBorder="1"/>
    <xf numFmtId="0" fontId="1" fillId="0" borderId="16" xfId="0" applyFont="1" applyBorder="1"/>
    <xf numFmtId="0" fontId="1" fillId="0" borderId="17" xfId="0" applyFont="1" applyBorder="1" applyAlignment="1"/>
    <xf numFmtId="0" fontId="10" fillId="0" borderId="4" xfId="0" applyFont="1" applyBorder="1"/>
    <xf numFmtId="0" fontId="10" fillId="0" borderId="4" xfId="0" applyFont="1" applyBorder="1" applyAlignment="1"/>
    <xf numFmtId="3" fontId="10" fillId="0" borderId="18" xfId="0" applyNumberFormat="1" applyFont="1" applyBorder="1"/>
    <xf numFmtId="0" fontId="10" fillId="0" borderId="19" xfId="0" applyFont="1" applyBorder="1"/>
    <xf numFmtId="0" fontId="10" fillId="0" borderId="20" xfId="0" applyFont="1" applyBorder="1" applyAlignment="1"/>
    <xf numFmtId="0" fontId="10" fillId="0" borderId="21" xfId="0" applyFont="1" applyBorder="1" applyAlignment="1"/>
    <xf numFmtId="3" fontId="11" fillId="0" borderId="22" xfId="0" applyNumberFormat="1" applyFont="1" applyBorder="1"/>
    <xf numFmtId="3" fontId="10" fillId="0" borderId="22" xfId="0" applyNumberFormat="1" applyFont="1" applyBorder="1"/>
    <xf numFmtId="0" fontId="10" fillId="0" borderId="16" xfId="0" applyFont="1" applyBorder="1"/>
    <xf numFmtId="3" fontId="12" fillId="0" borderId="4" xfId="0" applyNumberFormat="1" applyFont="1" applyBorder="1"/>
    <xf numFmtId="3" fontId="11" fillId="0" borderId="9" xfId="0" applyNumberFormat="1" applyFont="1" applyBorder="1"/>
    <xf numFmtId="3" fontId="11" fillId="0" borderId="14" xfId="0" applyNumberFormat="1" applyFont="1" applyBorder="1"/>
    <xf numFmtId="3" fontId="13" fillId="0" borderId="4" xfId="0" applyNumberFormat="1" applyFont="1" applyBorder="1"/>
    <xf numFmtId="3" fontId="14" fillId="0" borderId="4" xfId="0" applyNumberFormat="1" applyFont="1" applyBorder="1" applyAlignment="1">
      <alignment wrapText="1"/>
    </xf>
    <xf numFmtId="3" fontId="14" fillId="0" borderId="4" xfId="0" applyNumberFormat="1" applyFont="1" applyBorder="1"/>
    <xf numFmtId="3" fontId="15" fillId="0" borderId="22" xfId="0" applyNumberFormat="1" applyFont="1" applyBorder="1"/>
    <xf numFmtId="3" fontId="11" fillId="2" borderId="22" xfId="0" applyNumberFormat="1" applyFont="1" applyFill="1" applyBorder="1"/>
    <xf numFmtId="3" fontId="12" fillId="2" borderId="22" xfId="0" applyNumberFormat="1" applyFont="1" applyFill="1" applyBorder="1"/>
    <xf numFmtId="3" fontId="12" fillId="2" borderId="23" xfId="0" applyNumberFormat="1" applyFont="1" applyFill="1" applyBorder="1"/>
    <xf numFmtId="0" fontId="10" fillId="2" borderId="0" xfId="0" applyFont="1" applyFill="1"/>
    <xf numFmtId="0" fontId="10" fillId="2" borderId="0" xfId="0" applyFont="1" applyFill="1" applyBorder="1"/>
    <xf numFmtId="3" fontId="3" fillId="0" borderId="22" xfId="0" applyNumberFormat="1" applyFont="1" applyBorder="1"/>
    <xf numFmtId="0" fontId="12" fillId="0" borderId="10" xfId="0" applyFont="1" applyBorder="1" applyAlignment="1"/>
    <xf numFmtId="0" fontId="12" fillId="0" borderId="24" xfId="0" applyFont="1" applyBorder="1" applyAlignment="1"/>
    <xf numFmtId="0" fontId="12" fillId="0" borderId="25" xfId="0" applyFont="1" applyBorder="1" applyAlignment="1"/>
    <xf numFmtId="3" fontId="12" fillId="0" borderId="13" xfId="0" applyNumberFormat="1" applyFont="1" applyBorder="1"/>
    <xf numFmtId="3" fontId="16" fillId="0" borderId="4" xfId="0" applyNumberFormat="1" applyFont="1" applyBorder="1"/>
    <xf numFmtId="3" fontId="18" fillId="0" borderId="4" xfId="0" applyNumberFormat="1" applyFont="1" applyBorder="1" applyAlignment="1">
      <alignment wrapText="1"/>
    </xf>
    <xf numFmtId="0" fontId="12" fillId="0" borderId="26" xfId="0" applyFont="1" applyBorder="1"/>
    <xf numFmtId="0" fontId="10" fillId="0" borderId="22" xfId="0" applyFont="1" applyBorder="1"/>
    <xf numFmtId="0" fontId="17" fillId="0" borderId="0" xfId="0" applyFont="1" applyBorder="1"/>
    <xf numFmtId="3" fontId="17" fillId="0" borderId="13" xfId="0" applyNumberFormat="1" applyFont="1" applyBorder="1"/>
    <xf numFmtId="0" fontId="10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0" fillId="0" borderId="17" xfId="0" applyFont="1" applyBorder="1" applyAlignment="1"/>
    <xf numFmtId="3" fontId="11" fillId="0" borderId="22" xfId="0" applyNumberFormat="1" applyFont="1" applyBorder="1" applyAlignment="1"/>
    <xf numFmtId="3" fontId="10" fillId="0" borderId="22" xfId="0" applyNumberFormat="1" applyFont="1" applyBorder="1" applyAlignment="1"/>
    <xf numFmtId="3" fontId="12" fillId="0" borderId="23" xfId="0" applyNumberFormat="1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3" fontId="7" fillId="0" borderId="9" xfId="0" applyNumberFormat="1" applyFont="1" applyBorder="1" applyAlignment="1"/>
    <xf numFmtId="3" fontId="7" fillId="0" borderId="14" xfId="0" applyNumberFormat="1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3" fontId="7" fillId="0" borderId="4" xfId="0" applyNumberFormat="1" applyFont="1" applyBorder="1" applyAlignment="1"/>
    <xf numFmtId="3" fontId="7" fillId="0" borderId="13" xfId="0" applyNumberFormat="1" applyFont="1" applyBorder="1" applyAlignment="1"/>
    <xf numFmtId="0" fontId="10" fillId="0" borderId="2" xfId="0" applyFont="1" applyBorder="1" applyAlignment="1"/>
    <xf numFmtId="3" fontId="10" fillId="0" borderId="4" xfId="0" applyNumberFormat="1" applyFont="1" applyBorder="1" applyAlignment="1"/>
    <xf numFmtId="3" fontId="10" fillId="0" borderId="13" xfId="0" applyNumberFormat="1" applyFont="1" applyBorder="1" applyAlignment="1"/>
    <xf numFmtId="3" fontId="12" fillId="0" borderId="9" xfId="0" applyNumberFormat="1" applyFont="1" applyBorder="1" applyAlignment="1"/>
    <xf numFmtId="3" fontId="12" fillId="0" borderId="14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3" fontId="2" fillId="0" borderId="4" xfId="0" applyNumberFormat="1" applyFont="1" applyBorder="1" applyAlignment="1"/>
    <xf numFmtId="0" fontId="2" fillId="0" borderId="0" xfId="0" applyFont="1" applyBorder="1" applyAlignment="1"/>
    <xf numFmtId="3" fontId="10" fillId="2" borderId="3" xfId="0" applyNumberFormat="1" applyFont="1" applyFill="1" applyBorder="1" applyAlignment="1"/>
    <xf numFmtId="3" fontId="19" fillId="0" borderId="4" xfId="0" applyNumberFormat="1" applyFont="1" applyBorder="1"/>
    <xf numFmtId="3" fontId="10" fillId="2" borderId="4" xfId="0" applyNumberFormat="1" applyFont="1" applyFill="1" applyBorder="1" applyAlignment="1"/>
    <xf numFmtId="3" fontId="12" fillId="0" borderId="22" xfId="0" applyNumberFormat="1" applyFont="1" applyBorder="1"/>
    <xf numFmtId="3" fontId="19" fillId="0" borderId="9" xfId="0" applyNumberFormat="1" applyFont="1" applyBorder="1"/>
    <xf numFmtId="3" fontId="2" fillId="0" borderId="9" xfId="0" applyNumberFormat="1" applyFont="1" applyBorder="1" applyAlignment="1"/>
    <xf numFmtId="164" fontId="10" fillId="0" borderId="0" xfId="1" applyNumberFormat="1" applyFont="1"/>
    <xf numFmtId="164" fontId="1" fillId="0" borderId="0" xfId="0" applyNumberFormat="1" applyFont="1"/>
    <xf numFmtId="3" fontId="19" fillId="0" borderId="13" xfId="0" applyNumberFormat="1" applyFont="1" applyBorder="1"/>
    <xf numFmtId="3" fontId="19" fillId="0" borderId="4" xfId="0" applyNumberFormat="1" applyFont="1" applyBorder="1" applyAlignment="1"/>
    <xf numFmtId="3" fontId="10" fillId="0" borderId="0" xfId="0" applyNumberFormat="1" applyFont="1" applyBorder="1"/>
    <xf numFmtId="0" fontId="10" fillId="0" borderId="3" xfId="0" applyFont="1" applyBorder="1" applyAlignment="1"/>
    <xf numFmtId="3" fontId="10" fillId="0" borderId="4" xfId="0" applyNumberFormat="1" applyFont="1" applyFill="1" applyBorder="1"/>
    <xf numFmtId="3" fontId="11" fillId="0" borderId="4" xfId="0" applyNumberFormat="1" applyFont="1" applyFill="1" applyBorder="1"/>
    <xf numFmtId="3" fontId="12" fillId="0" borderId="13" xfId="0" applyNumberFormat="1" applyFont="1" applyFill="1" applyBorder="1"/>
    <xf numFmtId="3" fontId="19" fillId="0" borderId="15" xfId="0" applyNumberFormat="1" applyFont="1" applyBorder="1"/>
    <xf numFmtId="3" fontId="20" fillId="0" borderId="22" xfId="0" applyNumberFormat="1" applyFont="1" applyBorder="1"/>
    <xf numFmtId="3" fontId="20" fillId="0" borderId="9" xfId="0" applyNumberFormat="1" applyFont="1" applyBorder="1"/>
    <xf numFmtId="3" fontId="19" fillId="0" borderId="4" xfId="0" applyNumberFormat="1" applyFont="1" applyBorder="1" applyAlignment="1">
      <alignment wrapText="1"/>
    </xf>
    <xf numFmtId="3" fontId="21" fillId="0" borderId="4" xfId="0" applyNumberFormat="1" applyFont="1" applyBorder="1"/>
    <xf numFmtId="3" fontId="19" fillId="0" borderId="22" xfId="0" applyNumberFormat="1" applyFont="1" applyBorder="1"/>
    <xf numFmtId="0" fontId="19" fillId="0" borderId="2" xfId="0" applyFont="1" applyBorder="1"/>
    <xf numFmtId="3" fontId="20" fillId="0" borderId="4" xfId="0" applyNumberFormat="1" applyFont="1" applyBorder="1"/>
    <xf numFmtId="0" fontId="19" fillId="0" borderId="0" xfId="0" applyFont="1"/>
    <xf numFmtId="0" fontId="19" fillId="0" borderId="0" xfId="0" applyFont="1" applyBorder="1"/>
    <xf numFmtId="3" fontId="20" fillId="0" borderId="22" xfId="0" applyNumberFormat="1" applyFont="1" applyBorder="1" applyAlignment="1"/>
    <xf numFmtId="3" fontId="21" fillId="0" borderId="9" xfId="0" applyNumberFormat="1" applyFont="1" applyBorder="1" applyAlignment="1"/>
    <xf numFmtId="3" fontId="21" fillId="0" borderId="13" xfId="0" applyNumberFormat="1" applyFont="1" applyBorder="1"/>
    <xf numFmtId="3" fontId="19" fillId="0" borderId="23" xfId="0" applyNumberFormat="1" applyFont="1" applyBorder="1"/>
    <xf numFmtId="3" fontId="19" fillId="0" borderId="0" xfId="0" applyNumberFormat="1" applyFont="1"/>
    <xf numFmtId="3" fontId="1" fillId="0" borderId="22" xfId="0" applyNumberFormat="1" applyFont="1" applyBorder="1"/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1" xfId="0" applyFont="1" applyBorder="1" applyAlignment="1"/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1" xfId="0" applyFont="1" applyBorder="1" applyAlignment="1"/>
    <xf numFmtId="0" fontId="2" fillId="0" borderId="10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10" fillId="0" borderId="3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3" xfId="0" applyFont="1" applyBorder="1" applyAlignment="1"/>
    <xf numFmtId="0" fontId="19" fillId="0" borderId="1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2" borderId="5" xfId="0" applyFont="1" applyFill="1" applyBorder="1" applyAlignment="1"/>
    <xf numFmtId="0" fontId="11" fillId="2" borderId="6" xfId="0" applyFont="1" applyFill="1" applyBorder="1" applyAlignment="1"/>
    <xf numFmtId="0" fontId="11" fillId="2" borderId="7" xfId="0" applyFont="1" applyFill="1" applyBorder="1" applyAlignment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5" xfId="0" applyFont="1" applyBorder="1" applyAlignment="1"/>
    <xf numFmtId="0" fontId="2" fillId="0" borderId="36" xfId="0" applyFont="1" applyBorder="1" applyAlignment="1"/>
    <xf numFmtId="0" fontId="2" fillId="0" borderId="37" xfId="0" applyFont="1" applyBorder="1" applyAlignment="1"/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view="pageLayout" zoomScale="62" zoomScaleSheetLayoutView="100" zoomScalePageLayoutView="62" workbookViewId="0">
      <selection activeCell="L6" sqref="L6"/>
    </sheetView>
  </sheetViews>
  <sheetFormatPr defaultRowHeight="12.75" x14ac:dyDescent="0.2"/>
  <cols>
    <col min="1" max="1" width="6.7109375" style="1" customWidth="1"/>
    <col min="2" max="2" width="6.42578125" style="1" customWidth="1"/>
    <col min="3" max="3" width="23.140625" style="1" customWidth="1"/>
    <col min="4" max="4" width="12.7109375" style="1" bestFit="1" customWidth="1"/>
    <col min="5" max="5" width="11.7109375" style="1" bestFit="1" customWidth="1"/>
    <col min="6" max="6" width="12.85546875" style="1" bestFit="1" customWidth="1"/>
    <col min="7" max="7" width="11.7109375" style="1" bestFit="1" customWidth="1"/>
    <col min="8" max="8" width="12.85546875" style="1" bestFit="1" customWidth="1"/>
    <col min="9" max="13" width="11.7109375" style="1" bestFit="1" customWidth="1"/>
    <col min="14" max="14" width="12.85546875" style="1" bestFit="1" customWidth="1"/>
    <col min="15" max="15" width="11.7109375" style="1" bestFit="1" customWidth="1"/>
    <col min="16" max="16" width="13.42578125" style="1" bestFit="1" customWidth="1"/>
    <col min="17" max="17" width="12.7109375" style="1" customWidth="1"/>
    <col min="18" max="18" width="14" style="1" bestFit="1" customWidth="1"/>
    <col min="19" max="19" width="14.140625" style="1" bestFit="1" customWidth="1"/>
    <col min="20" max="16384" width="9.140625" style="4"/>
  </cols>
  <sheetData>
    <row r="1" spans="1:19" s="16" customFormat="1" ht="11.25" x14ac:dyDescent="0.2">
      <c r="A1" s="176" t="s">
        <v>0</v>
      </c>
      <c r="B1" s="177"/>
      <c r="C1" s="178"/>
      <c r="D1" s="171" t="s">
        <v>1</v>
      </c>
      <c r="E1" s="171" t="s">
        <v>2</v>
      </c>
      <c r="F1" s="171" t="s">
        <v>3</v>
      </c>
      <c r="G1" s="171" t="s">
        <v>4</v>
      </c>
      <c r="H1" s="171" t="s">
        <v>5</v>
      </c>
      <c r="I1" s="171" t="s">
        <v>6</v>
      </c>
      <c r="J1" s="171" t="s">
        <v>7</v>
      </c>
      <c r="K1" s="171" t="s">
        <v>8</v>
      </c>
      <c r="L1" s="171" t="s">
        <v>9</v>
      </c>
      <c r="M1" s="171" t="s">
        <v>49</v>
      </c>
      <c r="N1" s="171" t="s">
        <v>10</v>
      </c>
      <c r="O1" s="171" t="s">
        <v>11</v>
      </c>
      <c r="P1" s="171" t="s">
        <v>12</v>
      </c>
      <c r="Q1" s="187" t="s">
        <v>66</v>
      </c>
      <c r="R1" s="185" t="s">
        <v>67</v>
      </c>
      <c r="S1" s="15"/>
    </row>
    <row r="2" spans="1:19" s="17" customFormat="1" ht="12" thickBot="1" x14ac:dyDescent="0.25">
      <c r="A2" s="179"/>
      <c r="B2" s="180"/>
      <c r="C2" s="181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88"/>
      <c r="R2" s="186"/>
      <c r="S2" s="15"/>
    </row>
    <row r="3" spans="1:19" x14ac:dyDescent="0.2">
      <c r="A3" s="182" t="s">
        <v>50</v>
      </c>
      <c r="B3" s="183"/>
      <c r="C3" s="184"/>
      <c r="D3" s="19"/>
      <c r="E3" s="19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1"/>
      <c r="R3" s="22"/>
    </row>
    <row r="4" spans="1:19" x14ac:dyDescent="0.2">
      <c r="A4" s="6"/>
      <c r="B4" s="147" t="s">
        <v>59</v>
      </c>
      <c r="C4" s="148"/>
      <c r="D4" s="32">
        <v>1034527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32">
        <f>SUM(D4:O4)</f>
        <v>1034527</v>
      </c>
      <c r="Q4" s="107">
        <f>P4</f>
        <v>1034527</v>
      </c>
      <c r="R4" s="68"/>
    </row>
    <row r="5" spans="1:19" x14ac:dyDescent="0.2">
      <c r="A5" s="6"/>
      <c r="B5" s="7" t="s">
        <v>60</v>
      </c>
      <c r="C5" s="2"/>
      <c r="D5" s="32">
        <v>1709859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2">
        <f t="shared" ref="P5:P14" si="0">SUM(D5:O5)</f>
        <v>1709859</v>
      </c>
      <c r="Q5" s="107">
        <f t="shared" ref="Q5:Q15" si="1">P5</f>
        <v>1709859</v>
      </c>
      <c r="R5" s="68"/>
    </row>
    <row r="6" spans="1:19" x14ac:dyDescent="0.2">
      <c r="A6" s="6"/>
      <c r="B6" s="7" t="s">
        <v>14</v>
      </c>
      <c r="C6" s="2"/>
      <c r="D6" s="32">
        <v>6898896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32">
        <f t="shared" si="0"/>
        <v>6898896</v>
      </c>
      <c r="Q6" s="107">
        <f t="shared" si="1"/>
        <v>6898896</v>
      </c>
      <c r="R6" s="68"/>
    </row>
    <row r="7" spans="1:19" x14ac:dyDescent="0.2">
      <c r="A7" s="6"/>
      <c r="B7" s="147" t="s">
        <v>64</v>
      </c>
      <c r="C7" s="148"/>
      <c r="D7" s="32">
        <v>1127847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2">
        <f t="shared" si="0"/>
        <v>1127847</v>
      </c>
      <c r="Q7" s="107">
        <f t="shared" si="1"/>
        <v>1127847</v>
      </c>
      <c r="R7" s="68"/>
    </row>
    <row r="8" spans="1:19" x14ac:dyDescent="0.2">
      <c r="A8" s="6"/>
      <c r="B8" s="147" t="s">
        <v>61</v>
      </c>
      <c r="C8" s="148"/>
      <c r="D8" s="32">
        <v>7660792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2">
        <f t="shared" si="0"/>
        <v>7660792</v>
      </c>
      <c r="Q8" s="107">
        <f t="shared" si="1"/>
        <v>7660792</v>
      </c>
      <c r="R8" s="68"/>
    </row>
    <row r="9" spans="1:19" s="39" customFormat="1" x14ac:dyDescent="0.2">
      <c r="A9" s="35"/>
      <c r="B9" s="146" t="s">
        <v>16</v>
      </c>
      <c r="C9" s="139"/>
      <c r="D9" s="32">
        <v>516150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>
        <f t="shared" si="0"/>
        <v>516150</v>
      </c>
      <c r="Q9" s="107">
        <f t="shared" si="1"/>
        <v>516150</v>
      </c>
      <c r="R9" s="68"/>
      <c r="S9" s="38"/>
    </row>
    <row r="10" spans="1:19" s="39" customFormat="1" x14ac:dyDescent="0.2">
      <c r="A10" s="35"/>
      <c r="B10" s="36" t="s">
        <v>62</v>
      </c>
      <c r="C10" s="37"/>
      <c r="D10" s="32">
        <v>61167630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>
        <f>SUM(D10:O10)</f>
        <v>61167630</v>
      </c>
      <c r="Q10" s="107">
        <f t="shared" si="1"/>
        <v>61167630</v>
      </c>
      <c r="R10" s="68"/>
      <c r="S10" s="38"/>
    </row>
    <row r="11" spans="1:19" s="39" customFormat="1" x14ac:dyDescent="0.2">
      <c r="A11" s="35"/>
      <c r="B11" s="36" t="s">
        <v>58</v>
      </c>
      <c r="C11" s="37"/>
      <c r="D11" s="32">
        <v>10698020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f t="shared" si="0"/>
        <v>10698020</v>
      </c>
      <c r="Q11" s="107">
        <f t="shared" si="1"/>
        <v>10698020</v>
      </c>
      <c r="R11" s="68"/>
      <c r="S11" s="38"/>
    </row>
    <row r="12" spans="1:19" s="39" customFormat="1" x14ac:dyDescent="0.2">
      <c r="A12" s="35"/>
      <c r="B12" s="36" t="s">
        <v>57</v>
      </c>
      <c r="C12" s="37"/>
      <c r="D12" s="32">
        <v>1586419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f t="shared" si="0"/>
        <v>1586419</v>
      </c>
      <c r="Q12" s="107">
        <f t="shared" si="1"/>
        <v>1586419</v>
      </c>
      <c r="R12" s="68"/>
      <c r="S12" s="38"/>
    </row>
    <row r="13" spans="1:19" x14ac:dyDescent="0.2">
      <c r="A13" s="6"/>
      <c r="B13" s="147" t="s">
        <v>22</v>
      </c>
      <c r="C13" s="148"/>
      <c r="D13" s="32">
        <v>600523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f>SUM(D13:O13)</f>
        <v>600523</v>
      </c>
      <c r="Q13" s="107">
        <f t="shared" si="1"/>
        <v>600523</v>
      </c>
      <c r="R13" s="68"/>
    </row>
    <row r="14" spans="1:19" x14ac:dyDescent="0.2">
      <c r="A14" s="41"/>
      <c r="B14" s="42" t="s">
        <v>54</v>
      </c>
      <c r="C14" s="2"/>
      <c r="D14" s="32">
        <v>175017253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>
        <f t="shared" si="0"/>
        <v>175017253</v>
      </c>
      <c r="Q14" s="107">
        <f t="shared" si="1"/>
        <v>175017253</v>
      </c>
      <c r="R14" s="68"/>
    </row>
    <row r="15" spans="1:19" ht="13.5" x14ac:dyDescent="0.25">
      <c r="A15" s="173" t="s">
        <v>18</v>
      </c>
      <c r="B15" s="174"/>
      <c r="C15" s="175"/>
      <c r="D15" s="33">
        <f>SUM(D4:D14)</f>
        <v>268017916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>
        <f>SUM(P4:P14)</f>
        <v>268017916</v>
      </c>
      <c r="Q15" s="107">
        <f t="shared" si="1"/>
        <v>268017916</v>
      </c>
      <c r="R15" s="68"/>
    </row>
    <row r="16" spans="1:19" ht="18.75" x14ac:dyDescent="0.3">
      <c r="A16" s="158" t="s">
        <v>21</v>
      </c>
      <c r="B16" s="159"/>
      <c r="C16" s="160"/>
      <c r="D16" s="69" t="s">
        <v>19</v>
      </c>
      <c r="E16" s="6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>
        <f>SUM(D16:O16)</f>
        <v>0</v>
      </c>
      <c r="Q16" s="32"/>
      <c r="R16" s="68">
        <f t="shared" ref="R16" si="2">P16</f>
        <v>0</v>
      </c>
    </row>
    <row r="17" spans="1:19" ht="13.5" x14ac:dyDescent="0.25">
      <c r="A17" s="6"/>
      <c r="B17" s="147" t="s">
        <v>59</v>
      </c>
      <c r="C17" s="148"/>
      <c r="D17" s="32">
        <v>11772914</v>
      </c>
      <c r="E17" s="32">
        <v>10757393</v>
      </c>
      <c r="F17" s="32">
        <v>12449170</v>
      </c>
      <c r="G17" s="32">
        <v>10757395</v>
      </c>
      <c r="H17" s="32">
        <v>10757395</v>
      </c>
      <c r="I17" s="32">
        <v>12949172</v>
      </c>
      <c r="J17" s="32">
        <v>11257395</v>
      </c>
      <c r="K17" s="32">
        <v>11257395</v>
      </c>
      <c r="L17" s="32">
        <v>11257395</v>
      </c>
      <c r="M17" s="32">
        <v>10757395</v>
      </c>
      <c r="N17" s="32">
        <v>10757395</v>
      </c>
      <c r="O17" s="32">
        <v>11229395</v>
      </c>
      <c r="P17" s="33">
        <f>SUM(D17:O17)</f>
        <v>135959809</v>
      </c>
      <c r="Q17" s="32"/>
      <c r="R17" s="68">
        <f>P17</f>
        <v>135959809</v>
      </c>
    </row>
    <row r="18" spans="1:19" ht="13.5" x14ac:dyDescent="0.25">
      <c r="A18" s="6"/>
      <c r="B18" s="7" t="s">
        <v>60</v>
      </c>
      <c r="C18" s="2"/>
      <c r="D18" s="32">
        <v>14107700</v>
      </c>
      <c r="E18" s="32">
        <v>14226867</v>
      </c>
      <c r="F18" s="32">
        <v>17103160</v>
      </c>
      <c r="G18" s="32">
        <v>13908777</v>
      </c>
      <c r="H18" s="32">
        <v>13590687</v>
      </c>
      <c r="I18" s="32">
        <v>16466981</v>
      </c>
      <c r="J18" s="32">
        <v>14097687</v>
      </c>
      <c r="K18" s="32">
        <v>13590687</v>
      </c>
      <c r="L18" s="32">
        <v>14422808</v>
      </c>
      <c r="M18" s="32">
        <v>13590687</v>
      </c>
      <c r="N18" s="32">
        <v>13590687</v>
      </c>
      <c r="O18" s="32">
        <v>14422811</v>
      </c>
      <c r="P18" s="33">
        <f t="shared" ref="P18:P28" si="3">SUM(D18:O18)</f>
        <v>173119539</v>
      </c>
      <c r="Q18" s="32"/>
      <c r="R18" s="68">
        <f t="shared" ref="R18:R28" si="4">P18</f>
        <v>173119539</v>
      </c>
    </row>
    <row r="19" spans="1:19" ht="13.5" x14ac:dyDescent="0.25">
      <c r="A19" s="6"/>
      <c r="B19" s="7" t="s">
        <v>14</v>
      </c>
      <c r="C19" s="2"/>
      <c r="D19" s="32">
        <v>25096983</v>
      </c>
      <c r="E19" s="32">
        <v>22959349</v>
      </c>
      <c r="F19" s="32">
        <v>23898655</v>
      </c>
      <c r="G19" s="32">
        <v>22959348</v>
      </c>
      <c r="H19" s="32">
        <v>22959340</v>
      </c>
      <c r="I19" s="32">
        <v>22959340</v>
      </c>
      <c r="J19" s="32">
        <v>24832015</v>
      </c>
      <c r="K19" s="32">
        <v>24832015</v>
      </c>
      <c r="L19" s="32">
        <v>25763785</v>
      </c>
      <c r="M19" s="32">
        <v>23898655</v>
      </c>
      <c r="N19" s="32">
        <v>22959340</v>
      </c>
      <c r="O19" s="32">
        <v>22959340</v>
      </c>
      <c r="P19" s="33">
        <f t="shared" si="3"/>
        <v>286078165</v>
      </c>
      <c r="Q19" s="32"/>
      <c r="R19" s="68">
        <f t="shared" si="4"/>
        <v>286078165</v>
      </c>
    </row>
    <row r="20" spans="1:19" ht="13.5" x14ac:dyDescent="0.25">
      <c r="A20" s="6"/>
      <c r="B20" s="147" t="s">
        <v>64</v>
      </c>
      <c r="C20" s="148"/>
      <c r="D20" s="32">
        <v>3038969</v>
      </c>
      <c r="E20" s="32">
        <v>3038969</v>
      </c>
      <c r="F20" s="32">
        <v>3527704</v>
      </c>
      <c r="G20" s="32">
        <v>3123469</v>
      </c>
      <c r="H20" s="32">
        <v>3123469</v>
      </c>
      <c r="I20" s="32">
        <v>3612204</v>
      </c>
      <c r="J20" s="32">
        <v>3769941</v>
      </c>
      <c r="K20" s="32">
        <v>3123469</v>
      </c>
      <c r="L20" s="32">
        <v>3123469</v>
      </c>
      <c r="M20" s="32">
        <v>3123469</v>
      </c>
      <c r="N20" s="32">
        <v>3769941</v>
      </c>
      <c r="O20" s="32">
        <v>3038969</v>
      </c>
      <c r="P20" s="33">
        <f t="shared" si="3"/>
        <v>39414042</v>
      </c>
      <c r="Q20" s="32"/>
      <c r="R20" s="68">
        <f t="shared" si="4"/>
        <v>39414042</v>
      </c>
    </row>
    <row r="21" spans="1:19" s="39" customFormat="1" ht="13.5" x14ac:dyDescent="0.25">
      <c r="A21" s="35"/>
      <c r="B21" s="146" t="s">
        <v>61</v>
      </c>
      <c r="C21" s="139"/>
      <c r="D21" s="32">
        <v>3694098</v>
      </c>
      <c r="E21" s="32">
        <v>2887098</v>
      </c>
      <c r="F21" s="32">
        <v>3338238</v>
      </c>
      <c r="G21" s="32">
        <v>2887098</v>
      </c>
      <c r="H21" s="32">
        <v>2887098</v>
      </c>
      <c r="I21" s="32">
        <v>3338238</v>
      </c>
      <c r="J21" s="32">
        <v>2887106</v>
      </c>
      <c r="K21" s="32">
        <v>2887098</v>
      </c>
      <c r="L21" s="32">
        <v>2887106</v>
      </c>
      <c r="M21" s="32">
        <v>2887106</v>
      </c>
      <c r="N21" s="32">
        <v>4654030</v>
      </c>
      <c r="O21" s="32">
        <v>2887098</v>
      </c>
      <c r="P21" s="33">
        <f t="shared" si="3"/>
        <v>38121412</v>
      </c>
      <c r="Q21" s="32"/>
      <c r="R21" s="68">
        <f t="shared" si="4"/>
        <v>38121412</v>
      </c>
      <c r="S21" s="38"/>
    </row>
    <row r="22" spans="1:19" s="39" customFormat="1" ht="13.5" x14ac:dyDescent="0.25">
      <c r="A22" s="35"/>
      <c r="B22" s="146" t="s">
        <v>16</v>
      </c>
      <c r="C22" s="139"/>
      <c r="D22" s="118">
        <v>930000</v>
      </c>
      <c r="E22" s="118">
        <v>931000</v>
      </c>
      <c r="F22" s="118">
        <v>931000</v>
      </c>
      <c r="G22" s="118">
        <v>931000</v>
      </c>
      <c r="H22" s="118">
        <v>931000</v>
      </c>
      <c r="I22" s="118">
        <v>931000</v>
      </c>
      <c r="J22" s="118">
        <v>931000</v>
      </c>
      <c r="K22" s="118">
        <v>931000</v>
      </c>
      <c r="L22" s="118">
        <v>931000</v>
      </c>
      <c r="M22" s="118">
        <v>931000</v>
      </c>
      <c r="N22" s="118">
        <v>931000</v>
      </c>
      <c r="O22" s="118">
        <v>931000</v>
      </c>
      <c r="P22" s="119">
        <f t="shared" si="3"/>
        <v>11171000</v>
      </c>
      <c r="Q22" s="118"/>
      <c r="R22" s="120">
        <f t="shared" si="4"/>
        <v>11171000</v>
      </c>
      <c r="S22" s="38"/>
    </row>
    <row r="23" spans="1:19" s="39" customFormat="1" ht="13.5" x14ac:dyDescent="0.25">
      <c r="A23" s="35"/>
      <c r="B23" s="36" t="s">
        <v>62</v>
      </c>
      <c r="C23" s="37"/>
      <c r="D23" s="32">
        <v>36868171</v>
      </c>
      <c r="E23" s="32">
        <v>38970000</v>
      </c>
      <c r="F23" s="32">
        <v>38970000</v>
      </c>
      <c r="G23" s="32">
        <v>37200000</v>
      </c>
      <c r="H23" s="32">
        <v>35173427</v>
      </c>
      <c r="I23" s="32">
        <v>35173427</v>
      </c>
      <c r="J23" s="32">
        <v>35173427</v>
      </c>
      <c r="K23" s="32">
        <v>34990985</v>
      </c>
      <c r="L23" s="32">
        <v>34173427</v>
      </c>
      <c r="M23" s="32">
        <v>34173427</v>
      </c>
      <c r="N23" s="32">
        <v>32633427</v>
      </c>
      <c r="O23" s="32">
        <v>32173427</v>
      </c>
      <c r="P23" s="33">
        <f t="shared" si="3"/>
        <v>425673145</v>
      </c>
      <c r="Q23" s="32">
        <v>15592018</v>
      </c>
      <c r="R23" s="68">
        <f>P23-Q23</f>
        <v>410081127</v>
      </c>
      <c r="S23" s="38"/>
    </row>
    <row r="24" spans="1:19" s="39" customFormat="1" ht="13.5" x14ac:dyDescent="0.25">
      <c r="A24" s="35"/>
      <c r="B24" s="36" t="s">
        <v>58</v>
      </c>
      <c r="C24" s="37"/>
      <c r="D24" s="32">
        <v>9347716</v>
      </c>
      <c r="E24" s="32">
        <v>9162665</v>
      </c>
      <c r="F24" s="32">
        <v>9162665</v>
      </c>
      <c r="G24" s="32">
        <v>9162655</v>
      </c>
      <c r="H24" s="32">
        <v>9162655</v>
      </c>
      <c r="I24" s="32">
        <v>9162655</v>
      </c>
      <c r="J24" s="32">
        <v>9162655</v>
      </c>
      <c r="K24" s="32">
        <v>9162655</v>
      </c>
      <c r="L24" s="32">
        <v>9162655</v>
      </c>
      <c r="M24" s="32">
        <v>9162655</v>
      </c>
      <c r="N24" s="32">
        <v>9162655</v>
      </c>
      <c r="O24" s="32">
        <v>9162750</v>
      </c>
      <c r="P24" s="33">
        <f t="shared" si="3"/>
        <v>110137036</v>
      </c>
      <c r="Q24" s="32"/>
      <c r="R24" s="68">
        <f t="shared" si="4"/>
        <v>110137036</v>
      </c>
      <c r="S24" s="38"/>
    </row>
    <row r="25" spans="1:19" s="39" customFormat="1" ht="13.5" x14ac:dyDescent="0.25">
      <c r="A25" s="35"/>
      <c r="B25" s="146" t="s">
        <v>63</v>
      </c>
      <c r="C25" s="13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>
        <f t="shared" si="3"/>
        <v>0</v>
      </c>
      <c r="Q25" s="32"/>
      <c r="R25" s="68">
        <f t="shared" si="4"/>
        <v>0</v>
      </c>
      <c r="S25" s="38"/>
    </row>
    <row r="26" spans="1:19" s="39" customFormat="1" ht="13.5" x14ac:dyDescent="0.25">
      <c r="A26" s="35"/>
      <c r="B26" s="36" t="s">
        <v>57</v>
      </c>
      <c r="C26" s="37"/>
      <c r="D26" s="32">
        <v>145584</v>
      </c>
      <c r="E26" s="32">
        <v>145584</v>
      </c>
      <c r="F26" s="32">
        <v>145584</v>
      </c>
      <c r="G26" s="32">
        <v>145584</v>
      </c>
      <c r="H26" s="32">
        <v>145584</v>
      </c>
      <c r="I26" s="32">
        <v>145584</v>
      </c>
      <c r="J26" s="32">
        <v>145584</v>
      </c>
      <c r="K26" s="32">
        <v>145584</v>
      </c>
      <c r="L26" s="32">
        <v>145584</v>
      </c>
      <c r="M26" s="32">
        <v>145584</v>
      </c>
      <c r="N26" s="32">
        <v>145580</v>
      </c>
      <c r="O26" s="32">
        <v>145580</v>
      </c>
      <c r="P26" s="33">
        <f t="shared" si="3"/>
        <v>1747000</v>
      </c>
      <c r="Q26" s="32"/>
      <c r="R26" s="68">
        <f t="shared" si="4"/>
        <v>1747000</v>
      </c>
      <c r="S26" s="38"/>
    </row>
    <row r="27" spans="1:19" s="39" customFormat="1" ht="13.5" x14ac:dyDescent="0.25">
      <c r="A27" s="35"/>
      <c r="B27" s="146" t="s">
        <v>22</v>
      </c>
      <c r="C27" s="139"/>
      <c r="D27" s="32">
        <v>19500000</v>
      </c>
      <c r="E27" s="32">
        <v>19700000</v>
      </c>
      <c r="F27" s="32">
        <v>20000000</v>
      </c>
      <c r="G27" s="32">
        <v>19300000</v>
      </c>
      <c r="H27" s="32">
        <v>19200000</v>
      </c>
      <c r="I27" s="32">
        <v>20000000</v>
      </c>
      <c r="J27" s="32">
        <v>19000000</v>
      </c>
      <c r="K27" s="32">
        <v>22000000</v>
      </c>
      <c r="L27" s="32">
        <v>20000000</v>
      </c>
      <c r="M27" s="32">
        <v>19500000</v>
      </c>
      <c r="N27" s="32">
        <v>19000000</v>
      </c>
      <c r="O27" s="32">
        <v>18218684</v>
      </c>
      <c r="P27" s="33">
        <f t="shared" si="3"/>
        <v>235418684</v>
      </c>
      <c r="Q27" s="32"/>
      <c r="R27" s="68">
        <f t="shared" si="4"/>
        <v>235418684</v>
      </c>
      <c r="S27" s="38"/>
    </row>
    <row r="28" spans="1:19" s="39" customFormat="1" ht="13.5" x14ac:dyDescent="0.25">
      <c r="A28" s="43"/>
      <c r="B28" s="44" t="s">
        <v>54</v>
      </c>
      <c r="C28" s="44"/>
      <c r="D28" s="40">
        <v>3449516</v>
      </c>
      <c r="E28" s="40">
        <v>3449516</v>
      </c>
      <c r="F28" s="40">
        <v>3449516</v>
      </c>
      <c r="G28" s="40">
        <v>3449516</v>
      </c>
      <c r="H28" s="40">
        <v>3449516</v>
      </c>
      <c r="I28" s="40">
        <v>3449516</v>
      </c>
      <c r="J28" s="40">
        <v>3449516</v>
      </c>
      <c r="K28" s="40">
        <v>3449516</v>
      </c>
      <c r="L28" s="40">
        <v>3449516</v>
      </c>
      <c r="M28" s="40">
        <v>3449516</v>
      </c>
      <c r="N28" s="40">
        <v>3449516</v>
      </c>
      <c r="O28" s="40">
        <v>3449524</v>
      </c>
      <c r="P28" s="33">
        <f t="shared" si="3"/>
        <v>41394200</v>
      </c>
      <c r="Q28" s="40"/>
      <c r="R28" s="68">
        <f t="shared" si="4"/>
        <v>41394200</v>
      </c>
      <c r="S28" s="38"/>
    </row>
    <row r="29" spans="1:19" ht="14.25" thickBot="1" x14ac:dyDescent="0.3">
      <c r="A29" s="152" t="s">
        <v>23</v>
      </c>
      <c r="B29" s="153"/>
      <c r="C29" s="154"/>
      <c r="D29" s="64">
        <f>SUM(D17:D28)</f>
        <v>127951651</v>
      </c>
      <c r="E29" s="64">
        <f t="shared" ref="E29:O29" si="5">SUM(E17:E28)</f>
        <v>126228441</v>
      </c>
      <c r="F29" s="64">
        <f t="shared" si="5"/>
        <v>132975692</v>
      </c>
      <c r="G29" s="64">
        <f t="shared" si="5"/>
        <v>123824842</v>
      </c>
      <c r="H29" s="64">
        <f t="shared" si="5"/>
        <v>121380171</v>
      </c>
      <c r="I29" s="64">
        <f t="shared" si="5"/>
        <v>128188117</v>
      </c>
      <c r="J29" s="64">
        <f t="shared" si="5"/>
        <v>124706326</v>
      </c>
      <c r="K29" s="64">
        <f t="shared" si="5"/>
        <v>126370404</v>
      </c>
      <c r="L29" s="64">
        <f t="shared" si="5"/>
        <v>125316745</v>
      </c>
      <c r="M29" s="64">
        <f t="shared" si="5"/>
        <v>121619494</v>
      </c>
      <c r="N29" s="64">
        <f t="shared" si="5"/>
        <v>121053571</v>
      </c>
      <c r="O29" s="64">
        <f t="shared" si="5"/>
        <v>118618578</v>
      </c>
      <c r="P29" s="64">
        <f>SUM(D29:O29)</f>
        <v>1498234032</v>
      </c>
      <c r="Q29" s="64">
        <f>SUM(Q17:Q28)</f>
        <v>15592018</v>
      </c>
      <c r="R29" s="61">
        <f>SUM(R17:R28)</f>
        <v>1482642014</v>
      </c>
    </row>
    <row r="30" spans="1:19" x14ac:dyDescent="0.2">
      <c r="A30" s="12"/>
      <c r="B30" s="13"/>
      <c r="C30" s="1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9" x14ac:dyDescent="0.2">
      <c r="A31" s="158" t="s">
        <v>24</v>
      </c>
      <c r="B31" s="159"/>
      <c r="C31" s="16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</row>
    <row r="32" spans="1:19" s="39" customFormat="1" ht="13.5" x14ac:dyDescent="0.25">
      <c r="A32" s="35"/>
      <c r="B32" s="146" t="s">
        <v>59</v>
      </c>
      <c r="C32" s="139"/>
      <c r="D32" s="32">
        <v>1819061</v>
      </c>
      <c r="E32" s="32">
        <v>1661656</v>
      </c>
      <c r="F32" s="32">
        <v>1923881</v>
      </c>
      <c r="G32" s="32">
        <v>1661656</v>
      </c>
      <c r="H32" s="32">
        <v>1661656</v>
      </c>
      <c r="I32" s="32">
        <v>2001381</v>
      </c>
      <c r="J32" s="32">
        <v>1739156</v>
      </c>
      <c r="K32" s="32">
        <v>1739156</v>
      </c>
      <c r="L32" s="32">
        <v>1739156</v>
      </c>
      <c r="M32" s="32">
        <v>1661656</v>
      </c>
      <c r="N32" s="32">
        <v>1661656</v>
      </c>
      <c r="O32" s="32">
        <v>1734816</v>
      </c>
      <c r="P32" s="33">
        <f>SUM(D32:O32)</f>
        <v>21004887</v>
      </c>
      <c r="Q32" s="32"/>
      <c r="R32" s="68">
        <f>P32</f>
        <v>21004887</v>
      </c>
      <c r="S32" s="38"/>
    </row>
    <row r="33" spans="1:19" s="39" customFormat="1" ht="13.5" x14ac:dyDescent="0.25">
      <c r="A33" s="35"/>
      <c r="B33" s="7" t="s">
        <v>60</v>
      </c>
      <c r="C33" s="37"/>
      <c r="D33" s="32">
        <v>2178115</v>
      </c>
      <c r="E33" s="32">
        <v>2149458</v>
      </c>
      <c r="F33" s="32">
        <v>2745284</v>
      </c>
      <c r="G33" s="32">
        <v>2250155</v>
      </c>
      <c r="H33" s="32">
        <v>2150851</v>
      </c>
      <c r="I33" s="32">
        <v>2496676</v>
      </c>
      <c r="J33" s="32">
        <v>2229436</v>
      </c>
      <c r="K33" s="32">
        <v>2050851</v>
      </c>
      <c r="L33" s="32">
        <v>2279829</v>
      </c>
      <c r="M33" s="32">
        <v>2072195</v>
      </c>
      <c r="N33" s="32">
        <v>2050851</v>
      </c>
      <c r="O33" s="32">
        <v>2179827</v>
      </c>
      <c r="P33" s="33">
        <f>SUM(D33:O33)</f>
        <v>26833528</v>
      </c>
      <c r="Q33" s="32"/>
      <c r="R33" s="68">
        <f t="shared" ref="R33:R43" si="6">P33</f>
        <v>26833528</v>
      </c>
      <c r="S33" s="38"/>
    </row>
    <row r="34" spans="1:19" s="39" customFormat="1" ht="13.5" x14ac:dyDescent="0.25">
      <c r="A34" s="35"/>
      <c r="B34" s="36" t="s">
        <v>14</v>
      </c>
      <c r="C34" s="37"/>
      <c r="D34" s="32">
        <v>3890032</v>
      </c>
      <c r="E34" s="32">
        <v>3558699</v>
      </c>
      <c r="F34" s="32">
        <v>3704292</v>
      </c>
      <c r="G34" s="32">
        <v>3558699</v>
      </c>
      <c r="H34" s="32">
        <v>3558698</v>
      </c>
      <c r="I34" s="32">
        <v>3536103</v>
      </c>
      <c r="J34" s="32">
        <v>3848962</v>
      </c>
      <c r="K34" s="32">
        <v>3848962</v>
      </c>
      <c r="L34" s="32">
        <v>3993387</v>
      </c>
      <c r="M34" s="32">
        <v>3704292</v>
      </c>
      <c r="N34" s="32">
        <v>3536103</v>
      </c>
      <c r="O34" s="32">
        <v>3558697</v>
      </c>
      <c r="P34" s="33">
        <f t="shared" ref="P34:P47" si="7">SUM(D34:O34)</f>
        <v>44296926</v>
      </c>
      <c r="Q34" s="32"/>
      <c r="R34" s="68">
        <f t="shared" si="6"/>
        <v>44296926</v>
      </c>
      <c r="S34" s="38"/>
    </row>
    <row r="35" spans="1:19" s="39" customFormat="1" ht="13.5" x14ac:dyDescent="0.25">
      <c r="A35" s="35"/>
      <c r="B35" s="146" t="s">
        <v>64</v>
      </c>
      <c r="C35" s="139"/>
      <c r="D35" s="32">
        <v>463384</v>
      </c>
      <c r="E35" s="32">
        <v>463384</v>
      </c>
      <c r="F35" s="32">
        <v>539138</v>
      </c>
      <c r="G35" s="32">
        <v>476482</v>
      </c>
      <c r="H35" s="32">
        <v>476482</v>
      </c>
      <c r="I35" s="32">
        <v>552236</v>
      </c>
      <c r="J35" s="32">
        <v>576685</v>
      </c>
      <c r="K35" s="32">
        <v>476482</v>
      </c>
      <c r="L35" s="32">
        <v>476482</v>
      </c>
      <c r="M35" s="32">
        <v>476482</v>
      </c>
      <c r="N35" s="32">
        <v>576685</v>
      </c>
      <c r="O35" s="32">
        <v>463382</v>
      </c>
      <c r="P35" s="33">
        <f t="shared" si="7"/>
        <v>6017304</v>
      </c>
      <c r="Q35" s="32"/>
      <c r="R35" s="68">
        <f t="shared" si="6"/>
        <v>6017304</v>
      </c>
      <c r="S35" s="38"/>
    </row>
    <row r="36" spans="1:19" s="39" customFormat="1" ht="13.5" x14ac:dyDescent="0.25">
      <c r="A36" s="35"/>
      <c r="B36" s="146" t="s">
        <v>61</v>
      </c>
      <c r="C36" s="139"/>
      <c r="D36" s="32">
        <v>571548</v>
      </c>
      <c r="E36" s="32">
        <v>446467</v>
      </c>
      <c r="F36" s="32">
        <v>516394</v>
      </c>
      <c r="G36" s="32">
        <v>446467</v>
      </c>
      <c r="H36" s="32">
        <v>446467</v>
      </c>
      <c r="I36" s="32">
        <v>516394</v>
      </c>
      <c r="J36" s="32">
        <v>446468</v>
      </c>
      <c r="K36" s="32">
        <v>446467</v>
      </c>
      <c r="L36" s="32">
        <v>446468</v>
      </c>
      <c r="M36" s="32">
        <v>446468</v>
      </c>
      <c r="N36" s="32">
        <v>720342</v>
      </c>
      <c r="O36" s="32">
        <v>446469</v>
      </c>
      <c r="P36" s="33">
        <f t="shared" si="7"/>
        <v>5896419</v>
      </c>
      <c r="Q36" s="32"/>
      <c r="R36" s="68">
        <f t="shared" si="6"/>
        <v>5896419</v>
      </c>
      <c r="S36" s="38"/>
    </row>
    <row r="37" spans="1:19" s="39" customFormat="1" ht="13.5" x14ac:dyDescent="0.25">
      <c r="A37" s="35"/>
      <c r="B37" s="146" t="s">
        <v>16</v>
      </c>
      <c r="C37" s="139"/>
      <c r="D37" s="32">
        <v>143000</v>
      </c>
      <c r="E37" s="32">
        <v>143000</v>
      </c>
      <c r="F37" s="32">
        <v>143000</v>
      </c>
      <c r="G37" s="32">
        <v>143000</v>
      </c>
      <c r="H37" s="32">
        <v>143000</v>
      </c>
      <c r="I37" s="32">
        <v>143000</v>
      </c>
      <c r="J37" s="32">
        <v>143000</v>
      </c>
      <c r="K37" s="32">
        <v>143000</v>
      </c>
      <c r="L37" s="32">
        <v>143000</v>
      </c>
      <c r="M37" s="32">
        <v>143000</v>
      </c>
      <c r="N37" s="32">
        <v>143000</v>
      </c>
      <c r="O37" s="32">
        <v>143000</v>
      </c>
      <c r="P37" s="33">
        <f t="shared" si="7"/>
        <v>1716000</v>
      </c>
      <c r="Q37" s="32"/>
      <c r="R37" s="68">
        <f t="shared" si="6"/>
        <v>1716000</v>
      </c>
      <c r="S37" s="38"/>
    </row>
    <row r="38" spans="1:19" s="39" customFormat="1" ht="14.25" thickBot="1" x14ac:dyDescent="0.3">
      <c r="A38" s="35"/>
      <c r="B38" s="36" t="s">
        <v>62</v>
      </c>
      <c r="C38" s="37"/>
      <c r="D38" s="32">
        <v>5607651</v>
      </c>
      <c r="E38" s="32">
        <v>5917000</v>
      </c>
      <c r="F38" s="32">
        <v>5917000</v>
      </c>
      <c r="G38" s="32">
        <v>5766000</v>
      </c>
      <c r="H38" s="32">
        <v>5201952</v>
      </c>
      <c r="I38" s="32">
        <v>5201952</v>
      </c>
      <c r="J38" s="32">
        <v>5201952</v>
      </c>
      <c r="K38" s="32">
        <v>5198300</v>
      </c>
      <c r="L38" s="32">
        <v>5005400</v>
      </c>
      <c r="M38" s="32">
        <v>5005400</v>
      </c>
      <c r="N38" s="32">
        <v>4998708</v>
      </c>
      <c r="O38" s="32">
        <v>4990448</v>
      </c>
      <c r="P38" s="33">
        <f>SUM(D38:O38)</f>
        <v>64011763</v>
      </c>
      <c r="Q38" s="32">
        <v>1588336</v>
      </c>
      <c r="R38" s="61">
        <f>P38-Q38</f>
        <v>62423427</v>
      </c>
      <c r="S38" s="38"/>
    </row>
    <row r="39" spans="1:19" s="39" customFormat="1" ht="13.5" x14ac:dyDescent="0.25">
      <c r="A39" s="35"/>
      <c r="B39" s="36" t="s">
        <v>58</v>
      </c>
      <c r="C39" s="37"/>
      <c r="D39" s="32">
        <v>1471233</v>
      </c>
      <c r="E39" s="32">
        <v>1371985</v>
      </c>
      <c r="F39" s="32">
        <v>1371985</v>
      </c>
      <c r="G39" s="32">
        <v>1371985</v>
      </c>
      <c r="H39" s="32">
        <v>1371985</v>
      </c>
      <c r="I39" s="32">
        <v>1371985</v>
      </c>
      <c r="J39" s="32">
        <v>1371985</v>
      </c>
      <c r="K39" s="32">
        <v>1371985</v>
      </c>
      <c r="L39" s="32">
        <v>1371985</v>
      </c>
      <c r="M39" s="32">
        <v>1371985</v>
      </c>
      <c r="N39" s="32">
        <v>1371985</v>
      </c>
      <c r="O39" s="32">
        <v>1371987</v>
      </c>
      <c r="P39" s="33">
        <f t="shared" si="7"/>
        <v>16563070</v>
      </c>
      <c r="Q39" s="32"/>
      <c r="R39" s="68">
        <f t="shared" si="6"/>
        <v>16563070</v>
      </c>
      <c r="S39" s="38"/>
    </row>
    <row r="40" spans="1:19" s="39" customFormat="1" ht="13.5" hidden="1" x14ac:dyDescent="0.25">
      <c r="A40" s="35"/>
      <c r="B40" s="146" t="s">
        <v>63</v>
      </c>
      <c r="C40" s="139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>
        <f t="shared" si="7"/>
        <v>0</v>
      </c>
      <c r="Q40" s="32"/>
      <c r="R40" s="68">
        <f t="shared" si="6"/>
        <v>0</v>
      </c>
      <c r="S40" s="38"/>
    </row>
    <row r="41" spans="1:19" s="39" customFormat="1" ht="13.5" x14ac:dyDescent="0.25">
      <c r="A41" s="35"/>
      <c r="B41" s="36" t="s">
        <v>57</v>
      </c>
      <c r="C41" s="37"/>
      <c r="D41" s="32">
        <v>22585</v>
      </c>
      <c r="E41" s="32">
        <v>22583</v>
      </c>
      <c r="F41" s="32">
        <v>22585</v>
      </c>
      <c r="G41" s="32">
        <v>22583</v>
      </c>
      <c r="H41" s="32">
        <v>22583</v>
      </c>
      <c r="I41" s="32">
        <v>22583</v>
      </c>
      <c r="J41" s="32">
        <v>22583</v>
      </c>
      <c r="K41" s="32">
        <v>22583</v>
      </c>
      <c r="L41" s="32">
        <v>22583</v>
      </c>
      <c r="M41" s="32">
        <v>22583</v>
      </c>
      <c r="N41" s="32">
        <v>22583</v>
      </c>
      <c r="O41" s="32">
        <v>22583</v>
      </c>
      <c r="P41" s="33">
        <f t="shared" si="7"/>
        <v>271000</v>
      </c>
      <c r="Q41" s="32"/>
      <c r="R41" s="68">
        <f t="shared" si="6"/>
        <v>271000</v>
      </c>
      <c r="S41" s="38"/>
    </row>
    <row r="42" spans="1:19" s="39" customFormat="1" ht="13.5" x14ac:dyDescent="0.25">
      <c r="A42" s="35"/>
      <c r="B42" s="146" t="s">
        <v>22</v>
      </c>
      <c r="C42" s="139"/>
      <c r="D42" s="32">
        <v>3012000</v>
      </c>
      <c r="E42" s="32">
        <v>3043000</v>
      </c>
      <c r="F42" s="32">
        <v>3090000</v>
      </c>
      <c r="G42" s="32">
        <v>2980000</v>
      </c>
      <c r="H42" s="32">
        <v>2960000</v>
      </c>
      <c r="I42" s="32">
        <v>3090000</v>
      </c>
      <c r="J42" s="32">
        <v>2935000</v>
      </c>
      <c r="K42" s="32">
        <v>3400000</v>
      </c>
      <c r="L42" s="32">
        <v>3090000</v>
      </c>
      <c r="M42" s="32">
        <v>3012000</v>
      </c>
      <c r="N42" s="32">
        <v>2935000</v>
      </c>
      <c r="O42" s="32">
        <v>2820693</v>
      </c>
      <c r="P42" s="33">
        <f t="shared" si="7"/>
        <v>36367693</v>
      </c>
      <c r="Q42" s="32"/>
      <c r="R42" s="68">
        <f t="shared" si="6"/>
        <v>36367693</v>
      </c>
      <c r="S42" s="38"/>
    </row>
    <row r="43" spans="1:19" s="39" customFormat="1" ht="13.5" x14ac:dyDescent="0.25">
      <c r="A43" s="43"/>
      <c r="B43" s="44" t="s">
        <v>54</v>
      </c>
      <c r="C43" s="44"/>
      <c r="D43" s="40">
        <v>530535</v>
      </c>
      <c r="E43" s="40">
        <v>530535</v>
      </c>
      <c r="F43" s="40">
        <v>530535</v>
      </c>
      <c r="G43" s="40">
        <v>530535</v>
      </c>
      <c r="H43" s="40">
        <v>530535</v>
      </c>
      <c r="I43" s="40">
        <v>530535</v>
      </c>
      <c r="J43" s="40">
        <v>530535</v>
      </c>
      <c r="K43" s="40">
        <v>530535</v>
      </c>
      <c r="L43" s="40">
        <v>530535</v>
      </c>
      <c r="M43" s="40">
        <v>530535</v>
      </c>
      <c r="N43" s="40">
        <v>530535</v>
      </c>
      <c r="O43" s="40">
        <v>533966</v>
      </c>
      <c r="P43" s="33">
        <f t="shared" si="7"/>
        <v>6369851</v>
      </c>
      <c r="Q43" s="40"/>
      <c r="R43" s="68">
        <f t="shared" si="6"/>
        <v>6369851</v>
      </c>
      <c r="S43" s="38"/>
    </row>
    <row r="44" spans="1:19" s="39" customFormat="1" ht="14.25" thickBot="1" x14ac:dyDescent="0.3">
      <c r="A44" s="165" t="s">
        <v>25</v>
      </c>
      <c r="B44" s="166"/>
      <c r="C44" s="167"/>
      <c r="D44" s="49">
        <f>SUM(D32:D43)</f>
        <v>19709144</v>
      </c>
      <c r="E44" s="49">
        <f t="shared" ref="E44:O44" si="8">SUM(E32:E43)</f>
        <v>19307767</v>
      </c>
      <c r="F44" s="49">
        <f t="shared" si="8"/>
        <v>20504094</v>
      </c>
      <c r="G44" s="49">
        <f t="shared" si="8"/>
        <v>19207562</v>
      </c>
      <c r="H44" s="49">
        <f t="shared" si="8"/>
        <v>18524209</v>
      </c>
      <c r="I44" s="49">
        <f t="shared" si="8"/>
        <v>19462845</v>
      </c>
      <c r="J44" s="49">
        <f t="shared" si="8"/>
        <v>19045762</v>
      </c>
      <c r="K44" s="49">
        <f t="shared" si="8"/>
        <v>19228321</v>
      </c>
      <c r="L44" s="49">
        <f t="shared" si="8"/>
        <v>19098825</v>
      </c>
      <c r="M44" s="49">
        <f t="shared" si="8"/>
        <v>18446596</v>
      </c>
      <c r="N44" s="49">
        <f t="shared" si="8"/>
        <v>18547448</v>
      </c>
      <c r="O44" s="49">
        <f t="shared" si="8"/>
        <v>18265868</v>
      </c>
      <c r="P44" s="49">
        <f t="shared" si="7"/>
        <v>229348441</v>
      </c>
      <c r="Q44" s="49">
        <f>SUM(Q32:Q43)</f>
        <v>1588336</v>
      </c>
      <c r="R44" s="61">
        <f>SUM(R32:R43)</f>
        <v>227760105</v>
      </c>
      <c r="S44" s="38"/>
    </row>
    <row r="45" spans="1:19" ht="14.25" thickBot="1" x14ac:dyDescent="0.3">
      <c r="A45" s="12"/>
      <c r="B45" s="13"/>
      <c r="C45" s="1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9"/>
      <c r="Q45" s="28"/>
      <c r="R45" s="29"/>
    </row>
    <row r="46" spans="1:19" ht="14.25" thickBot="1" x14ac:dyDescent="0.3">
      <c r="A46" s="158" t="s">
        <v>51</v>
      </c>
      <c r="B46" s="159"/>
      <c r="C46" s="160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49"/>
      <c r="Q46" s="24"/>
      <c r="R46" s="25"/>
    </row>
    <row r="47" spans="1:19" s="39" customFormat="1" ht="14.25" thickBot="1" x14ac:dyDescent="0.3">
      <c r="A47" s="35"/>
      <c r="B47" s="146" t="s">
        <v>59</v>
      </c>
      <c r="C47" s="139"/>
      <c r="D47" s="32">
        <v>18572059</v>
      </c>
      <c r="E47" s="32">
        <v>18572060</v>
      </c>
      <c r="F47" s="32">
        <v>18572060</v>
      </c>
      <c r="G47" s="32">
        <v>18572060</v>
      </c>
      <c r="H47" s="32">
        <v>18572060</v>
      </c>
      <c r="I47" s="32">
        <v>18572060</v>
      </c>
      <c r="J47" s="32">
        <v>18572060</v>
      </c>
      <c r="K47" s="32">
        <v>18572060</v>
      </c>
      <c r="L47" s="32">
        <v>18572060</v>
      </c>
      <c r="M47" s="32">
        <v>18572060</v>
      </c>
      <c r="N47" s="32">
        <v>18572060</v>
      </c>
      <c r="O47" s="32">
        <v>19606587</v>
      </c>
      <c r="P47" s="49">
        <f t="shared" si="7"/>
        <v>223899246</v>
      </c>
      <c r="Q47" s="32">
        <f>Q4</f>
        <v>1034527</v>
      </c>
      <c r="R47" s="68">
        <f>P47-Q47</f>
        <v>222864719</v>
      </c>
      <c r="S47" s="38"/>
    </row>
    <row r="48" spans="1:19" s="39" customFormat="1" ht="13.5" x14ac:dyDescent="0.25">
      <c r="A48" s="35"/>
      <c r="B48" s="7" t="s">
        <v>60</v>
      </c>
      <c r="C48" s="37"/>
      <c r="D48" s="32">
        <v>3862358</v>
      </c>
      <c r="E48" s="32">
        <v>7583203</v>
      </c>
      <c r="F48" s="32">
        <v>9376828</v>
      </c>
      <c r="G48" s="32">
        <v>7246803</v>
      </c>
      <c r="H48" s="32">
        <v>7748503</v>
      </c>
      <c r="I48" s="32">
        <v>9405728</v>
      </c>
      <c r="J48" s="32">
        <v>8074803</v>
      </c>
      <c r="K48" s="32">
        <v>7624803</v>
      </c>
      <c r="L48" s="32">
        <v>7641428</v>
      </c>
      <c r="M48" s="32">
        <v>5510503</v>
      </c>
      <c r="N48" s="32">
        <v>6224803</v>
      </c>
      <c r="O48" s="32">
        <v>9484296</v>
      </c>
      <c r="P48" s="33">
        <f t="shared" ref="P48:P58" si="9">SUM(D48:O48)</f>
        <v>89784059</v>
      </c>
      <c r="Q48" s="32">
        <f t="shared" ref="Q48:Q54" si="10">Q5</f>
        <v>1709859</v>
      </c>
      <c r="R48" s="68">
        <f t="shared" ref="R48:R55" si="11">P48-Q48</f>
        <v>88074200</v>
      </c>
      <c r="S48" s="38"/>
    </row>
    <row r="49" spans="1:19" ht="13.5" x14ac:dyDescent="0.25">
      <c r="A49" s="6"/>
      <c r="B49" s="7" t="s">
        <v>14</v>
      </c>
      <c r="C49" s="2"/>
      <c r="D49" s="18">
        <v>8573233</v>
      </c>
      <c r="E49" s="18">
        <v>1674333</v>
      </c>
      <c r="F49" s="18">
        <v>1674333</v>
      </c>
      <c r="G49" s="18">
        <v>1674333</v>
      </c>
      <c r="H49" s="18">
        <v>1674333</v>
      </c>
      <c r="I49" s="18">
        <v>1674333</v>
      </c>
      <c r="J49" s="18">
        <v>1674333</v>
      </c>
      <c r="K49" s="18">
        <v>1674333</v>
      </c>
      <c r="L49" s="18">
        <v>1674333</v>
      </c>
      <c r="M49" s="18">
        <v>1674333</v>
      </c>
      <c r="N49" s="18">
        <v>1674333</v>
      </c>
      <c r="O49" s="18">
        <v>1674333</v>
      </c>
      <c r="P49" s="33">
        <f t="shared" si="9"/>
        <v>26990896</v>
      </c>
      <c r="Q49" s="32">
        <f t="shared" si="10"/>
        <v>6898896</v>
      </c>
      <c r="R49" s="68">
        <f>P49-Q49</f>
        <v>20092000</v>
      </c>
    </row>
    <row r="50" spans="1:19" s="39" customFormat="1" ht="13.5" x14ac:dyDescent="0.25">
      <c r="A50" s="35"/>
      <c r="B50" s="146" t="s">
        <v>64</v>
      </c>
      <c r="C50" s="139"/>
      <c r="D50" s="32">
        <v>2315327</v>
      </c>
      <c r="E50" s="32">
        <v>1187480</v>
      </c>
      <c r="F50" s="32">
        <v>1187479</v>
      </c>
      <c r="G50" s="32">
        <v>1187480</v>
      </c>
      <c r="H50" s="32">
        <v>1187480</v>
      </c>
      <c r="I50" s="32">
        <v>1187480</v>
      </c>
      <c r="J50" s="32">
        <v>1187480</v>
      </c>
      <c r="K50" s="32">
        <v>1187480</v>
      </c>
      <c r="L50" s="32">
        <v>1187480</v>
      </c>
      <c r="M50" s="32">
        <v>1187480</v>
      </c>
      <c r="N50" s="32">
        <v>1187480</v>
      </c>
      <c r="O50" s="32">
        <v>1187480</v>
      </c>
      <c r="P50" s="33">
        <f t="shared" si="9"/>
        <v>15377606</v>
      </c>
      <c r="Q50" s="32">
        <f t="shared" si="10"/>
        <v>1127847</v>
      </c>
      <c r="R50" s="68">
        <f t="shared" si="11"/>
        <v>14249759</v>
      </c>
      <c r="S50" s="38"/>
    </row>
    <row r="51" spans="1:19" s="39" customFormat="1" ht="13.5" x14ac:dyDescent="0.25">
      <c r="A51" s="35"/>
      <c r="B51" s="146" t="s">
        <v>61</v>
      </c>
      <c r="C51" s="139"/>
      <c r="D51" s="32">
        <v>9857306</v>
      </c>
      <c r="E51" s="32">
        <v>2196514</v>
      </c>
      <c r="F51" s="32">
        <v>2196514</v>
      </c>
      <c r="G51" s="32">
        <v>2196514</v>
      </c>
      <c r="H51" s="32">
        <v>2196514</v>
      </c>
      <c r="I51" s="32">
        <v>2196514</v>
      </c>
      <c r="J51" s="32">
        <v>2196514</v>
      </c>
      <c r="K51" s="32">
        <v>2196514</v>
      </c>
      <c r="L51" s="32">
        <v>2196514</v>
      </c>
      <c r="M51" s="32">
        <v>2196514</v>
      </c>
      <c r="N51" s="32">
        <v>2196514</v>
      </c>
      <c r="O51" s="32">
        <v>2196515</v>
      </c>
      <c r="P51" s="33">
        <f t="shared" si="9"/>
        <v>34018961</v>
      </c>
      <c r="Q51" s="32">
        <f t="shared" si="10"/>
        <v>7660792</v>
      </c>
      <c r="R51" s="68">
        <f t="shared" si="11"/>
        <v>26358169</v>
      </c>
      <c r="S51" s="38"/>
    </row>
    <row r="52" spans="1:19" ht="13.5" x14ac:dyDescent="0.25">
      <c r="A52" s="6"/>
      <c r="B52" s="147" t="s">
        <v>16</v>
      </c>
      <c r="C52" s="148"/>
      <c r="D52" s="32">
        <v>298432</v>
      </c>
      <c r="E52" s="32">
        <v>554568</v>
      </c>
      <c r="F52" s="32">
        <v>426000</v>
      </c>
      <c r="G52" s="32">
        <v>426000</v>
      </c>
      <c r="H52" s="32">
        <v>426000</v>
      </c>
      <c r="I52" s="32">
        <v>426000</v>
      </c>
      <c r="J52" s="32">
        <v>426000</v>
      </c>
      <c r="K52" s="32">
        <v>426000</v>
      </c>
      <c r="L52" s="32">
        <v>426000</v>
      </c>
      <c r="M52" s="32">
        <v>426000</v>
      </c>
      <c r="N52" s="32">
        <v>426000</v>
      </c>
      <c r="O52" s="32">
        <v>942150</v>
      </c>
      <c r="P52" s="33">
        <f t="shared" si="9"/>
        <v>5629150</v>
      </c>
      <c r="Q52" s="32">
        <f t="shared" si="10"/>
        <v>516150</v>
      </c>
      <c r="R52" s="68">
        <f t="shared" si="11"/>
        <v>5113000</v>
      </c>
    </row>
    <row r="53" spans="1:19" s="39" customFormat="1" ht="13.5" x14ac:dyDescent="0.25">
      <c r="A53" s="35"/>
      <c r="B53" s="36" t="s">
        <v>62</v>
      </c>
      <c r="C53" s="37"/>
      <c r="D53" s="32">
        <v>24926690</v>
      </c>
      <c r="E53" s="32">
        <v>26080200</v>
      </c>
      <c r="F53" s="32">
        <v>26080200</v>
      </c>
      <c r="G53" s="32">
        <v>26080200</v>
      </c>
      <c r="H53" s="32">
        <v>26080200</v>
      </c>
      <c r="I53" s="32">
        <v>26080200</v>
      </c>
      <c r="J53" s="32">
        <v>26080200</v>
      </c>
      <c r="K53" s="32">
        <v>26080200</v>
      </c>
      <c r="L53" s="32">
        <v>26080200</v>
      </c>
      <c r="M53" s="32">
        <v>26080200</v>
      </c>
      <c r="N53" s="32">
        <v>26080200</v>
      </c>
      <c r="O53" s="32">
        <v>31046222</v>
      </c>
      <c r="P53" s="33">
        <f t="shared" si="9"/>
        <v>316774912</v>
      </c>
      <c r="Q53" s="32">
        <v>42627276</v>
      </c>
      <c r="R53" s="68">
        <f t="shared" si="11"/>
        <v>274147636</v>
      </c>
      <c r="S53" s="38"/>
    </row>
    <row r="54" spans="1:19" s="39" customFormat="1" ht="13.5" x14ac:dyDescent="0.25">
      <c r="A54" s="35"/>
      <c r="B54" s="36" t="s">
        <v>58</v>
      </c>
      <c r="C54" s="37"/>
      <c r="D54" s="32">
        <v>4400000</v>
      </c>
      <c r="E54" s="32">
        <v>4400000</v>
      </c>
      <c r="F54" s="32">
        <v>4400000</v>
      </c>
      <c r="G54" s="32">
        <v>4300000</v>
      </c>
      <c r="H54" s="32">
        <v>4300000</v>
      </c>
      <c r="I54" s="32">
        <v>15810110</v>
      </c>
      <c r="J54" s="32">
        <v>5113000</v>
      </c>
      <c r="K54" s="32">
        <v>5113000</v>
      </c>
      <c r="L54" s="32">
        <v>4400000</v>
      </c>
      <c r="M54" s="32">
        <v>4400000</v>
      </c>
      <c r="N54" s="32">
        <v>4400000</v>
      </c>
      <c r="O54" s="32">
        <v>4400000</v>
      </c>
      <c r="P54" s="33">
        <f>SUM(D54:O54)</f>
        <v>65436110</v>
      </c>
      <c r="Q54" s="32">
        <f t="shared" si="10"/>
        <v>10698020</v>
      </c>
      <c r="R54" s="68">
        <f t="shared" si="11"/>
        <v>54738090</v>
      </c>
      <c r="S54" s="38"/>
    </row>
    <row r="55" spans="1:19" s="39" customFormat="1" ht="13.5" x14ac:dyDescent="0.25">
      <c r="A55" s="35"/>
      <c r="B55" s="36" t="s">
        <v>57</v>
      </c>
      <c r="C55" s="37"/>
      <c r="D55" s="32">
        <v>7442317</v>
      </c>
      <c r="E55" s="32">
        <v>4427683</v>
      </c>
      <c r="F55" s="32">
        <v>4424000</v>
      </c>
      <c r="G55" s="32">
        <v>4424000</v>
      </c>
      <c r="H55" s="32">
        <v>4424000</v>
      </c>
      <c r="I55" s="32">
        <v>4424000</v>
      </c>
      <c r="J55" s="32">
        <v>4424000</v>
      </c>
      <c r="K55" s="32">
        <v>4424000</v>
      </c>
      <c r="L55" s="32">
        <v>4424000</v>
      </c>
      <c r="M55" s="32">
        <v>4424000</v>
      </c>
      <c r="N55" s="32">
        <v>4424000</v>
      </c>
      <c r="O55" s="32">
        <v>6010419</v>
      </c>
      <c r="P55" s="33">
        <f t="shared" si="9"/>
        <v>57696419</v>
      </c>
      <c r="Q55" s="116">
        <v>1586419</v>
      </c>
      <c r="R55" s="68">
        <f t="shared" si="11"/>
        <v>56110000</v>
      </c>
      <c r="S55" s="38"/>
    </row>
    <row r="56" spans="1:19" ht="13.5" x14ac:dyDescent="0.25">
      <c r="A56" s="6"/>
      <c r="B56" s="146" t="s">
        <v>22</v>
      </c>
      <c r="C56" s="139"/>
      <c r="D56" s="32">
        <v>4000000</v>
      </c>
      <c r="E56" s="32">
        <v>4100000</v>
      </c>
      <c r="F56" s="32">
        <v>4300000</v>
      </c>
      <c r="G56" s="32">
        <v>4200000</v>
      </c>
      <c r="H56" s="32">
        <v>4000000</v>
      </c>
      <c r="I56" s="32">
        <v>4100000</v>
      </c>
      <c r="J56" s="32">
        <v>4000000</v>
      </c>
      <c r="K56" s="32">
        <v>5692000</v>
      </c>
      <c r="L56" s="32">
        <v>4000000</v>
      </c>
      <c r="M56" s="32">
        <v>4300000</v>
      </c>
      <c r="N56" s="32">
        <v>4200000</v>
      </c>
      <c r="O56" s="32">
        <v>5308523</v>
      </c>
      <c r="P56" s="33">
        <f t="shared" si="9"/>
        <v>52200523</v>
      </c>
      <c r="Q56" s="32">
        <f>Q13</f>
        <v>600523</v>
      </c>
      <c r="R56" s="68">
        <f>P56-Q56</f>
        <v>51600000</v>
      </c>
    </row>
    <row r="57" spans="1:19" s="39" customFormat="1" ht="13.5" x14ac:dyDescent="0.25">
      <c r="A57" s="43"/>
      <c r="B57" s="44" t="s">
        <v>54</v>
      </c>
      <c r="C57" s="44"/>
      <c r="D57" s="40">
        <v>50000000</v>
      </c>
      <c r="E57" s="40">
        <v>56000000</v>
      </c>
      <c r="F57" s="40">
        <v>50000000</v>
      </c>
      <c r="G57" s="40">
        <v>50000000</v>
      </c>
      <c r="H57" s="40">
        <v>60000000</v>
      </c>
      <c r="I57" s="40">
        <v>60000000</v>
      </c>
      <c r="J57" s="40">
        <v>55000000</v>
      </c>
      <c r="K57" s="40">
        <v>50000000</v>
      </c>
      <c r="L57" s="40">
        <v>60000000</v>
      </c>
      <c r="M57" s="40">
        <v>55000000</v>
      </c>
      <c r="N57" s="40">
        <v>55000000</v>
      </c>
      <c r="O57" s="40">
        <v>250588714</v>
      </c>
      <c r="P57" s="33">
        <f>SUM(D57:O57)</f>
        <v>851588714</v>
      </c>
      <c r="Q57" s="32">
        <f>Q14</f>
        <v>175017253</v>
      </c>
      <c r="R57" s="68">
        <f>P57-Q57</f>
        <v>676571461</v>
      </c>
      <c r="S57" s="38"/>
    </row>
    <row r="58" spans="1:19" s="63" customFormat="1" ht="14.25" thickBot="1" x14ac:dyDescent="0.3">
      <c r="A58" s="168" t="s">
        <v>26</v>
      </c>
      <c r="B58" s="169"/>
      <c r="C58" s="170"/>
      <c r="D58" s="59">
        <f>SUM(D47:D57)</f>
        <v>134247722</v>
      </c>
      <c r="E58" s="59">
        <f t="shared" ref="E58:O58" si="12">SUM(E47:E57)</f>
        <v>126776041</v>
      </c>
      <c r="F58" s="59">
        <f t="shared" si="12"/>
        <v>122637414</v>
      </c>
      <c r="G58" s="59">
        <f t="shared" si="12"/>
        <v>120307390</v>
      </c>
      <c r="H58" s="59">
        <f t="shared" si="12"/>
        <v>130609090</v>
      </c>
      <c r="I58" s="59">
        <f t="shared" si="12"/>
        <v>143876425</v>
      </c>
      <c r="J58" s="59">
        <f t="shared" si="12"/>
        <v>126748390</v>
      </c>
      <c r="K58" s="59">
        <f t="shared" si="12"/>
        <v>122990390</v>
      </c>
      <c r="L58" s="59">
        <f t="shared" si="12"/>
        <v>130602015</v>
      </c>
      <c r="M58" s="59">
        <f t="shared" si="12"/>
        <v>123771090</v>
      </c>
      <c r="N58" s="59">
        <f t="shared" si="12"/>
        <v>124385390</v>
      </c>
      <c r="O58" s="59">
        <f t="shared" si="12"/>
        <v>332445239</v>
      </c>
      <c r="P58" s="49">
        <f t="shared" si="9"/>
        <v>1739396596</v>
      </c>
      <c r="Q58" s="60">
        <f>SUM(Q47:Q57)</f>
        <v>249477562</v>
      </c>
      <c r="R58" s="60">
        <f>SUM(R47:R57)</f>
        <v>1489919034</v>
      </c>
      <c r="S58" s="62"/>
    </row>
    <row r="59" spans="1:19" x14ac:dyDescent="0.2">
      <c r="A59" s="12"/>
      <c r="B59" s="13"/>
      <c r="C59" s="1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9"/>
    </row>
    <row r="60" spans="1:19" x14ac:dyDescent="0.2">
      <c r="A60" s="158" t="s">
        <v>27</v>
      </c>
      <c r="B60" s="159"/>
      <c r="C60" s="160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</row>
    <row r="61" spans="1:19" s="39" customFormat="1" ht="13.5" x14ac:dyDescent="0.25">
      <c r="A61" s="35"/>
      <c r="B61" s="36" t="s">
        <v>62</v>
      </c>
      <c r="C61" s="37"/>
      <c r="D61" s="32"/>
      <c r="E61" s="32">
        <v>1360000</v>
      </c>
      <c r="F61" s="32">
        <v>2101800</v>
      </c>
      <c r="G61" s="32"/>
      <c r="H61" s="32"/>
      <c r="I61" s="32">
        <v>2101800</v>
      </c>
      <c r="J61" s="32"/>
      <c r="K61" s="32"/>
      <c r="L61" s="32">
        <v>2101800</v>
      </c>
      <c r="M61" s="32"/>
      <c r="N61" s="32"/>
      <c r="O61" s="32">
        <v>2101800</v>
      </c>
      <c r="P61" s="33">
        <f>SUM(D61:O61)</f>
        <v>9767200</v>
      </c>
      <c r="Q61" s="32">
        <v>1360000</v>
      </c>
      <c r="R61" s="34">
        <f>P61-Q61</f>
        <v>8407200</v>
      </c>
      <c r="S61" s="38"/>
    </row>
    <row r="62" spans="1:19" s="39" customFormat="1" ht="13.5" x14ac:dyDescent="0.25">
      <c r="A62" s="35"/>
      <c r="B62" s="36" t="s">
        <v>58</v>
      </c>
      <c r="C62" s="37"/>
      <c r="D62" s="32">
        <v>300000</v>
      </c>
      <c r="E62" s="32">
        <v>300000</v>
      </c>
      <c r="F62" s="32">
        <v>300000</v>
      </c>
      <c r="G62" s="32">
        <v>300000</v>
      </c>
      <c r="H62" s="32">
        <v>300000</v>
      </c>
      <c r="I62" s="32">
        <v>300000</v>
      </c>
      <c r="J62" s="32">
        <v>300000</v>
      </c>
      <c r="K62" s="32">
        <v>300000</v>
      </c>
      <c r="L62" s="32">
        <v>300000</v>
      </c>
      <c r="M62" s="32">
        <v>300000</v>
      </c>
      <c r="N62" s="32">
        <v>300000</v>
      </c>
      <c r="O62" s="32">
        <v>300000</v>
      </c>
      <c r="P62" s="33">
        <f t="shared" ref="P62:P83" si="13">SUM(D62:O62)</f>
        <v>3600000</v>
      </c>
      <c r="Q62" s="32"/>
      <c r="R62" s="68">
        <f>P62</f>
        <v>3600000</v>
      </c>
      <c r="S62" s="38"/>
    </row>
    <row r="63" spans="1:19" s="39" customFormat="1" ht="13.5" x14ac:dyDescent="0.25">
      <c r="A63" s="35"/>
      <c r="B63" s="146" t="s">
        <v>22</v>
      </c>
      <c r="C63" s="139"/>
      <c r="D63" s="32"/>
      <c r="E63" s="32"/>
      <c r="F63" s="32"/>
      <c r="G63" s="32"/>
      <c r="H63" s="32"/>
      <c r="I63" s="32">
        <v>300000</v>
      </c>
      <c r="J63" s="32">
        <v>205890</v>
      </c>
      <c r="K63" s="32"/>
      <c r="L63" s="32"/>
      <c r="M63" s="32"/>
      <c r="N63" s="32"/>
      <c r="O63" s="32"/>
      <c r="P63" s="33">
        <f t="shared" si="13"/>
        <v>505890</v>
      </c>
      <c r="Q63" s="32" t="s">
        <v>20</v>
      </c>
      <c r="R63" s="34">
        <f>P63</f>
        <v>505890</v>
      </c>
      <c r="S63" s="38"/>
    </row>
    <row r="64" spans="1:19" s="39" customFormat="1" ht="13.5" x14ac:dyDescent="0.25">
      <c r="A64" s="46"/>
      <c r="B64" s="36" t="s">
        <v>54</v>
      </c>
      <c r="C64" s="37"/>
      <c r="D64" s="40">
        <v>10000000</v>
      </c>
      <c r="E64" s="40">
        <v>10000000</v>
      </c>
      <c r="F64" s="40">
        <v>12000000</v>
      </c>
      <c r="G64" s="40">
        <v>12000000</v>
      </c>
      <c r="H64" s="40">
        <v>8000000</v>
      </c>
      <c r="I64" s="40">
        <v>8000000</v>
      </c>
      <c r="J64" s="40">
        <v>8000000</v>
      </c>
      <c r="K64" s="40">
        <v>8000000</v>
      </c>
      <c r="L64" s="40">
        <v>12000000</v>
      </c>
      <c r="M64" s="40">
        <v>15000000</v>
      </c>
      <c r="N64" s="40">
        <v>15000000</v>
      </c>
      <c r="O64" s="40">
        <v>16058154</v>
      </c>
      <c r="P64" s="33">
        <f t="shared" si="13"/>
        <v>134058154</v>
      </c>
      <c r="Q64" s="40"/>
      <c r="R64" s="34">
        <f>P64</f>
        <v>134058154</v>
      </c>
      <c r="S64" s="38"/>
    </row>
    <row r="65" spans="1:19" s="39" customFormat="1" ht="13.5" x14ac:dyDescent="0.25">
      <c r="A65" s="46"/>
      <c r="B65" s="146" t="s">
        <v>55</v>
      </c>
      <c r="C65" s="13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33">
        <f t="shared" si="13"/>
        <v>0</v>
      </c>
      <c r="Q65" s="40"/>
      <c r="R65" s="34">
        <f>P65</f>
        <v>0</v>
      </c>
      <c r="S65" s="38"/>
    </row>
    <row r="66" spans="1:19" s="39" customFormat="1" ht="14.25" thickBot="1" x14ac:dyDescent="0.3">
      <c r="A66" s="165" t="s">
        <v>28</v>
      </c>
      <c r="B66" s="166"/>
      <c r="C66" s="167"/>
      <c r="D66" s="49">
        <f>SUM(D61:D65)</f>
        <v>10300000</v>
      </c>
      <c r="E66" s="49">
        <f t="shared" ref="E66:O66" si="14">SUM(E61:E65)</f>
        <v>11660000</v>
      </c>
      <c r="F66" s="49">
        <f t="shared" si="14"/>
        <v>14401800</v>
      </c>
      <c r="G66" s="49">
        <f t="shared" si="14"/>
        <v>12300000</v>
      </c>
      <c r="H66" s="49">
        <f t="shared" si="14"/>
        <v>8300000</v>
      </c>
      <c r="I66" s="49">
        <f t="shared" si="14"/>
        <v>10701800</v>
      </c>
      <c r="J66" s="49">
        <f t="shared" si="14"/>
        <v>8505890</v>
      </c>
      <c r="K66" s="49">
        <f t="shared" si="14"/>
        <v>8300000</v>
      </c>
      <c r="L66" s="49">
        <f t="shared" si="14"/>
        <v>14401800</v>
      </c>
      <c r="M66" s="49">
        <f t="shared" si="14"/>
        <v>15300000</v>
      </c>
      <c r="N66" s="49">
        <f t="shared" si="14"/>
        <v>15300000</v>
      </c>
      <c r="O66" s="49">
        <f t="shared" si="14"/>
        <v>18459954</v>
      </c>
      <c r="P66" s="49">
        <f t="shared" si="13"/>
        <v>147931244</v>
      </c>
      <c r="Q66" s="49">
        <f>SUM(Q61:Q65)</f>
        <v>1360000</v>
      </c>
      <c r="R66" s="109">
        <f>SUM(R61:R65)</f>
        <v>146571244</v>
      </c>
      <c r="S66" s="38"/>
    </row>
    <row r="67" spans="1:19" ht="13.5" x14ac:dyDescent="0.25">
      <c r="A67" s="12"/>
      <c r="B67" s="13"/>
      <c r="C67" s="13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33">
        <f t="shared" si="13"/>
        <v>0</v>
      </c>
      <c r="Q67" s="28"/>
      <c r="R67" s="29"/>
    </row>
    <row r="68" spans="1:19" ht="13.5" x14ac:dyDescent="0.25">
      <c r="A68" s="158" t="s">
        <v>29</v>
      </c>
      <c r="B68" s="159"/>
      <c r="C68" s="16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33">
        <f t="shared" si="13"/>
        <v>0</v>
      </c>
      <c r="Q68" s="24"/>
      <c r="R68" s="25"/>
    </row>
    <row r="69" spans="1:19" s="39" customFormat="1" ht="13.5" x14ac:dyDescent="0.25">
      <c r="A69" s="35"/>
      <c r="B69" s="36" t="s">
        <v>62</v>
      </c>
      <c r="C69" s="3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3">
        <f t="shared" si="13"/>
        <v>0</v>
      </c>
      <c r="Q69" s="32"/>
      <c r="R69" s="34">
        <f>P69</f>
        <v>0</v>
      </c>
      <c r="S69" s="38"/>
    </row>
    <row r="70" spans="1:19" s="39" customFormat="1" ht="13.5" x14ac:dyDescent="0.25">
      <c r="A70" s="51"/>
      <c r="B70" s="138" t="s">
        <v>53</v>
      </c>
      <c r="C70" s="139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>
        <f t="shared" si="13"/>
        <v>0</v>
      </c>
      <c r="Q70" s="32"/>
      <c r="R70" s="34"/>
      <c r="S70" s="38"/>
    </row>
    <row r="71" spans="1:19" s="39" customFormat="1" ht="13.5" x14ac:dyDescent="0.25">
      <c r="A71" s="46"/>
      <c r="B71" s="47" t="s">
        <v>54</v>
      </c>
      <c r="C71" s="48"/>
      <c r="D71" s="40">
        <v>2500000</v>
      </c>
      <c r="E71" s="40">
        <v>2500000</v>
      </c>
      <c r="F71" s="40">
        <v>2600000</v>
      </c>
      <c r="G71" s="40">
        <v>2600000</v>
      </c>
      <c r="H71" s="40">
        <v>2400000</v>
      </c>
      <c r="I71" s="40">
        <v>2400000</v>
      </c>
      <c r="J71" s="40">
        <v>2300000</v>
      </c>
      <c r="K71" s="40">
        <v>2300000</v>
      </c>
      <c r="L71" s="40">
        <v>2600000</v>
      </c>
      <c r="M71" s="40">
        <v>2400000</v>
      </c>
      <c r="N71" s="40">
        <v>2500000</v>
      </c>
      <c r="O71" s="40">
        <v>3700000</v>
      </c>
      <c r="P71" s="33">
        <f t="shared" si="13"/>
        <v>30800000</v>
      </c>
      <c r="Q71" s="40"/>
      <c r="R71" s="45">
        <f>P71-Q71</f>
        <v>30800000</v>
      </c>
      <c r="S71" s="38"/>
    </row>
    <row r="72" spans="1:19" s="88" customFormat="1" ht="14.25" thickBot="1" x14ac:dyDescent="0.3">
      <c r="A72" s="80" t="s">
        <v>30</v>
      </c>
      <c r="B72" s="81"/>
      <c r="C72" s="82"/>
      <c r="D72" s="84">
        <f>SUM(D69:D71)</f>
        <v>2500000</v>
      </c>
      <c r="E72" s="84">
        <f t="shared" ref="E72:O72" si="15">SUM(E69:E71)</f>
        <v>2500000</v>
      </c>
      <c r="F72" s="84">
        <f t="shared" si="15"/>
        <v>2600000</v>
      </c>
      <c r="G72" s="84">
        <f t="shared" si="15"/>
        <v>2600000</v>
      </c>
      <c r="H72" s="84">
        <f t="shared" si="15"/>
        <v>2400000</v>
      </c>
      <c r="I72" s="84">
        <f t="shared" si="15"/>
        <v>2400000</v>
      </c>
      <c r="J72" s="84">
        <f t="shared" si="15"/>
        <v>2300000</v>
      </c>
      <c r="K72" s="84">
        <f t="shared" si="15"/>
        <v>2300000</v>
      </c>
      <c r="L72" s="84">
        <f t="shared" si="15"/>
        <v>2600000</v>
      </c>
      <c r="M72" s="84">
        <f t="shared" si="15"/>
        <v>2400000</v>
      </c>
      <c r="N72" s="84">
        <f t="shared" si="15"/>
        <v>2500000</v>
      </c>
      <c r="O72" s="84">
        <f t="shared" si="15"/>
        <v>3700000</v>
      </c>
      <c r="P72" s="84">
        <f t="shared" si="13"/>
        <v>30800000</v>
      </c>
      <c r="Q72" s="85"/>
      <c r="R72" s="86">
        <f>SUM(R69:R71)</f>
        <v>30800000</v>
      </c>
      <c r="S72" s="87"/>
    </row>
    <row r="73" spans="1:19" s="94" customFormat="1" ht="13.5" x14ac:dyDescent="0.25">
      <c r="A73" s="89"/>
      <c r="B73" s="90"/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33">
        <f t="shared" si="13"/>
        <v>0</v>
      </c>
      <c r="Q73" s="91"/>
      <c r="R73" s="92"/>
      <c r="S73" s="93"/>
    </row>
    <row r="74" spans="1:19" s="94" customFormat="1" ht="13.5" x14ac:dyDescent="0.25">
      <c r="A74" s="77" t="s">
        <v>31</v>
      </c>
      <c r="B74" s="78"/>
      <c r="C74" s="79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33">
        <f t="shared" si="13"/>
        <v>0</v>
      </c>
      <c r="Q74" s="95"/>
      <c r="R74" s="96"/>
      <c r="S74" s="93"/>
    </row>
    <row r="75" spans="1:19" s="94" customFormat="1" ht="13.5" x14ac:dyDescent="0.25">
      <c r="A75" s="77"/>
      <c r="B75" s="94" t="s">
        <v>59</v>
      </c>
      <c r="C75" s="37"/>
      <c r="D75" s="95"/>
      <c r="E75" s="32"/>
      <c r="F75" s="115">
        <v>763000</v>
      </c>
      <c r="H75" s="32"/>
      <c r="I75" s="95"/>
      <c r="J75" s="95"/>
      <c r="K75" s="95"/>
      <c r="L75" s="95"/>
      <c r="M75" s="95"/>
      <c r="N75" s="95"/>
      <c r="O75" s="95"/>
      <c r="P75" s="33">
        <f t="shared" si="13"/>
        <v>763000</v>
      </c>
      <c r="Q75" s="106"/>
      <c r="R75" s="108">
        <v>763000</v>
      </c>
      <c r="S75" s="93"/>
    </row>
    <row r="76" spans="1:19" s="88" customFormat="1" ht="13.5" x14ac:dyDescent="0.25">
      <c r="A76" s="97"/>
      <c r="B76" s="36" t="s">
        <v>61</v>
      </c>
      <c r="C76" s="37"/>
      <c r="D76" s="32"/>
      <c r="E76" s="32"/>
      <c r="F76" s="107"/>
      <c r="G76" s="115"/>
      <c r="H76" s="32"/>
      <c r="I76" s="32"/>
      <c r="J76" s="32"/>
      <c r="K76" s="32"/>
      <c r="L76" s="32"/>
      <c r="M76" s="32"/>
      <c r="N76" s="32"/>
      <c r="O76" s="32"/>
      <c r="P76" s="33">
        <f t="shared" si="13"/>
        <v>0</v>
      </c>
      <c r="Q76" s="98"/>
      <c r="R76" s="99">
        <f>P76</f>
        <v>0</v>
      </c>
      <c r="S76" s="87"/>
    </row>
    <row r="77" spans="1:19" s="88" customFormat="1" ht="13.5" x14ac:dyDescent="0.25">
      <c r="A77" s="97"/>
      <c r="B77" s="36" t="s">
        <v>58</v>
      </c>
      <c r="C77" s="37"/>
      <c r="D77" s="32"/>
      <c r="E77" s="32"/>
      <c r="F77" s="107"/>
      <c r="G77" s="32"/>
      <c r="H77" s="32"/>
      <c r="I77" s="32"/>
      <c r="J77" s="32"/>
      <c r="K77" s="32"/>
      <c r="L77" s="32"/>
      <c r="M77" s="32"/>
      <c r="N77" s="32"/>
      <c r="O77" s="32"/>
      <c r="P77" s="33">
        <f t="shared" si="13"/>
        <v>0</v>
      </c>
      <c r="Q77" s="98"/>
      <c r="R77" s="99">
        <f>P77</f>
        <v>0</v>
      </c>
      <c r="S77" s="87"/>
    </row>
    <row r="78" spans="1:19" s="94" customFormat="1" ht="13.5" x14ac:dyDescent="0.25">
      <c r="A78" s="77"/>
      <c r="B78" s="83" t="s">
        <v>53</v>
      </c>
      <c r="C78" s="37"/>
      <c r="D78" s="32"/>
      <c r="E78" s="32"/>
      <c r="F78" s="107"/>
      <c r="G78" s="32"/>
      <c r="H78" s="32"/>
      <c r="I78" s="32"/>
      <c r="J78" s="32"/>
      <c r="K78" s="32"/>
      <c r="L78" s="32"/>
      <c r="M78" s="32"/>
      <c r="N78" s="32"/>
      <c r="O78" s="32"/>
      <c r="P78" s="33">
        <f t="shared" si="13"/>
        <v>0</v>
      </c>
      <c r="Q78" s="95"/>
      <c r="R78" s="99">
        <f>P78</f>
        <v>0</v>
      </c>
      <c r="S78" s="93"/>
    </row>
    <row r="79" spans="1:19" s="88" customFormat="1" ht="13.5" x14ac:dyDescent="0.25">
      <c r="A79" s="97"/>
      <c r="B79" s="83" t="s">
        <v>54</v>
      </c>
      <c r="C79" s="37"/>
      <c r="D79" s="32">
        <v>30000000</v>
      </c>
      <c r="E79" s="32">
        <v>30000000</v>
      </c>
      <c r="F79" s="107">
        <v>50000000</v>
      </c>
      <c r="G79" s="32">
        <v>30000000</v>
      </c>
      <c r="H79" s="32">
        <v>35000000</v>
      </c>
      <c r="I79" s="32">
        <v>30000000</v>
      </c>
      <c r="J79" s="32">
        <v>25000000</v>
      </c>
      <c r="K79" s="32">
        <v>25000000</v>
      </c>
      <c r="L79" s="32">
        <v>25000000</v>
      </c>
      <c r="M79" s="32">
        <v>130000000</v>
      </c>
      <c r="N79" s="32">
        <v>30000000</v>
      </c>
      <c r="O79" s="32">
        <v>21500000</v>
      </c>
      <c r="P79" s="33">
        <f t="shared" si="13"/>
        <v>461500000</v>
      </c>
      <c r="Q79" s="98" t="s">
        <v>20</v>
      </c>
      <c r="R79" s="99">
        <f>P79</f>
        <v>461500000</v>
      </c>
      <c r="S79" s="87"/>
    </row>
    <row r="80" spans="1:19" s="88" customFormat="1" ht="14.25" thickBot="1" x14ac:dyDescent="0.3">
      <c r="A80" s="80" t="s">
        <v>32</v>
      </c>
      <c r="B80" s="81"/>
      <c r="C80" s="82"/>
      <c r="D80" s="84">
        <f>SUM(D75:D79)</f>
        <v>30000000</v>
      </c>
      <c r="E80" s="84">
        <f t="shared" ref="E80:O80" si="16">SUM(E75:E79)</f>
        <v>30000000</v>
      </c>
      <c r="F80" s="131">
        <f t="shared" si="16"/>
        <v>50763000</v>
      </c>
      <c r="G80" s="84">
        <f>SUM(G76:G79)</f>
        <v>30000000</v>
      </c>
      <c r="H80" s="84">
        <f t="shared" si="16"/>
        <v>35000000</v>
      </c>
      <c r="I80" s="84">
        <f t="shared" si="16"/>
        <v>30000000</v>
      </c>
      <c r="J80" s="84">
        <f t="shared" si="16"/>
        <v>25000000</v>
      </c>
      <c r="K80" s="84">
        <f t="shared" si="16"/>
        <v>25000000</v>
      </c>
      <c r="L80" s="84">
        <f t="shared" si="16"/>
        <v>25000000</v>
      </c>
      <c r="M80" s="84">
        <f t="shared" si="16"/>
        <v>130000000</v>
      </c>
      <c r="N80" s="84">
        <f t="shared" si="16"/>
        <v>30000000</v>
      </c>
      <c r="O80" s="84">
        <f t="shared" si="16"/>
        <v>21500000</v>
      </c>
      <c r="P80" s="84">
        <f t="shared" si="13"/>
        <v>462263000</v>
      </c>
      <c r="Q80" s="85">
        <f>SUM(Q79)</f>
        <v>0</v>
      </c>
      <c r="R80" s="86">
        <f>P80</f>
        <v>462263000</v>
      </c>
      <c r="S80" s="87"/>
    </row>
    <row r="81" spans="1:19" s="88" customFormat="1" ht="13.5" x14ac:dyDescent="0.25">
      <c r="A81" s="65" t="s">
        <v>33</v>
      </c>
      <c r="B81" s="66"/>
      <c r="C81" s="67"/>
      <c r="D81" s="100">
        <f t="shared" ref="D81:O81" si="17">SUM(D80,D72,D66,D58,D44,D29)</f>
        <v>324708517</v>
      </c>
      <c r="E81" s="100">
        <f t="shared" si="17"/>
        <v>316472249</v>
      </c>
      <c r="F81" s="132">
        <f t="shared" si="17"/>
        <v>343882000</v>
      </c>
      <c r="G81" s="100">
        <f t="shared" si="17"/>
        <v>308239794</v>
      </c>
      <c r="H81" s="100">
        <f t="shared" si="17"/>
        <v>316213470</v>
      </c>
      <c r="I81" s="100">
        <f t="shared" si="17"/>
        <v>334629187</v>
      </c>
      <c r="J81" s="100">
        <f t="shared" si="17"/>
        <v>306306368</v>
      </c>
      <c r="K81" s="100">
        <f t="shared" si="17"/>
        <v>304189115</v>
      </c>
      <c r="L81" s="100">
        <f t="shared" si="17"/>
        <v>317019385</v>
      </c>
      <c r="M81" s="100">
        <f t="shared" si="17"/>
        <v>411537180</v>
      </c>
      <c r="N81" s="100">
        <f t="shared" si="17"/>
        <v>311786409</v>
      </c>
      <c r="O81" s="100">
        <f t="shared" si="17"/>
        <v>512989639</v>
      </c>
      <c r="P81" s="33">
        <f t="shared" si="13"/>
        <v>4107973313</v>
      </c>
      <c r="Q81" s="100">
        <f>SUM(Q29,Q44,Q58,Q66,Q72,Q80)</f>
        <v>268017916</v>
      </c>
      <c r="R81" s="101">
        <f>P81-Q81</f>
        <v>3839955397</v>
      </c>
      <c r="S81" s="87"/>
    </row>
    <row r="82" spans="1:19" s="88" customFormat="1" ht="14.25" thickBot="1" x14ac:dyDescent="0.3">
      <c r="A82" s="97" t="s">
        <v>34</v>
      </c>
      <c r="B82" s="44"/>
      <c r="C82" s="44"/>
      <c r="D82" s="49">
        <f>D128</f>
        <v>191738120</v>
      </c>
      <c r="E82" s="49">
        <f t="shared" ref="E82:Q82" si="18">E128</f>
        <v>201577874</v>
      </c>
      <c r="F82" s="128">
        <f t="shared" si="18"/>
        <v>215956198</v>
      </c>
      <c r="G82" s="33">
        <f t="shared" si="18"/>
        <v>194175628</v>
      </c>
      <c r="H82" s="33">
        <f t="shared" si="18"/>
        <v>192594925</v>
      </c>
      <c r="I82" s="33">
        <f t="shared" si="18"/>
        <v>201415316</v>
      </c>
      <c r="J82" s="33">
        <f t="shared" si="18"/>
        <v>191168633</v>
      </c>
      <c r="K82" s="33">
        <f t="shared" si="18"/>
        <v>191677664</v>
      </c>
      <c r="L82" s="33">
        <f t="shared" si="18"/>
        <v>152153592</v>
      </c>
      <c r="M82" s="33">
        <f t="shared" si="18"/>
        <v>150584187</v>
      </c>
      <c r="N82" s="33">
        <f t="shared" si="18"/>
        <v>163249096</v>
      </c>
      <c r="O82" s="33">
        <f t="shared" si="18"/>
        <v>162533359</v>
      </c>
      <c r="P82" s="33">
        <f t="shared" si="18"/>
        <v>2208824592</v>
      </c>
      <c r="Q82" s="33">
        <f t="shared" si="18"/>
        <v>0</v>
      </c>
      <c r="R82" s="101">
        <f>P82-Q82</f>
        <v>2208824592</v>
      </c>
    </row>
    <row r="83" spans="1:19" s="105" customFormat="1" ht="13.5" x14ac:dyDescent="0.25">
      <c r="A83" s="102" t="s">
        <v>35</v>
      </c>
      <c r="B83" s="103"/>
      <c r="C83" s="103"/>
      <c r="D83" s="107">
        <f>SUM(D81:D82)</f>
        <v>516446637</v>
      </c>
      <c r="E83" s="107">
        <f>SUM(E81:E82)</f>
        <v>518050123</v>
      </c>
      <c r="F83" s="110">
        <f t="shared" ref="F83:O83" si="19">SUM(F81:F82)</f>
        <v>559838198</v>
      </c>
      <c r="G83" s="110">
        <f>SUM(G81:G82)</f>
        <v>502415422</v>
      </c>
      <c r="H83" s="110">
        <f t="shared" si="19"/>
        <v>508808395</v>
      </c>
      <c r="I83" s="110">
        <f t="shared" si="19"/>
        <v>536044503</v>
      </c>
      <c r="J83" s="110">
        <f t="shared" si="19"/>
        <v>497475001</v>
      </c>
      <c r="K83" s="110">
        <f t="shared" si="19"/>
        <v>495866779</v>
      </c>
      <c r="L83" s="110">
        <f t="shared" si="19"/>
        <v>469172977</v>
      </c>
      <c r="M83" s="110">
        <f t="shared" si="19"/>
        <v>562121367</v>
      </c>
      <c r="N83" s="110">
        <f t="shared" si="19"/>
        <v>475035505</v>
      </c>
      <c r="O83" s="110">
        <f t="shared" si="19"/>
        <v>675522998</v>
      </c>
      <c r="P83" s="53">
        <f t="shared" si="13"/>
        <v>6316797905</v>
      </c>
      <c r="Q83" s="111">
        <f>SUM(Q81:Q82)</f>
        <v>268017916</v>
      </c>
      <c r="R83" s="104">
        <f>SUM(R81:R82)</f>
        <v>6048779989</v>
      </c>
      <c r="S83" s="93"/>
    </row>
    <row r="84" spans="1:19" s="39" customFormat="1" ht="18.75" x14ac:dyDescent="0.3">
      <c r="A84" s="140" t="s">
        <v>36</v>
      </c>
      <c r="B84" s="141"/>
      <c r="C84" s="142"/>
      <c r="D84" s="69" t="s">
        <v>37</v>
      </c>
      <c r="E84" s="5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4"/>
      <c r="S84" s="38"/>
    </row>
    <row r="85" spans="1:19" s="39" customFormat="1" ht="13.5" x14ac:dyDescent="0.25">
      <c r="A85" s="35"/>
      <c r="B85" s="146" t="s">
        <v>59</v>
      </c>
      <c r="C85" s="139"/>
      <c r="D85" s="32">
        <v>6652791</v>
      </c>
      <c r="E85" s="32">
        <v>9665624</v>
      </c>
      <c r="F85" s="32">
        <v>13000000</v>
      </c>
      <c r="G85" s="32">
        <v>11000000</v>
      </c>
      <c r="H85" s="32">
        <v>13274000</v>
      </c>
      <c r="I85" s="32">
        <v>11000000</v>
      </c>
      <c r="J85" s="32">
        <v>14000000</v>
      </c>
      <c r="K85" s="32">
        <v>15000000</v>
      </c>
      <c r="L85" s="32">
        <v>17000000</v>
      </c>
      <c r="M85" s="32">
        <v>13000000</v>
      </c>
      <c r="N85" s="32">
        <v>12000000</v>
      </c>
      <c r="O85" s="32">
        <v>12000000</v>
      </c>
      <c r="P85" s="33">
        <f>SUM(D85:O85)</f>
        <v>147592415</v>
      </c>
      <c r="Q85" s="32"/>
      <c r="R85" s="52">
        <f>P85-Q85</f>
        <v>147592415</v>
      </c>
      <c r="S85" s="38"/>
    </row>
    <row r="86" spans="1:19" s="39" customFormat="1" ht="13.5" x14ac:dyDescent="0.25">
      <c r="A86" s="35"/>
      <c r="B86" s="7" t="s">
        <v>60</v>
      </c>
      <c r="C86" s="37"/>
      <c r="D86" s="32">
        <v>2914500</v>
      </c>
      <c r="E86" s="32">
        <v>3955000</v>
      </c>
      <c r="F86" s="32">
        <v>5223500</v>
      </c>
      <c r="G86" s="32">
        <v>5715000</v>
      </c>
      <c r="H86" s="32">
        <v>5844000</v>
      </c>
      <c r="I86" s="32">
        <v>6655000</v>
      </c>
      <c r="J86" s="32">
        <v>4280000</v>
      </c>
      <c r="K86" s="32">
        <v>3000000</v>
      </c>
      <c r="L86" s="32">
        <v>2600000</v>
      </c>
      <c r="M86" s="32">
        <v>4360000</v>
      </c>
      <c r="N86" s="32">
        <v>4100000</v>
      </c>
      <c r="O86" s="32">
        <v>2430000</v>
      </c>
      <c r="P86" s="33">
        <f>SUM(D86:O86)</f>
        <v>51077000</v>
      </c>
      <c r="Q86" s="32"/>
      <c r="R86" s="52">
        <f>P86-Q86</f>
        <v>51077000</v>
      </c>
      <c r="S86" s="38"/>
    </row>
    <row r="87" spans="1:19" s="39" customFormat="1" ht="13.5" x14ac:dyDescent="0.25">
      <c r="A87" s="35"/>
      <c r="B87" s="36" t="s">
        <v>14</v>
      </c>
      <c r="C87" s="37"/>
      <c r="D87" s="32"/>
      <c r="E87" s="32">
        <v>275166</v>
      </c>
      <c r="F87" s="32"/>
      <c r="G87" s="32">
        <v>275166</v>
      </c>
      <c r="H87" s="32"/>
      <c r="I87" s="32">
        <v>275166</v>
      </c>
      <c r="J87" s="32"/>
      <c r="K87" s="32">
        <v>275166</v>
      </c>
      <c r="L87" s="32"/>
      <c r="M87" s="32">
        <v>275170</v>
      </c>
      <c r="N87" s="32"/>
      <c r="O87" s="32">
        <v>275166</v>
      </c>
      <c r="P87" s="33">
        <f t="shared" ref="P87:P98" si="20">SUM(D87:O87)</f>
        <v>1651000</v>
      </c>
      <c r="Q87" s="32"/>
      <c r="R87" s="52">
        <f t="shared" ref="R87:R95" si="21">P87-Q87</f>
        <v>1651000</v>
      </c>
      <c r="S87" s="38"/>
    </row>
    <row r="88" spans="1:19" s="39" customFormat="1" ht="13.5" x14ac:dyDescent="0.25">
      <c r="A88" s="35"/>
      <c r="B88" s="146" t="s">
        <v>64</v>
      </c>
      <c r="C88" s="139"/>
      <c r="D88" s="32"/>
      <c r="E88" s="32"/>
      <c r="F88" s="32"/>
      <c r="G88" s="32">
        <v>610000</v>
      </c>
      <c r="H88" s="32">
        <v>610000</v>
      </c>
      <c r="I88" s="32">
        <v>610000</v>
      </c>
      <c r="J88" s="32">
        <v>610000</v>
      </c>
      <c r="K88" s="32">
        <v>610000</v>
      </c>
      <c r="L88" s="32">
        <v>610000</v>
      </c>
      <c r="M88" s="32">
        <v>610000</v>
      </c>
      <c r="N88" s="32">
        <v>610000</v>
      </c>
      <c r="O88" s="32">
        <v>608000</v>
      </c>
      <c r="P88" s="33">
        <f t="shared" si="20"/>
        <v>5488000</v>
      </c>
      <c r="Q88" s="32"/>
      <c r="R88" s="52">
        <f t="shared" si="21"/>
        <v>5488000</v>
      </c>
      <c r="S88" s="38"/>
    </row>
    <row r="89" spans="1:19" ht="13.5" x14ac:dyDescent="0.25">
      <c r="A89" s="6"/>
      <c r="B89" s="147" t="s">
        <v>61</v>
      </c>
      <c r="C89" s="148"/>
      <c r="D89" s="18">
        <v>1116082</v>
      </c>
      <c r="E89" s="18">
        <v>1116082</v>
      </c>
      <c r="F89" s="18">
        <v>1125082</v>
      </c>
      <c r="G89" s="18">
        <v>1857748</v>
      </c>
      <c r="H89" s="18">
        <v>1882748</v>
      </c>
      <c r="I89" s="18">
        <v>2048254</v>
      </c>
      <c r="J89" s="18">
        <v>2048248</v>
      </c>
      <c r="K89" s="18">
        <v>2244748</v>
      </c>
      <c r="L89" s="18">
        <v>1909748</v>
      </c>
      <c r="M89" s="18">
        <v>1816748</v>
      </c>
      <c r="N89" s="18">
        <v>1741764</v>
      </c>
      <c r="O89" s="18">
        <v>1732748</v>
      </c>
      <c r="P89" s="33">
        <f t="shared" si="20"/>
        <v>20640000</v>
      </c>
      <c r="Q89" s="32"/>
      <c r="R89" s="52">
        <f t="shared" si="21"/>
        <v>20640000</v>
      </c>
    </row>
    <row r="90" spans="1:19" ht="13.5" x14ac:dyDescent="0.25">
      <c r="A90" s="6"/>
      <c r="B90" s="147" t="s">
        <v>16</v>
      </c>
      <c r="C90" s="148"/>
      <c r="D90" s="32"/>
      <c r="E90" s="32">
        <v>100000</v>
      </c>
      <c r="F90" s="32">
        <v>100000</v>
      </c>
      <c r="G90" s="32">
        <v>400000</v>
      </c>
      <c r="H90" s="32">
        <v>300000</v>
      </c>
      <c r="I90" s="32">
        <v>300000</v>
      </c>
      <c r="J90" s="32">
        <v>300000</v>
      </c>
      <c r="K90" s="32">
        <v>800000</v>
      </c>
      <c r="L90" s="32">
        <v>300000</v>
      </c>
      <c r="M90" s="4">
        <v>300000</v>
      </c>
      <c r="N90" s="4">
        <v>800000</v>
      </c>
      <c r="O90" s="4">
        <v>300000</v>
      </c>
      <c r="P90" s="33">
        <f t="shared" si="20"/>
        <v>4000000</v>
      </c>
      <c r="Q90" s="32"/>
      <c r="R90" s="52">
        <f t="shared" si="21"/>
        <v>4000000</v>
      </c>
    </row>
    <row r="91" spans="1:19" s="39" customFormat="1" ht="13.5" x14ac:dyDescent="0.25">
      <c r="A91" s="35"/>
      <c r="B91" s="36" t="s">
        <v>62</v>
      </c>
      <c r="C91" s="37"/>
      <c r="D91" s="32">
        <v>6438490</v>
      </c>
      <c r="E91" s="32">
        <v>6500000</v>
      </c>
      <c r="F91" s="32">
        <v>7000000</v>
      </c>
      <c r="G91" s="32">
        <v>7000000</v>
      </c>
      <c r="H91" s="32">
        <v>7000000</v>
      </c>
      <c r="I91" s="32">
        <v>7000000</v>
      </c>
      <c r="J91" s="32">
        <v>7000000</v>
      </c>
      <c r="K91" s="32">
        <v>7000000</v>
      </c>
      <c r="L91" s="32">
        <v>7000000</v>
      </c>
      <c r="M91" s="32">
        <v>7000000</v>
      </c>
      <c r="N91" s="32">
        <v>7000000</v>
      </c>
      <c r="O91" s="32">
        <v>11769393</v>
      </c>
      <c r="P91" s="33">
        <f>SUM(D91:O91)</f>
        <v>87707883</v>
      </c>
      <c r="Q91" s="32"/>
      <c r="R91" s="52">
        <f t="shared" si="21"/>
        <v>87707883</v>
      </c>
      <c r="S91" s="38"/>
    </row>
    <row r="92" spans="1:19" s="39" customFormat="1" ht="13.5" x14ac:dyDescent="0.25">
      <c r="A92" s="35"/>
      <c r="B92" s="36" t="s">
        <v>58</v>
      </c>
      <c r="C92" s="37"/>
      <c r="D92" s="32">
        <v>4001000</v>
      </c>
      <c r="E92" s="32">
        <v>4083000</v>
      </c>
      <c r="F92" s="32">
        <v>4083000</v>
      </c>
      <c r="G92" s="32">
        <v>4083000</v>
      </c>
      <c r="H92" s="32">
        <v>4083000</v>
      </c>
      <c r="I92" s="32">
        <v>4083000</v>
      </c>
      <c r="J92" s="32">
        <v>4083000</v>
      </c>
      <c r="K92" s="32">
        <v>4083000</v>
      </c>
      <c r="L92" s="32">
        <v>4083000</v>
      </c>
      <c r="M92" s="32">
        <v>4083000</v>
      </c>
      <c r="N92" s="32">
        <v>4126000</v>
      </c>
      <c r="O92" s="32">
        <v>4126000</v>
      </c>
      <c r="P92" s="33">
        <f t="shared" si="20"/>
        <v>49000000</v>
      </c>
      <c r="Q92" s="32"/>
      <c r="R92" s="52">
        <f t="shared" si="21"/>
        <v>49000000</v>
      </c>
      <c r="S92" s="38"/>
    </row>
    <row r="93" spans="1:19" s="39" customFormat="1" ht="13.5" x14ac:dyDescent="0.25">
      <c r="A93" s="46"/>
      <c r="B93" s="146" t="s">
        <v>63</v>
      </c>
      <c r="C93" s="13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33">
        <f t="shared" si="20"/>
        <v>0</v>
      </c>
      <c r="R93" s="52">
        <f t="shared" si="21"/>
        <v>0</v>
      </c>
      <c r="S93" s="38"/>
    </row>
    <row r="94" spans="1:19" s="39" customFormat="1" ht="13.5" x14ac:dyDescent="0.25">
      <c r="A94" s="46"/>
      <c r="B94" s="36" t="s">
        <v>56</v>
      </c>
      <c r="C94" s="37"/>
      <c r="D94" s="40">
        <v>3170000</v>
      </c>
      <c r="E94" s="40">
        <v>3178000</v>
      </c>
      <c r="F94" s="40">
        <v>3178000</v>
      </c>
      <c r="G94" s="40">
        <v>3178000</v>
      </c>
      <c r="H94" s="40">
        <v>3178000</v>
      </c>
      <c r="I94" s="40">
        <v>3178000</v>
      </c>
      <c r="J94" s="40">
        <v>3178000</v>
      </c>
      <c r="K94" s="40">
        <v>3178000</v>
      </c>
      <c r="L94" s="40">
        <v>3178000</v>
      </c>
      <c r="M94" s="40">
        <v>3178000</v>
      </c>
      <c r="N94" s="40">
        <v>3178000</v>
      </c>
      <c r="O94" s="40">
        <v>3178000</v>
      </c>
      <c r="P94" s="33">
        <f t="shared" si="20"/>
        <v>38128000</v>
      </c>
      <c r="Q94" s="32"/>
      <c r="R94" s="52">
        <f t="shared" si="21"/>
        <v>38128000</v>
      </c>
      <c r="S94" s="38"/>
    </row>
    <row r="95" spans="1:19" s="39" customFormat="1" ht="13.5" x14ac:dyDescent="0.25">
      <c r="A95" s="35"/>
      <c r="B95" s="117" t="s">
        <v>65</v>
      </c>
      <c r="C95" s="3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3">
        <f t="shared" si="20"/>
        <v>0</v>
      </c>
      <c r="Q95" s="43"/>
      <c r="R95" s="52">
        <f t="shared" si="21"/>
        <v>0</v>
      </c>
      <c r="S95" s="38"/>
    </row>
    <row r="96" spans="1:19" ht="13.5" x14ac:dyDescent="0.25">
      <c r="A96" s="6"/>
      <c r="B96" s="146" t="s">
        <v>22</v>
      </c>
      <c r="C96" s="139"/>
      <c r="D96" s="32">
        <v>341000</v>
      </c>
      <c r="E96" s="32">
        <v>343000</v>
      </c>
      <c r="F96" s="32">
        <v>339000</v>
      </c>
      <c r="G96" s="32">
        <v>341000</v>
      </c>
      <c r="H96" s="32">
        <v>342000</v>
      </c>
      <c r="I96" s="32">
        <v>330000</v>
      </c>
      <c r="J96" s="32">
        <v>340000</v>
      </c>
      <c r="K96" s="32">
        <v>341000</v>
      </c>
      <c r="L96" s="32">
        <v>342000</v>
      </c>
      <c r="M96" s="32">
        <v>342000</v>
      </c>
      <c r="N96" s="32">
        <v>340000</v>
      </c>
      <c r="O96" s="32">
        <v>359000</v>
      </c>
      <c r="P96" s="33">
        <f t="shared" si="20"/>
        <v>4100000</v>
      </c>
      <c r="Q96" s="32"/>
      <c r="R96" s="52">
        <f>P96-Q96</f>
        <v>4100000</v>
      </c>
    </row>
    <row r="97" spans="1:19" s="39" customFormat="1" ht="13.5" x14ac:dyDescent="0.25">
      <c r="A97" s="46"/>
      <c r="B97" s="47" t="s">
        <v>54</v>
      </c>
      <c r="C97" s="48"/>
      <c r="D97" s="32">
        <v>150000000</v>
      </c>
      <c r="E97" s="32">
        <v>150000000</v>
      </c>
      <c r="F97" s="32">
        <v>650000000</v>
      </c>
      <c r="G97" s="32">
        <v>150000000</v>
      </c>
      <c r="H97" s="32">
        <v>150000000</v>
      </c>
      <c r="I97" s="32">
        <v>180000000</v>
      </c>
      <c r="J97" s="32">
        <v>150000000</v>
      </c>
      <c r="K97" s="32">
        <v>150000000</v>
      </c>
      <c r="L97" s="32">
        <v>550000000</v>
      </c>
      <c r="M97" s="32">
        <v>180000000</v>
      </c>
      <c r="N97" s="32">
        <v>170000000</v>
      </c>
      <c r="O97" s="32">
        <v>204324592</v>
      </c>
      <c r="P97" s="33">
        <f>SUM(D97:O97)</f>
        <v>2834324592</v>
      </c>
      <c r="Q97" s="32"/>
      <c r="R97" s="52">
        <f>P97-Q97</f>
        <v>2834324592</v>
      </c>
      <c r="S97" s="38"/>
    </row>
    <row r="98" spans="1:19" ht="14.25" thickBot="1" x14ac:dyDescent="0.3">
      <c r="A98" s="9" t="s">
        <v>38</v>
      </c>
      <c r="B98" s="10"/>
      <c r="C98" s="11"/>
      <c r="D98" s="49">
        <f>SUM(D85:D97)</f>
        <v>174633863</v>
      </c>
      <c r="E98" s="49">
        <f t="shared" ref="E98:O98" si="22">SUM(E85:E97)</f>
        <v>179215872</v>
      </c>
      <c r="F98" s="49">
        <f t="shared" si="22"/>
        <v>684048582</v>
      </c>
      <c r="G98" s="49">
        <f t="shared" si="22"/>
        <v>184459914</v>
      </c>
      <c r="H98" s="49">
        <f t="shared" si="22"/>
        <v>186513748</v>
      </c>
      <c r="I98" s="49">
        <f t="shared" si="22"/>
        <v>215479420</v>
      </c>
      <c r="J98" s="49">
        <f t="shared" si="22"/>
        <v>185839248</v>
      </c>
      <c r="K98" s="49">
        <f t="shared" si="22"/>
        <v>186531914</v>
      </c>
      <c r="L98" s="49">
        <f t="shared" si="22"/>
        <v>587022748</v>
      </c>
      <c r="M98" s="49">
        <f t="shared" si="22"/>
        <v>214964918</v>
      </c>
      <c r="N98" s="49">
        <f t="shared" si="22"/>
        <v>203895764</v>
      </c>
      <c r="O98" s="49">
        <f t="shared" si="22"/>
        <v>241102899</v>
      </c>
      <c r="P98" s="49">
        <f t="shared" si="20"/>
        <v>3243708890</v>
      </c>
      <c r="Q98" s="49">
        <f>SUM(Q85:Q97)</f>
        <v>0</v>
      </c>
      <c r="R98" s="109">
        <f>SUM(R85:R97)</f>
        <v>3243708890</v>
      </c>
    </row>
    <row r="99" spans="1:19" x14ac:dyDescent="0.2">
      <c r="A99" s="143" t="s">
        <v>39</v>
      </c>
      <c r="B99" s="144"/>
      <c r="C99" s="145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9"/>
    </row>
    <row r="100" spans="1:19" hidden="1" x14ac:dyDescent="0.2">
      <c r="A100" s="14"/>
      <c r="B100" s="147" t="s">
        <v>13</v>
      </c>
      <c r="C100" s="14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>
        <f>SUM(F100:O100)</f>
        <v>0</v>
      </c>
      <c r="Q100" s="28"/>
      <c r="R100" s="29"/>
    </row>
    <row r="101" spans="1:19" s="39" customFormat="1" ht="13.5" x14ac:dyDescent="0.25">
      <c r="A101" s="35"/>
      <c r="B101" s="36" t="s">
        <v>59</v>
      </c>
      <c r="C101" s="37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3"/>
      <c r="Q101" s="32">
        <f>SUM(D101:P101)</f>
        <v>0</v>
      </c>
      <c r="R101" s="34">
        <f>P101</f>
        <v>0</v>
      </c>
      <c r="S101" s="38"/>
    </row>
    <row r="102" spans="1:19" hidden="1" x14ac:dyDescent="0.2">
      <c r="A102" s="6"/>
      <c r="B102" s="7" t="s">
        <v>14</v>
      </c>
      <c r="C102" s="2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32">
        <f>SUM(D102:P102)</f>
        <v>0</v>
      </c>
      <c r="R102" s="34">
        <f t="shared" ref="R102:R104" si="23">P102</f>
        <v>0</v>
      </c>
    </row>
    <row r="103" spans="1:19" hidden="1" x14ac:dyDescent="0.2">
      <c r="A103" s="6"/>
      <c r="B103" s="147" t="s">
        <v>52</v>
      </c>
      <c r="C103" s="148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32">
        <f>SUM(D103:P103)</f>
        <v>0</v>
      </c>
      <c r="R103" s="34">
        <f t="shared" si="23"/>
        <v>0</v>
      </c>
    </row>
    <row r="104" spans="1:19" ht="12" hidden="1" customHeight="1" x14ac:dyDescent="0.2">
      <c r="A104" s="6"/>
      <c r="B104" s="147" t="s">
        <v>15</v>
      </c>
      <c r="C104" s="148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32">
        <f>SUM(D104:P104)</f>
        <v>0</v>
      </c>
      <c r="R104" s="34">
        <f t="shared" si="23"/>
        <v>0</v>
      </c>
    </row>
    <row r="105" spans="1:19" ht="12" customHeight="1" x14ac:dyDescent="0.2">
      <c r="A105" s="6"/>
      <c r="B105" s="7" t="s">
        <v>60</v>
      </c>
      <c r="C105" s="2"/>
      <c r="D105" s="24"/>
      <c r="E105" s="24"/>
      <c r="F105" s="24"/>
      <c r="G105" s="24"/>
      <c r="H105" s="24"/>
      <c r="I105" s="24"/>
      <c r="J105" s="24"/>
      <c r="K105" s="24"/>
      <c r="L105" s="107">
        <v>3600000</v>
      </c>
      <c r="M105" s="107">
        <v>3600000</v>
      </c>
      <c r="N105" s="107">
        <v>3600000</v>
      </c>
      <c r="O105" s="107">
        <v>3600000</v>
      </c>
      <c r="P105" s="107">
        <f>SUM(D105:O105)</f>
        <v>14400000</v>
      </c>
      <c r="Q105" s="32"/>
      <c r="R105" s="52">
        <f t="shared" ref="R105:R123" si="24">P105-Q105</f>
        <v>14400000</v>
      </c>
    </row>
    <row r="106" spans="1:19" s="39" customFormat="1" ht="13.5" x14ac:dyDescent="0.25">
      <c r="A106" s="35"/>
      <c r="B106" s="146" t="s">
        <v>61</v>
      </c>
      <c r="C106" s="139"/>
      <c r="D106" s="32"/>
      <c r="E106" s="32"/>
      <c r="F106" s="32"/>
      <c r="G106" s="32"/>
      <c r="H106" s="32"/>
      <c r="I106" s="32"/>
      <c r="J106" s="32"/>
      <c r="K106" s="32"/>
      <c r="L106" s="107"/>
      <c r="M106" s="107"/>
      <c r="N106" s="107"/>
      <c r="O106" s="107"/>
      <c r="P106" s="128">
        <f>SUM(D106:O106)</f>
        <v>0</v>
      </c>
      <c r="Q106" s="32"/>
      <c r="R106" s="52">
        <f t="shared" si="24"/>
        <v>0</v>
      </c>
      <c r="S106" s="38"/>
    </row>
    <row r="107" spans="1:19" hidden="1" x14ac:dyDescent="0.2">
      <c r="A107" s="6"/>
      <c r="B107" s="147" t="s">
        <v>16</v>
      </c>
      <c r="C107" s="148"/>
      <c r="D107" s="24"/>
      <c r="E107" s="24"/>
      <c r="F107" s="24"/>
      <c r="G107" s="24"/>
      <c r="H107" s="24"/>
      <c r="I107" s="24"/>
      <c r="J107" s="24"/>
      <c r="K107" s="24"/>
      <c r="L107" s="107"/>
      <c r="M107" s="107"/>
      <c r="N107" s="107"/>
      <c r="O107" s="107"/>
      <c r="P107" s="107"/>
      <c r="Q107" s="32"/>
      <c r="R107" s="52">
        <f t="shared" si="24"/>
        <v>0</v>
      </c>
    </row>
    <row r="108" spans="1:19" hidden="1" x14ac:dyDescent="0.2">
      <c r="A108" s="6"/>
      <c r="B108" s="147" t="s">
        <v>17</v>
      </c>
      <c r="C108" s="148"/>
      <c r="D108" s="24"/>
      <c r="E108" s="24"/>
      <c r="F108" s="24"/>
      <c r="G108" s="24"/>
      <c r="H108" s="24"/>
      <c r="I108" s="24"/>
      <c r="J108" s="24"/>
      <c r="K108" s="24"/>
      <c r="L108" s="107"/>
      <c r="M108" s="107"/>
      <c r="N108" s="107"/>
      <c r="O108" s="107"/>
      <c r="P108" s="107"/>
      <c r="Q108" s="32"/>
      <c r="R108" s="52">
        <f t="shared" si="24"/>
        <v>0</v>
      </c>
    </row>
    <row r="109" spans="1:19" s="39" customFormat="1" ht="13.5" x14ac:dyDescent="0.25">
      <c r="A109" s="35"/>
      <c r="B109" s="36" t="s">
        <v>16</v>
      </c>
      <c r="C109" s="37"/>
      <c r="D109" s="32"/>
      <c r="E109" s="32"/>
      <c r="F109" s="32"/>
      <c r="G109" s="32"/>
      <c r="H109" s="32"/>
      <c r="I109" s="32"/>
      <c r="J109" s="32"/>
      <c r="K109" s="32"/>
      <c r="L109" s="107"/>
      <c r="M109" s="107"/>
      <c r="N109" s="107"/>
      <c r="O109" s="107"/>
      <c r="P109" s="128">
        <f t="shared" ref="P109:P114" si="25">SUM(D109:O109)</f>
        <v>0</v>
      </c>
      <c r="Q109" s="32"/>
      <c r="R109" s="52">
        <f t="shared" si="24"/>
        <v>0</v>
      </c>
      <c r="S109" s="38"/>
    </row>
    <row r="110" spans="1:19" s="39" customFormat="1" ht="13.5" x14ac:dyDescent="0.25">
      <c r="A110" s="35"/>
      <c r="B110" s="36" t="s">
        <v>62</v>
      </c>
      <c r="C110" s="37"/>
      <c r="D110" s="32">
        <v>27706228</v>
      </c>
      <c r="E110" s="32">
        <v>33000000</v>
      </c>
      <c r="F110" s="32">
        <v>33000000</v>
      </c>
      <c r="G110" s="32">
        <v>33000000</v>
      </c>
      <c r="H110" s="32">
        <v>33000000</v>
      </c>
      <c r="I110" s="32">
        <v>33000000</v>
      </c>
      <c r="J110" s="32">
        <v>33000000</v>
      </c>
      <c r="K110" s="32">
        <v>33000000</v>
      </c>
      <c r="L110" s="107">
        <v>33000000</v>
      </c>
      <c r="M110" s="107">
        <v>33000000</v>
      </c>
      <c r="N110" s="107">
        <v>31000000</v>
      </c>
      <c r="O110" s="107">
        <v>28393079</v>
      </c>
      <c r="P110" s="128">
        <f>SUM(D110:O110)</f>
        <v>384099307</v>
      </c>
      <c r="Q110" s="32"/>
      <c r="R110" s="52">
        <f t="shared" si="24"/>
        <v>384099307</v>
      </c>
      <c r="S110" s="38"/>
    </row>
    <row r="111" spans="1:19" s="39" customFormat="1" ht="13.5" x14ac:dyDescent="0.25">
      <c r="A111" s="35"/>
      <c r="B111" s="36" t="s">
        <v>58</v>
      </c>
      <c r="C111" s="37"/>
      <c r="D111" s="32"/>
      <c r="E111" s="32"/>
      <c r="F111" s="32"/>
      <c r="G111" s="32"/>
      <c r="H111" s="32"/>
      <c r="I111" s="32"/>
      <c r="J111" s="32"/>
      <c r="K111" s="32"/>
      <c r="L111" s="107"/>
      <c r="M111" s="107"/>
      <c r="N111" s="107"/>
      <c r="O111" s="107"/>
      <c r="P111" s="128">
        <f t="shared" si="25"/>
        <v>0</v>
      </c>
      <c r="Q111" s="32"/>
      <c r="R111" s="52">
        <f t="shared" si="24"/>
        <v>0</v>
      </c>
      <c r="S111" s="38"/>
    </row>
    <row r="112" spans="1:19" s="39" customFormat="1" ht="13.5" x14ac:dyDescent="0.25">
      <c r="A112" s="46"/>
      <c r="B112" s="36" t="s">
        <v>56</v>
      </c>
      <c r="C112" s="37"/>
      <c r="D112" s="40">
        <v>20000000</v>
      </c>
      <c r="E112" s="40"/>
      <c r="F112" s="40"/>
      <c r="G112" s="40"/>
      <c r="H112" s="40"/>
      <c r="I112" s="40"/>
      <c r="J112" s="40"/>
      <c r="K112" s="40"/>
      <c r="L112" s="121"/>
      <c r="M112" s="121"/>
      <c r="N112" s="121"/>
      <c r="O112" s="121"/>
      <c r="P112" s="128">
        <f t="shared" si="25"/>
        <v>20000000</v>
      </c>
      <c r="Q112" s="32"/>
      <c r="R112" s="52">
        <f t="shared" si="24"/>
        <v>20000000</v>
      </c>
      <c r="S112" s="38"/>
    </row>
    <row r="113" spans="1:19" s="39" customFormat="1" ht="13.5" x14ac:dyDescent="0.25">
      <c r="A113" s="35"/>
      <c r="B113" s="146" t="s">
        <v>22</v>
      </c>
      <c r="C113" s="139"/>
      <c r="D113" s="32">
        <v>1471000</v>
      </c>
      <c r="E113" s="32">
        <v>1470000</v>
      </c>
      <c r="F113" s="32">
        <v>1473000</v>
      </c>
      <c r="G113" s="32">
        <v>1471000</v>
      </c>
      <c r="H113" s="32">
        <v>1475000</v>
      </c>
      <c r="I113" s="32">
        <v>1472000</v>
      </c>
      <c r="J113" s="32">
        <v>1471000</v>
      </c>
      <c r="K113" s="32">
        <v>1473000</v>
      </c>
      <c r="L113" s="107">
        <v>1474000</v>
      </c>
      <c r="M113" s="107">
        <v>1471000</v>
      </c>
      <c r="N113" s="107">
        <v>1473000</v>
      </c>
      <c r="O113" s="107">
        <v>1463200</v>
      </c>
      <c r="P113" s="128">
        <f t="shared" si="25"/>
        <v>17657200</v>
      </c>
      <c r="Q113" s="32"/>
      <c r="R113" s="52">
        <f t="shared" si="24"/>
        <v>17657200</v>
      </c>
      <c r="S113" s="38"/>
    </row>
    <row r="114" spans="1:19" s="39" customFormat="1" ht="13.5" x14ac:dyDescent="0.25">
      <c r="A114" s="46"/>
      <c r="B114" s="47" t="s">
        <v>54</v>
      </c>
      <c r="C114" s="48"/>
      <c r="D114" s="40">
        <v>34000000</v>
      </c>
      <c r="E114" s="40">
        <v>700000</v>
      </c>
      <c r="F114" s="40">
        <v>700000</v>
      </c>
      <c r="G114" s="40">
        <v>700000</v>
      </c>
      <c r="H114" s="40">
        <v>700000</v>
      </c>
      <c r="I114" s="40">
        <v>700000</v>
      </c>
      <c r="J114" s="40">
        <v>700000</v>
      </c>
      <c r="K114" s="40">
        <v>700000</v>
      </c>
      <c r="L114" s="121">
        <v>700000</v>
      </c>
      <c r="M114" s="121">
        <v>700000</v>
      </c>
      <c r="N114" s="121">
        <v>700000</v>
      </c>
      <c r="O114" s="121">
        <v>1000000</v>
      </c>
      <c r="P114" s="128">
        <f t="shared" si="25"/>
        <v>42000000</v>
      </c>
      <c r="Q114" s="32"/>
      <c r="R114" s="52">
        <f t="shared" si="24"/>
        <v>42000000</v>
      </c>
      <c r="S114" s="112"/>
    </row>
    <row r="115" spans="1:19" ht="14.25" thickBot="1" x14ac:dyDescent="0.3">
      <c r="A115" s="152" t="s">
        <v>40</v>
      </c>
      <c r="B115" s="153"/>
      <c r="C115" s="154"/>
      <c r="D115" s="49">
        <f>SUM(D101:D114)</f>
        <v>83177228</v>
      </c>
      <c r="E115" s="49">
        <f t="shared" ref="E115:Q115" si="26">SUM(E101:E114)</f>
        <v>35170000</v>
      </c>
      <c r="F115" s="49">
        <f t="shared" si="26"/>
        <v>35173000</v>
      </c>
      <c r="G115" s="49">
        <f t="shared" si="26"/>
        <v>35171000</v>
      </c>
      <c r="H115" s="49">
        <f t="shared" si="26"/>
        <v>35175000</v>
      </c>
      <c r="I115" s="49">
        <f t="shared" si="26"/>
        <v>35172000</v>
      </c>
      <c r="J115" s="49">
        <f t="shared" si="26"/>
        <v>35171000</v>
      </c>
      <c r="K115" s="49">
        <f t="shared" si="26"/>
        <v>35173000</v>
      </c>
      <c r="L115" s="122">
        <f t="shared" si="26"/>
        <v>38774000</v>
      </c>
      <c r="M115" s="122">
        <f t="shared" si="26"/>
        <v>38771000</v>
      </c>
      <c r="N115" s="122">
        <f t="shared" si="26"/>
        <v>36773000</v>
      </c>
      <c r="O115" s="122">
        <f t="shared" si="26"/>
        <v>34456279</v>
      </c>
      <c r="P115" s="122">
        <f t="shared" si="26"/>
        <v>478156507</v>
      </c>
      <c r="Q115" s="49">
        <f t="shared" si="26"/>
        <v>0</v>
      </c>
      <c r="R115" s="52">
        <f t="shared" si="24"/>
        <v>478156507</v>
      </c>
    </row>
    <row r="116" spans="1:19" x14ac:dyDescent="0.2">
      <c r="A116" s="158" t="s">
        <v>41</v>
      </c>
      <c r="B116" s="159"/>
      <c r="C116" s="160"/>
      <c r="D116" s="24"/>
      <c r="E116" s="24"/>
      <c r="F116" s="24"/>
      <c r="G116" s="24"/>
      <c r="H116" s="24"/>
      <c r="I116" s="24"/>
      <c r="J116" s="24"/>
      <c r="K116" s="24"/>
      <c r="L116" s="107"/>
      <c r="M116" s="107"/>
      <c r="N116" s="107"/>
      <c r="O116" s="107"/>
      <c r="P116" s="107"/>
      <c r="Q116" s="24"/>
      <c r="R116" s="52">
        <f t="shared" si="24"/>
        <v>0</v>
      </c>
    </row>
    <row r="117" spans="1:19" s="39" customFormat="1" ht="13.5" x14ac:dyDescent="0.25">
      <c r="A117" s="35"/>
      <c r="B117" s="146" t="s">
        <v>59</v>
      </c>
      <c r="C117" s="139"/>
      <c r="D117" s="32">
        <v>25511243</v>
      </c>
      <c r="E117" s="32">
        <v>21325485</v>
      </c>
      <c r="F117" s="32">
        <v>19945111</v>
      </c>
      <c r="G117" s="32">
        <v>19991111</v>
      </c>
      <c r="H117" s="32">
        <v>18480111</v>
      </c>
      <c r="I117" s="32">
        <v>22522613</v>
      </c>
      <c r="J117" s="32">
        <v>17568611</v>
      </c>
      <c r="K117" s="32">
        <v>16568611</v>
      </c>
      <c r="L117" s="107">
        <v>14568611</v>
      </c>
      <c r="M117" s="107">
        <v>17991111</v>
      </c>
      <c r="N117" s="107">
        <v>18991111</v>
      </c>
      <c r="O117" s="107">
        <v>19536271</v>
      </c>
      <c r="P117" s="128">
        <f>SUM(D117:O117)</f>
        <v>233000000</v>
      </c>
      <c r="Q117" s="32"/>
      <c r="R117" s="52">
        <f t="shared" si="24"/>
        <v>233000000</v>
      </c>
      <c r="S117" s="38"/>
    </row>
    <row r="118" spans="1:19" s="39" customFormat="1" ht="13.5" x14ac:dyDescent="0.25">
      <c r="A118" s="35"/>
      <c r="B118" s="7" t="s">
        <v>60</v>
      </c>
      <c r="C118" s="37"/>
      <c r="D118" s="32">
        <v>17233673</v>
      </c>
      <c r="E118" s="32">
        <v>20004528</v>
      </c>
      <c r="F118" s="32">
        <v>24001772</v>
      </c>
      <c r="G118" s="32">
        <v>17690735</v>
      </c>
      <c r="H118" s="32">
        <v>17646041</v>
      </c>
      <c r="I118" s="32">
        <v>21714385</v>
      </c>
      <c r="J118" s="32">
        <v>20121926</v>
      </c>
      <c r="K118" s="32">
        <v>20266341</v>
      </c>
      <c r="L118" s="107">
        <v>21744065</v>
      </c>
      <c r="M118" s="107">
        <v>16813385</v>
      </c>
      <c r="N118" s="107">
        <v>17766341</v>
      </c>
      <c r="O118" s="107">
        <v>21947075</v>
      </c>
      <c r="P118" s="128">
        <f>SUM(D118:O118)</f>
        <v>236950267</v>
      </c>
      <c r="Q118" s="32"/>
      <c r="R118" s="52">
        <f t="shared" si="24"/>
        <v>236950267</v>
      </c>
      <c r="S118" s="38"/>
    </row>
    <row r="119" spans="1:19" s="39" customFormat="1" ht="13.5" x14ac:dyDescent="0.25">
      <c r="A119" s="35"/>
      <c r="B119" s="36" t="s">
        <v>14</v>
      </c>
      <c r="C119" s="37"/>
      <c r="D119" s="32">
        <v>30661352</v>
      </c>
      <c r="E119" s="32">
        <v>28192381</v>
      </c>
      <c r="F119" s="32">
        <v>29277280</v>
      </c>
      <c r="G119" s="32">
        <v>28192380</v>
      </c>
      <c r="H119" s="32">
        <v>28192371</v>
      </c>
      <c r="I119" s="32">
        <v>28169776</v>
      </c>
      <c r="J119" s="32">
        <v>30355310</v>
      </c>
      <c r="K119" s="32">
        <v>30355310</v>
      </c>
      <c r="L119" s="107">
        <v>31431505</v>
      </c>
      <c r="M119" s="107">
        <v>29277280</v>
      </c>
      <c r="N119" s="107">
        <v>28169776</v>
      </c>
      <c r="O119" s="107">
        <v>26541370</v>
      </c>
      <c r="P119" s="128">
        <f t="shared" ref="P119:P129" si="27">SUM(D119:O119)</f>
        <v>348816091</v>
      </c>
      <c r="Q119" s="32"/>
      <c r="R119" s="52">
        <f t="shared" si="24"/>
        <v>348816091</v>
      </c>
      <c r="S119" s="38"/>
    </row>
    <row r="120" spans="1:19" s="39" customFormat="1" ht="13.5" x14ac:dyDescent="0.25">
      <c r="A120" s="35"/>
      <c r="B120" s="146" t="s">
        <v>64</v>
      </c>
      <c r="C120" s="139"/>
      <c r="D120" s="32">
        <v>4689833</v>
      </c>
      <c r="E120" s="32">
        <v>4689833</v>
      </c>
      <c r="F120" s="32">
        <v>5254321</v>
      </c>
      <c r="G120" s="32">
        <v>4177431</v>
      </c>
      <c r="H120" s="32">
        <v>4177431</v>
      </c>
      <c r="I120" s="32">
        <v>4741920</v>
      </c>
      <c r="J120" s="32">
        <v>4924106</v>
      </c>
      <c r="K120" s="32">
        <v>4177431</v>
      </c>
      <c r="L120" s="107">
        <v>4177431</v>
      </c>
      <c r="M120" s="107">
        <v>4177431</v>
      </c>
      <c r="N120" s="107">
        <v>4924106</v>
      </c>
      <c r="O120" s="107">
        <v>4081831</v>
      </c>
      <c r="P120" s="128">
        <f t="shared" si="27"/>
        <v>54193105</v>
      </c>
      <c r="Q120" s="32"/>
      <c r="R120" s="52">
        <f t="shared" si="24"/>
        <v>54193105</v>
      </c>
      <c r="S120" s="38"/>
    </row>
    <row r="121" spans="1:19" s="130" customFormat="1" ht="15" customHeight="1" x14ac:dyDescent="0.25">
      <c r="A121" s="127"/>
      <c r="B121" s="163" t="s">
        <v>61</v>
      </c>
      <c r="C121" s="164"/>
      <c r="D121" s="107">
        <v>5346078</v>
      </c>
      <c r="E121" s="107">
        <v>4413997</v>
      </c>
      <c r="F121" s="107">
        <v>4926064</v>
      </c>
      <c r="G121" s="107">
        <v>3672331</v>
      </c>
      <c r="H121" s="107">
        <v>3647331</v>
      </c>
      <c r="I121" s="107">
        <v>4002892</v>
      </c>
      <c r="J121" s="107">
        <v>3481840</v>
      </c>
      <c r="K121" s="107">
        <v>3285331</v>
      </c>
      <c r="L121" s="107">
        <v>20340</v>
      </c>
      <c r="M121" s="107">
        <v>113340</v>
      </c>
      <c r="N121" s="107">
        <v>2229122</v>
      </c>
      <c r="O121" s="107">
        <v>197334</v>
      </c>
      <c r="P121" s="128">
        <f t="shared" si="27"/>
        <v>35336000</v>
      </c>
      <c r="Q121" s="107"/>
      <c r="R121" s="52">
        <f t="shared" si="24"/>
        <v>35336000</v>
      </c>
      <c r="S121" s="129"/>
    </row>
    <row r="122" spans="1:19" s="39" customFormat="1" ht="13.5" x14ac:dyDescent="0.25">
      <c r="A122" s="35"/>
      <c r="B122" s="146" t="s">
        <v>16</v>
      </c>
      <c r="C122" s="139"/>
      <c r="D122" s="107">
        <v>1100000</v>
      </c>
      <c r="E122" s="32">
        <v>1300000</v>
      </c>
      <c r="F122" s="32">
        <v>1400000</v>
      </c>
      <c r="G122" s="32">
        <v>1200000</v>
      </c>
      <c r="H122" s="32">
        <v>1200000</v>
      </c>
      <c r="I122" s="32">
        <v>1200000</v>
      </c>
      <c r="J122" s="32">
        <v>1200000</v>
      </c>
      <c r="K122" s="32">
        <v>1160000</v>
      </c>
      <c r="L122" s="107">
        <v>1060000</v>
      </c>
      <c r="M122" s="107">
        <v>1060000</v>
      </c>
      <c r="N122" s="107">
        <v>1060000</v>
      </c>
      <c r="O122" s="107">
        <v>1060000</v>
      </c>
      <c r="P122" s="128">
        <f>SUM(D122:O122)</f>
        <v>14000000</v>
      </c>
      <c r="Q122" s="32"/>
      <c r="R122" s="52">
        <f t="shared" si="24"/>
        <v>14000000</v>
      </c>
      <c r="S122" s="38"/>
    </row>
    <row r="123" spans="1:19" s="39" customFormat="1" ht="13.5" x14ac:dyDescent="0.25">
      <c r="A123" s="35"/>
      <c r="B123" s="36" t="s">
        <v>62</v>
      </c>
      <c r="C123" s="37"/>
      <c r="D123" s="107">
        <v>24500000</v>
      </c>
      <c r="E123" s="32">
        <v>38500000</v>
      </c>
      <c r="F123" s="32">
        <v>40000000</v>
      </c>
      <c r="G123" s="32">
        <v>39200000</v>
      </c>
      <c r="H123" s="32">
        <v>38200000</v>
      </c>
      <c r="I123" s="32">
        <v>38200000</v>
      </c>
      <c r="J123" s="32">
        <v>31652200</v>
      </c>
      <c r="K123" s="32">
        <v>33000000</v>
      </c>
      <c r="L123" s="107"/>
      <c r="M123" s="107"/>
      <c r="N123" s="107"/>
      <c r="O123" s="107"/>
      <c r="P123" s="128">
        <f>SUM(D123:O123)</f>
        <v>283252200</v>
      </c>
      <c r="Q123" s="32"/>
      <c r="R123" s="52">
        <f t="shared" si="24"/>
        <v>283252200</v>
      </c>
      <c r="S123" s="38"/>
    </row>
    <row r="124" spans="1:19" s="39" customFormat="1" ht="13.5" x14ac:dyDescent="0.25">
      <c r="A124" s="35"/>
      <c r="B124" s="36" t="s">
        <v>58</v>
      </c>
      <c r="C124" s="37"/>
      <c r="D124" s="107">
        <v>11517949</v>
      </c>
      <c r="E124" s="32">
        <v>11151650</v>
      </c>
      <c r="F124" s="32">
        <v>11151650</v>
      </c>
      <c r="G124" s="32">
        <v>11051640</v>
      </c>
      <c r="H124" s="32">
        <v>11051640</v>
      </c>
      <c r="I124" s="32">
        <v>11863730</v>
      </c>
      <c r="J124" s="32">
        <v>11864640</v>
      </c>
      <c r="K124" s="32">
        <v>11864640</v>
      </c>
      <c r="L124" s="107">
        <v>11151640</v>
      </c>
      <c r="M124" s="107">
        <v>11151640</v>
      </c>
      <c r="N124" s="107">
        <v>11108640</v>
      </c>
      <c r="O124" s="107">
        <v>11108737</v>
      </c>
      <c r="P124" s="33">
        <f t="shared" si="27"/>
        <v>136038196</v>
      </c>
      <c r="Q124" s="32"/>
      <c r="R124" s="68"/>
      <c r="S124" s="38"/>
    </row>
    <row r="125" spans="1:19" s="39" customFormat="1" ht="13.5" x14ac:dyDescent="0.25">
      <c r="A125" s="35"/>
      <c r="B125" s="161" t="s">
        <v>63</v>
      </c>
      <c r="C125" s="162"/>
      <c r="D125" s="107"/>
      <c r="E125" s="32"/>
      <c r="F125" s="32"/>
      <c r="G125" s="32"/>
      <c r="H125" s="32"/>
      <c r="I125" s="32"/>
      <c r="J125" s="32"/>
      <c r="K125" s="32"/>
      <c r="L125" s="107"/>
      <c r="M125" s="107"/>
      <c r="N125" s="107"/>
      <c r="O125" s="107"/>
      <c r="P125" s="33">
        <f>SUM(D125:O125)</f>
        <v>0</v>
      </c>
      <c r="Q125" s="32"/>
      <c r="R125" s="68">
        <f t="shared" ref="R125:R128" si="28">P125</f>
        <v>0</v>
      </c>
      <c r="S125" s="38"/>
    </row>
    <row r="126" spans="1:19" ht="13.5" x14ac:dyDescent="0.25">
      <c r="A126" s="6"/>
      <c r="B126" s="146" t="s">
        <v>22</v>
      </c>
      <c r="C126" s="139"/>
      <c r="D126" s="107">
        <v>25177992</v>
      </c>
      <c r="E126" s="32">
        <v>26000000</v>
      </c>
      <c r="F126" s="32">
        <v>25000000</v>
      </c>
      <c r="G126" s="32">
        <v>24000000</v>
      </c>
      <c r="H126" s="32">
        <v>26000000</v>
      </c>
      <c r="I126" s="32">
        <v>25000000</v>
      </c>
      <c r="J126" s="32">
        <v>25000000</v>
      </c>
      <c r="K126" s="32">
        <v>26000000</v>
      </c>
      <c r="L126" s="107">
        <v>24000000</v>
      </c>
      <c r="M126" s="107">
        <v>25000000</v>
      </c>
      <c r="N126" s="107">
        <v>24000000</v>
      </c>
      <c r="O126" s="107">
        <v>26957075</v>
      </c>
      <c r="P126" s="33">
        <f t="shared" si="27"/>
        <v>302135067</v>
      </c>
      <c r="Q126" s="32"/>
      <c r="R126" s="68">
        <f t="shared" si="28"/>
        <v>302135067</v>
      </c>
    </row>
    <row r="127" spans="1:19" s="39" customFormat="1" ht="13.5" x14ac:dyDescent="0.25">
      <c r="A127" s="35"/>
      <c r="B127" s="47" t="s">
        <v>54</v>
      </c>
      <c r="D127" s="121">
        <v>46000000</v>
      </c>
      <c r="E127" s="40">
        <v>46000000</v>
      </c>
      <c r="F127" s="40">
        <v>55000000</v>
      </c>
      <c r="G127" s="40">
        <v>45000000</v>
      </c>
      <c r="H127" s="40">
        <v>44000000</v>
      </c>
      <c r="I127" s="40">
        <v>44000000</v>
      </c>
      <c r="J127" s="40">
        <v>45000000</v>
      </c>
      <c r="K127" s="40">
        <v>45000000</v>
      </c>
      <c r="L127" s="40">
        <v>44000000</v>
      </c>
      <c r="M127" s="40">
        <v>45000000</v>
      </c>
      <c r="N127" s="40">
        <v>55000000</v>
      </c>
      <c r="O127" s="40">
        <v>51103666</v>
      </c>
      <c r="P127" s="33">
        <f>SUM(D127:O127)</f>
        <v>565103666</v>
      </c>
      <c r="Q127" s="40"/>
      <c r="R127" s="68">
        <f t="shared" si="28"/>
        <v>565103666</v>
      </c>
      <c r="S127" s="38"/>
    </row>
    <row r="128" spans="1:19" s="39" customFormat="1" ht="14.25" thickBot="1" x14ac:dyDescent="0.3">
      <c r="A128" s="152" t="s">
        <v>42</v>
      </c>
      <c r="B128" s="153"/>
      <c r="C128" s="154"/>
      <c r="D128" s="122">
        <f>SUM(D117:D127)</f>
        <v>191738120</v>
      </c>
      <c r="E128" s="49">
        <f t="shared" ref="E128:O128" si="29">SUM(E117:E127)</f>
        <v>201577874</v>
      </c>
      <c r="F128" s="49">
        <f t="shared" si="29"/>
        <v>215956198</v>
      </c>
      <c r="G128" s="49">
        <f t="shared" si="29"/>
        <v>194175628</v>
      </c>
      <c r="H128" s="49">
        <f t="shared" si="29"/>
        <v>192594925</v>
      </c>
      <c r="I128" s="49">
        <f t="shared" si="29"/>
        <v>201415316</v>
      </c>
      <c r="J128" s="49">
        <f t="shared" si="29"/>
        <v>191168633</v>
      </c>
      <c r="K128" s="49">
        <f t="shared" si="29"/>
        <v>191677664</v>
      </c>
      <c r="L128" s="49">
        <f t="shared" si="29"/>
        <v>152153592</v>
      </c>
      <c r="M128" s="49">
        <f t="shared" si="29"/>
        <v>150584187</v>
      </c>
      <c r="N128" s="49">
        <f t="shared" si="29"/>
        <v>163249096</v>
      </c>
      <c r="O128" s="49">
        <f t="shared" si="29"/>
        <v>162533359</v>
      </c>
      <c r="P128" s="49">
        <f>SUM(P117:P127)</f>
        <v>2208824592</v>
      </c>
      <c r="Q128" s="49">
        <f>SUM(Q117:Q127)</f>
        <v>0</v>
      </c>
      <c r="R128" s="109">
        <f t="shared" si="28"/>
        <v>2208824592</v>
      </c>
      <c r="S128" s="38"/>
    </row>
    <row r="129" spans="1:19" ht="13.5" x14ac:dyDescent="0.25">
      <c r="A129" s="155" t="s">
        <v>43</v>
      </c>
      <c r="B129" s="156"/>
      <c r="C129" s="157"/>
      <c r="D129" s="123">
        <f t="shared" ref="D129:O129" si="30">SUM(D128,D115,D98)</f>
        <v>449549211</v>
      </c>
      <c r="E129" s="53">
        <f t="shared" si="30"/>
        <v>415963746</v>
      </c>
      <c r="F129" s="53">
        <f t="shared" si="30"/>
        <v>935177780</v>
      </c>
      <c r="G129" s="53">
        <f t="shared" si="30"/>
        <v>413806542</v>
      </c>
      <c r="H129" s="53">
        <f t="shared" si="30"/>
        <v>414283673</v>
      </c>
      <c r="I129" s="53">
        <f t="shared" si="30"/>
        <v>452066736</v>
      </c>
      <c r="J129" s="53">
        <f t="shared" si="30"/>
        <v>412178881</v>
      </c>
      <c r="K129" s="53">
        <f t="shared" si="30"/>
        <v>413382578</v>
      </c>
      <c r="L129" s="53">
        <f t="shared" si="30"/>
        <v>777950340</v>
      </c>
      <c r="M129" s="53">
        <f t="shared" si="30"/>
        <v>404320105</v>
      </c>
      <c r="N129" s="53">
        <f t="shared" si="30"/>
        <v>403917860</v>
      </c>
      <c r="O129" s="53">
        <f t="shared" si="30"/>
        <v>438092537</v>
      </c>
      <c r="P129" s="33">
        <f t="shared" si="27"/>
        <v>5930689989</v>
      </c>
      <c r="Q129" s="53">
        <f>SUM(Q98,Q115,Q128,)</f>
        <v>0</v>
      </c>
      <c r="R129" s="54">
        <f>SUM(R128+R115+R98)</f>
        <v>5930689989</v>
      </c>
      <c r="S129" s="113"/>
    </row>
    <row r="130" spans="1:19" s="73" customFormat="1" x14ac:dyDescent="0.2">
      <c r="A130" s="35" t="s">
        <v>44</v>
      </c>
      <c r="D130" s="110">
        <v>268017916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55">
        <v>0</v>
      </c>
      <c r="R130" s="74"/>
      <c r="S130" s="38"/>
    </row>
    <row r="131" spans="1:19" s="39" customFormat="1" x14ac:dyDescent="0.2">
      <c r="A131" s="35" t="s">
        <v>45</v>
      </c>
      <c r="B131" s="43"/>
      <c r="C131" s="43"/>
      <c r="D131" s="107">
        <v>516446637</v>
      </c>
      <c r="E131" s="107">
        <v>518050123</v>
      </c>
      <c r="F131" s="107">
        <v>559838198</v>
      </c>
      <c r="G131" s="107">
        <v>502415422</v>
      </c>
      <c r="H131" s="107">
        <v>508808395</v>
      </c>
      <c r="I131" s="107">
        <v>536044503</v>
      </c>
      <c r="J131" s="107">
        <v>497475001</v>
      </c>
      <c r="K131" s="107">
        <v>495866779</v>
      </c>
      <c r="L131" s="107">
        <v>469172977</v>
      </c>
      <c r="M131" s="107">
        <v>562121367</v>
      </c>
      <c r="N131" s="107">
        <v>475035505</v>
      </c>
      <c r="O131" s="107">
        <v>675522998</v>
      </c>
      <c r="P131" s="107">
        <f>SUM(D131:O131)</f>
        <v>6316797905</v>
      </c>
      <c r="Q131" s="107"/>
      <c r="R131" s="114"/>
      <c r="S131" s="38"/>
    </row>
    <row r="132" spans="1:19" x14ac:dyDescent="0.2">
      <c r="A132" s="149" t="s">
        <v>68</v>
      </c>
      <c r="B132" s="150"/>
      <c r="C132" s="151"/>
      <c r="D132" s="124"/>
      <c r="E132" s="3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70"/>
      <c r="Q132" s="56"/>
      <c r="R132" s="114"/>
    </row>
    <row r="133" spans="1:19" s="76" customFormat="1" ht="27.75" customHeight="1" x14ac:dyDescent="0.2">
      <c r="A133" s="137" t="s">
        <v>46</v>
      </c>
      <c r="B133" s="138"/>
      <c r="C133" s="139"/>
      <c r="D133" s="125">
        <f>SUM(D129+D130-D131+D132)</f>
        <v>201120490</v>
      </c>
      <c r="E133" s="52">
        <f>SUM(E129+E130-E131+E132)</f>
        <v>-102086377</v>
      </c>
      <c r="F133" s="52">
        <f>SUM(F129+F130-F131+F132)</f>
        <v>375339582</v>
      </c>
      <c r="G133" s="52">
        <f t="shared" ref="G133:O133" si="31">SUM(G129+G130-G131+G132)</f>
        <v>-88608880</v>
      </c>
      <c r="H133" s="52">
        <f t="shared" si="31"/>
        <v>-94524722</v>
      </c>
      <c r="I133" s="52">
        <f t="shared" si="31"/>
        <v>-83977767</v>
      </c>
      <c r="J133" s="52">
        <f t="shared" si="31"/>
        <v>-85296120</v>
      </c>
      <c r="K133" s="52">
        <f t="shared" si="31"/>
        <v>-82484201</v>
      </c>
      <c r="L133" s="52">
        <f t="shared" si="31"/>
        <v>308777363</v>
      </c>
      <c r="M133" s="52">
        <f t="shared" si="31"/>
        <v>-157801262</v>
      </c>
      <c r="N133" s="52">
        <f t="shared" si="31"/>
        <v>-71117645</v>
      </c>
      <c r="O133" s="52">
        <f t="shared" si="31"/>
        <v>-237430461</v>
      </c>
      <c r="P133" s="52">
        <f>P129+P130-P131+P132</f>
        <v>-386107916</v>
      </c>
      <c r="Q133" s="57">
        <v>268017916</v>
      </c>
      <c r="R133" s="133">
        <f>SUM(P133:Q133)</f>
        <v>-118090000</v>
      </c>
      <c r="S133" s="75"/>
    </row>
    <row r="134" spans="1:19" ht="13.5" x14ac:dyDescent="0.25">
      <c r="D134" s="125"/>
      <c r="E134" s="27"/>
      <c r="F134" s="27"/>
      <c r="G134" s="27"/>
      <c r="H134" s="27"/>
      <c r="I134" s="27" t="s">
        <v>20</v>
      </c>
      <c r="J134" s="27" t="s">
        <v>20</v>
      </c>
      <c r="K134" s="27" t="s">
        <v>20</v>
      </c>
      <c r="L134" s="27" t="s">
        <v>20</v>
      </c>
      <c r="M134" s="27" t="s">
        <v>20</v>
      </c>
      <c r="N134" s="27" t="s">
        <v>20</v>
      </c>
      <c r="O134" s="27" t="s">
        <v>20</v>
      </c>
      <c r="P134" s="26" t="s">
        <v>20</v>
      </c>
      <c r="Q134" s="55"/>
      <c r="R134" s="114"/>
    </row>
    <row r="135" spans="1:19" s="5" customFormat="1" x14ac:dyDescent="0.2">
      <c r="A135" s="3" t="s">
        <v>47</v>
      </c>
      <c r="B135" s="8"/>
      <c r="C135" s="8"/>
      <c r="D135" s="107"/>
      <c r="E135" s="18">
        <f>D133+E133</f>
        <v>99034113</v>
      </c>
      <c r="F135" s="18">
        <f>E135+F133</f>
        <v>474373695</v>
      </c>
      <c r="G135" s="18">
        <f t="shared" ref="G135:O135" si="32">F135+G133</f>
        <v>385764815</v>
      </c>
      <c r="H135" s="18">
        <f t="shared" si="32"/>
        <v>291240093</v>
      </c>
      <c r="I135" s="18">
        <f t="shared" si="32"/>
        <v>207262326</v>
      </c>
      <c r="J135" s="18">
        <f t="shared" si="32"/>
        <v>121966206</v>
      </c>
      <c r="K135" s="18">
        <f t="shared" si="32"/>
        <v>39482005</v>
      </c>
      <c r="L135" s="18">
        <f t="shared" si="32"/>
        <v>348259368</v>
      </c>
      <c r="M135" s="18">
        <f t="shared" si="32"/>
        <v>190458106</v>
      </c>
      <c r="N135" s="18">
        <f t="shared" si="32"/>
        <v>119340461</v>
      </c>
      <c r="O135" s="18">
        <f t="shared" si="32"/>
        <v>-118090000</v>
      </c>
      <c r="P135" s="24"/>
      <c r="Q135" s="55" t="s">
        <v>20</v>
      </c>
      <c r="R135" s="114"/>
      <c r="S135" s="1"/>
    </row>
    <row r="136" spans="1:19" s="39" customFormat="1" ht="13.5" thickBot="1" x14ac:dyDescent="0.25">
      <c r="A136" s="71" t="s">
        <v>48</v>
      </c>
      <c r="B136" s="72"/>
      <c r="C136" s="72"/>
      <c r="D136" s="12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>
        <v>118090000</v>
      </c>
      <c r="P136" s="50"/>
      <c r="Q136" s="58"/>
      <c r="R136" s="134"/>
      <c r="S136" s="38"/>
    </row>
    <row r="137" spans="1:19" x14ac:dyDescent="0.2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135"/>
    </row>
    <row r="138" spans="1:19" x14ac:dyDescent="0.2">
      <c r="R138" s="129"/>
    </row>
    <row r="139" spans="1:19" x14ac:dyDescent="0.2">
      <c r="R139" s="129"/>
    </row>
    <row r="140" spans="1:19" x14ac:dyDescent="0.2">
      <c r="R140" s="129"/>
    </row>
    <row r="141" spans="1:19" x14ac:dyDescent="0.2">
      <c r="R141" s="129"/>
    </row>
    <row r="142" spans="1:19" x14ac:dyDescent="0.2">
      <c r="R142" s="129"/>
    </row>
  </sheetData>
  <mergeCells count="79">
    <mergeCell ref="M1:M2"/>
    <mergeCell ref="L1:L2"/>
    <mergeCell ref="K1:K2"/>
    <mergeCell ref="J1:J2"/>
    <mergeCell ref="R1:R2"/>
    <mergeCell ref="P1:P2"/>
    <mergeCell ref="O1:O2"/>
    <mergeCell ref="N1:N2"/>
    <mergeCell ref="Q1:Q2"/>
    <mergeCell ref="H1:H2"/>
    <mergeCell ref="I1:I2"/>
    <mergeCell ref="A3:C3"/>
    <mergeCell ref="B17:C17"/>
    <mergeCell ref="B20:C20"/>
    <mergeCell ref="F1:F2"/>
    <mergeCell ref="G1:G2"/>
    <mergeCell ref="A46:C46"/>
    <mergeCell ref="D1:D2"/>
    <mergeCell ref="E1:E2"/>
    <mergeCell ref="B9:C9"/>
    <mergeCell ref="A15:C15"/>
    <mergeCell ref="A29:C29"/>
    <mergeCell ref="A16:C16"/>
    <mergeCell ref="B22:C22"/>
    <mergeCell ref="B25:C25"/>
    <mergeCell ref="A1:C2"/>
    <mergeCell ref="A31:C31"/>
    <mergeCell ref="B21:C21"/>
    <mergeCell ref="B27:C27"/>
    <mergeCell ref="B4:C4"/>
    <mergeCell ref="B70:C70"/>
    <mergeCell ref="B65:C65"/>
    <mergeCell ref="A58:C58"/>
    <mergeCell ref="B63:C63"/>
    <mergeCell ref="B7:C7"/>
    <mergeCell ref="B8:C8"/>
    <mergeCell ref="B32:C32"/>
    <mergeCell ref="B50:C50"/>
    <mergeCell ref="B35:C35"/>
    <mergeCell ref="A44:C44"/>
    <mergeCell ref="B47:C47"/>
    <mergeCell ref="B37:C37"/>
    <mergeCell ref="B13:C13"/>
    <mergeCell ref="B40:C40"/>
    <mergeCell ref="B42:C42"/>
    <mergeCell ref="B36:C36"/>
    <mergeCell ref="B52:C52"/>
    <mergeCell ref="B56:C56"/>
    <mergeCell ref="B51:C51"/>
    <mergeCell ref="A68:C68"/>
    <mergeCell ref="A66:C66"/>
    <mergeCell ref="A60:C60"/>
    <mergeCell ref="A128:C128"/>
    <mergeCell ref="A129:C129"/>
    <mergeCell ref="B113:C113"/>
    <mergeCell ref="A116:C116"/>
    <mergeCell ref="B93:C93"/>
    <mergeCell ref="B125:C125"/>
    <mergeCell ref="B121:C121"/>
    <mergeCell ref="B117:C117"/>
    <mergeCell ref="A115:C115"/>
    <mergeCell ref="B120:C120"/>
    <mergeCell ref="B126:C126"/>
    <mergeCell ref="A133:C133"/>
    <mergeCell ref="A84:C84"/>
    <mergeCell ref="A99:C99"/>
    <mergeCell ref="B122:C122"/>
    <mergeCell ref="B90:C90"/>
    <mergeCell ref="B104:C104"/>
    <mergeCell ref="B108:C108"/>
    <mergeCell ref="B106:C106"/>
    <mergeCell ref="B85:C85"/>
    <mergeCell ref="B107:C107"/>
    <mergeCell ref="B88:C88"/>
    <mergeCell ref="B89:C89"/>
    <mergeCell ref="B96:C96"/>
    <mergeCell ref="B103:C103"/>
    <mergeCell ref="B100:C100"/>
    <mergeCell ref="A132:C132"/>
  </mergeCells>
  <phoneticPr fontId="0" type="noConversion"/>
  <printOptions horizontalCentered="1"/>
  <pageMargins left="0" right="0" top="1.3779527559055118" bottom="3.937007874015748E-2" header="0.78740157480314965" footer="0.27559055118110237"/>
  <pageSetup paperSize="9" scale="65" orientation="landscape" r:id="rId1"/>
  <headerFooter alignWithMargins="0">
    <oddHeader xml:space="preserve">&amp;C&amp;P&amp;"Arial CE,Félkövér"&amp;12
Önkormányzati
Likviditási tábla 2021. évre kincstári alszámlák szerinti bontásban&amp;R
&amp;12 5. melléklet az 5/2021. (II. 11.) önkormányzati rendelethez
adatok Ft-b&amp;10an </oddHeader>
    <oddFooter>&amp;C &amp;R&amp;P</oddFooter>
  </headerFooter>
  <rowBreaks count="2" manualBreakCount="2">
    <brk id="44" max="17" man="1"/>
    <brk id="8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likviditási terv</vt:lpstr>
      <vt:lpstr>'likviditási terv'!Nyomtatási_cím</vt:lpstr>
      <vt:lpstr>'likviditási terv'!Nyomtatási_terület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Szvoboda Lászlóné</cp:lastModifiedBy>
  <cp:lastPrinted>2021-02-09T09:32:00Z</cp:lastPrinted>
  <dcterms:created xsi:type="dcterms:W3CDTF">2004-02-13T13:11:14Z</dcterms:created>
  <dcterms:modified xsi:type="dcterms:W3CDTF">2021-02-11T13:03:20Z</dcterms:modified>
</cp:coreProperties>
</file>