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RENDELETEK ülésenként 2003-tól\2021\"/>
    </mc:Choice>
  </mc:AlternateContent>
  <bookViews>
    <workbookView xWindow="135" yWindow="105" windowWidth="18450" windowHeight="10845" tabRatio="596"/>
  </bookViews>
  <sheets>
    <sheet name="2." sheetId="15" r:id="rId1"/>
    <sheet name="2.1 Kiadások" sheetId="1" r:id="rId2"/>
    <sheet name="2.1.2" sheetId="18" r:id="rId3"/>
    <sheet name="2.1.3." sheetId="16" r:id="rId4"/>
    <sheet name="2.1.4" sheetId="17" r:id="rId5"/>
    <sheet name="Munka1" sheetId="19" r:id="rId6"/>
  </sheets>
  <definedNames>
    <definedName name="_xlnm.Print_Titles" localSheetId="0">'2.'!$1:$4</definedName>
    <definedName name="_xlnm.Print_Area" localSheetId="0">'2.'!$A$1:$E$526</definedName>
    <definedName name="_xlnm.Print_Area" localSheetId="1">'2.1 Kiadások'!$A$1:$W$73</definedName>
    <definedName name="_xlnm.Print_Area" localSheetId="2">'2.1.2'!$A$1:$H$123</definedName>
    <definedName name="_xlnm.Print_Area" localSheetId="3">'2.1.3.'!$A$3:$B$240</definedName>
  </definedNames>
  <calcPr calcId="162913" calcMode="manual"/>
</workbook>
</file>

<file path=xl/calcChain.xml><?xml version="1.0" encoding="utf-8"?>
<calcChain xmlns="http://schemas.openxmlformats.org/spreadsheetml/2006/main">
  <c r="E13" i="18" l="1"/>
  <c r="E119" i="18"/>
  <c r="E10" i="18" s="1"/>
  <c r="E95" i="18"/>
  <c r="E8" i="18" s="1"/>
  <c r="E83" i="18"/>
  <c r="E11" i="18" s="1"/>
  <c r="E75" i="18"/>
  <c r="E12" i="18" s="1"/>
  <c r="E69" i="18"/>
  <c r="E70" i="18" s="1"/>
  <c r="E7" i="18" s="1"/>
  <c r="E44" i="18"/>
  <c r="E6" i="18" s="1"/>
  <c r="E38" i="18"/>
  <c r="E4" i="18" s="1"/>
  <c r="E33" i="18"/>
  <c r="E5" i="18" s="1"/>
  <c r="E21" i="18"/>
  <c r="E22" i="18" s="1"/>
  <c r="E3" i="18" s="1"/>
  <c r="D14" i="18"/>
  <c r="B135" i="16"/>
  <c r="B27" i="16"/>
  <c r="C17" i="17"/>
  <c r="B235" i="16"/>
  <c r="B238" i="16" s="1"/>
  <c r="D486" i="15"/>
  <c r="C486" i="15"/>
  <c r="E486" i="15" s="1"/>
  <c r="B486" i="15"/>
  <c r="C406" i="15"/>
  <c r="D245" i="15"/>
  <c r="C245" i="15"/>
  <c r="E490" i="15"/>
  <c r="E496" i="15"/>
  <c r="E500" i="15"/>
  <c r="E504" i="15"/>
  <c r="E508" i="15"/>
  <c r="D525" i="15"/>
  <c r="E525" i="15" s="1"/>
  <c r="D524" i="15"/>
  <c r="D522" i="15"/>
  <c r="D521" i="15"/>
  <c r="D520" i="15"/>
  <c r="D519" i="15"/>
  <c r="D518" i="15"/>
  <c r="D517" i="15"/>
  <c r="D515" i="15"/>
  <c r="E515" i="15" s="1"/>
  <c r="D514" i="15"/>
  <c r="D513" i="15"/>
  <c r="D512" i="15"/>
  <c r="D511" i="15"/>
  <c r="D509" i="15"/>
  <c r="E509" i="15" s="1"/>
  <c r="D508" i="15"/>
  <c r="D507" i="15"/>
  <c r="E507" i="15" s="1"/>
  <c r="D506" i="15"/>
  <c r="E506" i="15" s="1"/>
  <c r="D505" i="15"/>
  <c r="E505" i="15" s="1"/>
  <c r="D504" i="15"/>
  <c r="D503" i="15"/>
  <c r="E503" i="15" s="1"/>
  <c r="D502" i="15"/>
  <c r="E502" i="15" s="1"/>
  <c r="D501" i="15"/>
  <c r="E501" i="15" s="1"/>
  <c r="D500" i="15"/>
  <c r="D499" i="15"/>
  <c r="E499" i="15" s="1"/>
  <c r="D498" i="15"/>
  <c r="E498" i="15" s="1"/>
  <c r="D497" i="15"/>
  <c r="E497" i="15" s="1"/>
  <c r="D496" i="15"/>
  <c r="C495" i="15"/>
  <c r="D494" i="15"/>
  <c r="D493" i="15"/>
  <c r="E493" i="15" s="1"/>
  <c r="D492" i="15"/>
  <c r="D491" i="15"/>
  <c r="D490" i="15"/>
  <c r="D489" i="15"/>
  <c r="E489" i="15" s="1"/>
  <c r="E333" i="15"/>
  <c r="E338" i="15"/>
  <c r="E342" i="15"/>
  <c r="E346" i="15"/>
  <c r="C365" i="15"/>
  <c r="C525" i="15" s="1"/>
  <c r="D365" i="15"/>
  <c r="C364" i="15"/>
  <c r="C524" i="15" s="1"/>
  <c r="D364" i="15"/>
  <c r="C363" i="15"/>
  <c r="C523" i="15" s="1"/>
  <c r="D363" i="15"/>
  <c r="D523" i="15" s="1"/>
  <c r="C362" i="15"/>
  <c r="C522" i="15" s="1"/>
  <c r="D362" i="15"/>
  <c r="C361" i="15"/>
  <c r="C521" i="15" s="1"/>
  <c r="D361" i="15"/>
  <c r="C360" i="15"/>
  <c r="C520" i="15" s="1"/>
  <c r="D360" i="15"/>
  <c r="C359" i="15"/>
  <c r="C519" i="15" s="1"/>
  <c r="D359" i="15"/>
  <c r="C358" i="15"/>
  <c r="C518" i="15" s="1"/>
  <c r="E518" i="15" s="1"/>
  <c r="D358" i="15"/>
  <c r="C357" i="15"/>
  <c r="C517" i="15" s="1"/>
  <c r="D357" i="15"/>
  <c r="C356" i="15"/>
  <c r="C516" i="15" s="1"/>
  <c r="D356" i="15"/>
  <c r="D516" i="15" s="1"/>
  <c r="C355" i="15"/>
  <c r="C515" i="15" s="1"/>
  <c r="D355" i="15"/>
  <c r="C354" i="15"/>
  <c r="C514" i="15" s="1"/>
  <c r="D354" i="15"/>
  <c r="C353" i="15"/>
  <c r="C513" i="15" s="1"/>
  <c r="D353" i="15"/>
  <c r="C352" i="15"/>
  <c r="C512" i="15" s="1"/>
  <c r="E512" i="15" s="1"/>
  <c r="D352" i="15"/>
  <c r="C351" i="15"/>
  <c r="C511" i="15" s="1"/>
  <c r="D351" i="15"/>
  <c r="C349" i="15"/>
  <c r="C509" i="15" s="1"/>
  <c r="D349" i="15"/>
  <c r="E349" i="15" s="1"/>
  <c r="C348" i="15"/>
  <c r="C508" i="15" s="1"/>
  <c r="D348" i="15"/>
  <c r="C347" i="15"/>
  <c r="C507" i="15" s="1"/>
  <c r="D347" i="15"/>
  <c r="E347" i="15" s="1"/>
  <c r="C346" i="15"/>
  <c r="C506" i="15" s="1"/>
  <c r="D346" i="15"/>
  <c r="C345" i="15"/>
  <c r="C505" i="15" s="1"/>
  <c r="D345" i="15"/>
  <c r="E345" i="15" s="1"/>
  <c r="C344" i="15"/>
  <c r="C504" i="15" s="1"/>
  <c r="D344" i="15"/>
  <c r="C343" i="15"/>
  <c r="C503" i="15" s="1"/>
  <c r="D343" i="15"/>
  <c r="E343" i="15" s="1"/>
  <c r="C342" i="15"/>
  <c r="C502" i="15" s="1"/>
  <c r="D342" i="15"/>
  <c r="C341" i="15"/>
  <c r="C501" i="15" s="1"/>
  <c r="D341" i="15"/>
  <c r="E341" i="15" s="1"/>
  <c r="C340" i="15"/>
  <c r="C500" i="15" s="1"/>
  <c r="D340" i="15"/>
  <c r="C339" i="15"/>
  <c r="C499" i="15" s="1"/>
  <c r="D339" i="15"/>
  <c r="E339" i="15" s="1"/>
  <c r="C338" i="15"/>
  <c r="C498" i="15" s="1"/>
  <c r="D338" i="15"/>
  <c r="C337" i="15"/>
  <c r="C497" i="15" s="1"/>
  <c r="D337" i="15"/>
  <c r="E337" i="15" s="1"/>
  <c r="C336" i="15"/>
  <c r="C496" i="15" s="1"/>
  <c r="D336" i="15"/>
  <c r="C335" i="15"/>
  <c r="D335" i="15"/>
  <c r="D495" i="15" s="1"/>
  <c r="E495" i="15" s="1"/>
  <c r="C334" i="15"/>
  <c r="C494" i="15" s="1"/>
  <c r="D334" i="15"/>
  <c r="C333" i="15"/>
  <c r="C493" i="15" s="1"/>
  <c r="D333" i="15"/>
  <c r="C332" i="15"/>
  <c r="C492" i="15" s="1"/>
  <c r="D332" i="15"/>
  <c r="E332" i="15" s="1"/>
  <c r="C331" i="15"/>
  <c r="C491" i="15" s="1"/>
  <c r="D331" i="15"/>
  <c r="C330" i="15"/>
  <c r="C490" i="15" s="1"/>
  <c r="D330" i="15"/>
  <c r="C329" i="15"/>
  <c r="C489" i="15" s="1"/>
  <c r="D329" i="15"/>
  <c r="E329" i="15" s="1"/>
  <c r="E409" i="15"/>
  <c r="E410" i="15"/>
  <c r="E412" i="15"/>
  <c r="E413" i="15"/>
  <c r="E415" i="15"/>
  <c r="E416" i="15"/>
  <c r="E417" i="15"/>
  <c r="E418" i="15"/>
  <c r="E419" i="15"/>
  <c r="E420" i="15"/>
  <c r="E421" i="15"/>
  <c r="E422" i="15"/>
  <c r="E423" i="15"/>
  <c r="E424" i="15"/>
  <c r="E425" i="15"/>
  <c r="E426" i="15"/>
  <c r="E427" i="15"/>
  <c r="E428" i="15"/>
  <c r="E429" i="15"/>
  <c r="E431" i="15"/>
  <c r="E432" i="15"/>
  <c r="E437" i="15"/>
  <c r="E438" i="15"/>
  <c r="E439" i="15"/>
  <c r="E445" i="15"/>
  <c r="D430" i="15"/>
  <c r="C430" i="15"/>
  <c r="F58" i="1"/>
  <c r="E397" i="15"/>
  <c r="E369" i="15"/>
  <c r="E370" i="15"/>
  <c r="E372" i="15"/>
  <c r="E373" i="15"/>
  <c r="E375" i="15"/>
  <c r="E376" i="15"/>
  <c r="E377" i="15"/>
  <c r="E379" i="15"/>
  <c r="E380" i="15"/>
  <c r="E381" i="15"/>
  <c r="E382" i="15"/>
  <c r="E383" i="15"/>
  <c r="E385" i="15"/>
  <c r="E386" i="15"/>
  <c r="E387" i="15"/>
  <c r="E389" i="15"/>
  <c r="D390" i="15"/>
  <c r="C390" i="15"/>
  <c r="E390" i="15" l="1"/>
  <c r="D406" i="15"/>
  <c r="E357" i="15"/>
  <c r="E511" i="15"/>
  <c r="E517" i="15"/>
  <c r="E519" i="15"/>
  <c r="C446" i="15"/>
  <c r="E352" i="15"/>
  <c r="E355" i="15"/>
  <c r="E358" i="15"/>
  <c r="E354" i="15"/>
  <c r="E348" i="15"/>
  <c r="E344" i="15"/>
  <c r="E340" i="15"/>
  <c r="E336" i="15"/>
  <c r="E330" i="15"/>
  <c r="E492" i="15"/>
  <c r="E514" i="15"/>
  <c r="E430" i="15"/>
  <c r="E335" i="15"/>
  <c r="E14" i="18"/>
  <c r="E406" i="15"/>
  <c r="D446" i="15"/>
  <c r="E446" i="15" s="1"/>
  <c r="B181" i="16"/>
  <c r="E245" i="15"/>
  <c r="E208" i="15"/>
  <c r="E209" i="15"/>
  <c r="E211" i="15"/>
  <c r="E212" i="15"/>
  <c r="E214" i="15"/>
  <c r="E215" i="15"/>
  <c r="E216" i="15"/>
  <c r="E217" i="15"/>
  <c r="E219" i="15"/>
  <c r="E220" i="15"/>
  <c r="E221" i="15"/>
  <c r="E222" i="15"/>
  <c r="E223" i="15"/>
  <c r="E225" i="15"/>
  <c r="E226" i="15"/>
  <c r="E228" i="15"/>
  <c r="E229" i="15"/>
  <c r="E231" i="15"/>
  <c r="E236" i="15"/>
  <c r="B170" i="16" l="1"/>
  <c r="U4" i="1"/>
  <c r="E13" i="15"/>
  <c r="E11" i="15"/>
  <c r="E10" i="15"/>
  <c r="E8" i="15"/>
  <c r="E14" i="15"/>
  <c r="E15" i="15"/>
  <c r="E16" i="15"/>
  <c r="E18" i="15"/>
  <c r="E19" i="15"/>
  <c r="E20" i="15"/>
  <c r="E21" i="15"/>
  <c r="E22" i="15"/>
  <c r="E24" i="15"/>
  <c r="E25" i="15"/>
  <c r="E26" i="15"/>
  <c r="E27" i="15"/>
  <c r="E35" i="15"/>
  <c r="E47" i="15"/>
  <c r="E48" i="15"/>
  <c r="E50" i="15"/>
  <c r="E51" i="15"/>
  <c r="E53" i="15"/>
  <c r="E54" i="15"/>
  <c r="E55" i="15"/>
  <c r="E56" i="15"/>
  <c r="E58" i="15"/>
  <c r="E59" i="15"/>
  <c r="E60" i="15"/>
  <c r="E61" i="15"/>
  <c r="E64" i="15"/>
  <c r="E65" i="15"/>
  <c r="E67" i="15"/>
  <c r="E75" i="15"/>
  <c r="E87" i="15"/>
  <c r="E88" i="15"/>
  <c r="E90" i="15"/>
  <c r="E91" i="15"/>
  <c r="E93" i="15"/>
  <c r="E94" i="15"/>
  <c r="E95" i="15"/>
  <c r="E96" i="15"/>
  <c r="E97" i="15"/>
  <c r="E98" i="15"/>
  <c r="E99" i="15"/>
  <c r="E100" i="15"/>
  <c r="E101" i="15"/>
  <c r="E102" i="15"/>
  <c r="E104" i="15"/>
  <c r="E107" i="15"/>
  <c r="E115" i="15"/>
  <c r="E127" i="15"/>
  <c r="E128" i="15"/>
  <c r="E130" i="15"/>
  <c r="E131" i="15"/>
  <c r="E133" i="15"/>
  <c r="E134" i="15"/>
  <c r="E135" i="15"/>
  <c r="E136" i="15"/>
  <c r="E138" i="15"/>
  <c r="E139" i="15"/>
  <c r="E140" i="15"/>
  <c r="E141" i="15"/>
  <c r="E142" i="15"/>
  <c r="E144" i="15"/>
  <c r="E145" i="15"/>
  <c r="E146" i="15"/>
  <c r="E147" i="15"/>
  <c r="E153" i="15"/>
  <c r="E155" i="15"/>
  <c r="E167" i="15"/>
  <c r="E168" i="15"/>
  <c r="E170" i="15"/>
  <c r="E171" i="15"/>
  <c r="E173" i="15"/>
  <c r="E174" i="15"/>
  <c r="E175" i="15"/>
  <c r="E176" i="15"/>
  <c r="E177" i="15"/>
  <c r="E178" i="15"/>
  <c r="E179" i="15"/>
  <c r="E180" i="15"/>
  <c r="E181" i="15"/>
  <c r="E182" i="15"/>
  <c r="E184" i="15"/>
  <c r="E185" i="15"/>
  <c r="E186" i="15"/>
  <c r="E187" i="15"/>
  <c r="E195" i="15"/>
  <c r="E196" i="15"/>
  <c r="E248" i="15"/>
  <c r="E249" i="15"/>
  <c r="E251" i="15"/>
  <c r="E252" i="15"/>
  <c r="E254" i="15"/>
  <c r="E255" i="15"/>
  <c r="E256" i="15"/>
  <c r="E257" i="15"/>
  <c r="E258" i="15"/>
  <c r="E259" i="15"/>
  <c r="E260" i="15"/>
  <c r="E261" i="15"/>
  <c r="E262" i="15"/>
  <c r="E263" i="15"/>
  <c r="E264" i="15"/>
  <c r="E265" i="15"/>
  <c r="E266" i="15"/>
  <c r="E268" i="15"/>
  <c r="E271" i="15"/>
  <c r="E273" i="15"/>
  <c r="E274" i="15"/>
  <c r="E7" i="15"/>
  <c r="E288" i="15"/>
  <c r="E289" i="15"/>
  <c r="E291" i="15"/>
  <c r="E292" i="15"/>
  <c r="E294" i="15"/>
  <c r="E295" i="15"/>
  <c r="E296" i="15"/>
  <c r="E297" i="15"/>
  <c r="E299" i="15"/>
  <c r="E302" i="15"/>
  <c r="E305" i="15"/>
  <c r="E308" i="15"/>
  <c r="E316" i="15"/>
  <c r="E449" i="15"/>
  <c r="E450" i="15"/>
  <c r="E462" i="15"/>
  <c r="E463" i="15"/>
  <c r="E466" i="15"/>
  <c r="E467" i="15"/>
  <c r="E469" i="15"/>
  <c r="E470" i="15"/>
  <c r="E277" i="15"/>
  <c r="E276" i="15"/>
  <c r="D269" i="15"/>
  <c r="D285" i="15" s="1"/>
  <c r="C269" i="15"/>
  <c r="C285" i="15" s="1"/>
  <c r="B149" i="16"/>
  <c r="D68" i="15"/>
  <c r="C68" i="15"/>
  <c r="C84" i="15" s="1"/>
  <c r="B130" i="16"/>
  <c r="B124" i="16"/>
  <c r="E68" i="15" l="1"/>
  <c r="E285" i="15"/>
  <c r="D84" i="15"/>
  <c r="E84" i="15" s="1"/>
  <c r="E269" i="15"/>
  <c r="B84" i="16"/>
  <c r="B66" i="16" l="1"/>
  <c r="C188" i="15" l="1"/>
  <c r="C204" i="15" s="1"/>
  <c r="D188" i="15"/>
  <c r="B188" i="15"/>
  <c r="E188" i="15" l="1"/>
  <c r="D204" i="15"/>
  <c r="E204" i="15" s="1"/>
  <c r="C148" i="15"/>
  <c r="C164" i="15" s="1"/>
  <c r="D148" i="15"/>
  <c r="D108" i="15"/>
  <c r="D124" i="15" s="1"/>
  <c r="C108" i="15"/>
  <c r="C124" i="15" s="1"/>
  <c r="B108" i="15"/>
  <c r="D28" i="15"/>
  <c r="E28" i="15" s="1"/>
  <c r="C28" i="15"/>
  <c r="C44" i="15" s="1"/>
  <c r="E148" i="15" l="1"/>
  <c r="D164" i="15"/>
  <c r="E164" i="15" s="1"/>
  <c r="E108" i="15"/>
  <c r="E124" i="15"/>
  <c r="D44" i="15"/>
  <c r="E44" i="15" s="1"/>
  <c r="B19" i="16"/>
  <c r="B239" i="16" s="1"/>
  <c r="D309" i="15"/>
  <c r="C309" i="15"/>
  <c r="C350" i="15" s="1"/>
  <c r="C510" i="15" s="1"/>
  <c r="C325" i="15"/>
  <c r="C366" i="15" s="1"/>
  <c r="C526" i="15" s="1"/>
  <c r="Q58" i="1"/>
  <c r="E309" i="15" l="1"/>
  <c r="D350" i="15"/>
  <c r="D325" i="15"/>
  <c r="B430" i="15"/>
  <c r="B446" i="15" s="1"/>
  <c r="B390" i="15"/>
  <c r="B406" i="15" s="1"/>
  <c r="B365" i="15"/>
  <c r="B525" i="15" s="1"/>
  <c r="B364" i="15"/>
  <c r="B524" i="15" s="1"/>
  <c r="B363" i="15"/>
  <c r="B523" i="15" s="1"/>
  <c r="B362" i="15"/>
  <c r="B522" i="15" s="1"/>
  <c r="B361" i="15"/>
  <c r="B521" i="15" s="1"/>
  <c r="B360" i="15"/>
  <c r="B520" i="15" s="1"/>
  <c r="B359" i="15"/>
  <c r="B519" i="15" s="1"/>
  <c r="B358" i="15"/>
  <c r="B518" i="15" s="1"/>
  <c r="B357" i="15"/>
  <c r="B517" i="15" s="1"/>
  <c r="B356" i="15"/>
  <c r="B516" i="15" s="1"/>
  <c r="B355" i="15"/>
  <c r="B515" i="15" s="1"/>
  <c r="B354" i="15"/>
  <c r="B514" i="15" s="1"/>
  <c r="B353" i="15"/>
  <c r="B513" i="15" s="1"/>
  <c r="B352" i="15"/>
  <c r="B512" i="15" s="1"/>
  <c r="B351" i="15"/>
  <c r="B511" i="15" s="1"/>
  <c r="B349" i="15"/>
  <c r="B509" i="15" s="1"/>
  <c r="B348" i="15"/>
  <c r="B508" i="15" s="1"/>
  <c r="B347" i="15"/>
  <c r="B507" i="15" s="1"/>
  <c r="B346" i="15"/>
  <c r="B506" i="15" s="1"/>
  <c r="B345" i="15"/>
  <c r="B505" i="15" s="1"/>
  <c r="B344" i="15"/>
  <c r="B504" i="15" s="1"/>
  <c r="B343" i="15"/>
  <c r="B503" i="15" s="1"/>
  <c r="B342" i="15"/>
  <c r="B502" i="15" s="1"/>
  <c r="B341" i="15"/>
  <c r="B501" i="15" s="1"/>
  <c r="B340" i="15"/>
  <c r="B500" i="15" s="1"/>
  <c r="B339" i="15"/>
  <c r="B499" i="15" s="1"/>
  <c r="B338" i="15"/>
  <c r="B498" i="15" s="1"/>
  <c r="B337" i="15"/>
  <c r="B497" i="15" s="1"/>
  <c r="B336" i="15"/>
  <c r="B496" i="15" s="1"/>
  <c r="B335" i="15"/>
  <c r="B495" i="15" s="1"/>
  <c r="B334" i="15"/>
  <c r="B494" i="15" s="1"/>
  <c r="B333" i="15"/>
  <c r="B493" i="15" s="1"/>
  <c r="B332" i="15"/>
  <c r="B492" i="15" s="1"/>
  <c r="B331" i="15"/>
  <c r="B491" i="15" s="1"/>
  <c r="B330" i="15"/>
  <c r="B490" i="15" s="1"/>
  <c r="B329" i="15"/>
  <c r="B489" i="15" s="1"/>
  <c r="B309" i="15"/>
  <c r="B269" i="15"/>
  <c r="B285" i="15" s="1"/>
  <c r="B245" i="15"/>
  <c r="B204" i="15"/>
  <c r="B148" i="15"/>
  <c r="B164" i="15" s="1"/>
  <c r="B124" i="15"/>
  <c r="B68" i="15"/>
  <c r="B84" i="15" s="1"/>
  <c r="B28" i="15"/>
  <c r="B44" i="15" s="1"/>
  <c r="V71" i="1"/>
  <c r="W71" i="1" s="1"/>
  <c r="U71" i="1"/>
  <c r="T71" i="1"/>
  <c r="V63" i="1"/>
  <c r="V64" i="1"/>
  <c r="V65" i="1"/>
  <c r="U63" i="1"/>
  <c r="U64" i="1"/>
  <c r="U65" i="1"/>
  <c r="V61" i="1"/>
  <c r="V62" i="1"/>
  <c r="U61" i="1"/>
  <c r="U62" i="1"/>
  <c r="V60" i="1"/>
  <c r="V49" i="1"/>
  <c r="W49" i="1" s="1"/>
  <c r="U60" i="1"/>
  <c r="T60" i="1"/>
  <c r="T15" i="1"/>
  <c r="T57" i="1"/>
  <c r="T55" i="1"/>
  <c r="T56" i="1"/>
  <c r="T54" i="1"/>
  <c r="T50" i="1"/>
  <c r="T51" i="1"/>
  <c r="T52" i="1"/>
  <c r="T53" i="1"/>
  <c r="T49" i="1"/>
  <c r="T48" i="1"/>
  <c r="T47" i="1"/>
  <c r="T46" i="1"/>
  <c r="T44" i="1"/>
  <c r="T45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V5" i="1"/>
  <c r="V6" i="1"/>
  <c r="V7" i="1"/>
  <c r="V8" i="1"/>
  <c r="V9" i="1"/>
  <c r="V10" i="1"/>
  <c r="V11" i="1"/>
  <c r="V4" i="1"/>
  <c r="U5" i="1"/>
  <c r="W5" i="1" s="1"/>
  <c r="U6" i="1"/>
  <c r="U7" i="1"/>
  <c r="U8" i="1"/>
  <c r="U9" i="1"/>
  <c r="U10" i="1"/>
  <c r="U11" i="1"/>
  <c r="W4" i="1"/>
  <c r="V14" i="1"/>
  <c r="W14" i="1" s="1"/>
  <c r="U14" i="1"/>
  <c r="T14" i="1"/>
  <c r="T5" i="1"/>
  <c r="T6" i="1"/>
  <c r="T7" i="1"/>
  <c r="T8" i="1"/>
  <c r="T9" i="1"/>
  <c r="T10" i="1"/>
  <c r="T11" i="1"/>
  <c r="T4" i="1"/>
  <c r="T16" i="1"/>
  <c r="V18" i="1"/>
  <c r="W18" i="1" s="1"/>
  <c r="V17" i="1"/>
  <c r="V19" i="1"/>
  <c r="V20" i="1"/>
  <c r="V21" i="1"/>
  <c r="V22" i="1"/>
  <c r="V23" i="1"/>
  <c r="V24" i="1"/>
  <c r="V25" i="1"/>
  <c r="V26" i="1"/>
  <c r="V27" i="1"/>
  <c r="W27" i="1" s="1"/>
  <c r="V28" i="1"/>
  <c r="V29" i="1"/>
  <c r="V30" i="1"/>
  <c r="V31" i="1"/>
  <c r="W31" i="1" s="1"/>
  <c r="V32" i="1"/>
  <c r="V33" i="1"/>
  <c r="W33" i="1" s="1"/>
  <c r="V34" i="1"/>
  <c r="V35" i="1"/>
  <c r="W35" i="1" s="1"/>
  <c r="V36" i="1"/>
  <c r="V37" i="1"/>
  <c r="W37" i="1" s="1"/>
  <c r="V38" i="1"/>
  <c r="V39" i="1"/>
  <c r="W39" i="1" s="1"/>
  <c r="V40" i="1"/>
  <c r="V41" i="1"/>
  <c r="W41" i="1" s="1"/>
  <c r="V42" i="1"/>
  <c r="V43" i="1"/>
  <c r="W43" i="1" s="1"/>
  <c r="V44" i="1"/>
  <c r="V45" i="1"/>
  <c r="V46" i="1"/>
  <c r="V47" i="1"/>
  <c r="W47" i="1" s="1"/>
  <c r="V48" i="1"/>
  <c r="V50" i="1"/>
  <c r="V51" i="1"/>
  <c r="V52" i="1"/>
  <c r="V53" i="1"/>
  <c r="V54" i="1"/>
  <c r="V55" i="1"/>
  <c r="V5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17" i="1"/>
  <c r="U18" i="1"/>
  <c r="U19" i="1"/>
  <c r="U20" i="1"/>
  <c r="U21" i="1"/>
  <c r="U22" i="1"/>
  <c r="U23" i="1"/>
  <c r="U24" i="1"/>
  <c r="U25" i="1"/>
  <c r="U26" i="1"/>
  <c r="V16" i="1"/>
  <c r="W16" i="1" s="1"/>
  <c r="U16" i="1"/>
  <c r="W54" i="1" l="1"/>
  <c r="W50" i="1"/>
  <c r="W25" i="1"/>
  <c r="W23" i="1"/>
  <c r="W21" i="1"/>
  <c r="W19" i="1"/>
  <c r="W11" i="1"/>
  <c r="W9" i="1"/>
  <c r="W7" i="1"/>
  <c r="E350" i="15"/>
  <c r="D510" i="15"/>
  <c r="E510" i="15" s="1"/>
  <c r="W46" i="1"/>
  <c r="W44" i="1"/>
  <c r="W42" i="1"/>
  <c r="W36" i="1"/>
  <c r="W34" i="1"/>
  <c r="W30" i="1"/>
  <c r="W24" i="1"/>
  <c r="W22" i="1"/>
  <c r="W20" i="1"/>
  <c r="W10" i="1"/>
  <c r="W6" i="1"/>
  <c r="W60" i="1"/>
  <c r="E325" i="15"/>
  <c r="D366" i="15"/>
  <c r="W8" i="1"/>
  <c r="B350" i="15"/>
  <c r="B510" i="15" s="1"/>
  <c r="B325" i="15"/>
  <c r="B366" i="15" s="1"/>
  <c r="B526" i="15" s="1"/>
  <c r="M58" i="1"/>
  <c r="L58" i="1"/>
  <c r="T70" i="1"/>
  <c r="T58" i="1"/>
  <c r="U58" i="1"/>
  <c r="T12" i="1"/>
  <c r="U12" i="1"/>
  <c r="V12" i="1"/>
  <c r="W12" i="1" s="1"/>
  <c r="Q70" i="1"/>
  <c r="Q12" i="1"/>
  <c r="K70" i="1"/>
  <c r="K58" i="1"/>
  <c r="K12" i="1"/>
  <c r="H70" i="1"/>
  <c r="H58" i="1"/>
  <c r="H12" i="1"/>
  <c r="E70" i="1"/>
  <c r="E58" i="1"/>
  <c r="E12" i="1"/>
  <c r="B12" i="1"/>
  <c r="B58" i="1"/>
  <c r="B70" i="1"/>
  <c r="S70" i="1"/>
  <c r="R70" i="1"/>
  <c r="P70" i="1"/>
  <c r="O70" i="1"/>
  <c r="N70" i="1"/>
  <c r="M70" i="1"/>
  <c r="L70" i="1"/>
  <c r="J70" i="1"/>
  <c r="I70" i="1"/>
  <c r="G70" i="1"/>
  <c r="F70" i="1"/>
  <c r="D70" i="1"/>
  <c r="C70" i="1"/>
  <c r="V59" i="1"/>
  <c r="V70" i="1" s="1"/>
  <c r="W70" i="1" s="1"/>
  <c r="U59" i="1"/>
  <c r="U70" i="1" s="1"/>
  <c r="S58" i="1"/>
  <c r="R58" i="1"/>
  <c r="P58" i="1"/>
  <c r="O58" i="1"/>
  <c r="N58" i="1"/>
  <c r="J58" i="1"/>
  <c r="I58" i="1"/>
  <c r="G58" i="1"/>
  <c r="D58" i="1"/>
  <c r="C58" i="1"/>
  <c r="V57" i="1"/>
  <c r="S12" i="1"/>
  <c r="R12" i="1"/>
  <c r="P12" i="1"/>
  <c r="O12" i="1"/>
  <c r="N12" i="1"/>
  <c r="M12" i="1"/>
  <c r="L12" i="1"/>
  <c r="J12" i="1"/>
  <c r="I12" i="1"/>
  <c r="G12" i="1"/>
  <c r="F12" i="1"/>
  <c r="D12" i="1"/>
  <c r="C12" i="1"/>
  <c r="V58" i="1" l="1"/>
  <c r="W58" i="1" s="1"/>
  <c r="W57" i="1"/>
  <c r="D526" i="15"/>
  <c r="E526" i="15" s="1"/>
  <c r="E366" i="15"/>
  <c r="L72" i="1"/>
  <c r="M72" i="1"/>
  <c r="K72" i="1"/>
  <c r="P72" i="1"/>
  <c r="N72" i="1"/>
  <c r="F72" i="1"/>
  <c r="S72" i="1"/>
  <c r="H72" i="1"/>
  <c r="E72" i="1"/>
  <c r="B72" i="1"/>
  <c r="T72" i="1"/>
  <c r="J72" i="1"/>
  <c r="I72" i="1"/>
  <c r="G72" i="1"/>
  <c r="D72" i="1"/>
  <c r="C72" i="1"/>
  <c r="O72" i="1"/>
  <c r="R72" i="1"/>
  <c r="Q72" i="1"/>
  <c r="U72" i="1"/>
  <c r="V72" i="1"/>
  <c r="W72" i="1" l="1"/>
</calcChain>
</file>

<file path=xl/comments1.xml><?xml version="1.0" encoding="utf-8"?>
<comments xmlns="http://schemas.openxmlformats.org/spreadsheetml/2006/main">
  <authors>
    <author>user</author>
  </authors>
  <commentList>
    <comment ref="E21" authorId="0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3709150(raktári anyag bruttó)-1323257 ( út táblák, festék stb )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rovarírtás máshol van elszámolva</t>
        </r>
      </text>
    </comment>
  </commentList>
</comments>
</file>

<file path=xl/sharedStrings.xml><?xml version="1.0" encoding="utf-8"?>
<sst xmlns="http://schemas.openxmlformats.org/spreadsheetml/2006/main" count="1099" uniqueCount="495">
  <si>
    <t>Megnevezés</t>
  </si>
  <si>
    <t>Összes kiadás</t>
  </si>
  <si>
    <t>Dologi kiadás</t>
  </si>
  <si>
    <t xml:space="preserve">     Személyi juttatás</t>
  </si>
  <si>
    <t xml:space="preserve">Egyéb működési célú kiadás </t>
  </si>
  <si>
    <t>Ellátottak pénzbeni jutt.</t>
  </si>
  <si>
    <t>Beruházás, felújítás</t>
  </si>
  <si>
    <t>Intézmény összesen</t>
  </si>
  <si>
    <t xml:space="preserve">Önkormányzati feladat összesen </t>
  </si>
  <si>
    <t xml:space="preserve">Hivatali feladatok összesen </t>
  </si>
  <si>
    <t>Önkormányzat összesen:</t>
  </si>
  <si>
    <t xml:space="preserve">INTÉZMÉNYEK ÖSSZESEN </t>
  </si>
  <si>
    <t xml:space="preserve">ÖNKORMÁNYZAT ÖSSZESEN </t>
  </si>
  <si>
    <t xml:space="preserve">011130 Önkormányzatok és önkormányzati hivatalok jogalkotó
 és általános igazgatási tevékenysége </t>
  </si>
  <si>
    <t>011220 Adó-, vám- és jövedéki igazgatás</t>
  </si>
  <si>
    <t>013350 Az önkormányzati vagyonnal való gazdálkodással kapcsolatos feladatok</t>
  </si>
  <si>
    <t xml:space="preserve">018010 Önkormányzatok elszámolásai a központi költségvetéssel </t>
  </si>
  <si>
    <t xml:space="preserve">041233 Hosszabb időtartamú közfoglalkozatás </t>
  </si>
  <si>
    <t xml:space="preserve">061030 Lakáshoz jutást segítő támogatások </t>
  </si>
  <si>
    <t xml:space="preserve">064010 Közvilágítás </t>
  </si>
  <si>
    <t xml:space="preserve">074032 Ifjúsági-egészségügyi gondozás </t>
  </si>
  <si>
    <t xml:space="preserve">076090 Egyéb egészségügyi szolgáltatások finanszírozása és támogatása </t>
  </si>
  <si>
    <t>081030 Sportlétesítmények, edzőtáborok működtetése és fejlesztése</t>
  </si>
  <si>
    <t xml:space="preserve">082091 Közművelődés - közösségi és társadalmi részvétel fejlesztése </t>
  </si>
  <si>
    <t xml:space="preserve">084031 Civil szervezetek működési támogatása </t>
  </si>
  <si>
    <t>098032 Pedagógiai szakmai szolgáltatások működtetési feladatai</t>
  </si>
  <si>
    <t>104051 Gyermekvédelmi pénzbeli és természetbeni ellátások</t>
  </si>
  <si>
    <t xml:space="preserve">107060 Egyéb szociális pénzbeli és természetbeni ellátások, támogatások </t>
  </si>
  <si>
    <t xml:space="preserve">011130 Önkormányzatok és önkormányzati hivatalok jogalkotó és igazgatási tevékenysége </t>
  </si>
  <si>
    <t>031030 Közterület rendjének fenntartása</t>
  </si>
  <si>
    <t>105010 Munkanélküli aktív korúak ellátásai</t>
  </si>
  <si>
    <t xml:space="preserve">106020 Lakásfenntartással, lakhatással összefüggő ellátások </t>
  </si>
  <si>
    <t xml:space="preserve">Járulék </t>
  </si>
  <si>
    <t xml:space="preserve">1. GESZ </t>
  </si>
  <si>
    <t xml:space="preserve">2. Városellátó Intézmény </t>
  </si>
  <si>
    <t xml:space="preserve">3. Óvodák Igazgatósága </t>
  </si>
  <si>
    <t>4. Városi Könyvt.és Inf.Kp.</t>
  </si>
  <si>
    <t xml:space="preserve">106020 Lakásfenntartással, lakhatással kapcsolatos ellátások </t>
  </si>
  <si>
    <t xml:space="preserve">018030 Támogatási célú finanszírozási műveletek </t>
  </si>
  <si>
    <t xml:space="preserve">ATMÖT-nek pénzeszköz átadás családsegítő szolgálatra </t>
  </si>
  <si>
    <t>Települési támogatás</t>
  </si>
  <si>
    <t xml:space="preserve">5. Művelődési Központ és Városi Galéria </t>
  </si>
  <si>
    <t>6. Alkotóház</t>
  </si>
  <si>
    <t xml:space="preserve">7. Dr. Szarka Ödön Egyesített Eü. és Szociális Int. </t>
  </si>
  <si>
    <t>10. Hivatali feladat</t>
  </si>
  <si>
    <t>083030 Egyéb kiadói tevékenység</t>
  </si>
  <si>
    <t xml:space="preserve"> Család és Gyermekjóléti Kp.</t>
  </si>
  <si>
    <t>084070 A fiatalok társadalmi integrációját segítő struktúra, szakmai szolgáltatások fejlesztése, működtetése</t>
  </si>
  <si>
    <t>9. Önkormányzati feladatok</t>
  </si>
  <si>
    <t xml:space="preserve">041237 Közfoglalkoztatási Mintaprogram </t>
  </si>
  <si>
    <t xml:space="preserve">041233 Hosszabb időtartamú közfoglalkoztatás </t>
  </si>
  <si>
    <t xml:space="preserve">045140 Városi és elővárosi közúti személyszállítás </t>
  </si>
  <si>
    <t>074051 Nem fertőző megbetegedések megelőzése</t>
  </si>
  <si>
    <t>083050 Televíziós műsorszolgáltatás</t>
  </si>
  <si>
    <t>098032 Pedagógiai szakmai szolgáltatás</t>
  </si>
  <si>
    <t>Forgatási célú finanszírozási műveletek (bankbetét)</t>
  </si>
  <si>
    <t>016020 Országos és helyi népszavazáshoz kapcsolódó tevékenység</t>
  </si>
  <si>
    <t>eredeti</t>
  </si>
  <si>
    <t xml:space="preserve">1.GESZ  </t>
  </si>
  <si>
    <t xml:space="preserve">személyi juttatások </t>
  </si>
  <si>
    <t xml:space="preserve">munkaadókat terhelő jár. és szociális hozzájárulási adó </t>
  </si>
  <si>
    <t>dologi kiadások</t>
  </si>
  <si>
    <t xml:space="preserve"> -Szakmai anyagok beszerzése</t>
  </si>
  <si>
    <t>- Üzemeltetési anyagok beszerzése</t>
  </si>
  <si>
    <t>-Árubeszerzés</t>
  </si>
  <si>
    <t>-Informatikai szolgáltatás igénybevétele</t>
  </si>
  <si>
    <t>- Egyéb kommunikációs szolgáltatás</t>
  </si>
  <si>
    <t>- Közüzemi díjak</t>
  </si>
  <si>
    <t>- Bérleti és lízing díjak</t>
  </si>
  <si>
    <t>- Karbantartás, kisjavítási szolg.</t>
  </si>
  <si>
    <t>- Közvetített szolgáltatás</t>
  </si>
  <si>
    <t>-Szakmai tevékenységet segítő szolgáltatások</t>
  </si>
  <si>
    <t>-Egyéb szolgáltatások</t>
  </si>
  <si>
    <t>-Kiküldetés kiadásai</t>
  </si>
  <si>
    <t xml:space="preserve">-Működési célú ÁFA </t>
  </si>
  <si>
    <t>- Kamatkiadások</t>
  </si>
  <si>
    <t>- Egyéb dologi kiadások</t>
  </si>
  <si>
    <t>dologi kiadások összesen:</t>
  </si>
  <si>
    <t xml:space="preserve">ellátottak pénzbeli juttatásai </t>
  </si>
  <si>
    <t xml:space="preserve">egyéb működési célú kiadások : </t>
  </si>
  <si>
    <t xml:space="preserve">      ebből  egyéb működési célú támogatás ÁHT-on belülre </t>
  </si>
  <si>
    <t xml:space="preserve">                 egyéb működési célú kölcsönök ÁHT-on belülre</t>
  </si>
  <si>
    <t xml:space="preserve">                 egyéb működési célú kölcsönök ÁHT-on kívülre</t>
  </si>
  <si>
    <t xml:space="preserve">beruházások  </t>
  </si>
  <si>
    <t>felújítások</t>
  </si>
  <si>
    <t xml:space="preserve">egyéb felhalmozási célú kiadások </t>
  </si>
  <si>
    <t xml:space="preserve">          ebből felhalmozási célú tám. ÁHT-on belülre</t>
  </si>
  <si>
    <t xml:space="preserve">                    felhalmozási célú kölcsönök ÁHT-on belülre</t>
  </si>
  <si>
    <t xml:space="preserve">                    lakástámogatás</t>
  </si>
  <si>
    <t xml:space="preserve">                   felhalmozási célú tám. ÁHT-on kívülre </t>
  </si>
  <si>
    <t xml:space="preserve">                   felhalmozási célú kölcsönök ÁHT-on kívülre </t>
  </si>
  <si>
    <t>finanszírozási kiadások( hitelek, kölcsönök törlesztése)</t>
  </si>
  <si>
    <t>Összesen :</t>
  </si>
  <si>
    <t xml:space="preserve">2.Városellátó Intézmény </t>
  </si>
  <si>
    <t xml:space="preserve">3.Óvodák Igazgatósága </t>
  </si>
  <si>
    <t>4. Csongrádi Információs Központ</t>
  </si>
  <si>
    <t>5.Művelődési Központ és Városi Galéria</t>
  </si>
  <si>
    <t>6. Piroskavárosi Idősek Otthona</t>
  </si>
  <si>
    <t>7. Dr. Szarka Ö. Egyesített Eü.és Szociális intézmény</t>
  </si>
  <si>
    <t>8. Alkotóház</t>
  </si>
  <si>
    <t>9. Hivatali feladatok</t>
  </si>
  <si>
    <t>10. Önkormányzati feladatok</t>
  </si>
  <si>
    <t xml:space="preserve">11.Homokhátsági Konzorcium Munkaszervezet </t>
  </si>
  <si>
    <t xml:space="preserve">074054 Komplex egészségfejlesztési program </t>
  </si>
  <si>
    <t>Likvid hitel törlesztés</t>
  </si>
  <si>
    <t xml:space="preserve">Nagyboldogasszony Katolikus Ált. Isk. tanulóinak kedvezményes étkeztetése, ösztöndíj program </t>
  </si>
  <si>
    <t xml:space="preserve">Esély Szociális és Gyermekjóléti Alapellátási Központ támogatása </t>
  </si>
  <si>
    <t>- Vásárolt élelmezés</t>
  </si>
  <si>
    <t xml:space="preserve">11. Cs.V.Ö. Homokhátság Gesztor Intézménye </t>
  </si>
  <si>
    <t xml:space="preserve">Fejlesztési hitel tőke törlesztés </t>
  </si>
  <si>
    <t>-  Reklám- és propagandakiadások</t>
  </si>
  <si>
    <t xml:space="preserve">                 egyéb működési célú támogatás ÁHT-on kívülre</t>
  </si>
  <si>
    <t>- Fizetendő ÁFA</t>
  </si>
  <si>
    <t>Nagyboldogasszony templom orgona felújítás</t>
  </si>
  <si>
    <t>8. Piroskavárosi Szociális, Család és Gyermekjóléti Intézmény</t>
  </si>
  <si>
    <t>Közmű Kft. támogatása</t>
  </si>
  <si>
    <t>Sportegyesületek pályázati önereje</t>
  </si>
  <si>
    <t>- Tőketörlesztés + kamatkiadás</t>
  </si>
  <si>
    <t>- Tőketörlesztés + Kamatkiadás</t>
  </si>
  <si>
    <t xml:space="preserve">072311 Háziorvosi alapellátás </t>
  </si>
  <si>
    <t>2020. évi eredeti</t>
  </si>
  <si>
    <t>2020. évi 
eredeti</t>
  </si>
  <si>
    <t>2020.  évi 
eredeti</t>
  </si>
  <si>
    <t>Szolidaritási hozzájárulás</t>
  </si>
  <si>
    <t>1 fő asszisztens bér + járulék (2 hóra)</t>
  </si>
  <si>
    <t xml:space="preserve">074011 Foglalkozás-egészségügyi ellátás </t>
  </si>
  <si>
    <t xml:space="preserve">076062 Egészségügyi referens </t>
  </si>
  <si>
    <t xml:space="preserve">081045 Sportegyesületek támogatása, bizottsági keret </t>
  </si>
  <si>
    <t>081045 Sportorvosi ellátás</t>
  </si>
  <si>
    <t xml:space="preserve">074040 Fertőző megbetegedések megelőzése </t>
  </si>
  <si>
    <t>Autómentes Nap</t>
  </si>
  <si>
    <t>ATMÖT</t>
  </si>
  <si>
    <t xml:space="preserve">                           2020. évben </t>
  </si>
  <si>
    <t>Intézmény/feladat</t>
  </si>
  <si>
    <t>Összeg Ft-ban</t>
  </si>
  <si>
    <t xml:space="preserve">           2.1.3. Pénzforgalomban megvalósult beruházási, felújítási feladatok</t>
  </si>
  <si>
    <t>2020. évi eredeti
 Ft-ban</t>
  </si>
  <si>
    <t>%</t>
  </si>
  <si>
    <t>Módosított XII.31.</t>
  </si>
  <si>
    <t>Tény XII.31.</t>
  </si>
  <si>
    <t xml:space="preserve">Módosított
 XII.31.
</t>
  </si>
  <si>
    <t>Teljesített XII.31.</t>
  </si>
  <si>
    <t xml:space="preserve">           egyéb működési célú kölcsönök ÁHT-on belülre</t>
  </si>
  <si>
    <t xml:space="preserve">           egyéb működési célú támogatás ÁHT-on kívülre</t>
  </si>
  <si>
    <t xml:space="preserve">           egyéb működési célú kölcsönök ÁHT-on kívülre</t>
  </si>
  <si>
    <t xml:space="preserve">                felhalmozási célú kölcsönök ÁHT-on belülre</t>
  </si>
  <si>
    <t xml:space="preserve">                lakástámogatás</t>
  </si>
  <si>
    <t xml:space="preserve">                felhalmozási célú tám. ÁHT-on kívülre </t>
  </si>
  <si>
    <t xml:space="preserve">                felhalmozási célú kölcsönök ÁHT-on kívülre </t>
  </si>
  <si>
    <t xml:space="preserve">               felhalmozási célú tám. ÁHT-on kívülre </t>
  </si>
  <si>
    <t xml:space="preserve">               felhalmozási célú kölcsönök ÁHT-on kívülre </t>
  </si>
  <si>
    <t>- Informatikai szolgáltatás igénybevétele</t>
  </si>
  <si>
    <t xml:space="preserve"> </t>
  </si>
  <si>
    <t>Csongrád Városi Önkormányzat</t>
  </si>
  <si>
    <t>1.      Kommunális adó elengedés</t>
  </si>
  <si>
    <t>Helyi rendelet alapján, a szükséges nyilatkozatok benyújtása után</t>
  </si>
  <si>
    <t xml:space="preserve">        - 70 éven felüliek, kommunális beruházások </t>
  </si>
  <si>
    <t>Ft</t>
  </si>
  <si>
    <t>        - 3 vagy több gyermeket nevelő családok esetében</t>
  </si>
  <si>
    <t xml:space="preserve">        - Egyedi méltányosság </t>
  </si>
  <si>
    <t>2.      Iparűzési adó</t>
  </si>
  <si>
    <t>Csongrádi Alkotóház</t>
  </si>
  <si>
    <t>Eszközpark bővítés (Laptop, egér, fényképezőgép optikával,
 mikrofonok, memóriakártya)</t>
  </si>
  <si>
    <t>Projektor beszerzés</t>
  </si>
  <si>
    <t>Gazdasági Ellátó Szervezet</t>
  </si>
  <si>
    <t>Fazék 2 db</t>
  </si>
  <si>
    <t>Lábas 2 db</t>
  </si>
  <si>
    <t>Belső tálca autóba</t>
  </si>
  <si>
    <t>Kuka 120 literes 2 db</t>
  </si>
  <si>
    <t>Badella l8 db</t>
  </si>
  <si>
    <t>Memóriakártya</t>
  </si>
  <si>
    <t>Telefon</t>
  </si>
  <si>
    <t>Badella 2 db</t>
  </si>
  <si>
    <t>Fiat Talento</t>
  </si>
  <si>
    <t>Thermo boksz 6 db</t>
  </si>
  <si>
    <t>Óvodák Igazgatósága</t>
  </si>
  <si>
    <t>Beruházás</t>
  </si>
  <si>
    <t xml:space="preserve">játékok, </t>
  </si>
  <si>
    <t>szőnyeg</t>
  </si>
  <si>
    <t>függöny</t>
  </si>
  <si>
    <t>szekrény</t>
  </si>
  <si>
    <t>szennyeskosár,asztal, gyerekszék</t>
  </si>
  <si>
    <t>fiók, asztal</t>
  </si>
  <si>
    <t>tornaszőnyeg</t>
  </si>
  <si>
    <t>lábtörlő</t>
  </si>
  <si>
    <t>öltöző polcok</t>
  </si>
  <si>
    <t>konyhabútor</t>
  </si>
  <si>
    <t>monitor, számítógép</t>
  </si>
  <si>
    <t>játék</t>
  </si>
  <si>
    <t>érintésmentes lázmérő</t>
  </si>
  <si>
    <t>fertőtlenítő tálca</t>
  </si>
  <si>
    <t>OXO játék rajztáblával (TESCO pályázat)</t>
  </si>
  <si>
    <t>Készségfejlesztő játék</t>
  </si>
  <si>
    <t>telefon</t>
  </si>
  <si>
    <t>porraloltó</t>
  </si>
  <si>
    <t>hangszóró</t>
  </si>
  <si>
    <t>Laptop (3 db)</t>
  </si>
  <si>
    <t>Külső adathordozó (6 db)</t>
  </si>
  <si>
    <t>számítógép (2 db)</t>
  </si>
  <si>
    <t>spirálozógép</t>
  </si>
  <si>
    <t>porszívó,vasaló,kézimixer, aszaló</t>
  </si>
  <si>
    <t>kenyérpirító</t>
  </si>
  <si>
    <t>takarítógép, porszívó (3 db)</t>
  </si>
  <si>
    <t>szárítógép</t>
  </si>
  <si>
    <t>játékok</t>
  </si>
  <si>
    <t>porszívó,csengő</t>
  </si>
  <si>
    <t>mosógép tűzhely</t>
  </si>
  <si>
    <t>telefon, grillsütő</t>
  </si>
  <si>
    <t>csúszdaállvány hintával</t>
  </si>
  <si>
    <t>Összesen:</t>
  </si>
  <si>
    <t>Csongrádi Információs Központ</t>
  </si>
  <si>
    <t>Ipari páramentesítő</t>
  </si>
  <si>
    <t>wifi</t>
  </si>
  <si>
    <t>tárlatvezető eszköz</t>
  </si>
  <si>
    <t>fekvő vitrin</t>
  </si>
  <si>
    <t>mobil telefon</t>
  </si>
  <si>
    <t>ózongenerátor</t>
  </si>
  <si>
    <t>kerékpárok</t>
  </si>
  <si>
    <t>könyvtári szekrény</t>
  </si>
  <si>
    <t>klíma (3 db)</t>
  </si>
  <si>
    <t>ruhaállvány</t>
  </si>
  <si>
    <t>kölcsönzőpult átalakítás</t>
  </si>
  <si>
    <t>számítógép (3 db)</t>
  </si>
  <si>
    <t>könyvek</t>
  </si>
  <si>
    <t xml:space="preserve">Összesen: </t>
  </si>
  <si>
    <t>Művelődési Központ és Városi Galéria</t>
  </si>
  <si>
    <t>router</t>
  </si>
  <si>
    <t>számítógép (3 db)+ program</t>
  </si>
  <si>
    <t>postaláda</t>
  </si>
  <si>
    <t>alulétra</t>
  </si>
  <si>
    <t>karaktercipő</t>
  </si>
  <si>
    <t>asztalok, székek</t>
  </si>
  <si>
    <t>szalagfüggöny</t>
  </si>
  <si>
    <t>Clip-sín, fémsodrony</t>
  </si>
  <si>
    <t>Hűtőgép</t>
  </si>
  <si>
    <t>Csavarbehajtó</t>
  </si>
  <si>
    <t>áramfejlesztő</t>
  </si>
  <si>
    <t>kalap, karaktercipő</t>
  </si>
  <si>
    <t>viselet</t>
  </si>
  <si>
    <t>konyhabútor gépekkel</t>
  </si>
  <si>
    <t>fényzáró roló</t>
  </si>
  <si>
    <t>dugókulcskészlet</t>
  </si>
  <si>
    <t>fűnyíró</t>
  </si>
  <si>
    <t>szúnyogháló</t>
  </si>
  <si>
    <t>kézfertőtlenítő és állvány</t>
  </si>
  <si>
    <t>kábeldob</t>
  </si>
  <si>
    <t>irodaszék</t>
  </si>
  <si>
    <t>Felújítás</t>
  </si>
  <si>
    <t>villámhárító Bokros</t>
  </si>
  <si>
    <t>szolgáltai lakás felújítás</t>
  </si>
  <si>
    <t>Díszterem felújítás (előleg)</t>
  </si>
  <si>
    <t>Dr. Szarka Ödön Egyesíett Eü-i és Szociális Intézmény</t>
  </si>
  <si>
    <t>Hőkamera</t>
  </si>
  <si>
    <t>Nyomtató</t>
  </si>
  <si>
    <t>Porszívó</t>
  </si>
  <si>
    <t>Klíma</t>
  </si>
  <si>
    <t>Beruházások mindösszesen:</t>
  </si>
  <si>
    <t>Rendelőintézet épület felújítás Gyöngyvirág u. 5.</t>
  </si>
  <si>
    <t>Tető terasz felújítás Széchenyi bölcsöde</t>
  </si>
  <si>
    <t>Röntgen gép felújítás</t>
  </si>
  <si>
    <t>UH gép felújítás</t>
  </si>
  <si>
    <t>Felújítások mindösszesen:</t>
  </si>
  <si>
    <t>Piroskavárosi Szociális Család és Gyermekjóléti Intézmény</t>
  </si>
  <si>
    <t>Operációs rendszer, office</t>
  </si>
  <si>
    <t>Notebook</t>
  </si>
  <si>
    <t>Zanussi hűtőszekrény</t>
  </si>
  <si>
    <t>Ruhásszekrények</t>
  </si>
  <si>
    <t>Heverők</t>
  </si>
  <si>
    <t>Klímaberendezés, téliesítő szett</t>
  </si>
  <si>
    <t>43" tv</t>
  </si>
  <si>
    <t>Mosógép</t>
  </si>
  <si>
    <t>Samsung okostelefonok</t>
  </si>
  <si>
    <t>Acélszerkezetű tároló</t>
  </si>
  <si>
    <t>Monitor, nyomtató</t>
  </si>
  <si>
    <t>Szekrény</t>
  </si>
  <si>
    <t>Beléptető, kaputelefonrendszer</t>
  </si>
  <si>
    <t>Éjjeli szekrény</t>
  </si>
  <si>
    <t>TV, vízszűrő</t>
  </si>
  <si>
    <t>Gőztisztitó</t>
  </si>
  <si>
    <t>NOD 32 vírusírtó</t>
  </si>
  <si>
    <t>Számítógép</t>
  </si>
  <si>
    <t>Videó konferencia</t>
  </si>
  <si>
    <t xml:space="preserve">TP link, Router </t>
  </si>
  <si>
    <t>Rack-polcok</t>
  </si>
  <si>
    <t>Irodai forgószékek</t>
  </si>
  <si>
    <t>Informatikai eszközök</t>
  </si>
  <si>
    <t>Polgármesteri Hivatal</t>
  </si>
  <si>
    <t>Csongrád Városi  Önkormányzat</t>
  </si>
  <si>
    <t>Alkotóház Műterem épületének részleges nyílászáró felújítása</t>
  </si>
  <si>
    <t>bérlakások felújítás bérlő által</t>
  </si>
  <si>
    <t>Bökényi Kereskedelmi és Szolgáltató Központ és környezete fe</t>
  </si>
  <si>
    <t>Csapadékvíz elvezető csatorna építése</t>
  </si>
  <si>
    <t xml:space="preserve">Csemegi Károly utcai személygépkocsi  parkoló </t>
  </si>
  <si>
    <t xml:space="preserve">Csongrád 2866/12 hrsz-ú (Pázmány Péter utca) telek </t>
  </si>
  <si>
    <t>Csongrád Kereszt tér 1 szennyvíz bekötés</t>
  </si>
  <si>
    <t>Csongrád,Csemegi Károly u. 8 nyílókapu automatizálása</t>
  </si>
  <si>
    <t>Csongrád,Csókási F u. 8/b Műanyag nyílászáró beépítése</t>
  </si>
  <si>
    <t>Csongrád,Gyökér u.1 szám alatti Tájház felújítása</t>
  </si>
  <si>
    <t>Csongrád,Hársfa u.65 2/10 lakás felújítás</t>
  </si>
  <si>
    <t>Csongrád,Iskola u. 2 Üzlet felújítás</t>
  </si>
  <si>
    <t>Csongrád,Templom utcai óvoda radiátor cseréje</t>
  </si>
  <si>
    <t>Csongrád,Tulipán u.13 5/14 lakás felújítás</t>
  </si>
  <si>
    <t>Csongrád-Bokros, Mars útját keresztező önkormányzati út fogalomcsillapítás</t>
  </si>
  <si>
    <t>Csongrád-Bokrosi kerékpárút javítási munkái</t>
  </si>
  <si>
    <t>Csongrádi Alkotóház és Műterem ép.felúj.</t>
  </si>
  <si>
    <t>Csongrádi,Ipari Park út mechanikai stabilizálási munkái</t>
  </si>
  <si>
    <t>Digitális videó rögzítő</t>
  </si>
  <si>
    <t>DM és a kínai áruház mögött lévő Fő utca szervíz útnál talál</t>
  </si>
  <si>
    <t>EFOP 3.9.2. informatikai eszközök, és Windows szoftver</t>
  </si>
  <si>
    <t>Fénydekorációs elemek</t>
  </si>
  <si>
    <t xml:space="preserve">Fő utcai Óvoda felújítás </t>
  </si>
  <si>
    <t>Galéria nyílászárócsere</t>
  </si>
  <si>
    <t>Havaria ivóvizvezeték rekontrukció</t>
  </si>
  <si>
    <t>Havaria szennyvizrendszer rekonstrukció</t>
  </si>
  <si>
    <t xml:space="preserve">Ipari parki területe közművesítés </t>
  </si>
  <si>
    <t>Ipari parki út mechanikai stabilizási munkái</t>
  </si>
  <si>
    <t>Irattároló szekrény</t>
  </si>
  <si>
    <t>KEHOP 2.2.2-15-2015-00045 Szennyvíztisztitótelep</t>
  </si>
  <si>
    <t>Kézilabda munkacsarnok terület közművesítése</t>
  </si>
  <si>
    <t xml:space="preserve">klímaberendezés </t>
  </si>
  <si>
    <t>Körös torok fejlesztése pályázat</t>
  </si>
  <si>
    <t>Lakossági járdaépítés</t>
  </si>
  <si>
    <t>Mora villanytűzhely Fő utvcai Óvodába</t>
  </si>
  <si>
    <t>Múzeum talajmegerősítése</t>
  </si>
  <si>
    <t>Műfű óvodák részére</t>
  </si>
  <si>
    <t>Művelődési Központ tetőtéri helyiségének villamos hálózatána</t>
  </si>
  <si>
    <t>Napelemes kandeláber javítása,beüzemelése Bokrosi kerékpárút</t>
  </si>
  <si>
    <t>Nyílászáró csere Aranykosár üzlethelyiség</t>
  </si>
  <si>
    <t>Önkormányzati udvar burkolat felújítása,udvari parkoló burko</t>
  </si>
  <si>
    <t>Öregvár 24/1 lakás festése, vállalkozási szerződés szerint</t>
  </si>
  <si>
    <t>Polg. hiv udvari épület felújítás</t>
  </si>
  <si>
    <t>Polgármesteri Hivatal udvarában csapadék elvezető csatorna é</t>
  </si>
  <si>
    <t>Szentháromság téri játszótér javítása</t>
  </si>
  <si>
    <t>Térfigyelő kamerák cseréje és átállása IP kommunikációs rend</t>
  </si>
  <si>
    <t>TOP 2.1.1-15-CS1-2016-00003 Barnamezős területek rehabilitációja</t>
  </si>
  <si>
    <t>TOP-7.1.1-16 Bokrosi Művelődési ház fejlesztése - műszaki el</t>
  </si>
  <si>
    <t>Körös-toroki mellékút tükörszedése,úthengerelés</t>
  </si>
  <si>
    <t>Összesen beruházások felújítások:</t>
  </si>
  <si>
    <t>Lakáshoz jutást segítő támogatások</t>
  </si>
  <si>
    <t xml:space="preserve">Beruházási hitel törlesztése </t>
  </si>
  <si>
    <t>Városellátó Intézmény</t>
  </si>
  <si>
    <t>Naturasoft raktározó program</t>
  </si>
  <si>
    <t>Számítógép beszerzés</t>
  </si>
  <si>
    <t>Melegködképző beszerzése és a meglévő felújítása</t>
  </si>
  <si>
    <t>Kávéfőző vásárlása</t>
  </si>
  <si>
    <t>Kegyeleti hűtő beszerzése</t>
  </si>
  <si>
    <t>TV, konzol</t>
  </si>
  <si>
    <t>MINDÖSSZESEN:</t>
  </si>
  <si>
    <t>10108/4 hrszú ingatlanból terület vásárlás  kerítés  és útépítés 
(Bokrosi szennyvízátemelő)</t>
  </si>
  <si>
    <t>2.1.2 Helyi adókból megvalósult feladatok</t>
  </si>
  <si>
    <t>Összeg</t>
  </si>
  <si>
    <t>Tény</t>
  </si>
  <si>
    <t>Aszfaltburkolati utak, kátyúzás, foltszerű javítások, útkez. Költségei</t>
  </si>
  <si>
    <t>Külterületi utak, karbantartás</t>
  </si>
  <si>
    <t>KRESZ-táblák cseréje, pótlása, forgalomtechnikai eszközök beszerzése, Útburkolati jelek festése</t>
  </si>
  <si>
    <t>Állategészségügyi telep működése</t>
  </si>
  <si>
    <t>Parkfenntartás és parki eszközök : növény beszerzés stb</t>
  </si>
  <si>
    <t>Közterületi hullafék elhelyezés</t>
  </si>
  <si>
    <t>Közterületi fák növényvédelme</t>
  </si>
  <si>
    <t>Balesetveszélyes fák nyesése</t>
  </si>
  <si>
    <t>Közterületi rágcsálóírtás</t>
  </si>
  <si>
    <t>Szúnyogírtás</t>
  </si>
  <si>
    <t>összesen</t>
  </si>
  <si>
    <t>Szállító</t>
  </si>
  <si>
    <t>Számlaszám</t>
  </si>
  <si>
    <t>Megjegyzés</t>
  </si>
  <si>
    <t>Aszfaltburkolatú utak kátyúzása, foltszerű javítások</t>
  </si>
  <si>
    <t>Bodrogi Bau Kft.</t>
  </si>
  <si>
    <t>V2023/01998</t>
  </si>
  <si>
    <t>Stravia viafalt</t>
  </si>
  <si>
    <t>V2023/02666</t>
  </si>
  <si>
    <t>KRESZ-táblák cseréje, pótlása, forgalomtechnikai eszközök beszerzése, és útburkolati jelek festése</t>
  </si>
  <si>
    <t>Medivia Kft</t>
  </si>
  <si>
    <t>1750/2020</t>
  </si>
  <si>
    <t>1220/2020</t>
  </si>
  <si>
    <t>terelőtábla</t>
  </si>
  <si>
    <t>SZD / 2020-000728</t>
  </si>
  <si>
    <t>tájékoztató tábla</t>
  </si>
  <si>
    <t>SZD/2020-000524</t>
  </si>
  <si>
    <t>SZD/2020-000145</t>
  </si>
  <si>
    <t>kiegészítő tábla</t>
  </si>
  <si>
    <t>DSZ-1334</t>
  </si>
  <si>
    <t>DSZ-1304</t>
  </si>
  <si>
    <t>DSZ-1256</t>
  </si>
  <si>
    <t>G-ROAD KFT</t>
  </si>
  <si>
    <t>GR/2020-000153</t>
  </si>
  <si>
    <t>dolomit</t>
  </si>
  <si>
    <t>GR/2020-000008</t>
  </si>
  <si>
    <t xml:space="preserve">dolomit </t>
  </si>
  <si>
    <t>összesen:</t>
  </si>
  <si>
    <t>Állategészségügyi telep működtetése</t>
  </si>
  <si>
    <t>Személyi juttatások</t>
  </si>
  <si>
    <t>Gyepmesteri telep fenntartásához szükséges bérek összege</t>
  </si>
  <si>
    <t>Személyi juttatások járuléka</t>
  </si>
  <si>
    <t>Bérek járulék összege</t>
  </si>
  <si>
    <t xml:space="preserve">Dologi kiadások </t>
  </si>
  <si>
    <t>Fenntartásához szükséges dologi jellegű kiadások</t>
  </si>
  <si>
    <t>Juhos Gépbér Kft.</t>
  </si>
  <si>
    <t>JUHOS-2020-94</t>
  </si>
  <si>
    <t xml:space="preserve">gépi földmunkálatok </t>
  </si>
  <si>
    <t>JUHOS-2020-93</t>
  </si>
  <si>
    <t>emelőkosaras bérlés</t>
  </si>
  <si>
    <t>JUHOS-2020-78</t>
  </si>
  <si>
    <t>JUHOS-2020-70</t>
  </si>
  <si>
    <t>JUHOS-2020-33</t>
  </si>
  <si>
    <t xml:space="preserve">emelőgép bérlés </t>
  </si>
  <si>
    <t>Juhos-2020-7</t>
  </si>
  <si>
    <t xml:space="preserve">Juhosné Égető Andrea ev. </t>
  </si>
  <si>
    <t>JE-2020-115</t>
  </si>
  <si>
    <t xml:space="preserve">emelőgép bérlet </t>
  </si>
  <si>
    <t>JE-2020-126</t>
  </si>
  <si>
    <t>JE-2020-93</t>
  </si>
  <si>
    <t>Je-2020-35</t>
  </si>
  <si>
    <t>IN4Sa4270990</t>
  </si>
  <si>
    <t>IN4SA4270975</t>
  </si>
  <si>
    <t>IN4SA4270947</t>
  </si>
  <si>
    <t>IN4SA4270918</t>
  </si>
  <si>
    <t>IN4SA4444364</t>
  </si>
  <si>
    <t>IN4SA4444393</t>
  </si>
  <si>
    <t>KOVI-Növénypatika Kft</t>
  </si>
  <si>
    <t>KVNVN-2020-304</t>
  </si>
  <si>
    <t>zöldterület kezelés</t>
  </si>
  <si>
    <t>TZBSA7537606</t>
  </si>
  <si>
    <t xml:space="preserve">virágföld, belső fólia </t>
  </si>
  <si>
    <t>Cs-6768</t>
  </si>
  <si>
    <t>Palásti Antal</t>
  </si>
  <si>
    <t>2020-000004</t>
  </si>
  <si>
    <t xml:space="preserve">parkgondozás </t>
  </si>
  <si>
    <t>2020/000006</t>
  </si>
  <si>
    <t>2020-000008</t>
  </si>
  <si>
    <t>Corax-Bioner Biotechnológia Zrt.</t>
  </si>
  <si>
    <t>KS2000995</t>
  </si>
  <si>
    <t>KS2000877</t>
  </si>
  <si>
    <t>KS2000823</t>
  </si>
  <si>
    <t>Nagyné Varga Éva ev.</t>
  </si>
  <si>
    <t>WRCS4337291</t>
  </si>
  <si>
    <t>WRCSA4337266</t>
  </si>
  <si>
    <t>WRCSA4337239</t>
  </si>
  <si>
    <t>WRCSA4337209</t>
  </si>
  <si>
    <t>WSCSA2495135</t>
  </si>
  <si>
    <t>WSCSA2495104</t>
  </si>
  <si>
    <t>Közterületi hulladék elhelyezési költsége</t>
  </si>
  <si>
    <t>Cs-6523</t>
  </si>
  <si>
    <t xml:space="preserve">Közterületi hulladék </t>
  </si>
  <si>
    <t>CS-6573</t>
  </si>
  <si>
    <t>CS-6705</t>
  </si>
  <si>
    <t>CS-6642</t>
  </si>
  <si>
    <t>CS-6743</t>
  </si>
  <si>
    <t>CS-6939</t>
  </si>
  <si>
    <t>CS-6812</t>
  </si>
  <si>
    <t>CS-7004</t>
  </si>
  <si>
    <t>CS-7070</t>
  </si>
  <si>
    <t>Palásti Antal Zsolt</t>
  </si>
  <si>
    <t>2020-000005</t>
  </si>
  <si>
    <t>favágás</t>
  </si>
  <si>
    <t>2020-000014</t>
  </si>
  <si>
    <t>Bodor Csongor</t>
  </si>
  <si>
    <t>KF5SA8295983</t>
  </si>
  <si>
    <t>fakivágás</t>
  </si>
  <si>
    <t>KF5SA8295987</t>
  </si>
  <si>
    <t>BODOR-2020-20</t>
  </si>
  <si>
    <t>Toldi Miklós</t>
  </si>
  <si>
    <t>RHASA9574003</t>
  </si>
  <si>
    <t>RHASA9574005</t>
  </si>
  <si>
    <t>RHASA9574004</t>
  </si>
  <si>
    <t>RHASA9574007</t>
  </si>
  <si>
    <t>RHASA9574008</t>
  </si>
  <si>
    <t>RHASA9574009</t>
  </si>
  <si>
    <t>RHASA9574011</t>
  </si>
  <si>
    <t>RHASA9574010</t>
  </si>
  <si>
    <t>RHASA9574012</t>
  </si>
  <si>
    <t>RHASA9574013</t>
  </si>
  <si>
    <t>RHASA9574014</t>
  </si>
  <si>
    <t>20200.6.12</t>
  </si>
  <si>
    <t>RHASA9574015</t>
  </si>
  <si>
    <t>E-TM-2020-6</t>
  </si>
  <si>
    <t>fanyesés</t>
  </si>
  <si>
    <t>TM-2020-2</t>
  </si>
  <si>
    <t>TM-2020-5</t>
  </si>
  <si>
    <t>TM-2020-9</t>
  </si>
  <si>
    <t>Csapadék-csatorna fenntartása, belvízvédelem</t>
  </si>
  <si>
    <t>Ssz.</t>
  </si>
  <si>
    <t xml:space="preserve">Csapadékvíz csatorna fenntartás, 
belvízvédelem </t>
  </si>
  <si>
    <t>Kiegyenlítés 
dátuma</t>
  </si>
  <si>
    <t>oldószeres linea fehér festék, mindkét irányba behajtani tilos tábla, kieg. tábla</t>
  </si>
  <si>
    <t xml:space="preserve">Úttal kapcsolatos munkálatok a helyi adók terhére 
felhasznált szakmai és üzemanyag 2018-ban </t>
  </si>
  <si>
    <t xml:space="preserve">Raktári anyag anyag- 
felhasználása út szakfeladatra </t>
  </si>
  <si>
    <t>Szűcs Tibor (Szücsidekor)</t>
  </si>
  <si>
    <t xml:space="preserve">Park fenntartására a helyi adók terháre felhasznált szakmai 
és üzemanyag 2018-ban </t>
  </si>
  <si>
    <t xml:space="preserve">Raktári anyag anyag-
 felhasználása park szakfeladatra </t>
  </si>
  <si>
    <t>Csongrádi Víz- és Komm. Szolgáltató Kft.</t>
  </si>
  <si>
    <t>Dopstadt daráló gép 
bérlése</t>
  </si>
  <si>
    <t>Csongrádi Víz-és Komm. Sz. Kft.</t>
  </si>
  <si>
    <t>2 millió Ft adóalapot meg nem haladó
vállalkozók mentessége</t>
  </si>
  <si>
    <t xml:space="preserve">                      2.1.4 Közvetett támogatásokat tartalmazó kimutatás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</si>
</sst>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\ _F_t_-;\-* #,##0\ _F_t_-;_-* &quot;-&quot;??\ _F_t_-;_-@_-"/>
    <numFmt numFmtId="165" formatCode="yyyy\.mm\.dd\."/>
  </numFmts>
  <fonts count="42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"/>
      <family val="1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9"/>
      <name val="Times New Roman"/>
      <family val="1"/>
    </font>
    <font>
      <b/>
      <sz val="9"/>
      <name val="Times New Roman"/>
      <family val="1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 CE"/>
      <charset val="238"/>
    </font>
    <font>
      <b/>
      <sz val="9.5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3"/>
      <name val="Ariel CE"/>
      <charset val="238"/>
    </font>
    <font>
      <sz val="13"/>
      <name val="Ariel CE"/>
      <charset val="238"/>
    </font>
    <font>
      <sz val="10"/>
      <name val="Ariel CE"/>
      <charset val="238"/>
    </font>
    <font>
      <b/>
      <sz val="10"/>
      <name val="Ariel CE"/>
      <charset val="238"/>
    </font>
    <font>
      <b/>
      <sz val="12.5"/>
      <name val="Ariel CE"/>
      <charset val="238"/>
    </font>
    <font>
      <b/>
      <sz val="6"/>
      <name val="Ariel CE"/>
      <charset val="238"/>
    </font>
    <font>
      <b/>
      <sz val="11"/>
      <name val="Ariel CE"/>
      <charset val="238"/>
    </font>
    <font>
      <sz val="11"/>
      <name val="Ariel CE"/>
      <charset val="238"/>
    </font>
    <font>
      <sz val="9"/>
      <color rgb="FF000000"/>
      <name val="Ariel CE"/>
      <charset val="238"/>
    </font>
    <font>
      <sz val="11"/>
      <color rgb="FF000000"/>
      <name val="Ariel CE"/>
      <charset val="238"/>
    </font>
    <font>
      <sz val="8"/>
      <color rgb="FF000000"/>
      <name val="Ariel CE"/>
      <charset val="238"/>
    </font>
    <font>
      <sz val="8"/>
      <name val="Ariel CE"/>
      <charset val="238"/>
    </font>
    <font>
      <sz val="9"/>
      <name val="Arie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E8E8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0" fontId="1" fillId="0" borderId="0" applyFont="0" applyFill="0" applyBorder="0" applyAlignment="0" applyProtection="0"/>
    <xf numFmtId="0" fontId="1" fillId="0" borderId="0"/>
    <xf numFmtId="0" fontId="15" fillId="0" borderId="0"/>
    <xf numFmtId="0" fontId="15" fillId="0" borderId="0"/>
    <xf numFmtId="0" fontId="1" fillId="0" borderId="0"/>
  </cellStyleXfs>
  <cellXfs count="324">
    <xf numFmtId="0" fontId="0" fillId="0" borderId="0" xfId="0"/>
    <xf numFmtId="1" fontId="3" fillId="0" borderId="2" xfId="0" applyNumberFormat="1" applyFont="1" applyFill="1" applyBorder="1"/>
    <xf numFmtId="1" fontId="8" fillId="0" borderId="2" xfId="0" applyNumberFormat="1" applyFont="1" applyFill="1" applyBorder="1"/>
    <xf numFmtId="3" fontId="14" fillId="0" borderId="2" xfId="0" applyNumberFormat="1" applyFont="1" applyFill="1" applyBorder="1" applyAlignment="1"/>
    <xf numFmtId="1" fontId="4" fillId="2" borderId="2" xfId="0" applyNumberFormat="1" applyFont="1" applyFill="1" applyBorder="1" applyAlignment="1">
      <alignment vertical="center"/>
    </xf>
    <xf numFmtId="1" fontId="2" fillId="2" borderId="2" xfId="0" applyNumberFormat="1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vertical="center"/>
    </xf>
    <xf numFmtId="1" fontId="8" fillId="2" borderId="2" xfId="0" applyNumberFormat="1" applyFont="1" applyFill="1" applyBorder="1" applyAlignment="1">
      <alignment horizont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vertical="center"/>
    </xf>
    <xf numFmtId="1" fontId="8" fillId="2" borderId="2" xfId="0" applyNumberFormat="1" applyFont="1" applyFill="1" applyBorder="1"/>
    <xf numFmtId="3" fontId="14" fillId="2" borderId="2" xfId="0" applyNumberFormat="1" applyFont="1" applyFill="1" applyBorder="1" applyAlignment="1"/>
    <xf numFmtId="1" fontId="3" fillId="2" borderId="2" xfId="0" applyNumberFormat="1" applyFont="1" applyFill="1" applyBorder="1"/>
    <xf numFmtId="1" fontId="2" fillId="2" borderId="2" xfId="0" applyNumberFormat="1" applyFont="1" applyFill="1" applyBorder="1"/>
    <xf numFmtId="1" fontId="2" fillId="2" borderId="2" xfId="0" applyNumberFormat="1" applyFont="1" applyFill="1" applyBorder="1" applyAlignment="1">
      <alignment wrapText="1"/>
    </xf>
    <xf numFmtId="3" fontId="18" fillId="2" borderId="2" xfId="0" applyNumberFormat="1" applyFont="1" applyFill="1" applyBorder="1" applyAlignment="1"/>
    <xf numFmtId="1" fontId="12" fillId="2" borderId="2" xfId="0" applyNumberFormat="1" applyFont="1" applyFill="1" applyBorder="1"/>
    <xf numFmtId="1" fontId="13" fillId="2" borderId="2" xfId="0" applyNumberFormat="1" applyFont="1" applyFill="1" applyBorder="1" applyAlignment="1">
      <alignment wrapText="1"/>
    </xf>
    <xf numFmtId="0" fontId="13" fillId="2" borderId="2" xfId="0" applyFont="1" applyFill="1" applyBorder="1" applyAlignment="1">
      <alignment horizontal="justify" vertical="center" wrapText="1"/>
    </xf>
    <xf numFmtId="0" fontId="17" fillId="2" borderId="2" xfId="0" applyFont="1" applyFill="1" applyBorder="1" applyAlignment="1">
      <alignment horizontal="justify" vertical="center" wrapText="1"/>
    </xf>
    <xf numFmtId="0" fontId="12" fillId="2" borderId="2" xfId="0" applyFont="1" applyFill="1" applyBorder="1" applyAlignment="1">
      <alignment horizontal="center" vertical="center" wrapText="1"/>
    </xf>
    <xf numFmtId="3" fontId="18" fillId="2" borderId="2" xfId="0" applyNumberFormat="1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justify" vertical="center" wrapText="1"/>
    </xf>
    <xf numFmtId="3" fontId="14" fillId="2" borderId="2" xfId="0" applyNumberFormat="1" applyFont="1" applyFill="1" applyBorder="1"/>
    <xf numFmtId="3" fontId="12" fillId="2" borderId="2" xfId="0" applyNumberFormat="1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/>
    </xf>
    <xf numFmtId="3" fontId="19" fillId="2" borderId="2" xfId="0" applyNumberFormat="1" applyFont="1" applyFill="1" applyBorder="1" applyAlignment="1"/>
    <xf numFmtId="1" fontId="6" fillId="0" borderId="2" xfId="0" applyNumberFormat="1" applyFont="1" applyBorder="1" applyAlignment="1">
      <alignment vertical="center"/>
    </xf>
    <xf numFmtId="49" fontId="12" fillId="0" borderId="1" xfId="0" applyNumberFormat="1" applyFont="1" applyBorder="1"/>
    <xf numFmtId="49" fontId="11" fillId="0" borderId="1" xfId="0" applyNumberFormat="1" applyFont="1" applyBorder="1"/>
    <xf numFmtId="1" fontId="11" fillId="0" borderId="2" xfId="0" applyNumberFormat="1" applyFont="1" applyBorder="1"/>
    <xf numFmtId="49" fontId="11" fillId="0" borderId="1" xfId="0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wrapText="1"/>
    </xf>
    <xf numFmtId="49" fontId="12" fillId="0" borderId="1" xfId="0" applyNumberFormat="1" applyFont="1" applyBorder="1" applyAlignment="1">
      <alignment horizontal="left"/>
    </xf>
    <xf numFmtId="1" fontId="12" fillId="0" borderId="2" xfId="0" applyNumberFormat="1" applyFont="1" applyBorder="1" applyAlignment="1">
      <alignment horizontal="left"/>
    </xf>
    <xf numFmtId="1" fontId="8" fillId="0" borderId="2" xfId="0" applyNumberFormat="1" applyFont="1" applyBorder="1"/>
    <xf numFmtId="49" fontId="17" fillId="0" borderId="1" xfId="0" applyNumberFormat="1" applyFont="1" applyBorder="1" applyAlignment="1">
      <alignment horizontal="justify" vertical="center" wrapText="1"/>
    </xf>
    <xf numFmtId="49" fontId="12" fillId="0" borderId="1" xfId="0" applyNumberFormat="1" applyFont="1" applyBorder="1" applyAlignment="1">
      <alignment horizontal="justify" vertical="center" wrapText="1"/>
    </xf>
    <xf numFmtId="1" fontId="12" fillId="0" borderId="2" xfId="0" applyNumberFormat="1" applyFont="1" applyBorder="1" applyAlignment="1">
      <alignment horizontal="center" vertical="center"/>
    </xf>
    <xf numFmtId="49" fontId="8" fillId="0" borderId="1" xfId="0" applyNumberFormat="1" applyFont="1" applyBorder="1"/>
    <xf numFmtId="1" fontId="7" fillId="0" borderId="2" xfId="0" applyNumberFormat="1" applyFont="1" applyBorder="1" applyAlignment="1">
      <alignment horizontal="left"/>
    </xf>
    <xf numFmtId="49" fontId="17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/>
    <xf numFmtId="49" fontId="8" fillId="0" borderId="1" xfId="0" applyNumberFormat="1" applyFont="1" applyBorder="1" applyAlignment="1">
      <alignment wrapText="1"/>
    </xf>
    <xf numFmtId="49" fontId="8" fillId="0" borderId="1" xfId="0" applyNumberFormat="1" applyFont="1" applyBorder="1" applyAlignment="1">
      <alignment horizontal="left"/>
    </xf>
    <xf numFmtId="0" fontId="7" fillId="0" borderId="1" xfId="0" applyFont="1" applyBorder="1"/>
    <xf numFmtId="49" fontId="8" fillId="0" borderId="10" xfId="0" applyNumberFormat="1" applyFont="1" applyBorder="1" applyAlignment="1">
      <alignment horizontal="centerContinuous" vertical="center"/>
    </xf>
    <xf numFmtId="1" fontId="8" fillId="0" borderId="10" xfId="0" applyNumberFormat="1" applyFont="1" applyBorder="1" applyAlignment="1">
      <alignment horizontal="centerContinuous" vertical="center" wrapText="1"/>
    </xf>
    <xf numFmtId="1" fontId="7" fillId="0" borderId="2" xfId="0" applyNumberFormat="1" applyFont="1" applyBorder="1" applyAlignment="1">
      <alignment vertical="center"/>
    </xf>
    <xf numFmtId="49" fontId="8" fillId="0" borderId="11" xfId="0" applyNumberFormat="1" applyFont="1" applyBorder="1" applyAlignment="1">
      <alignment horizontal="centerContinuous" vertical="center"/>
    </xf>
    <xf numFmtId="1" fontId="8" fillId="0" borderId="12" xfId="0" applyNumberFormat="1" applyFont="1" applyBorder="1" applyAlignment="1">
      <alignment horizontal="centerContinuous" vertical="center" wrapText="1"/>
    </xf>
    <xf numFmtId="49" fontId="8" fillId="0" borderId="12" xfId="0" applyNumberFormat="1" applyFont="1" applyBorder="1" applyAlignment="1">
      <alignment horizontal="centerContinuous" vertical="center"/>
    </xf>
    <xf numFmtId="1" fontId="8" fillId="0" borderId="9" xfId="0" applyNumberFormat="1" applyFont="1" applyBorder="1" applyAlignment="1">
      <alignment horizontal="center" wrapText="1"/>
    </xf>
    <xf numFmtId="1" fontId="8" fillId="0" borderId="13" xfId="0" applyNumberFormat="1" applyFont="1" applyBorder="1" applyAlignment="1">
      <alignment horizontal="center" wrapText="1"/>
    </xf>
    <xf numFmtId="49" fontId="5" fillId="0" borderId="14" xfId="0" applyNumberFormat="1" applyFont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 vertical="center"/>
    </xf>
    <xf numFmtId="49" fontId="8" fillId="0" borderId="4" xfId="0" applyNumberFormat="1" applyFont="1" applyBorder="1"/>
    <xf numFmtId="38" fontId="7" fillId="0" borderId="7" xfId="1" applyNumberFormat="1" applyFont="1" applyFill="1" applyBorder="1" applyAlignment="1"/>
    <xf numFmtId="1" fontId="7" fillId="0" borderId="3" xfId="0" applyNumberFormat="1" applyFont="1" applyBorder="1"/>
    <xf numFmtId="1" fontId="7" fillId="0" borderId="2" xfId="0" applyNumberFormat="1" applyFont="1" applyBorder="1"/>
    <xf numFmtId="164" fontId="7" fillId="0" borderId="5" xfId="1" applyNumberFormat="1" applyFont="1" applyFill="1" applyBorder="1" applyAlignment="1"/>
    <xf numFmtId="49" fontId="7" fillId="0" borderId="1" xfId="0" applyNumberFormat="1" applyFont="1" applyBorder="1"/>
    <xf numFmtId="49" fontId="7" fillId="0" borderId="1" xfId="0" applyNumberFormat="1" applyFont="1" applyBorder="1" applyAlignment="1"/>
    <xf numFmtId="164" fontId="8" fillId="0" borderId="2" xfId="1" applyNumberFormat="1" applyFont="1" applyFill="1" applyBorder="1" applyAlignment="1">
      <alignment horizontal="right"/>
    </xf>
    <xf numFmtId="164" fontId="8" fillId="0" borderId="5" xfId="1" applyNumberFormat="1" applyFont="1" applyFill="1" applyBorder="1" applyAlignment="1">
      <alignment horizontal="right"/>
    </xf>
    <xf numFmtId="38" fontId="12" fillId="0" borderId="5" xfId="1" applyNumberFormat="1" applyFont="1" applyFill="1" applyBorder="1" applyAlignment="1">
      <alignment horizontal="left"/>
    </xf>
    <xf numFmtId="164" fontId="7" fillId="0" borderId="5" xfId="1" applyNumberFormat="1" applyFont="1" applyFill="1" applyBorder="1" applyAlignment="1">
      <alignment horizontal="right"/>
    </xf>
    <xf numFmtId="164" fontId="8" fillId="0" borderId="2" xfId="1" applyNumberFormat="1" applyFont="1" applyFill="1" applyBorder="1" applyAlignment="1"/>
    <xf numFmtId="38" fontId="7" fillId="0" borderId="5" xfId="1" applyNumberFormat="1" applyFont="1" applyFill="1" applyBorder="1" applyAlignment="1"/>
    <xf numFmtId="38" fontId="11" fillId="0" borderId="5" xfId="1" applyNumberFormat="1" applyFont="1" applyFill="1" applyBorder="1" applyAlignment="1"/>
    <xf numFmtId="38" fontId="12" fillId="0" borderId="5" xfId="1" applyNumberFormat="1" applyFont="1" applyFill="1" applyBorder="1" applyAlignment="1"/>
    <xf numFmtId="164" fontId="12" fillId="0" borderId="5" xfId="1" applyNumberFormat="1" applyFont="1" applyFill="1" applyBorder="1" applyAlignment="1">
      <alignment horizontal="center" vertical="center"/>
    </xf>
    <xf numFmtId="164" fontId="7" fillId="0" borderId="5" xfId="1" applyNumberFormat="1" applyFont="1" applyFill="1" applyBorder="1" applyAlignment="1">
      <alignment horizontal="left"/>
    </xf>
    <xf numFmtId="3" fontId="7" fillId="0" borderId="2" xfId="0" applyNumberFormat="1" applyFont="1" applyFill="1" applyBorder="1" applyAlignment="1">
      <alignment horizontal="right"/>
    </xf>
    <xf numFmtId="3" fontId="8" fillId="0" borderId="2" xfId="0" applyNumberFormat="1" applyFont="1" applyFill="1" applyBorder="1" applyAlignment="1">
      <alignment horizontal="right"/>
    </xf>
    <xf numFmtId="164" fontId="8" fillId="0" borderId="2" xfId="1" applyNumberFormat="1" applyFont="1" applyBorder="1"/>
    <xf numFmtId="164" fontId="8" fillId="0" borderId="5" xfId="1" applyNumberFormat="1" applyFont="1" applyBorder="1"/>
    <xf numFmtId="164" fontId="7" fillId="0" borderId="2" xfId="1" applyNumberFormat="1" applyFont="1" applyBorder="1"/>
    <xf numFmtId="164" fontId="7" fillId="0" borderId="5" xfId="1" applyNumberFormat="1" applyFont="1" applyBorder="1"/>
    <xf numFmtId="1" fontId="7" fillId="0" borderId="5" xfId="0" applyNumberFormat="1" applyFont="1" applyBorder="1"/>
    <xf numFmtId="49" fontId="12" fillId="0" borderId="1" xfId="0" applyNumberFormat="1" applyFont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3" fontId="14" fillId="0" borderId="2" xfId="0" applyNumberFormat="1" applyFont="1" applyFill="1" applyBorder="1"/>
    <xf numFmtId="1" fontId="8" fillId="2" borderId="5" xfId="0" applyNumberFormat="1" applyFont="1" applyFill="1" applyBorder="1" applyAlignment="1">
      <alignment horizontal="center" vertical="center" wrapText="1"/>
    </xf>
    <xf numFmtId="0" fontId="20" fillId="0" borderId="2" xfId="0" applyFont="1" applyBorder="1"/>
    <xf numFmtId="0" fontId="21" fillId="0" borderId="2" xfId="0" applyFont="1" applyBorder="1" applyAlignment="1">
      <alignment horizontal="center"/>
    </xf>
    <xf numFmtId="0" fontId="21" fillId="0" borderId="0" xfId="0" applyFont="1"/>
    <xf numFmtId="0" fontId="22" fillId="0" borderId="0" xfId="0" applyFont="1"/>
    <xf numFmtId="1" fontId="12" fillId="0" borderId="5" xfId="0" applyNumberFormat="1" applyFont="1" applyBorder="1" applyAlignment="1">
      <alignment horizontal="center" vertical="center"/>
    </xf>
    <xf numFmtId="49" fontId="23" fillId="0" borderId="1" xfId="0" applyNumberFormat="1" applyFont="1" applyBorder="1"/>
    <xf numFmtId="1" fontId="7" fillId="0" borderId="3" xfId="0" applyNumberFormat="1" applyFont="1" applyBorder="1" applyAlignment="1">
      <alignment vertical="center"/>
    </xf>
    <xf numFmtId="1" fontId="6" fillId="0" borderId="3" xfId="0" applyNumberFormat="1" applyFont="1" applyBorder="1" applyAlignment="1">
      <alignment vertical="center"/>
    </xf>
    <xf numFmtId="1" fontId="16" fillId="0" borderId="18" xfId="0" applyNumberFormat="1" applyFont="1" applyBorder="1" applyAlignment="1">
      <alignment horizontal="center" vertical="center"/>
    </xf>
    <xf numFmtId="1" fontId="16" fillId="0" borderId="19" xfId="0" applyNumberFormat="1" applyFont="1" applyBorder="1" applyAlignment="1">
      <alignment vertical="center"/>
    </xf>
    <xf numFmtId="1" fontId="16" fillId="0" borderId="20" xfId="0" applyNumberFormat="1" applyFont="1" applyBorder="1" applyAlignment="1">
      <alignment vertical="center"/>
    </xf>
    <xf numFmtId="1" fontId="6" fillId="0" borderId="21" xfId="0" applyNumberFormat="1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 wrapText="1"/>
    </xf>
    <xf numFmtId="1" fontId="8" fillId="0" borderId="16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/>
    </xf>
    <xf numFmtId="38" fontId="7" fillId="0" borderId="7" xfId="1" applyNumberFormat="1" applyFont="1" applyFill="1" applyBorder="1" applyAlignment="1">
      <alignment horizontal="center"/>
    </xf>
    <xf numFmtId="38" fontId="7" fillId="0" borderId="5" xfId="1" applyNumberFormat="1" applyFont="1" applyFill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164" fontId="7" fillId="0" borderId="5" xfId="1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0" fontId="20" fillId="0" borderId="2" xfId="0" applyFont="1" applyBorder="1" applyAlignment="1">
      <alignment wrapText="1"/>
    </xf>
    <xf numFmtId="0" fontId="24" fillId="0" borderId="2" xfId="0" applyFont="1" applyBorder="1"/>
    <xf numFmtId="3" fontId="20" fillId="0" borderId="2" xfId="0" applyNumberFormat="1" applyFont="1" applyBorder="1"/>
    <xf numFmtId="0" fontId="25" fillId="0" borderId="2" xfId="0" applyFont="1" applyBorder="1"/>
    <xf numFmtId="3" fontId="7" fillId="0" borderId="5" xfId="1" applyNumberFormat="1" applyFont="1" applyFill="1" applyBorder="1" applyAlignment="1"/>
    <xf numFmtId="3" fontId="7" fillId="0" borderId="5" xfId="0" applyNumberFormat="1" applyFont="1" applyBorder="1" applyAlignment="1">
      <alignment horizontal="right"/>
    </xf>
    <xf numFmtId="9" fontId="10" fillId="0" borderId="2" xfId="0" applyNumberFormat="1" applyFont="1" applyFill="1" applyBorder="1" applyAlignment="1"/>
    <xf numFmtId="3" fontId="7" fillId="0" borderId="5" xfId="1" applyNumberFormat="1" applyFont="1" applyFill="1" applyBorder="1" applyAlignment="1">
      <alignment horizontal="right"/>
    </xf>
    <xf numFmtId="1" fontId="7" fillId="0" borderId="5" xfId="1" applyNumberFormat="1" applyFont="1" applyFill="1" applyBorder="1" applyAlignment="1"/>
    <xf numFmtId="1" fontId="11" fillId="0" borderId="5" xfId="1" applyNumberFormat="1" applyFont="1" applyFill="1" applyBorder="1" applyAlignment="1"/>
    <xf numFmtId="1" fontId="12" fillId="0" borderId="5" xfId="1" applyNumberFormat="1" applyFont="1" applyFill="1" applyBorder="1" applyAlignment="1"/>
    <xf numFmtId="1" fontId="12" fillId="0" borderId="5" xfId="1" applyNumberFormat="1" applyFont="1" applyFill="1" applyBorder="1" applyAlignment="1">
      <alignment horizontal="center" vertical="center"/>
    </xf>
    <xf numFmtId="1" fontId="7" fillId="0" borderId="5" xfId="1" applyNumberFormat="1" applyFont="1" applyFill="1" applyBorder="1" applyAlignment="1">
      <alignment horizontal="left"/>
    </xf>
    <xf numFmtId="1" fontId="7" fillId="0" borderId="5" xfId="1" applyNumberFormat="1" applyFont="1" applyFill="1" applyBorder="1" applyAlignment="1">
      <alignment horizontal="right"/>
    </xf>
    <xf numFmtId="0" fontId="25" fillId="0" borderId="17" xfId="0" applyFont="1" applyFill="1" applyBorder="1"/>
    <xf numFmtId="3" fontId="25" fillId="0" borderId="17" xfId="0" applyNumberFormat="1" applyFont="1" applyBorder="1"/>
    <xf numFmtId="0" fontId="20" fillId="0" borderId="22" xfId="0" applyFont="1" applyBorder="1"/>
    <xf numFmtId="3" fontId="20" fillId="0" borderId="22" xfId="0" applyNumberFormat="1" applyFont="1" applyBorder="1"/>
    <xf numFmtId="0" fontId="26" fillId="0" borderId="2" xfId="0" applyFont="1" applyBorder="1"/>
    <xf numFmtId="0" fontId="25" fillId="0" borderId="17" xfId="0" applyFont="1" applyBorder="1"/>
    <xf numFmtId="3" fontId="21" fillId="0" borderId="2" xfId="0" applyNumberFormat="1" applyFont="1" applyBorder="1"/>
    <xf numFmtId="0" fontId="21" fillId="0" borderId="2" xfId="0" applyFont="1" applyBorder="1"/>
    <xf numFmtId="3" fontId="21" fillId="0" borderId="17" xfId="0" applyNumberFormat="1" applyFont="1" applyBorder="1"/>
    <xf numFmtId="3" fontId="7" fillId="0" borderId="5" xfId="0" applyNumberFormat="1" applyFont="1" applyBorder="1" applyAlignment="1"/>
    <xf numFmtId="3" fontId="7" fillId="0" borderId="5" xfId="1" applyNumberFormat="1" applyFont="1" applyFill="1" applyBorder="1" applyAlignment="1">
      <alignment vertical="center"/>
    </xf>
    <xf numFmtId="3" fontId="7" fillId="0" borderId="5" xfId="1" applyNumberFormat="1" applyFont="1" applyBorder="1"/>
    <xf numFmtId="3" fontId="7" fillId="0" borderId="5" xfId="1" applyNumberFormat="1" applyFont="1" applyBorder="1" applyAlignment="1">
      <alignment horizontal="right"/>
    </xf>
    <xf numFmtId="3" fontId="7" fillId="0" borderId="5" xfId="1" applyNumberFormat="1" applyFont="1" applyFill="1" applyBorder="1" applyAlignment="1">
      <alignment horizontal="left"/>
    </xf>
    <xf numFmtId="1" fontId="17" fillId="0" borderId="17" xfId="0" applyNumberFormat="1" applyFont="1" applyBorder="1"/>
    <xf numFmtId="1" fontId="17" fillId="0" borderId="2" xfId="0" applyNumberFormat="1" applyFont="1" applyBorder="1"/>
    <xf numFmtId="1" fontId="6" fillId="0" borderId="2" xfId="0" applyNumberFormat="1" applyFont="1" applyBorder="1"/>
    <xf numFmtId="1" fontId="17" fillId="0" borderId="2" xfId="0" applyNumberFormat="1" applyFont="1" applyBorder="1" applyAlignment="1">
      <alignment horizontal="left"/>
    </xf>
    <xf numFmtId="3" fontId="25" fillId="3" borderId="2" xfId="0" applyNumberFormat="1" applyFont="1" applyFill="1" applyBorder="1"/>
    <xf numFmtId="3" fontId="25" fillId="3" borderId="17" xfId="0" applyNumberFormat="1" applyFont="1" applyFill="1" applyBorder="1"/>
    <xf numFmtId="0" fontId="20" fillId="0" borderId="0" xfId="0" applyFont="1" applyBorder="1"/>
    <xf numFmtId="3" fontId="20" fillId="0" borderId="2" xfId="0" applyNumberFormat="1" applyFont="1" applyBorder="1" applyAlignment="1">
      <alignment horizontal="right"/>
    </xf>
    <xf numFmtId="0" fontId="20" fillId="0" borderId="2" xfId="0" applyFont="1" applyBorder="1" applyAlignment="1"/>
    <xf numFmtId="3" fontId="25" fillId="0" borderId="2" xfId="0" applyNumberFormat="1" applyFont="1" applyBorder="1" applyAlignment="1">
      <alignment horizontal="right"/>
    </xf>
    <xf numFmtId="3" fontId="25" fillId="0" borderId="2" xfId="0" applyNumberFormat="1" applyFont="1" applyFill="1" applyBorder="1"/>
    <xf numFmtId="0" fontId="24" fillId="0" borderId="17" xfId="0" applyFont="1" applyBorder="1"/>
    <xf numFmtId="0" fontId="20" fillId="0" borderId="0" xfId="0" applyFont="1"/>
    <xf numFmtId="0" fontId="21" fillId="0" borderId="0" xfId="0" applyFont="1" applyAlignment="1">
      <alignment horizontal="center"/>
    </xf>
    <xf numFmtId="3" fontId="20" fillId="0" borderId="0" xfId="0" applyNumberFormat="1" applyFont="1"/>
    <xf numFmtId="0" fontId="25" fillId="0" borderId="2" xfId="0" applyFont="1" applyBorder="1" applyAlignment="1"/>
    <xf numFmtId="0" fontId="24" fillId="0" borderId="2" xfId="0" applyFont="1" applyFill="1" applyBorder="1"/>
    <xf numFmtId="0" fontId="20" fillId="0" borderId="2" xfId="0" applyFont="1" applyFill="1" applyBorder="1"/>
    <xf numFmtId="3" fontId="20" fillId="0" borderId="3" xfId="0" applyNumberFormat="1" applyFont="1" applyFill="1" applyBorder="1"/>
    <xf numFmtId="3" fontId="20" fillId="0" borderId="2" xfId="0" applyNumberFormat="1" applyFont="1" applyFill="1" applyBorder="1"/>
    <xf numFmtId="3" fontId="21" fillId="0" borderId="2" xfId="0" applyNumberFormat="1" applyFont="1" applyFill="1" applyBorder="1"/>
    <xf numFmtId="0" fontId="21" fillId="0" borderId="2" xfId="0" applyFont="1" applyFill="1" applyBorder="1"/>
    <xf numFmtId="0" fontId="20" fillId="0" borderId="2" xfId="0" applyFont="1" applyFill="1" applyBorder="1" applyAlignment="1">
      <alignment wrapText="1"/>
    </xf>
    <xf numFmtId="0" fontId="31" fillId="0" borderId="0" xfId="0" applyFont="1"/>
    <xf numFmtId="0" fontId="29" fillId="0" borderId="0" xfId="0" applyFont="1" applyAlignment="1">
      <alignment horizontal="center"/>
    </xf>
    <xf numFmtId="0" fontId="30" fillId="0" borderId="0" xfId="0" applyFont="1" applyAlignment="1"/>
    <xf numFmtId="0" fontId="32" fillId="0" borderId="0" xfId="0" applyFont="1" applyAlignment="1">
      <alignment horizontal="center"/>
    </xf>
    <xf numFmtId="0" fontId="31" fillId="0" borderId="0" xfId="0" applyFont="1" applyAlignment="1"/>
    <xf numFmtId="3" fontId="31" fillId="0" borderId="2" xfId="0" applyNumberFormat="1" applyFont="1" applyBorder="1" applyAlignment="1"/>
    <xf numFmtId="3" fontId="32" fillId="4" borderId="2" xfId="0" applyNumberFormat="1" applyFont="1" applyFill="1" applyBorder="1" applyAlignment="1"/>
    <xf numFmtId="0" fontId="32" fillId="4" borderId="2" xfId="0" applyFont="1" applyFill="1" applyBorder="1" applyAlignment="1"/>
    <xf numFmtId="0" fontId="32" fillId="0" borderId="2" xfId="0" applyFont="1" applyBorder="1" applyAlignment="1"/>
    <xf numFmtId="3" fontId="32" fillId="0" borderId="2" xfId="0" applyNumberFormat="1" applyFont="1" applyBorder="1" applyAlignment="1"/>
    <xf numFmtId="3" fontId="33" fillId="0" borderId="2" xfId="0" applyNumberFormat="1" applyFont="1" applyBorder="1" applyAlignment="1">
      <alignment wrapText="1"/>
    </xf>
    <xf numFmtId="0" fontId="33" fillId="0" borderId="2" xfId="0" applyFont="1" applyBorder="1" applyAlignment="1">
      <alignment wrapText="1"/>
    </xf>
    <xf numFmtId="0" fontId="30" fillId="0" borderId="0" xfId="0" applyFont="1" applyAlignment="1">
      <alignment wrapText="1"/>
    </xf>
    <xf numFmtId="0" fontId="34" fillId="0" borderId="2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2" fillId="0" borderId="2" xfId="0" applyFont="1" applyBorder="1" applyAlignment="1">
      <alignment horizontal="center" wrapText="1"/>
    </xf>
    <xf numFmtId="0" fontId="35" fillId="5" borderId="24" xfId="0" applyFont="1" applyFill="1" applyBorder="1" applyAlignment="1">
      <alignment horizontal="center"/>
    </xf>
    <xf numFmtId="0" fontId="35" fillId="5" borderId="2" xfId="0" applyFont="1" applyFill="1" applyBorder="1" applyAlignment="1">
      <alignment horizontal="left"/>
    </xf>
    <xf numFmtId="0" fontId="35" fillId="5" borderId="2" xfId="0" applyFont="1" applyFill="1" applyBorder="1" applyAlignment="1">
      <alignment horizontal="center"/>
    </xf>
    <xf numFmtId="0" fontId="36" fillId="5" borderId="0" xfId="0" applyFont="1" applyFill="1"/>
    <xf numFmtId="0" fontId="36" fillId="2" borderId="2" xfId="0" applyFont="1" applyFill="1" applyBorder="1" applyAlignment="1">
      <alignment horizontal="center"/>
    </xf>
    <xf numFmtId="0" fontId="37" fillId="0" borderId="2" xfId="0" applyFont="1" applyBorder="1"/>
    <xf numFmtId="14" fontId="37" fillId="0" borderId="2" xfId="0" applyNumberFormat="1" applyFont="1" applyBorder="1"/>
    <xf numFmtId="3" fontId="36" fillId="2" borderId="2" xfId="0" applyNumberFormat="1" applyFont="1" applyFill="1" applyBorder="1" applyAlignment="1">
      <alignment horizontal="right"/>
    </xf>
    <xf numFmtId="0" fontId="31" fillId="2" borderId="2" xfId="0" applyFont="1" applyFill="1" applyBorder="1" applyAlignment="1"/>
    <xf numFmtId="0" fontId="36" fillId="2" borderId="0" xfId="0" applyFont="1" applyFill="1" applyBorder="1"/>
    <xf numFmtId="0" fontId="36" fillId="2" borderId="2" xfId="0" applyFont="1" applyFill="1" applyBorder="1"/>
    <xf numFmtId="0" fontId="37" fillId="0" borderId="0" xfId="0" applyFont="1"/>
    <xf numFmtId="14" fontId="37" fillId="0" borderId="0" xfId="0" applyNumberFormat="1" applyFont="1"/>
    <xf numFmtId="3" fontId="38" fillId="0" borderId="17" xfId="0" applyNumberFormat="1" applyFont="1" applyBorder="1" applyAlignment="1">
      <alignment horizontal="right"/>
    </xf>
    <xf numFmtId="0" fontId="31" fillId="2" borderId="24" xfId="0" applyFont="1" applyFill="1" applyBorder="1" applyAlignment="1"/>
    <xf numFmtId="0" fontId="31" fillId="2" borderId="2" xfId="0" applyFont="1" applyFill="1" applyBorder="1" applyAlignment="1">
      <alignment vertical="center" wrapText="1"/>
    </xf>
    <xf numFmtId="0" fontId="32" fillId="0" borderId="2" xfId="0" applyFont="1" applyBorder="1"/>
    <xf numFmtId="0" fontId="31" fillId="0" borderId="2" xfId="0" applyFont="1" applyBorder="1"/>
    <xf numFmtId="14" fontId="31" fillId="0" borderId="2" xfId="0" applyNumberFormat="1" applyFont="1" applyBorder="1"/>
    <xf numFmtId="14" fontId="32" fillId="5" borderId="2" xfId="0" applyNumberFormat="1" applyFont="1" applyFill="1" applyBorder="1" applyAlignment="1">
      <alignment horizontal="right"/>
    </xf>
    <xf numFmtId="3" fontId="32" fillId="4" borderId="2" xfId="0" applyNumberFormat="1" applyFont="1" applyFill="1" applyBorder="1"/>
    <xf numFmtId="0" fontId="31" fillId="0" borderId="25" xfId="0" applyFont="1" applyBorder="1"/>
    <xf numFmtId="14" fontId="31" fillId="0" borderId="0" xfId="0" applyNumberFormat="1" applyFont="1" applyBorder="1"/>
    <xf numFmtId="14" fontId="32" fillId="0" borderId="0" xfId="0" applyNumberFormat="1" applyFont="1" applyBorder="1" applyAlignment="1">
      <alignment horizontal="right"/>
    </xf>
    <xf numFmtId="3" fontId="32" fillId="0" borderId="24" xfId="0" applyNumberFormat="1" applyFont="1" applyBorder="1"/>
    <xf numFmtId="0" fontId="31" fillId="0" borderId="0" xfId="0" applyFont="1" applyBorder="1"/>
    <xf numFmtId="0" fontId="35" fillId="6" borderId="2" xfId="0" applyFont="1" applyFill="1" applyBorder="1"/>
    <xf numFmtId="0" fontId="35" fillId="6" borderId="25" xfId="0" applyFont="1" applyFill="1" applyBorder="1" applyAlignment="1" applyProtection="1">
      <alignment vertical="center"/>
    </xf>
    <xf numFmtId="14" fontId="36" fillId="6" borderId="0" xfId="0" applyNumberFormat="1" applyFont="1" applyFill="1" applyBorder="1"/>
    <xf numFmtId="14" fontId="35" fillId="6" borderId="0" xfId="0" applyNumberFormat="1" applyFont="1" applyFill="1" applyBorder="1" applyAlignment="1">
      <alignment horizontal="right"/>
    </xf>
    <xf numFmtId="3" fontId="35" fillId="6" borderId="24" xfId="0" applyNumberFormat="1" applyFont="1" applyFill="1" applyBorder="1"/>
    <xf numFmtId="0" fontId="36" fillId="6" borderId="0" xfId="0" applyFont="1" applyFill="1" applyBorder="1"/>
    <xf numFmtId="0" fontId="36" fillId="6" borderId="0" xfId="0" applyFont="1" applyFill="1"/>
    <xf numFmtId="3" fontId="37" fillId="0" borderId="2" xfId="0" applyNumberFormat="1" applyFont="1" applyBorder="1"/>
    <xf numFmtId="0" fontId="39" fillId="7" borderId="2" xfId="0" applyFont="1" applyFill="1" applyBorder="1" applyAlignment="1">
      <alignment vertical="center"/>
    </xf>
    <xf numFmtId="0" fontId="40" fillId="6" borderId="2" xfId="0" applyFont="1" applyFill="1" applyBorder="1"/>
    <xf numFmtId="0" fontId="37" fillId="0" borderId="24" xfId="0" applyFont="1" applyBorder="1"/>
    <xf numFmtId="0" fontId="41" fillId="0" borderId="2" xfId="0" applyFont="1" applyBorder="1"/>
    <xf numFmtId="0" fontId="35" fillId="2" borderId="2" xfId="0" applyFont="1" applyFill="1" applyBorder="1" applyAlignment="1">
      <alignment horizontal="center"/>
    </xf>
    <xf numFmtId="14" fontId="41" fillId="0" borderId="0" xfId="0" applyNumberFormat="1" applyFont="1"/>
    <xf numFmtId="0" fontId="35" fillId="2" borderId="24" xfId="0" applyFont="1" applyFill="1" applyBorder="1" applyAlignment="1">
      <alignment horizontal="center"/>
    </xf>
    <xf numFmtId="0" fontId="35" fillId="6" borderId="2" xfId="0" applyFont="1" applyFill="1" applyBorder="1" applyAlignment="1" applyProtection="1">
      <alignment vertical="center"/>
    </xf>
    <xf numFmtId="14" fontId="36" fillId="6" borderId="2" xfId="0" applyNumberFormat="1" applyFont="1" applyFill="1" applyBorder="1"/>
    <xf numFmtId="14" fontId="35" fillId="6" borderId="2" xfId="0" applyNumberFormat="1" applyFont="1" applyFill="1" applyBorder="1" applyAlignment="1">
      <alignment horizontal="right"/>
    </xf>
    <xf numFmtId="3" fontId="35" fillId="6" borderId="2" xfId="0" applyNumberFormat="1" applyFont="1" applyFill="1" applyBorder="1"/>
    <xf numFmtId="0" fontId="36" fillId="6" borderId="2" xfId="0" applyFont="1" applyFill="1" applyBorder="1"/>
    <xf numFmtId="3" fontId="31" fillId="2" borderId="2" xfId="0" applyNumberFormat="1" applyFont="1" applyFill="1" applyBorder="1" applyAlignment="1">
      <alignment horizontal="right"/>
    </xf>
    <xf numFmtId="0" fontId="37" fillId="7" borderId="0" xfId="0" applyFont="1" applyFill="1" applyBorder="1" applyAlignment="1">
      <alignment vertical="center"/>
    </xf>
    <xf numFmtId="14" fontId="32" fillId="2" borderId="8" xfId="0" applyNumberFormat="1" applyFont="1" applyFill="1" applyBorder="1"/>
    <xf numFmtId="3" fontId="32" fillId="4" borderId="8" xfId="0" applyNumberFormat="1" applyFont="1" applyFill="1" applyBorder="1" applyAlignment="1" applyProtection="1">
      <alignment vertical="center"/>
    </xf>
    <xf numFmtId="0" fontId="31" fillId="2" borderId="5" xfId="0" applyFont="1" applyFill="1" applyBorder="1" applyAlignment="1" applyProtection="1">
      <alignment vertical="center"/>
    </xf>
    <xf numFmtId="0" fontId="31" fillId="2" borderId="2" xfId="0" applyFont="1" applyFill="1" applyBorder="1"/>
    <xf numFmtId="14" fontId="31" fillId="2" borderId="2" xfId="0" applyNumberFormat="1" applyFont="1" applyFill="1" applyBorder="1"/>
    <xf numFmtId="3" fontId="31" fillId="2" borderId="8" xfId="0" applyNumberFormat="1" applyFont="1" applyFill="1" applyBorder="1" applyAlignment="1" applyProtection="1">
      <alignment vertical="center"/>
    </xf>
    <xf numFmtId="165" fontId="36" fillId="6" borderId="2" xfId="0" applyNumberFormat="1" applyFont="1" applyFill="1" applyBorder="1" applyAlignment="1" applyProtection="1"/>
    <xf numFmtId="0" fontId="35" fillId="2" borderId="2" xfId="0" applyFont="1" applyFill="1" applyBorder="1" applyAlignment="1">
      <alignment horizontal="left"/>
    </xf>
    <xf numFmtId="0" fontId="41" fillId="0" borderId="0" xfId="0" applyFont="1"/>
    <xf numFmtId="3" fontId="35" fillId="2" borderId="2" xfId="0" applyNumberFormat="1" applyFont="1" applyFill="1" applyBorder="1" applyAlignment="1">
      <alignment horizontal="right"/>
    </xf>
    <xf numFmtId="0" fontId="41" fillId="2" borderId="2" xfId="0" applyFont="1" applyFill="1" applyBorder="1" applyAlignment="1">
      <alignment horizontal="left"/>
    </xf>
    <xf numFmtId="0" fontId="36" fillId="2" borderId="3" xfId="0" applyFont="1" applyFill="1" applyBorder="1"/>
    <xf numFmtId="0" fontId="31" fillId="2" borderId="2" xfId="0" applyFont="1" applyFill="1" applyBorder="1" applyAlignment="1">
      <alignment horizontal="left"/>
    </xf>
    <xf numFmtId="3" fontId="35" fillId="4" borderId="2" xfId="0" applyNumberFormat="1" applyFont="1" applyFill="1" applyBorder="1" applyAlignment="1">
      <alignment horizontal="center"/>
    </xf>
    <xf numFmtId="0" fontId="36" fillId="2" borderId="2" xfId="0" applyFont="1" applyFill="1" applyBorder="1" applyAlignment="1" applyProtection="1">
      <alignment vertical="center"/>
    </xf>
    <xf numFmtId="14" fontId="36" fillId="2" borderId="2" xfId="0" applyNumberFormat="1" applyFont="1" applyFill="1" applyBorder="1"/>
    <xf numFmtId="14" fontId="36" fillId="2" borderId="2" xfId="0" applyNumberFormat="1" applyFont="1" applyFill="1" applyBorder="1" applyAlignment="1">
      <alignment horizontal="right"/>
    </xf>
    <xf numFmtId="3" fontId="36" fillId="2" borderId="2" xfId="0" applyNumberFormat="1" applyFont="1" applyFill="1" applyBorder="1"/>
    <xf numFmtId="0" fontId="36" fillId="2" borderId="0" xfId="0" applyFont="1" applyFill="1"/>
    <xf numFmtId="0" fontId="37" fillId="7" borderId="2" xfId="0" applyFont="1" applyFill="1" applyBorder="1" applyAlignment="1">
      <alignment vertical="center"/>
    </xf>
    <xf numFmtId="0" fontId="35" fillId="2" borderId="2" xfId="0" applyFont="1" applyFill="1" applyBorder="1"/>
    <xf numFmtId="14" fontId="35" fillId="2" borderId="2" xfId="0" applyNumberFormat="1" applyFont="1" applyFill="1" applyBorder="1" applyAlignment="1">
      <alignment horizontal="right"/>
    </xf>
    <xf numFmtId="3" fontId="35" fillId="2" borderId="2" xfId="0" applyNumberFormat="1" applyFont="1" applyFill="1" applyBorder="1"/>
    <xf numFmtId="0" fontId="37" fillId="7" borderId="2" xfId="0" applyFont="1" applyFill="1" applyBorder="1" applyAlignment="1">
      <alignment vertical="center" wrapText="1"/>
    </xf>
    <xf numFmtId="0" fontId="37" fillId="2" borderId="2" xfId="0" applyFont="1" applyFill="1" applyBorder="1" applyAlignment="1">
      <alignment vertical="center"/>
    </xf>
    <xf numFmtId="0" fontId="31" fillId="2" borderId="2" xfId="0" applyFont="1" applyFill="1" applyBorder="1" applyAlignment="1">
      <alignment wrapText="1"/>
    </xf>
    <xf numFmtId="0" fontId="37" fillId="8" borderId="2" xfId="0" applyFont="1" applyFill="1" applyBorder="1" applyAlignment="1">
      <alignment vertical="center"/>
    </xf>
    <xf numFmtId="3" fontId="36" fillId="2" borderId="17" xfId="0" applyNumberFormat="1" applyFont="1" applyFill="1" applyBorder="1" applyAlignment="1">
      <alignment horizontal="right"/>
    </xf>
    <xf numFmtId="0" fontId="41" fillId="2" borderId="17" xfId="0" applyFont="1" applyFill="1" applyBorder="1" applyAlignment="1">
      <alignment horizontal="left" wrapText="1"/>
    </xf>
    <xf numFmtId="0" fontId="36" fillId="2" borderId="17" xfId="0" applyFont="1" applyFill="1" applyBorder="1"/>
    <xf numFmtId="0" fontId="32" fillId="0" borderId="2" xfId="0" applyFont="1" applyBorder="1" applyAlignment="1">
      <alignment horizontal="right"/>
    </xf>
    <xf numFmtId="0" fontId="36" fillId="6" borderId="24" xfId="0" applyFont="1" applyFill="1" applyBorder="1"/>
    <xf numFmtId="0" fontId="36" fillId="6" borderId="25" xfId="0" applyFont="1" applyFill="1" applyBorder="1"/>
    <xf numFmtId="0" fontId="37" fillId="8" borderId="2" xfId="0" applyFont="1" applyFill="1" applyBorder="1" applyAlignment="1">
      <alignment vertical="center" wrapText="1"/>
    </xf>
    <xf numFmtId="0" fontId="31" fillId="0" borderId="17" xfId="0" applyFont="1" applyBorder="1"/>
    <xf numFmtId="165" fontId="31" fillId="0" borderId="2" xfId="0" applyNumberFormat="1" applyFont="1" applyBorder="1" applyAlignment="1" applyProtection="1"/>
    <xf numFmtId="0" fontId="31" fillId="0" borderId="23" xfId="0" applyFont="1" applyBorder="1"/>
    <xf numFmtId="0" fontId="32" fillId="0" borderId="23" xfId="0" applyFont="1" applyBorder="1" applyAlignment="1">
      <alignment horizontal="right"/>
    </xf>
    <xf numFmtId="0" fontId="31" fillId="6" borderId="24" xfId="0" applyFont="1" applyFill="1" applyBorder="1"/>
    <xf numFmtId="165" fontId="31" fillId="6" borderId="24" xfId="0" applyNumberFormat="1" applyFont="1" applyFill="1" applyBorder="1" applyAlignment="1" applyProtection="1"/>
    <xf numFmtId="0" fontId="31" fillId="6" borderId="25" xfId="0" applyFont="1" applyFill="1" applyBorder="1"/>
    <xf numFmtId="0" fontId="31" fillId="6" borderId="0" xfId="0" applyFont="1" applyFill="1" applyBorder="1"/>
    <xf numFmtId="0" fontId="31" fillId="6" borderId="0" xfId="0" applyFont="1" applyFill="1"/>
    <xf numFmtId="14" fontId="31" fillId="2" borderId="2" xfId="0" applyNumberFormat="1" applyFont="1" applyFill="1" applyBorder="1" applyAlignment="1">
      <alignment horizontal="right"/>
    </xf>
    <xf numFmtId="165" fontId="31" fillId="2" borderId="2" xfId="0" applyNumberFormat="1" applyFont="1" applyFill="1" applyBorder="1" applyAlignment="1" applyProtection="1"/>
    <xf numFmtId="0" fontId="31" fillId="2" borderId="0" xfId="0" applyFont="1" applyFill="1" applyBorder="1"/>
    <xf numFmtId="0" fontId="31" fillId="0" borderId="5" xfId="0" applyFont="1" applyBorder="1"/>
    <xf numFmtId="0" fontId="31" fillId="0" borderId="8" xfId="0" applyFont="1" applyBorder="1"/>
    <xf numFmtId="0" fontId="32" fillId="0" borderId="8" xfId="0" applyFont="1" applyBorder="1" applyAlignment="1">
      <alignment horizontal="right"/>
    </xf>
    <xf numFmtId="3" fontId="32" fillId="0" borderId="8" xfId="0" applyNumberFormat="1" applyFont="1" applyBorder="1"/>
    <xf numFmtId="165" fontId="31" fillId="0" borderId="3" xfId="0" applyNumberFormat="1" applyFont="1" applyBorder="1" applyAlignment="1" applyProtection="1"/>
    <xf numFmtId="0" fontId="31" fillId="0" borderId="29" xfId="0" applyFont="1" applyBorder="1"/>
    <xf numFmtId="0" fontId="31" fillId="6" borderId="2" xfId="0" applyFont="1" applyFill="1" applyBorder="1"/>
    <xf numFmtId="0" fontId="31" fillId="2" borderId="2" xfId="0" applyFont="1" applyFill="1" applyBorder="1" applyAlignment="1" applyProtection="1"/>
    <xf numFmtId="165" fontId="32" fillId="2" borderId="2" xfId="0" applyNumberFormat="1" applyFont="1" applyFill="1" applyBorder="1" applyAlignment="1" applyProtection="1">
      <alignment horizontal="right"/>
    </xf>
    <xf numFmtId="3" fontId="32" fillId="2" borderId="2" xfId="0" applyNumberFormat="1" applyFont="1" applyFill="1" applyBorder="1" applyAlignment="1" applyProtection="1"/>
    <xf numFmtId="0" fontId="31" fillId="2" borderId="0" xfId="0" applyFont="1" applyFill="1"/>
    <xf numFmtId="3" fontId="32" fillId="0" borderId="23" xfId="0" applyNumberFormat="1" applyFont="1" applyBorder="1"/>
    <xf numFmtId="165" fontId="31" fillId="0" borderId="23" xfId="0" applyNumberFormat="1" applyFont="1" applyBorder="1" applyAlignment="1" applyProtection="1"/>
    <xf numFmtId="0" fontId="0" fillId="0" borderId="2" xfId="0" applyBorder="1"/>
    <xf numFmtId="3" fontId="0" fillId="0" borderId="2" xfId="0" applyNumberFormat="1" applyBorder="1"/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8" xfId="0" applyBorder="1"/>
    <xf numFmtId="0" fontId="22" fillId="0" borderId="5" xfId="0" applyFont="1" applyBorder="1"/>
    <xf numFmtId="1" fontId="2" fillId="2" borderId="5" xfId="0" applyNumberFormat="1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5" fillId="6" borderId="5" xfId="0" applyFont="1" applyFill="1" applyBorder="1" applyAlignment="1">
      <alignment horizontal="left" wrapText="1"/>
    </xf>
    <xf numFmtId="0" fontId="35" fillId="6" borderId="8" xfId="0" applyFont="1" applyFill="1" applyBorder="1" applyAlignment="1">
      <alignment horizontal="left" wrapText="1"/>
    </xf>
    <xf numFmtId="0" fontId="35" fillId="6" borderId="3" xfId="0" applyFont="1" applyFill="1" applyBorder="1" applyAlignment="1">
      <alignment horizontal="left" wrapText="1"/>
    </xf>
    <xf numFmtId="0" fontId="30" fillId="0" borderId="2" xfId="0" applyFont="1" applyBorder="1" applyAlignment="1"/>
    <xf numFmtId="0" fontId="30" fillId="0" borderId="2" xfId="0" applyFont="1" applyBorder="1" applyAlignment="1">
      <alignment horizontal="left"/>
    </xf>
    <xf numFmtId="0" fontId="30" fillId="0" borderId="5" xfId="0" applyFont="1" applyBorder="1" applyAlignment="1">
      <alignment horizontal="left"/>
    </xf>
    <xf numFmtId="0" fontId="30" fillId="0" borderId="3" xfId="0" applyFont="1" applyBorder="1" applyAlignment="1">
      <alignment horizontal="left"/>
    </xf>
    <xf numFmtId="0" fontId="33" fillId="0" borderId="5" xfId="0" applyFont="1" applyBorder="1" applyAlignment="1">
      <alignment horizontal="center" wrapText="1"/>
    </xf>
    <xf numFmtId="0" fontId="33" fillId="0" borderId="3" xfId="0" applyFont="1" applyBorder="1" applyAlignment="1">
      <alignment horizontal="center" wrapText="1"/>
    </xf>
    <xf numFmtId="0" fontId="30" fillId="0" borderId="5" xfId="0" applyFont="1" applyBorder="1" applyAlignment="1">
      <alignment horizontal="left" wrapText="1"/>
    </xf>
    <xf numFmtId="0" fontId="31" fillId="0" borderId="3" xfId="0" applyFont="1" applyBorder="1" applyAlignment="1">
      <alignment horizontal="left"/>
    </xf>
    <xf numFmtId="0" fontId="35" fillId="6" borderId="2" xfId="0" applyFont="1" applyFill="1" applyBorder="1" applyAlignment="1">
      <alignment horizontal="left" wrapText="1"/>
    </xf>
    <xf numFmtId="0" fontId="35" fillId="2" borderId="5" xfId="0" applyFont="1" applyFill="1" applyBorder="1" applyAlignment="1">
      <alignment horizontal="left" wrapText="1"/>
    </xf>
    <xf numFmtId="0" fontId="35" fillId="2" borderId="8" xfId="0" applyFont="1" applyFill="1" applyBorder="1" applyAlignment="1">
      <alignment horizontal="left" wrapText="1"/>
    </xf>
    <xf numFmtId="0" fontId="35" fillId="2" borderId="3" xfId="0" applyFont="1" applyFill="1" applyBorder="1" applyAlignment="1">
      <alignment horizontal="left" wrapText="1"/>
    </xf>
    <xf numFmtId="0" fontId="35" fillId="6" borderId="26" xfId="0" applyFont="1" applyFill="1" applyBorder="1" applyAlignment="1">
      <alignment horizontal="left"/>
    </xf>
    <xf numFmtId="0" fontId="35" fillId="6" borderId="27" xfId="0" applyFont="1" applyFill="1" applyBorder="1" applyAlignment="1">
      <alignment horizontal="left"/>
    </xf>
    <xf numFmtId="0" fontId="35" fillId="6" borderId="28" xfId="0" applyFont="1" applyFill="1" applyBorder="1" applyAlignment="1">
      <alignment horizontal="left"/>
    </xf>
    <xf numFmtId="0" fontId="31" fillId="0" borderId="8" xfId="0" applyFont="1" applyBorder="1" applyAlignment="1"/>
    <xf numFmtId="0" fontId="31" fillId="0" borderId="3" xfId="0" applyFont="1" applyBorder="1" applyAlignment="1"/>
    <xf numFmtId="0" fontId="41" fillId="2" borderId="5" xfId="0" applyFont="1" applyFill="1" applyBorder="1" applyAlignment="1">
      <alignment horizontal="left" wrapText="1"/>
    </xf>
    <xf numFmtId="0" fontId="29" fillId="0" borderId="0" xfId="0" applyFont="1" applyAlignment="1">
      <alignment horizontal="center"/>
    </xf>
    <xf numFmtId="0" fontId="30" fillId="0" borderId="0" xfId="0" applyFont="1" applyAlignment="1"/>
    <xf numFmtId="0" fontId="31" fillId="0" borderId="0" xfId="0" applyFont="1" applyAlignment="1"/>
    <xf numFmtId="0" fontId="30" fillId="0" borderId="2" xfId="0" applyFont="1" applyBorder="1" applyAlignment="1">
      <alignment wrapText="1"/>
    </xf>
    <xf numFmtId="0" fontId="0" fillId="0" borderId="5" xfId="0" applyBorder="1" applyAlignment="1"/>
    <xf numFmtId="0" fontId="0" fillId="0" borderId="8" xfId="0" applyBorder="1" applyAlignment="1"/>
    <xf numFmtId="0" fontId="0" fillId="0" borderId="3" xfId="0" applyBorder="1" applyAlignment="1"/>
  </cellXfs>
  <cellStyles count="6">
    <cellStyle name="Ezres" xfId="1" builtinId="3"/>
    <cellStyle name="Normál" xfId="0" builtinId="0"/>
    <cellStyle name="Normál 2" xfId="2"/>
    <cellStyle name="Normál 3" xfId="3"/>
    <cellStyle name="Normál 4" xfId="4"/>
    <cellStyle name="Normál 5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7"/>
  <sheetViews>
    <sheetView tabSelected="1" view="pageLayout" zoomScale="91" zoomScaleNormal="100" zoomScaleSheetLayoutView="100" zoomScalePageLayoutView="91" workbookViewId="0">
      <selection activeCell="H424" sqref="H424"/>
    </sheetView>
  </sheetViews>
  <sheetFormatPr defaultRowHeight="13.5" customHeight="1"/>
  <cols>
    <col min="1" max="1" width="42.7109375" style="66" customWidth="1"/>
    <col min="2" max="2" width="15.42578125" style="64" customWidth="1"/>
    <col min="3" max="3" width="15.28515625" style="64" customWidth="1"/>
    <col min="4" max="4" width="15.5703125" style="106" customWidth="1"/>
    <col min="5" max="5" width="3.42578125" style="140" customWidth="1"/>
    <col min="6" max="6" width="10" style="64" customWidth="1"/>
    <col min="7" max="7" width="9.140625" style="64"/>
    <col min="8" max="8" width="9.5703125" style="64" customWidth="1"/>
    <col min="9" max="16384" width="9.140625" style="64"/>
  </cols>
  <sheetData>
    <row r="1" spans="1:6" s="52" customFormat="1" ht="41.25" customHeight="1">
      <c r="A1" s="50" t="s">
        <v>0</v>
      </c>
      <c r="B1" s="51" t="s">
        <v>136</v>
      </c>
      <c r="C1" s="51" t="s">
        <v>138</v>
      </c>
      <c r="D1" s="101" t="s">
        <v>139</v>
      </c>
      <c r="E1" s="97" t="s">
        <v>137</v>
      </c>
      <c r="F1" s="95"/>
    </row>
    <row r="2" spans="1:6" s="52" customFormat="1" ht="35.25" customHeight="1">
      <c r="A2" s="53"/>
      <c r="B2" s="54"/>
      <c r="C2" s="54"/>
      <c r="D2" s="102"/>
      <c r="E2" s="98"/>
      <c r="F2" s="95"/>
    </row>
    <row r="3" spans="1:6" s="52" customFormat="1" ht="15" customHeight="1">
      <c r="A3" s="55"/>
      <c r="B3" s="56" t="s">
        <v>57</v>
      </c>
      <c r="C3" s="57"/>
      <c r="D3" s="103"/>
      <c r="E3" s="99"/>
      <c r="F3" s="95"/>
    </row>
    <row r="4" spans="1:6" s="29" customFormat="1" ht="13.5" customHeight="1" thickBot="1">
      <c r="A4" s="58">
        <v>1</v>
      </c>
      <c r="B4" s="59">
        <v>2</v>
      </c>
      <c r="C4" s="60">
        <v>3</v>
      </c>
      <c r="D4" s="60">
        <v>4</v>
      </c>
      <c r="E4" s="100">
        <v>5</v>
      </c>
      <c r="F4" s="96"/>
    </row>
    <row r="5" spans="1:6" ht="13.5" customHeight="1">
      <c r="A5" s="61"/>
      <c r="B5" s="62"/>
      <c r="C5" s="62"/>
      <c r="D5" s="104"/>
      <c r="E5" s="139"/>
    </row>
    <row r="6" spans="1:6" ht="13.5" customHeight="1">
      <c r="A6" s="30" t="s">
        <v>58</v>
      </c>
      <c r="B6" s="65"/>
      <c r="C6" s="65"/>
      <c r="D6" s="105"/>
    </row>
    <row r="7" spans="1:6" s="32" customFormat="1" ht="13.5" customHeight="1">
      <c r="A7" s="31" t="s">
        <v>59</v>
      </c>
      <c r="B7" s="65">
        <v>140980368</v>
      </c>
      <c r="C7" s="115">
        <v>132624418</v>
      </c>
      <c r="D7" s="116">
        <v>129377410</v>
      </c>
      <c r="E7" s="141">
        <f>SUM(D7/C7)*100</f>
        <v>97.551726862243427</v>
      </c>
    </row>
    <row r="8" spans="1:6" s="32" customFormat="1" ht="13.5" customHeight="1">
      <c r="A8" s="31" t="s">
        <v>60</v>
      </c>
      <c r="B8" s="65">
        <v>24597643</v>
      </c>
      <c r="C8" s="115">
        <v>24202862</v>
      </c>
      <c r="D8" s="116">
        <v>22245481</v>
      </c>
      <c r="E8" s="141">
        <f t="shared" ref="E8:E68" si="0">SUM(D8/C8)*100</f>
        <v>91.912605211730749</v>
      </c>
    </row>
    <row r="9" spans="1:6" ht="13.5" customHeight="1">
      <c r="A9" s="31" t="s">
        <v>61</v>
      </c>
      <c r="B9" s="65"/>
      <c r="C9" s="115"/>
      <c r="D9" s="116"/>
      <c r="E9" s="141"/>
    </row>
    <row r="10" spans="1:6" ht="13.5" customHeight="1">
      <c r="A10" s="66" t="s">
        <v>62</v>
      </c>
      <c r="B10" s="65">
        <v>50000</v>
      </c>
      <c r="C10" s="115">
        <v>50000</v>
      </c>
      <c r="D10" s="116">
        <v>661</v>
      </c>
      <c r="E10" s="141">
        <f>SUM(D10/C10)*100</f>
        <v>1.3220000000000001</v>
      </c>
    </row>
    <row r="11" spans="1:6" ht="13.5" customHeight="1">
      <c r="A11" s="66" t="s">
        <v>63</v>
      </c>
      <c r="B11" s="65">
        <v>143647000</v>
      </c>
      <c r="C11" s="115">
        <v>135426976</v>
      </c>
      <c r="D11" s="116">
        <v>114386361</v>
      </c>
      <c r="E11" s="141">
        <f>SUM(D11/C11)*100</f>
        <v>84.463497878000311</v>
      </c>
    </row>
    <row r="12" spans="1:6" ht="13.5" customHeight="1">
      <c r="A12" s="66" t="s">
        <v>64</v>
      </c>
      <c r="B12" s="65"/>
      <c r="C12" s="115"/>
      <c r="D12" s="116"/>
      <c r="E12" s="141"/>
    </row>
    <row r="13" spans="1:6" ht="13.5" customHeight="1">
      <c r="A13" s="66" t="s">
        <v>65</v>
      </c>
      <c r="B13" s="65">
        <v>844000</v>
      </c>
      <c r="C13" s="115">
        <v>1154000</v>
      </c>
      <c r="D13" s="116">
        <v>1147571</v>
      </c>
      <c r="E13" s="141">
        <f>SUM(D13/C13)*100</f>
        <v>99.442894280762559</v>
      </c>
    </row>
    <row r="14" spans="1:6" ht="13.5" customHeight="1">
      <c r="A14" s="66" t="s">
        <v>66</v>
      </c>
      <c r="B14" s="65">
        <v>458000</v>
      </c>
      <c r="C14" s="115">
        <v>526755</v>
      </c>
      <c r="D14" s="116">
        <v>424656</v>
      </c>
      <c r="E14" s="141">
        <f t="shared" si="0"/>
        <v>80.617364809066842</v>
      </c>
    </row>
    <row r="15" spans="1:6" ht="13.5" customHeight="1">
      <c r="A15" s="66" t="s">
        <v>67</v>
      </c>
      <c r="B15" s="65">
        <v>7910000</v>
      </c>
      <c r="C15" s="115">
        <v>9638938</v>
      </c>
      <c r="D15" s="116">
        <v>6226259</v>
      </c>
      <c r="E15" s="141">
        <f t="shared" si="0"/>
        <v>64.594865118958126</v>
      </c>
    </row>
    <row r="16" spans="1:6" ht="13.5" customHeight="1">
      <c r="A16" s="66" t="s">
        <v>107</v>
      </c>
      <c r="B16" s="65">
        <v>50000</v>
      </c>
      <c r="C16" s="115">
        <v>50000</v>
      </c>
      <c r="D16" s="116">
        <v>43410</v>
      </c>
      <c r="E16" s="141">
        <f t="shared" si="0"/>
        <v>86.82</v>
      </c>
    </row>
    <row r="17" spans="1:5" ht="13.5" customHeight="1">
      <c r="A17" s="66" t="s">
        <v>68</v>
      </c>
      <c r="B17" s="65"/>
      <c r="C17" s="115"/>
      <c r="D17" s="116"/>
      <c r="E17" s="141"/>
    </row>
    <row r="18" spans="1:5" ht="13.5" customHeight="1">
      <c r="A18" s="66" t="s">
        <v>69</v>
      </c>
      <c r="B18" s="65">
        <v>1500000</v>
      </c>
      <c r="C18" s="115">
        <v>1500000</v>
      </c>
      <c r="D18" s="116">
        <v>1281024</v>
      </c>
      <c r="E18" s="141">
        <f t="shared" si="0"/>
        <v>85.401600000000002</v>
      </c>
    </row>
    <row r="19" spans="1:5" ht="13.5" customHeight="1">
      <c r="A19" s="66" t="s">
        <v>70</v>
      </c>
      <c r="B19" s="65">
        <v>2300000</v>
      </c>
      <c r="C19" s="115">
        <v>2881044</v>
      </c>
      <c r="D19" s="116">
        <v>2581844</v>
      </c>
      <c r="E19" s="141">
        <f t="shared" si="0"/>
        <v>89.6148757186631</v>
      </c>
    </row>
    <row r="20" spans="1:5" ht="13.5" customHeight="1">
      <c r="A20" s="66" t="s">
        <v>71</v>
      </c>
      <c r="B20" s="65">
        <v>800000</v>
      </c>
      <c r="C20" s="115">
        <v>872430</v>
      </c>
      <c r="D20" s="116">
        <v>872430</v>
      </c>
      <c r="E20" s="141">
        <f t="shared" si="0"/>
        <v>100</v>
      </c>
    </row>
    <row r="21" spans="1:5" ht="13.5" customHeight="1">
      <c r="A21" s="66" t="s">
        <v>72</v>
      </c>
      <c r="B21" s="65">
        <v>3980000</v>
      </c>
      <c r="C21" s="115">
        <v>4836588</v>
      </c>
      <c r="D21" s="116">
        <v>3750833</v>
      </c>
      <c r="E21" s="141">
        <f t="shared" si="0"/>
        <v>77.551219992275549</v>
      </c>
    </row>
    <row r="22" spans="1:5" ht="13.5" customHeight="1">
      <c r="A22" s="66" t="s">
        <v>73</v>
      </c>
      <c r="B22" s="65">
        <v>45000</v>
      </c>
      <c r="C22" s="115">
        <v>53224</v>
      </c>
      <c r="D22" s="116">
        <v>53224</v>
      </c>
      <c r="E22" s="141">
        <f t="shared" si="0"/>
        <v>100</v>
      </c>
    </row>
    <row r="23" spans="1:5" ht="13.5" customHeight="1">
      <c r="A23" s="66" t="s">
        <v>110</v>
      </c>
      <c r="B23" s="65"/>
      <c r="C23" s="115"/>
      <c r="D23" s="116"/>
      <c r="E23" s="141"/>
    </row>
    <row r="24" spans="1:5" ht="13.5" customHeight="1">
      <c r="A24" s="67" t="s">
        <v>74</v>
      </c>
      <c r="B24" s="65">
        <v>34438000</v>
      </c>
      <c r="C24" s="115">
        <v>34289724</v>
      </c>
      <c r="D24" s="116">
        <v>24763780</v>
      </c>
      <c r="E24" s="141">
        <f t="shared" si="0"/>
        <v>72.219245625890721</v>
      </c>
    </row>
    <row r="25" spans="1:5" ht="13.5" customHeight="1">
      <c r="A25" s="66" t="s">
        <v>112</v>
      </c>
      <c r="B25" s="65">
        <v>36355000</v>
      </c>
      <c r="C25" s="115">
        <v>25638158</v>
      </c>
      <c r="D25" s="116">
        <v>17728000</v>
      </c>
      <c r="E25" s="141">
        <f t="shared" si="0"/>
        <v>69.146933254721347</v>
      </c>
    </row>
    <row r="26" spans="1:5" ht="13.5" customHeight="1">
      <c r="A26" s="66" t="s">
        <v>75</v>
      </c>
      <c r="B26" s="65"/>
      <c r="C26" s="115">
        <v>1866</v>
      </c>
      <c r="D26" s="116">
        <v>1310</v>
      </c>
      <c r="E26" s="141">
        <f t="shared" si="0"/>
        <v>70.20364415862808</v>
      </c>
    </row>
    <row r="27" spans="1:5" ht="13.5" customHeight="1">
      <c r="A27" s="66" t="s">
        <v>76</v>
      </c>
      <c r="B27" s="65">
        <v>50000</v>
      </c>
      <c r="C27" s="115">
        <v>54051</v>
      </c>
      <c r="D27" s="116">
        <v>23266</v>
      </c>
      <c r="E27" s="141">
        <f t="shared" si="0"/>
        <v>43.044532016058909</v>
      </c>
    </row>
    <row r="28" spans="1:5" s="34" customFormat="1" ht="13.5" customHeight="1">
      <c r="A28" s="33" t="s">
        <v>77</v>
      </c>
      <c r="B28" s="68">
        <f>SUM(B10:B27)</f>
        <v>232427000</v>
      </c>
      <c r="C28" s="68">
        <f>SUM(C10:C27)</f>
        <v>216973754</v>
      </c>
      <c r="D28" s="68">
        <f>SUM(D10:D27)</f>
        <v>173284629</v>
      </c>
      <c r="E28" s="141">
        <f t="shared" si="0"/>
        <v>79.864327277113901</v>
      </c>
    </row>
    <row r="29" spans="1:5" ht="13.5" customHeight="1">
      <c r="A29" s="31" t="s">
        <v>78</v>
      </c>
      <c r="B29" s="65"/>
      <c r="C29" s="115"/>
      <c r="D29" s="116"/>
      <c r="E29" s="141"/>
    </row>
    <row r="30" spans="1:5" ht="13.5" customHeight="1">
      <c r="A30" s="31" t="s">
        <v>79</v>
      </c>
      <c r="B30" s="65"/>
      <c r="C30" s="115"/>
      <c r="D30" s="116"/>
      <c r="E30" s="141"/>
    </row>
    <row r="31" spans="1:5" ht="13.5" customHeight="1">
      <c r="A31" s="35" t="s">
        <v>80</v>
      </c>
      <c r="B31" s="65"/>
      <c r="C31" s="115"/>
      <c r="D31" s="116"/>
      <c r="E31" s="141"/>
    </row>
    <row r="32" spans="1:5" ht="13.5" customHeight="1">
      <c r="A32" s="66" t="s">
        <v>81</v>
      </c>
      <c r="B32" s="65"/>
      <c r="C32" s="115"/>
      <c r="D32" s="116"/>
      <c r="E32" s="141"/>
    </row>
    <row r="33" spans="1:5" ht="13.5" customHeight="1">
      <c r="A33" s="66" t="s">
        <v>111</v>
      </c>
      <c r="B33" s="65"/>
      <c r="C33" s="115"/>
      <c r="D33" s="116"/>
      <c r="E33" s="141"/>
    </row>
    <row r="34" spans="1:5" ht="13.5" customHeight="1">
      <c r="A34" s="66" t="s">
        <v>82</v>
      </c>
      <c r="B34" s="65"/>
      <c r="C34" s="115"/>
      <c r="D34" s="116"/>
      <c r="E34" s="141"/>
    </row>
    <row r="35" spans="1:5" ht="13.5" customHeight="1">
      <c r="A35" s="31" t="s">
        <v>83</v>
      </c>
      <c r="B35" s="65">
        <v>7809000</v>
      </c>
      <c r="C35" s="115">
        <v>7890228</v>
      </c>
      <c r="D35" s="116">
        <v>7365612</v>
      </c>
      <c r="E35" s="141">
        <f t="shared" si="0"/>
        <v>93.351066661191538</v>
      </c>
    </row>
    <row r="36" spans="1:5" ht="13.5" customHeight="1">
      <c r="A36" s="31" t="s">
        <v>84</v>
      </c>
      <c r="B36" s="65"/>
      <c r="C36" s="115"/>
      <c r="D36" s="116"/>
      <c r="E36" s="141"/>
    </row>
    <row r="37" spans="1:5" ht="13.5" customHeight="1">
      <c r="A37" s="31" t="s">
        <v>85</v>
      </c>
      <c r="B37" s="65"/>
      <c r="C37" s="115"/>
      <c r="D37" s="116"/>
      <c r="E37" s="141"/>
    </row>
    <row r="38" spans="1:5" ht="13.5" customHeight="1">
      <c r="A38" s="66" t="s">
        <v>86</v>
      </c>
      <c r="B38" s="65"/>
      <c r="C38" s="115"/>
      <c r="D38" s="116"/>
      <c r="E38" s="141"/>
    </row>
    <row r="39" spans="1:5" ht="13.5" customHeight="1">
      <c r="A39" s="66" t="s">
        <v>87</v>
      </c>
      <c r="B39" s="65"/>
      <c r="C39" s="115"/>
      <c r="D39" s="116"/>
      <c r="E39" s="141"/>
    </row>
    <row r="40" spans="1:5" ht="13.5" customHeight="1">
      <c r="A40" s="66" t="s">
        <v>88</v>
      </c>
      <c r="B40" s="65"/>
      <c r="C40" s="115"/>
      <c r="D40" s="116"/>
      <c r="E40" s="141"/>
    </row>
    <row r="41" spans="1:5" ht="13.5" customHeight="1">
      <c r="A41" s="66" t="s">
        <v>89</v>
      </c>
      <c r="B41" s="65"/>
      <c r="C41" s="115"/>
      <c r="D41" s="116"/>
      <c r="E41" s="141"/>
    </row>
    <row r="42" spans="1:5" ht="13.5" customHeight="1">
      <c r="A42" s="66" t="s">
        <v>90</v>
      </c>
      <c r="B42" s="65"/>
      <c r="C42" s="115"/>
      <c r="D42" s="116"/>
      <c r="E42" s="141"/>
    </row>
    <row r="43" spans="1:5" ht="13.5" customHeight="1">
      <c r="A43" s="31" t="s">
        <v>91</v>
      </c>
      <c r="B43" s="65"/>
      <c r="C43" s="115"/>
      <c r="D43" s="116"/>
      <c r="E43" s="141"/>
    </row>
    <row r="44" spans="1:5" s="37" customFormat="1" ht="13.5" customHeight="1">
      <c r="A44" s="36" t="s">
        <v>92</v>
      </c>
      <c r="B44" s="68">
        <f>B28+B8+B7+B35</f>
        <v>405814011</v>
      </c>
      <c r="C44" s="68">
        <f>C28+C8+C7+C35</f>
        <v>381691262</v>
      </c>
      <c r="D44" s="68">
        <f>D28+D8+D7+D35</f>
        <v>332273132</v>
      </c>
      <c r="E44" s="141">
        <f t="shared" si="0"/>
        <v>87.052852679661299</v>
      </c>
    </row>
    <row r="45" spans="1:5" s="37" customFormat="1" ht="13.5" customHeight="1">
      <c r="A45" s="36"/>
      <c r="B45" s="70"/>
      <c r="C45" s="70"/>
      <c r="D45" s="107"/>
      <c r="E45" s="141"/>
    </row>
    <row r="46" spans="1:5" s="37" customFormat="1" ht="13.5" customHeight="1">
      <c r="A46" s="36" t="s">
        <v>93</v>
      </c>
      <c r="B46" s="70"/>
      <c r="C46" s="70"/>
      <c r="D46" s="107"/>
      <c r="E46" s="141"/>
    </row>
    <row r="47" spans="1:5" s="37" customFormat="1" ht="13.5" customHeight="1">
      <c r="A47" s="31" t="s">
        <v>59</v>
      </c>
      <c r="B47" s="65">
        <v>177982677</v>
      </c>
      <c r="C47" s="65">
        <v>173996404</v>
      </c>
      <c r="D47" s="116">
        <v>173996404</v>
      </c>
      <c r="E47" s="141">
        <f t="shared" si="0"/>
        <v>100</v>
      </c>
    </row>
    <row r="48" spans="1:5" s="37" customFormat="1" ht="13.5" customHeight="1">
      <c r="A48" s="31" t="s">
        <v>60</v>
      </c>
      <c r="B48" s="65">
        <v>31146968</v>
      </c>
      <c r="C48" s="65">
        <v>29365249</v>
      </c>
      <c r="D48" s="116">
        <v>29365249</v>
      </c>
      <c r="E48" s="141">
        <f t="shared" si="0"/>
        <v>100</v>
      </c>
    </row>
    <row r="49" spans="1:5" s="37" customFormat="1" ht="13.5" customHeight="1">
      <c r="A49" s="31" t="s">
        <v>61</v>
      </c>
      <c r="B49" s="65"/>
      <c r="C49" s="65"/>
      <c r="D49" s="116"/>
      <c r="E49" s="141"/>
    </row>
    <row r="50" spans="1:5" s="37" customFormat="1" ht="13.5" customHeight="1">
      <c r="A50" s="66" t="s">
        <v>62</v>
      </c>
      <c r="B50" s="65">
        <v>100000</v>
      </c>
      <c r="C50" s="77">
        <v>3148</v>
      </c>
      <c r="D50" s="118">
        <v>3148</v>
      </c>
      <c r="E50" s="141">
        <f t="shared" si="0"/>
        <v>100</v>
      </c>
    </row>
    <row r="51" spans="1:5" s="37" customFormat="1" ht="13.5" customHeight="1">
      <c r="A51" s="66" t="s">
        <v>63</v>
      </c>
      <c r="B51" s="65">
        <v>40407000</v>
      </c>
      <c r="C51" s="71">
        <v>52764789</v>
      </c>
      <c r="D51" s="116">
        <v>47092493</v>
      </c>
      <c r="E51" s="141">
        <f t="shared" si="0"/>
        <v>89.249846142661539</v>
      </c>
    </row>
    <row r="52" spans="1:5" s="37" customFormat="1" ht="13.5" customHeight="1">
      <c r="A52" s="66" t="s">
        <v>64</v>
      </c>
      <c r="B52" s="65"/>
      <c r="C52" s="71"/>
      <c r="D52" s="116"/>
      <c r="E52" s="141"/>
    </row>
    <row r="53" spans="1:5" s="37" customFormat="1" ht="13.5" customHeight="1">
      <c r="A53" s="66" t="s">
        <v>65</v>
      </c>
      <c r="B53" s="65">
        <v>289000</v>
      </c>
      <c r="C53" s="71">
        <v>299334</v>
      </c>
      <c r="D53" s="118">
        <v>299334</v>
      </c>
      <c r="E53" s="141">
        <f t="shared" si="0"/>
        <v>100</v>
      </c>
    </row>
    <row r="54" spans="1:5" s="37" customFormat="1" ht="13.5" customHeight="1">
      <c r="A54" s="66" t="s">
        <v>66</v>
      </c>
      <c r="B54" s="65">
        <v>498000</v>
      </c>
      <c r="C54" s="71">
        <v>428597</v>
      </c>
      <c r="D54" s="118">
        <v>428597</v>
      </c>
      <c r="E54" s="141">
        <f t="shared" si="0"/>
        <v>100</v>
      </c>
    </row>
    <row r="55" spans="1:5" s="37" customFormat="1" ht="13.5" customHeight="1">
      <c r="A55" s="66" t="s">
        <v>67</v>
      </c>
      <c r="B55" s="65">
        <v>11373000</v>
      </c>
      <c r="C55" s="71">
        <v>12374789</v>
      </c>
      <c r="D55" s="116">
        <v>11087826</v>
      </c>
      <c r="E55" s="141">
        <f t="shared" si="0"/>
        <v>89.600121666720938</v>
      </c>
    </row>
    <row r="56" spans="1:5" s="37" customFormat="1" ht="13.5" customHeight="1">
      <c r="A56" s="66" t="s">
        <v>107</v>
      </c>
      <c r="B56" s="65"/>
      <c r="C56" s="71">
        <v>43150</v>
      </c>
      <c r="D56" s="116">
        <v>43150</v>
      </c>
      <c r="E56" s="141">
        <f t="shared" si="0"/>
        <v>100</v>
      </c>
    </row>
    <row r="57" spans="1:5" s="37" customFormat="1" ht="13.5" customHeight="1">
      <c r="A57" s="66" t="s">
        <v>68</v>
      </c>
      <c r="B57" s="65"/>
      <c r="C57" s="71"/>
      <c r="D57" s="116"/>
      <c r="E57" s="141"/>
    </row>
    <row r="58" spans="1:5" s="37" customFormat="1" ht="13.5" customHeight="1">
      <c r="A58" s="66" t="s">
        <v>69</v>
      </c>
      <c r="B58" s="65">
        <v>2565000</v>
      </c>
      <c r="C58" s="71">
        <v>2063017</v>
      </c>
      <c r="D58" s="116">
        <v>2051836</v>
      </c>
      <c r="E58" s="141">
        <f t="shared" si="0"/>
        <v>99.458026763715466</v>
      </c>
    </row>
    <row r="59" spans="1:5" s="37" customFormat="1" ht="13.5" customHeight="1">
      <c r="A59" s="66" t="s">
        <v>70</v>
      </c>
      <c r="B59" s="65">
        <v>750000</v>
      </c>
      <c r="C59" s="71">
        <v>703759</v>
      </c>
      <c r="D59" s="116">
        <v>701486</v>
      </c>
      <c r="E59" s="141">
        <f t="shared" si="0"/>
        <v>99.677020116261389</v>
      </c>
    </row>
    <row r="60" spans="1:5" s="37" customFormat="1" ht="13.5" customHeight="1">
      <c r="A60" s="66" t="s">
        <v>71</v>
      </c>
      <c r="B60" s="65">
        <v>640000</v>
      </c>
      <c r="C60" s="71">
        <v>2059545</v>
      </c>
      <c r="D60" s="116">
        <v>859545</v>
      </c>
      <c r="E60" s="141">
        <f t="shared" si="0"/>
        <v>41.734703538888446</v>
      </c>
    </row>
    <row r="61" spans="1:5" s="37" customFormat="1" ht="13.5" customHeight="1">
      <c r="A61" s="66" t="s">
        <v>72</v>
      </c>
      <c r="B61" s="65">
        <v>19662000</v>
      </c>
      <c r="C61" s="71">
        <v>23931938</v>
      </c>
      <c r="D61" s="116">
        <v>18418805</v>
      </c>
      <c r="E61" s="141">
        <f t="shared" si="0"/>
        <v>76.963282288296085</v>
      </c>
    </row>
    <row r="62" spans="1:5" s="37" customFormat="1" ht="13.5" customHeight="1">
      <c r="A62" s="66" t="s">
        <v>73</v>
      </c>
      <c r="B62" s="65"/>
      <c r="C62" s="71"/>
      <c r="D62" s="116"/>
      <c r="E62" s="141"/>
    </row>
    <row r="63" spans="1:5" s="37" customFormat="1" ht="13.5" customHeight="1">
      <c r="A63" s="66" t="s">
        <v>110</v>
      </c>
      <c r="B63" s="65"/>
      <c r="C63" s="71"/>
      <c r="D63" s="116"/>
      <c r="E63" s="141"/>
    </row>
    <row r="64" spans="1:5" s="37" customFormat="1" ht="13.5" customHeight="1">
      <c r="A64" s="67" t="s">
        <v>74</v>
      </c>
      <c r="B64" s="65">
        <v>18687000</v>
      </c>
      <c r="C64" s="71">
        <v>22820908</v>
      </c>
      <c r="D64" s="116">
        <v>20061869</v>
      </c>
      <c r="E64" s="141">
        <f t="shared" si="0"/>
        <v>87.910038461221617</v>
      </c>
    </row>
    <row r="65" spans="1:5" s="37" customFormat="1" ht="13.5" customHeight="1">
      <c r="A65" s="66" t="s">
        <v>112</v>
      </c>
      <c r="B65" s="65">
        <v>16572000</v>
      </c>
      <c r="C65" s="71">
        <v>4400125</v>
      </c>
      <c r="D65" s="116">
        <v>4400125</v>
      </c>
      <c r="E65" s="141">
        <f t="shared" si="0"/>
        <v>100</v>
      </c>
    </row>
    <row r="66" spans="1:5" s="37" customFormat="1" ht="13.5" customHeight="1">
      <c r="A66" s="66" t="s">
        <v>75</v>
      </c>
      <c r="B66" s="65">
        <v>30000</v>
      </c>
      <c r="C66" s="71"/>
      <c r="D66" s="116"/>
      <c r="E66" s="141"/>
    </row>
    <row r="67" spans="1:5" s="37" customFormat="1" ht="13.5" customHeight="1">
      <c r="A67" s="66" t="s">
        <v>76</v>
      </c>
      <c r="B67" s="71">
        <v>845000</v>
      </c>
      <c r="C67" s="71">
        <v>1092077</v>
      </c>
      <c r="D67" s="116">
        <v>1033994</v>
      </c>
      <c r="E67" s="141">
        <f t="shared" si="0"/>
        <v>94.681418984192504</v>
      </c>
    </row>
    <row r="68" spans="1:5" s="37" customFormat="1" ht="13.5" customHeight="1">
      <c r="A68" s="33" t="s">
        <v>77</v>
      </c>
      <c r="B68" s="72">
        <f>SUM(B50:B67)</f>
        <v>112418000</v>
      </c>
      <c r="C68" s="68">
        <f>SUM(C50:C67)</f>
        <v>122985176</v>
      </c>
      <c r="D68" s="72">
        <f>SUM(D50:D67)</f>
        <v>106482208</v>
      </c>
      <c r="E68" s="141">
        <f t="shared" si="0"/>
        <v>86.581335623734034</v>
      </c>
    </row>
    <row r="69" spans="1:5" s="37" customFormat="1" ht="13.5" customHeight="1">
      <c r="A69" s="31" t="s">
        <v>78</v>
      </c>
      <c r="B69" s="73"/>
      <c r="C69" s="73"/>
      <c r="D69" s="107"/>
      <c r="E69" s="141"/>
    </row>
    <row r="70" spans="1:5" s="37" customFormat="1" ht="13.5" customHeight="1">
      <c r="A70" s="31" t="s">
        <v>79</v>
      </c>
      <c r="B70" s="73"/>
      <c r="C70" s="73"/>
      <c r="D70" s="107"/>
      <c r="E70" s="141"/>
    </row>
    <row r="71" spans="1:5" s="37" customFormat="1" ht="13.5" customHeight="1">
      <c r="A71" s="35" t="s">
        <v>80</v>
      </c>
      <c r="B71" s="73"/>
      <c r="C71" s="73"/>
      <c r="D71" s="107"/>
      <c r="E71" s="141"/>
    </row>
    <row r="72" spans="1:5" s="37" customFormat="1" ht="13.5" customHeight="1">
      <c r="A72" s="66" t="s">
        <v>81</v>
      </c>
      <c r="B72" s="73"/>
      <c r="C72" s="73"/>
      <c r="D72" s="107"/>
      <c r="E72" s="141"/>
    </row>
    <row r="73" spans="1:5" s="37" customFormat="1" ht="13.5" customHeight="1">
      <c r="A73" s="66" t="s">
        <v>111</v>
      </c>
      <c r="B73" s="73"/>
      <c r="C73" s="73"/>
      <c r="D73" s="107"/>
      <c r="E73" s="141"/>
    </row>
    <row r="74" spans="1:5" s="37" customFormat="1" ht="13.5" customHeight="1">
      <c r="A74" s="66" t="s">
        <v>82</v>
      </c>
      <c r="B74" s="73"/>
      <c r="C74" s="73"/>
      <c r="D74" s="107"/>
      <c r="E74" s="141"/>
    </row>
    <row r="75" spans="1:5" s="37" customFormat="1" ht="13.5" customHeight="1">
      <c r="A75" s="31" t="s">
        <v>83</v>
      </c>
      <c r="B75" s="65"/>
      <c r="C75" s="73">
        <v>4333959</v>
      </c>
      <c r="D75" s="107">
        <v>4333959</v>
      </c>
      <c r="E75" s="141">
        <f t="shared" ref="E75:E135" si="1">SUM(D75/C75)*100</f>
        <v>100</v>
      </c>
    </row>
    <row r="76" spans="1:5" s="37" customFormat="1" ht="13.5" customHeight="1">
      <c r="A76" s="31" t="s">
        <v>84</v>
      </c>
      <c r="B76" s="73"/>
      <c r="C76" s="73"/>
      <c r="D76" s="107"/>
      <c r="E76" s="141"/>
    </row>
    <row r="77" spans="1:5" s="37" customFormat="1" ht="13.5" customHeight="1">
      <c r="A77" s="31" t="s">
        <v>85</v>
      </c>
      <c r="B77" s="73"/>
      <c r="C77" s="73"/>
      <c r="D77" s="107"/>
      <c r="E77" s="141"/>
    </row>
    <row r="78" spans="1:5" s="37" customFormat="1" ht="13.5" customHeight="1">
      <c r="A78" s="66" t="s">
        <v>86</v>
      </c>
      <c r="B78" s="73"/>
      <c r="C78" s="73"/>
      <c r="D78" s="107"/>
      <c r="E78" s="141"/>
    </row>
    <row r="79" spans="1:5" s="37" customFormat="1" ht="13.5" customHeight="1">
      <c r="A79" s="66" t="s">
        <v>87</v>
      </c>
      <c r="B79" s="73"/>
      <c r="C79" s="73"/>
      <c r="D79" s="107"/>
      <c r="E79" s="141"/>
    </row>
    <row r="80" spans="1:5" s="37" customFormat="1" ht="13.5" customHeight="1">
      <c r="A80" s="66" t="s">
        <v>88</v>
      </c>
      <c r="B80" s="73"/>
      <c r="C80" s="73"/>
      <c r="D80" s="107"/>
      <c r="E80" s="141"/>
    </row>
    <row r="81" spans="1:5" s="37" customFormat="1" ht="13.5" customHeight="1">
      <c r="A81" s="66" t="s">
        <v>89</v>
      </c>
      <c r="B81" s="73"/>
      <c r="C81" s="73"/>
      <c r="D81" s="107"/>
      <c r="E81" s="141"/>
    </row>
    <row r="82" spans="1:5" s="37" customFormat="1" ht="13.5" customHeight="1">
      <c r="A82" s="66" t="s">
        <v>90</v>
      </c>
      <c r="B82" s="73"/>
      <c r="C82" s="73"/>
      <c r="D82" s="107"/>
      <c r="E82" s="141"/>
    </row>
    <row r="83" spans="1:5" s="37" customFormat="1" ht="13.5" customHeight="1">
      <c r="A83" s="31" t="s">
        <v>91</v>
      </c>
      <c r="B83" s="73"/>
      <c r="C83" s="73"/>
      <c r="D83" s="107"/>
      <c r="E83" s="141"/>
    </row>
    <row r="84" spans="1:5" s="37" customFormat="1" ht="13.5" customHeight="1">
      <c r="A84" s="36" t="s">
        <v>92</v>
      </c>
      <c r="B84" s="72">
        <f>B68+B48+B47+B75+B76</f>
        <v>321547645</v>
      </c>
      <c r="C84" s="72">
        <f>C68+C48+C47+C75+C76</f>
        <v>330680788</v>
      </c>
      <c r="D84" s="72">
        <f>D68+D48+D47+D75+D76</f>
        <v>314177820</v>
      </c>
      <c r="E84" s="141">
        <f t="shared" si="1"/>
        <v>95.009396191471524</v>
      </c>
    </row>
    <row r="85" spans="1:5" s="37" customFormat="1" ht="13.5" customHeight="1">
      <c r="A85" s="36"/>
      <c r="B85" s="70"/>
      <c r="C85" s="70"/>
      <c r="D85" s="107"/>
      <c r="E85" s="141"/>
    </row>
    <row r="86" spans="1:5" ht="13.5" customHeight="1">
      <c r="A86" s="30" t="s">
        <v>94</v>
      </c>
      <c r="B86" s="73"/>
      <c r="C86" s="73"/>
      <c r="E86" s="141"/>
    </row>
    <row r="87" spans="1:5" ht="13.5" customHeight="1">
      <c r="A87" s="31" t="s">
        <v>59</v>
      </c>
      <c r="B87" s="65">
        <v>267113323</v>
      </c>
      <c r="C87" s="118">
        <v>283542753</v>
      </c>
      <c r="D87" s="116">
        <v>283145893</v>
      </c>
      <c r="E87" s="141">
        <f t="shared" si="1"/>
        <v>99.860035216629214</v>
      </c>
    </row>
    <row r="88" spans="1:5" ht="13.5" customHeight="1">
      <c r="A88" s="31" t="s">
        <v>60</v>
      </c>
      <c r="B88" s="65">
        <v>46700751</v>
      </c>
      <c r="C88" s="118">
        <v>48096384</v>
      </c>
      <c r="D88" s="116">
        <v>47150694</v>
      </c>
      <c r="E88" s="141">
        <f t="shared" si="1"/>
        <v>98.03376070849734</v>
      </c>
    </row>
    <row r="89" spans="1:5" ht="13.5" customHeight="1">
      <c r="A89" s="31" t="s">
        <v>61</v>
      </c>
      <c r="B89" s="65"/>
      <c r="C89" s="118"/>
      <c r="D89" s="116"/>
      <c r="E89" s="141"/>
    </row>
    <row r="90" spans="1:5" ht="13.5" customHeight="1">
      <c r="A90" s="66" t="s">
        <v>62</v>
      </c>
      <c r="B90" s="65">
        <v>348000</v>
      </c>
      <c r="C90" s="118">
        <v>281528</v>
      </c>
      <c r="D90" s="116">
        <v>250150</v>
      </c>
      <c r="E90" s="141">
        <f t="shared" si="1"/>
        <v>88.854394589525725</v>
      </c>
    </row>
    <row r="91" spans="1:5" ht="13.5" customHeight="1">
      <c r="A91" s="66" t="s">
        <v>63</v>
      </c>
      <c r="B91" s="65">
        <v>2376000</v>
      </c>
      <c r="C91" s="118">
        <v>3154704</v>
      </c>
      <c r="D91" s="116">
        <v>3154703</v>
      </c>
      <c r="E91" s="141">
        <f t="shared" si="1"/>
        <v>99.999968301304975</v>
      </c>
    </row>
    <row r="92" spans="1:5" ht="13.5" customHeight="1">
      <c r="A92" s="66" t="s">
        <v>64</v>
      </c>
      <c r="B92" s="65"/>
      <c r="C92" s="118"/>
      <c r="D92" s="116"/>
      <c r="E92" s="141"/>
    </row>
    <row r="93" spans="1:5" ht="13.5" customHeight="1">
      <c r="A93" s="66" t="s">
        <v>65</v>
      </c>
      <c r="B93" s="65">
        <v>357000</v>
      </c>
      <c r="C93" s="118">
        <v>357000</v>
      </c>
      <c r="D93" s="116">
        <v>330152</v>
      </c>
      <c r="E93" s="141">
        <f t="shared" si="1"/>
        <v>92.47955182072829</v>
      </c>
    </row>
    <row r="94" spans="1:5" ht="13.5" customHeight="1">
      <c r="A94" s="66" t="s">
        <v>66</v>
      </c>
      <c r="B94" s="65">
        <v>342000</v>
      </c>
      <c r="C94" s="118">
        <v>342000</v>
      </c>
      <c r="D94" s="116">
        <v>327782</v>
      </c>
      <c r="E94" s="141">
        <f t="shared" si="1"/>
        <v>95.842690058479533</v>
      </c>
    </row>
    <row r="95" spans="1:5" ht="13.5" customHeight="1">
      <c r="A95" s="66" t="s">
        <v>67</v>
      </c>
      <c r="B95" s="65">
        <v>7050000</v>
      </c>
      <c r="C95" s="115">
        <v>7295372</v>
      </c>
      <c r="D95" s="110">
        <v>7092176</v>
      </c>
      <c r="E95" s="141">
        <f t="shared" si="1"/>
        <v>97.214727364142632</v>
      </c>
    </row>
    <row r="96" spans="1:5" ht="13.5" customHeight="1">
      <c r="A96" s="66" t="s">
        <v>107</v>
      </c>
      <c r="B96" s="65">
        <v>20000</v>
      </c>
      <c r="C96" s="115">
        <v>297362</v>
      </c>
      <c r="D96" s="110">
        <v>277362</v>
      </c>
      <c r="E96" s="141">
        <f t="shared" si="1"/>
        <v>93.274191053328934</v>
      </c>
    </row>
    <row r="97" spans="1:5" ht="13.5" customHeight="1">
      <c r="A97" s="66" t="s">
        <v>68</v>
      </c>
      <c r="B97" s="65">
        <v>929000</v>
      </c>
      <c r="C97" s="115">
        <v>929000</v>
      </c>
      <c r="D97" s="110">
        <v>928800</v>
      </c>
      <c r="E97" s="141">
        <f t="shared" si="1"/>
        <v>99.97847147470398</v>
      </c>
    </row>
    <row r="98" spans="1:5" ht="13.5" customHeight="1">
      <c r="A98" s="66" t="s">
        <v>69</v>
      </c>
      <c r="B98" s="65">
        <v>1307000</v>
      </c>
      <c r="C98" s="115">
        <v>5983665</v>
      </c>
      <c r="D98" s="110">
        <v>1919431</v>
      </c>
      <c r="E98" s="141">
        <f t="shared" si="1"/>
        <v>32.077848609506049</v>
      </c>
    </row>
    <row r="99" spans="1:5" ht="13.5" customHeight="1">
      <c r="A99" s="66" t="s">
        <v>70</v>
      </c>
      <c r="B99" s="65">
        <v>1961000</v>
      </c>
      <c r="C99" s="115">
        <v>1290336</v>
      </c>
      <c r="D99" s="110">
        <v>1290336</v>
      </c>
      <c r="E99" s="141">
        <f t="shared" si="1"/>
        <v>100</v>
      </c>
    </row>
    <row r="100" spans="1:5" ht="13.5" customHeight="1">
      <c r="A100" s="66" t="s">
        <v>71</v>
      </c>
      <c r="B100" s="65">
        <v>1752000</v>
      </c>
      <c r="C100" s="115">
        <v>4353588</v>
      </c>
      <c r="D100" s="110">
        <v>4112656</v>
      </c>
      <c r="E100" s="141">
        <f t="shared" si="1"/>
        <v>94.465898013316831</v>
      </c>
    </row>
    <row r="101" spans="1:5" ht="13.5" customHeight="1">
      <c r="A101" s="66" t="s">
        <v>72</v>
      </c>
      <c r="B101" s="65">
        <v>1076000</v>
      </c>
      <c r="C101" s="115">
        <v>1263041</v>
      </c>
      <c r="D101" s="110">
        <v>1173773</v>
      </c>
      <c r="E101" s="141">
        <f t="shared" si="1"/>
        <v>92.932295942887038</v>
      </c>
    </row>
    <row r="102" spans="1:5" ht="13.5" customHeight="1">
      <c r="A102" s="66" t="s">
        <v>73</v>
      </c>
      <c r="B102" s="65">
        <v>31000</v>
      </c>
      <c r="C102" s="115">
        <v>36431</v>
      </c>
      <c r="D102" s="110">
        <v>36431</v>
      </c>
      <c r="E102" s="141">
        <f t="shared" si="1"/>
        <v>100</v>
      </c>
    </row>
    <row r="103" spans="1:5" ht="13.5" customHeight="1">
      <c r="A103" s="66" t="s">
        <v>110</v>
      </c>
      <c r="B103" s="65"/>
      <c r="C103" s="115"/>
      <c r="D103" s="110"/>
      <c r="E103" s="141"/>
    </row>
    <row r="104" spans="1:5" ht="13.5" customHeight="1">
      <c r="A104" s="67" t="s">
        <v>74</v>
      </c>
      <c r="B104" s="65">
        <v>4316000</v>
      </c>
      <c r="C104" s="115">
        <v>6401695</v>
      </c>
      <c r="D104" s="110">
        <v>4938728</v>
      </c>
      <c r="E104" s="141">
        <f t="shared" si="1"/>
        <v>77.147193048091168</v>
      </c>
    </row>
    <row r="105" spans="1:5" ht="13.5" customHeight="1">
      <c r="A105" s="66" t="s">
        <v>112</v>
      </c>
      <c r="B105" s="65"/>
      <c r="C105" s="115"/>
      <c r="D105" s="110"/>
      <c r="E105" s="141"/>
    </row>
    <row r="106" spans="1:5" ht="13.5" customHeight="1">
      <c r="A106" s="66" t="s">
        <v>75</v>
      </c>
      <c r="B106" s="65"/>
      <c r="C106" s="115"/>
      <c r="D106" s="110"/>
      <c r="E106" s="141"/>
    </row>
    <row r="107" spans="1:5" ht="13.5" customHeight="1">
      <c r="A107" s="66" t="s">
        <v>76</v>
      </c>
      <c r="B107" s="65"/>
      <c r="C107" s="135">
        <v>5581</v>
      </c>
      <c r="D107" s="110">
        <v>5581</v>
      </c>
      <c r="E107" s="141">
        <f t="shared" si="1"/>
        <v>100</v>
      </c>
    </row>
    <row r="108" spans="1:5" ht="13.5" customHeight="1">
      <c r="A108" s="33" t="s">
        <v>77</v>
      </c>
      <c r="B108" s="72">
        <f>SUM(B90:B107)</f>
        <v>21865000</v>
      </c>
      <c r="C108" s="72">
        <f>SUM(C90:C107)</f>
        <v>31991303</v>
      </c>
      <c r="D108" s="72">
        <f>SUM(D90:D107)</f>
        <v>25838061</v>
      </c>
      <c r="E108" s="141">
        <f t="shared" si="1"/>
        <v>80.765891279889416</v>
      </c>
    </row>
    <row r="109" spans="1:5" ht="13.5" customHeight="1">
      <c r="A109" s="31" t="s">
        <v>78</v>
      </c>
      <c r="B109" s="73"/>
      <c r="C109" s="119"/>
      <c r="E109" s="141"/>
    </row>
    <row r="110" spans="1:5" ht="13.5" customHeight="1">
      <c r="A110" s="31" t="s">
        <v>79</v>
      </c>
      <c r="B110" s="73"/>
      <c r="C110" s="119"/>
      <c r="E110" s="141"/>
    </row>
    <row r="111" spans="1:5" ht="13.5" customHeight="1">
      <c r="A111" s="35" t="s">
        <v>80</v>
      </c>
      <c r="B111" s="73"/>
      <c r="C111" s="119"/>
      <c r="E111" s="141"/>
    </row>
    <row r="112" spans="1:5" ht="13.5" customHeight="1">
      <c r="A112" s="66" t="s">
        <v>81</v>
      </c>
      <c r="B112" s="73"/>
      <c r="C112" s="119"/>
      <c r="E112" s="141"/>
    </row>
    <row r="113" spans="1:5" s="38" customFormat="1" ht="13.5" customHeight="1">
      <c r="A113" s="66" t="s">
        <v>111</v>
      </c>
      <c r="B113" s="74"/>
      <c r="C113" s="120"/>
      <c r="D113" s="108"/>
      <c r="E113" s="141"/>
    </row>
    <row r="114" spans="1:5" s="38" customFormat="1" ht="13.5" customHeight="1">
      <c r="A114" s="66" t="s">
        <v>82</v>
      </c>
      <c r="B114" s="74"/>
      <c r="C114" s="120"/>
      <c r="D114" s="108"/>
      <c r="E114" s="141"/>
    </row>
    <row r="115" spans="1:5" s="38" customFormat="1" ht="13.5" customHeight="1">
      <c r="A115" s="31" t="s">
        <v>83</v>
      </c>
      <c r="B115" s="73"/>
      <c r="C115" s="115">
        <v>4797407</v>
      </c>
      <c r="D115" s="110">
        <v>3089957</v>
      </c>
      <c r="E115" s="141">
        <f t="shared" si="1"/>
        <v>64.408898390317944</v>
      </c>
    </row>
    <row r="116" spans="1:5" ht="13.5" customHeight="1">
      <c r="A116" s="31" t="s">
        <v>84</v>
      </c>
      <c r="B116" s="73"/>
      <c r="C116" s="119"/>
      <c r="E116" s="141"/>
    </row>
    <row r="117" spans="1:5" ht="13.5" customHeight="1">
      <c r="A117" s="31" t="s">
        <v>85</v>
      </c>
      <c r="B117" s="73"/>
      <c r="C117" s="119"/>
      <c r="E117" s="141"/>
    </row>
    <row r="118" spans="1:5" ht="13.5" customHeight="1">
      <c r="A118" s="66" t="s">
        <v>86</v>
      </c>
      <c r="B118" s="74"/>
      <c r="C118" s="120"/>
      <c r="E118" s="141"/>
    </row>
    <row r="119" spans="1:5" s="38" customFormat="1" ht="13.5" customHeight="1">
      <c r="A119" s="66" t="s">
        <v>87</v>
      </c>
      <c r="B119" s="75"/>
      <c r="C119" s="121"/>
      <c r="D119" s="108"/>
      <c r="E119" s="141"/>
    </row>
    <row r="120" spans="1:5" s="38" customFormat="1" ht="13.5" customHeight="1">
      <c r="A120" s="66" t="s">
        <v>88</v>
      </c>
      <c r="B120" s="75"/>
      <c r="C120" s="121"/>
      <c r="D120" s="108"/>
      <c r="E120" s="141"/>
    </row>
    <row r="121" spans="1:5" ht="13.5" customHeight="1">
      <c r="A121" s="66" t="s">
        <v>89</v>
      </c>
      <c r="B121" s="73"/>
      <c r="C121" s="119"/>
      <c r="E121" s="141"/>
    </row>
    <row r="122" spans="1:5" ht="13.5" customHeight="1">
      <c r="A122" s="66" t="s">
        <v>90</v>
      </c>
      <c r="B122" s="73"/>
      <c r="C122" s="119"/>
      <c r="E122" s="141"/>
    </row>
    <row r="123" spans="1:5" ht="13.5" customHeight="1">
      <c r="A123" s="31" t="s">
        <v>91</v>
      </c>
      <c r="B123" s="73"/>
      <c r="C123" s="119"/>
      <c r="E123" s="141"/>
    </row>
    <row r="124" spans="1:5" ht="13.5" customHeight="1">
      <c r="A124" s="36" t="s">
        <v>92</v>
      </c>
      <c r="B124" s="72">
        <f>B108+B87+B88</f>
        <v>335679074</v>
      </c>
      <c r="C124" s="72">
        <f>C108+C87+C88+C115</f>
        <v>368427847</v>
      </c>
      <c r="D124" s="72">
        <f>D108+D87+D88+D115</f>
        <v>359224605</v>
      </c>
      <c r="E124" s="141">
        <f t="shared" si="1"/>
        <v>97.502023238759151</v>
      </c>
    </row>
    <row r="125" spans="1:5" ht="13.5" customHeight="1">
      <c r="A125" s="39"/>
      <c r="B125" s="65"/>
      <c r="C125" s="119"/>
      <c r="E125" s="141"/>
    </row>
    <row r="126" spans="1:5" ht="13.5" customHeight="1">
      <c r="A126" s="40" t="s">
        <v>95</v>
      </c>
      <c r="B126" s="65"/>
      <c r="C126" s="119"/>
      <c r="E126" s="141"/>
    </row>
    <row r="127" spans="1:5" ht="13.5" customHeight="1">
      <c r="A127" s="31" t="s">
        <v>59</v>
      </c>
      <c r="B127" s="65">
        <v>34926949</v>
      </c>
      <c r="C127" s="115">
        <v>48779919</v>
      </c>
      <c r="D127" s="110">
        <v>45899554</v>
      </c>
      <c r="E127" s="141">
        <f t="shared" si="1"/>
        <v>94.095182896880175</v>
      </c>
    </row>
    <row r="128" spans="1:5" ht="13.5" customHeight="1">
      <c r="A128" s="31" t="s">
        <v>60</v>
      </c>
      <c r="B128" s="65">
        <v>6053684</v>
      </c>
      <c r="C128" s="115">
        <v>7598271</v>
      </c>
      <c r="D128" s="110">
        <v>7105500</v>
      </c>
      <c r="E128" s="141">
        <f t="shared" si="1"/>
        <v>93.514695645891024</v>
      </c>
    </row>
    <row r="129" spans="1:5" ht="13.5" customHeight="1">
      <c r="A129" s="31" t="s">
        <v>61</v>
      </c>
      <c r="B129" s="65"/>
      <c r="C129" s="115"/>
      <c r="D129" s="110"/>
      <c r="E129" s="141"/>
    </row>
    <row r="130" spans="1:5" ht="13.5" customHeight="1">
      <c r="A130" s="66" t="s">
        <v>62</v>
      </c>
      <c r="B130" s="65">
        <v>4450000</v>
      </c>
      <c r="C130" s="115">
        <v>1821319</v>
      </c>
      <c r="D130" s="110">
        <v>1635858</v>
      </c>
      <c r="E130" s="141">
        <f t="shared" si="1"/>
        <v>89.817214886573964</v>
      </c>
    </row>
    <row r="131" spans="1:5" ht="13.5" customHeight="1">
      <c r="A131" s="66" t="s">
        <v>63</v>
      </c>
      <c r="B131" s="65">
        <v>816000</v>
      </c>
      <c r="C131" s="115">
        <v>1099401</v>
      </c>
      <c r="D131" s="110">
        <v>991311</v>
      </c>
      <c r="E131" s="141">
        <f t="shared" si="1"/>
        <v>90.168282546586738</v>
      </c>
    </row>
    <row r="132" spans="1:5" ht="13.5" customHeight="1">
      <c r="A132" s="66" t="s">
        <v>64</v>
      </c>
      <c r="B132" s="65"/>
      <c r="C132" s="115"/>
      <c r="D132" s="110"/>
      <c r="E132" s="141"/>
    </row>
    <row r="133" spans="1:5" ht="13.5" customHeight="1">
      <c r="A133" s="66" t="s">
        <v>65</v>
      </c>
      <c r="B133" s="65">
        <v>880000</v>
      </c>
      <c r="C133" s="115">
        <v>898722</v>
      </c>
      <c r="D133" s="110">
        <v>809068</v>
      </c>
      <c r="E133" s="141">
        <f t="shared" si="1"/>
        <v>90.024278920511563</v>
      </c>
    </row>
    <row r="134" spans="1:5" ht="13.5" customHeight="1">
      <c r="A134" s="66" t="s">
        <v>66</v>
      </c>
      <c r="B134" s="65">
        <v>230000</v>
      </c>
      <c r="C134" s="115">
        <v>269529</v>
      </c>
      <c r="D134" s="110">
        <v>203210</v>
      </c>
      <c r="E134" s="141">
        <f t="shared" si="1"/>
        <v>75.394484452507896</v>
      </c>
    </row>
    <row r="135" spans="1:5" ht="13.5" customHeight="1">
      <c r="A135" s="66" t="s">
        <v>67</v>
      </c>
      <c r="B135" s="65">
        <v>2910000</v>
      </c>
      <c r="C135" s="115">
        <v>3709449</v>
      </c>
      <c r="D135" s="110">
        <v>3450041</v>
      </c>
      <c r="E135" s="141">
        <f t="shared" si="1"/>
        <v>93.006832011978062</v>
      </c>
    </row>
    <row r="136" spans="1:5" ht="13.5" customHeight="1">
      <c r="A136" s="66" t="s">
        <v>107</v>
      </c>
      <c r="B136" s="65">
        <v>300000</v>
      </c>
      <c r="C136" s="115">
        <v>38208</v>
      </c>
      <c r="D136" s="110">
        <v>9552</v>
      </c>
      <c r="E136" s="141">
        <f t="shared" ref="E136:E196" si="2">SUM(D136/C136)*100</f>
        <v>25</v>
      </c>
    </row>
    <row r="137" spans="1:5" ht="13.5" customHeight="1">
      <c r="A137" s="66" t="s">
        <v>68</v>
      </c>
      <c r="B137" s="65"/>
      <c r="C137" s="115"/>
      <c r="D137" s="110"/>
      <c r="E137" s="141"/>
    </row>
    <row r="138" spans="1:5" ht="13.5" customHeight="1">
      <c r="A138" s="66" t="s">
        <v>69</v>
      </c>
      <c r="B138" s="65">
        <v>200000</v>
      </c>
      <c r="C138" s="115">
        <v>425782</v>
      </c>
      <c r="D138" s="110">
        <v>425782</v>
      </c>
      <c r="E138" s="141">
        <f t="shared" si="2"/>
        <v>100</v>
      </c>
    </row>
    <row r="139" spans="1:5" ht="13.5" customHeight="1">
      <c r="A139" s="66" t="s">
        <v>70</v>
      </c>
      <c r="B139" s="65"/>
      <c r="C139" s="115">
        <v>8122726</v>
      </c>
      <c r="D139" s="110">
        <v>8122726</v>
      </c>
      <c r="E139" s="141">
        <f t="shared" si="2"/>
        <v>100</v>
      </c>
    </row>
    <row r="140" spans="1:5" ht="13.5" customHeight="1">
      <c r="A140" s="66" t="s">
        <v>71</v>
      </c>
      <c r="B140" s="65">
        <v>730000</v>
      </c>
      <c r="C140" s="115">
        <v>1347058</v>
      </c>
      <c r="D140" s="110">
        <v>841157</v>
      </c>
      <c r="E140" s="141">
        <f t="shared" si="2"/>
        <v>62.444007607690246</v>
      </c>
    </row>
    <row r="141" spans="1:5" ht="13.5" customHeight="1">
      <c r="A141" s="66" t="s">
        <v>72</v>
      </c>
      <c r="B141" s="65">
        <v>785000</v>
      </c>
      <c r="C141" s="115">
        <v>1056515</v>
      </c>
      <c r="D141" s="110">
        <v>884617</v>
      </c>
      <c r="E141" s="141">
        <f t="shared" si="2"/>
        <v>83.729715148388806</v>
      </c>
    </row>
    <row r="142" spans="1:5" ht="13.5" customHeight="1">
      <c r="A142" s="66" t="s">
        <v>73</v>
      </c>
      <c r="B142" s="65">
        <v>110000</v>
      </c>
      <c r="C142" s="115">
        <v>89449</v>
      </c>
      <c r="D142" s="110">
        <v>89073</v>
      </c>
      <c r="E142" s="141">
        <f t="shared" si="2"/>
        <v>99.579648738387235</v>
      </c>
    </row>
    <row r="143" spans="1:5" ht="13.5" customHeight="1">
      <c r="A143" s="66" t="s">
        <v>110</v>
      </c>
      <c r="B143" s="65"/>
      <c r="C143" s="115"/>
      <c r="D143" s="110"/>
      <c r="E143" s="141"/>
    </row>
    <row r="144" spans="1:5" ht="13.5" customHeight="1">
      <c r="A144" s="67" t="s">
        <v>74</v>
      </c>
      <c r="B144" s="65">
        <v>2032000</v>
      </c>
      <c r="C144" s="115">
        <v>4076522</v>
      </c>
      <c r="D144" s="110">
        <v>3486552</v>
      </c>
      <c r="E144" s="141">
        <f t="shared" si="2"/>
        <v>85.527613980741421</v>
      </c>
    </row>
    <row r="145" spans="1:5" ht="13.5" customHeight="1">
      <c r="A145" s="66" t="s">
        <v>112</v>
      </c>
      <c r="B145" s="65">
        <v>1230000</v>
      </c>
      <c r="C145" s="115">
        <v>990000</v>
      </c>
      <c r="D145" s="110">
        <v>633000</v>
      </c>
      <c r="E145" s="141">
        <f t="shared" si="2"/>
        <v>63.939393939393938</v>
      </c>
    </row>
    <row r="146" spans="1:5" ht="13.5" customHeight="1">
      <c r="A146" s="66" t="s">
        <v>75</v>
      </c>
      <c r="B146" s="65"/>
      <c r="C146" s="115">
        <v>11</v>
      </c>
      <c r="D146" s="110">
        <v>11</v>
      </c>
      <c r="E146" s="141">
        <f t="shared" si="2"/>
        <v>100</v>
      </c>
    </row>
    <row r="147" spans="1:5" ht="13.5" customHeight="1">
      <c r="A147" s="66" t="s">
        <v>76</v>
      </c>
      <c r="B147" s="65">
        <v>80000</v>
      </c>
      <c r="C147" s="115">
        <v>53560</v>
      </c>
      <c r="D147" s="110">
        <v>32350</v>
      </c>
      <c r="E147" s="141">
        <f t="shared" si="2"/>
        <v>60.399551904406266</v>
      </c>
    </row>
    <row r="148" spans="1:5" ht="13.5" customHeight="1">
      <c r="A148" s="33" t="s">
        <v>77</v>
      </c>
      <c r="B148" s="72">
        <f>SUM(B130:B147)</f>
        <v>14753000</v>
      </c>
      <c r="C148" s="72">
        <f>SUM(C130:C147)</f>
        <v>23998251</v>
      </c>
      <c r="D148" s="72">
        <f>SUM(D130:D147)</f>
        <v>21614308</v>
      </c>
      <c r="E148" s="141">
        <f t="shared" si="2"/>
        <v>90.066180239551613</v>
      </c>
    </row>
    <row r="149" spans="1:5" ht="13.5" customHeight="1">
      <c r="A149" s="31" t="s">
        <v>78</v>
      </c>
      <c r="B149" s="65"/>
      <c r="C149" s="119"/>
      <c r="E149" s="141"/>
    </row>
    <row r="150" spans="1:5" ht="13.5" customHeight="1">
      <c r="A150" s="31" t="s">
        <v>79</v>
      </c>
      <c r="B150" s="65"/>
      <c r="C150" s="119"/>
      <c r="E150" s="141"/>
    </row>
    <row r="151" spans="1:5" ht="13.5" customHeight="1">
      <c r="A151" s="35" t="s">
        <v>80</v>
      </c>
      <c r="B151" s="65"/>
      <c r="C151" s="119"/>
      <c r="E151" s="141"/>
    </row>
    <row r="152" spans="1:5" ht="13.5" customHeight="1">
      <c r="A152" s="66" t="s">
        <v>81</v>
      </c>
      <c r="B152" s="65"/>
      <c r="C152" s="119"/>
      <c r="E152" s="141"/>
    </row>
    <row r="153" spans="1:5" ht="13.5" customHeight="1">
      <c r="A153" s="66" t="s">
        <v>111</v>
      </c>
      <c r="B153" s="65"/>
      <c r="C153" s="119">
        <v>2400000</v>
      </c>
      <c r="D153" s="106">
        <v>2400000</v>
      </c>
      <c r="E153" s="141">
        <f t="shared" si="2"/>
        <v>100</v>
      </c>
    </row>
    <row r="154" spans="1:5" ht="13.5" customHeight="1">
      <c r="A154" s="66" t="s">
        <v>82</v>
      </c>
      <c r="B154" s="65"/>
      <c r="C154" s="119"/>
      <c r="E154" s="141"/>
    </row>
    <row r="155" spans="1:5" ht="13.5" customHeight="1">
      <c r="A155" s="31" t="s">
        <v>83</v>
      </c>
      <c r="B155" s="65"/>
      <c r="C155" s="119">
        <v>7694042</v>
      </c>
      <c r="D155" s="106">
        <v>7694042</v>
      </c>
      <c r="E155" s="141">
        <f t="shared" si="2"/>
        <v>100</v>
      </c>
    </row>
    <row r="156" spans="1:5" ht="13.5" customHeight="1">
      <c r="A156" s="31" t="s">
        <v>84</v>
      </c>
      <c r="B156" s="65"/>
      <c r="C156" s="119"/>
      <c r="E156" s="141"/>
    </row>
    <row r="157" spans="1:5" ht="13.5" customHeight="1">
      <c r="A157" s="31" t="s">
        <v>85</v>
      </c>
      <c r="B157" s="65"/>
      <c r="C157" s="119"/>
      <c r="E157" s="141"/>
    </row>
    <row r="158" spans="1:5" ht="13.5" customHeight="1">
      <c r="A158" s="66" t="s">
        <v>86</v>
      </c>
      <c r="B158" s="65"/>
      <c r="C158" s="119"/>
      <c r="E158" s="141"/>
    </row>
    <row r="159" spans="1:5" ht="13.5" customHeight="1">
      <c r="A159" s="66" t="s">
        <v>87</v>
      </c>
      <c r="B159" s="65"/>
      <c r="C159" s="119"/>
      <c r="E159" s="141"/>
    </row>
    <row r="160" spans="1:5" ht="13.5" customHeight="1">
      <c r="A160" s="66" t="s">
        <v>88</v>
      </c>
      <c r="B160" s="65"/>
      <c r="C160" s="119"/>
      <c r="E160" s="141"/>
    </row>
    <row r="161" spans="1:5" ht="13.5" customHeight="1">
      <c r="A161" s="66" t="s">
        <v>89</v>
      </c>
      <c r="B161" s="65"/>
      <c r="C161" s="119"/>
      <c r="E161" s="141"/>
    </row>
    <row r="162" spans="1:5" ht="13.5" customHeight="1">
      <c r="A162" s="66" t="s">
        <v>90</v>
      </c>
      <c r="B162" s="65"/>
      <c r="C162" s="119"/>
      <c r="E162" s="141"/>
    </row>
    <row r="163" spans="1:5" ht="13.5" customHeight="1">
      <c r="A163" s="31" t="s">
        <v>91</v>
      </c>
      <c r="B163" s="65"/>
      <c r="C163" s="119"/>
      <c r="E163" s="141"/>
    </row>
    <row r="164" spans="1:5" ht="13.5" customHeight="1">
      <c r="A164" s="36" t="s">
        <v>92</v>
      </c>
      <c r="B164" s="72">
        <f>B148+B127+B128</f>
        <v>55733633</v>
      </c>
      <c r="C164" s="72">
        <f>C148+C127+C128+C153+C155</f>
        <v>90470483</v>
      </c>
      <c r="D164" s="72">
        <f>D148+D127+D128+D153+D155</f>
        <v>84713404</v>
      </c>
      <c r="E164" s="141">
        <f t="shared" si="2"/>
        <v>93.636511258594695</v>
      </c>
    </row>
    <row r="165" spans="1:5" ht="13.5" customHeight="1">
      <c r="B165" s="65"/>
      <c r="C165" s="119"/>
      <c r="E165" s="141"/>
    </row>
    <row r="166" spans="1:5" ht="13.5" customHeight="1">
      <c r="A166" s="40" t="s">
        <v>96</v>
      </c>
      <c r="B166" s="65"/>
      <c r="C166" s="119"/>
      <c r="E166" s="141"/>
    </row>
    <row r="167" spans="1:5" ht="13.5" customHeight="1">
      <c r="A167" s="31" t="s">
        <v>59</v>
      </c>
      <c r="B167" s="65">
        <v>35990829</v>
      </c>
      <c r="C167" s="115">
        <v>52892708</v>
      </c>
      <c r="D167" s="110">
        <v>44093820</v>
      </c>
      <c r="E167" s="141">
        <f t="shared" si="2"/>
        <v>83.364648298967793</v>
      </c>
    </row>
    <row r="168" spans="1:5" ht="13.5" customHeight="1">
      <c r="A168" s="31" t="s">
        <v>60</v>
      </c>
      <c r="B168" s="65">
        <v>6285099</v>
      </c>
      <c r="C168" s="115">
        <v>9609447</v>
      </c>
      <c r="D168" s="110">
        <v>6888600</v>
      </c>
      <c r="E168" s="141">
        <f t="shared" si="2"/>
        <v>71.685706784167706</v>
      </c>
    </row>
    <row r="169" spans="1:5" ht="13.5" customHeight="1">
      <c r="A169" s="31" t="s">
        <v>61</v>
      </c>
      <c r="B169" s="65"/>
      <c r="C169" s="115"/>
      <c r="D169" s="110"/>
      <c r="E169" s="141"/>
    </row>
    <row r="170" spans="1:5" ht="13.5" customHeight="1">
      <c r="A170" s="66" t="s">
        <v>62</v>
      </c>
      <c r="B170" s="65">
        <v>25000</v>
      </c>
      <c r="C170" s="115">
        <v>249419</v>
      </c>
      <c r="D170" s="110">
        <v>197364</v>
      </c>
      <c r="E170" s="141">
        <f t="shared" si="2"/>
        <v>79.129496950913918</v>
      </c>
    </row>
    <row r="171" spans="1:5" ht="13.5" customHeight="1">
      <c r="A171" s="66" t="s">
        <v>63</v>
      </c>
      <c r="B171" s="65">
        <v>2310000</v>
      </c>
      <c r="C171" s="115">
        <v>2912878</v>
      </c>
      <c r="D171" s="110">
        <v>1902527</v>
      </c>
      <c r="E171" s="141">
        <f t="shared" si="2"/>
        <v>65.314338602577919</v>
      </c>
    </row>
    <row r="172" spans="1:5" ht="13.5" customHeight="1">
      <c r="A172" s="66" t="s">
        <v>64</v>
      </c>
      <c r="B172" s="65"/>
      <c r="C172" s="115"/>
      <c r="D172" s="110"/>
      <c r="E172" s="141"/>
    </row>
    <row r="173" spans="1:5" ht="13.5" customHeight="1">
      <c r="A173" s="66" t="s">
        <v>65</v>
      </c>
      <c r="B173" s="65">
        <v>612000</v>
      </c>
      <c r="C173" s="115">
        <v>362479</v>
      </c>
      <c r="D173" s="110">
        <v>336900</v>
      </c>
      <c r="E173" s="141">
        <f t="shared" si="2"/>
        <v>92.943315336888475</v>
      </c>
    </row>
    <row r="174" spans="1:5" ht="13.5" customHeight="1">
      <c r="A174" s="66" t="s">
        <v>66</v>
      </c>
      <c r="B174" s="65">
        <v>280000</v>
      </c>
      <c r="C174" s="115">
        <v>359727</v>
      </c>
      <c r="D174" s="110">
        <v>285076</v>
      </c>
      <c r="E174" s="141">
        <f t="shared" si="2"/>
        <v>79.247874082290181</v>
      </c>
    </row>
    <row r="175" spans="1:5" ht="13.5" customHeight="1">
      <c r="A175" s="66" t="s">
        <v>67</v>
      </c>
      <c r="B175" s="65">
        <v>6900000</v>
      </c>
      <c r="C175" s="115">
        <v>8020329</v>
      </c>
      <c r="D175" s="110">
        <v>6249403</v>
      </c>
      <c r="E175" s="141">
        <f t="shared" si="2"/>
        <v>77.91953422359606</v>
      </c>
    </row>
    <row r="176" spans="1:5" ht="13.5" customHeight="1">
      <c r="A176" s="66" t="s">
        <v>107</v>
      </c>
      <c r="B176" s="65">
        <v>600000</v>
      </c>
      <c r="C176" s="115">
        <v>411409</v>
      </c>
      <c r="D176" s="110">
        <v>192209</v>
      </c>
      <c r="E176" s="141">
        <f t="shared" si="2"/>
        <v>46.719687707366639</v>
      </c>
    </row>
    <row r="177" spans="1:5" ht="13.5" customHeight="1">
      <c r="A177" s="66" t="s">
        <v>68</v>
      </c>
      <c r="B177" s="65">
        <v>507000</v>
      </c>
      <c r="C177" s="115">
        <v>325000</v>
      </c>
      <c r="D177" s="110">
        <v>210600</v>
      </c>
      <c r="E177" s="141">
        <f t="shared" si="2"/>
        <v>64.8</v>
      </c>
    </row>
    <row r="178" spans="1:5" ht="13.5" customHeight="1">
      <c r="A178" s="66" t="s">
        <v>69</v>
      </c>
      <c r="B178" s="65">
        <v>400000</v>
      </c>
      <c r="C178" s="115">
        <v>1275457</v>
      </c>
      <c r="D178" s="110">
        <v>1268914</v>
      </c>
      <c r="E178" s="141">
        <f t="shared" si="2"/>
        <v>99.487007402052754</v>
      </c>
    </row>
    <row r="179" spans="1:5" ht="13.5" customHeight="1">
      <c r="A179" s="66" t="s">
        <v>70</v>
      </c>
      <c r="B179" s="65">
        <v>787000</v>
      </c>
      <c r="C179" s="115">
        <v>4953081</v>
      </c>
      <c r="D179" s="110">
        <v>4953081</v>
      </c>
      <c r="E179" s="141">
        <f t="shared" si="2"/>
        <v>100</v>
      </c>
    </row>
    <row r="180" spans="1:5" ht="13.5" customHeight="1">
      <c r="A180" s="66" t="s">
        <v>71</v>
      </c>
      <c r="B180" s="65">
        <v>6800000</v>
      </c>
      <c r="C180" s="115">
        <v>15130163</v>
      </c>
      <c r="D180" s="110">
        <v>4997738</v>
      </c>
      <c r="E180" s="141">
        <f t="shared" si="2"/>
        <v>33.031620346720651</v>
      </c>
    </row>
    <row r="181" spans="1:5" ht="13.5" customHeight="1">
      <c r="A181" s="66" t="s">
        <v>72</v>
      </c>
      <c r="B181" s="65">
        <v>4710000</v>
      </c>
      <c r="C181" s="115">
        <v>4738614</v>
      </c>
      <c r="D181" s="110">
        <v>3276036</v>
      </c>
      <c r="E181" s="141">
        <f t="shared" si="2"/>
        <v>69.13489893880363</v>
      </c>
    </row>
    <row r="182" spans="1:5" ht="13.5" customHeight="1">
      <c r="A182" s="66" t="s">
        <v>73</v>
      </c>
      <c r="B182" s="65">
        <v>0</v>
      </c>
      <c r="C182" s="115">
        <v>64853</v>
      </c>
      <c r="D182" s="110">
        <v>61087</v>
      </c>
      <c r="E182" s="141">
        <f t="shared" si="2"/>
        <v>94.193021140116883</v>
      </c>
    </row>
    <row r="183" spans="1:5" ht="13.5" customHeight="1">
      <c r="A183" s="66" t="s">
        <v>110</v>
      </c>
      <c r="B183" s="65">
        <v>30000</v>
      </c>
      <c r="C183" s="115">
        <v>30000</v>
      </c>
      <c r="D183" s="110">
        <v>0</v>
      </c>
      <c r="E183" s="141"/>
    </row>
    <row r="184" spans="1:5" ht="13.5" customHeight="1">
      <c r="A184" s="67" t="s">
        <v>74</v>
      </c>
      <c r="B184" s="65">
        <v>4926000</v>
      </c>
      <c r="C184" s="115">
        <v>5650858</v>
      </c>
      <c r="D184" s="110">
        <v>4333681</v>
      </c>
      <c r="E184" s="141">
        <f t="shared" si="2"/>
        <v>76.690672460713046</v>
      </c>
    </row>
    <row r="185" spans="1:5" ht="13.5" customHeight="1">
      <c r="A185" s="66" t="s">
        <v>112</v>
      </c>
      <c r="B185" s="65">
        <v>4864000</v>
      </c>
      <c r="C185" s="115">
        <v>4864000</v>
      </c>
      <c r="D185" s="110">
        <v>1860000</v>
      </c>
      <c r="E185" s="141">
        <f t="shared" si="2"/>
        <v>38.24013157894737</v>
      </c>
    </row>
    <row r="186" spans="1:5" ht="13.5" customHeight="1">
      <c r="A186" s="66" t="s">
        <v>75</v>
      </c>
      <c r="B186" s="65"/>
      <c r="C186" s="115">
        <v>283</v>
      </c>
      <c r="D186" s="110">
        <v>283</v>
      </c>
      <c r="E186" s="141">
        <f t="shared" si="2"/>
        <v>100</v>
      </c>
    </row>
    <row r="187" spans="1:5" ht="13.5" customHeight="1">
      <c r="A187" s="66" t="s">
        <v>76</v>
      </c>
      <c r="B187" s="65">
        <v>86000</v>
      </c>
      <c r="C187" s="115">
        <v>213734</v>
      </c>
      <c r="D187" s="110">
        <v>176033</v>
      </c>
      <c r="E187" s="141">
        <f t="shared" si="2"/>
        <v>82.360784900858079</v>
      </c>
    </row>
    <row r="188" spans="1:5" ht="13.5" customHeight="1">
      <c r="A188" s="33" t="s">
        <v>77</v>
      </c>
      <c r="B188" s="72">
        <f>SUM(B170:B187)</f>
        <v>33837000</v>
      </c>
      <c r="C188" s="72">
        <f>SUM(C170:C187)</f>
        <v>49562284</v>
      </c>
      <c r="D188" s="72">
        <f>SUM(D170:D187)</f>
        <v>30300932</v>
      </c>
      <c r="E188" s="141">
        <f t="shared" si="2"/>
        <v>61.137077540655717</v>
      </c>
    </row>
    <row r="189" spans="1:5" ht="13.5" customHeight="1">
      <c r="A189" s="31" t="s">
        <v>78</v>
      </c>
      <c r="B189" s="65"/>
      <c r="C189" s="119"/>
      <c r="E189" s="141"/>
    </row>
    <row r="190" spans="1:5" ht="13.5" customHeight="1">
      <c r="A190" s="31" t="s">
        <v>79</v>
      </c>
      <c r="B190" s="65"/>
      <c r="C190" s="119"/>
      <c r="E190" s="141"/>
    </row>
    <row r="191" spans="1:5" ht="13.5" customHeight="1">
      <c r="A191" s="35" t="s">
        <v>80</v>
      </c>
      <c r="B191" s="65"/>
      <c r="C191" s="119"/>
      <c r="E191" s="141"/>
    </row>
    <row r="192" spans="1:5" ht="13.5" customHeight="1">
      <c r="A192" s="66" t="s">
        <v>81</v>
      </c>
      <c r="B192" s="65"/>
      <c r="C192" s="119"/>
      <c r="E192" s="141"/>
    </row>
    <row r="193" spans="1:5" ht="13.5" customHeight="1">
      <c r="A193" s="66" t="s">
        <v>111</v>
      </c>
      <c r="B193" s="65"/>
      <c r="C193" s="119"/>
      <c r="E193" s="141"/>
    </row>
    <row r="194" spans="1:5" ht="13.5" customHeight="1">
      <c r="A194" s="66" t="s">
        <v>82</v>
      </c>
      <c r="B194" s="65"/>
      <c r="C194" s="119"/>
      <c r="E194" s="141"/>
    </row>
    <row r="195" spans="1:5" ht="13.5" customHeight="1">
      <c r="A195" s="31" t="s">
        <v>83</v>
      </c>
      <c r="B195" s="65">
        <v>1000000</v>
      </c>
      <c r="C195" s="115">
        <v>8534915</v>
      </c>
      <c r="D195" s="110">
        <v>8534915</v>
      </c>
      <c r="E195" s="141">
        <f t="shared" si="2"/>
        <v>100</v>
      </c>
    </row>
    <row r="196" spans="1:5" ht="13.5" customHeight="1">
      <c r="A196" s="31" t="s">
        <v>84</v>
      </c>
      <c r="B196" s="65"/>
      <c r="C196" s="115">
        <v>4761720</v>
      </c>
      <c r="D196" s="110">
        <v>4761720</v>
      </c>
      <c r="E196" s="141">
        <f t="shared" si="2"/>
        <v>100</v>
      </c>
    </row>
    <row r="197" spans="1:5" ht="13.5" customHeight="1">
      <c r="A197" s="31" t="s">
        <v>85</v>
      </c>
      <c r="B197" s="65"/>
      <c r="C197" s="119"/>
      <c r="E197" s="141"/>
    </row>
    <row r="198" spans="1:5" ht="13.5" customHeight="1">
      <c r="A198" s="66" t="s">
        <v>86</v>
      </c>
      <c r="B198" s="65"/>
      <c r="C198" s="119"/>
      <c r="E198" s="141"/>
    </row>
    <row r="199" spans="1:5" ht="13.5" customHeight="1">
      <c r="A199" s="66" t="s">
        <v>87</v>
      </c>
      <c r="B199" s="65"/>
      <c r="C199" s="119"/>
      <c r="E199" s="141"/>
    </row>
    <row r="200" spans="1:5" ht="13.5" customHeight="1">
      <c r="A200" s="66" t="s">
        <v>88</v>
      </c>
      <c r="B200" s="65"/>
      <c r="C200" s="119"/>
      <c r="E200" s="141"/>
    </row>
    <row r="201" spans="1:5" ht="13.5" customHeight="1">
      <c r="A201" s="66" t="s">
        <v>89</v>
      </c>
      <c r="B201" s="65"/>
      <c r="C201" s="119"/>
      <c r="E201" s="141"/>
    </row>
    <row r="202" spans="1:5" ht="13.5" customHeight="1">
      <c r="A202" s="66" t="s">
        <v>90</v>
      </c>
      <c r="B202" s="65"/>
      <c r="C202" s="119"/>
      <c r="E202" s="141"/>
    </row>
    <row r="203" spans="1:5" ht="13.5" customHeight="1">
      <c r="A203" s="31" t="s">
        <v>91</v>
      </c>
      <c r="B203" s="65"/>
      <c r="C203" s="119"/>
      <c r="E203" s="141"/>
    </row>
    <row r="204" spans="1:5" ht="13.5" customHeight="1">
      <c r="A204" s="36" t="s">
        <v>92</v>
      </c>
      <c r="B204" s="72">
        <f>B188+B168+B167+B195+B196</f>
        <v>77112928</v>
      </c>
      <c r="C204" s="72">
        <f>C188+C168+C167+C195+C196</f>
        <v>125361074</v>
      </c>
      <c r="D204" s="72">
        <f>D188+D168+D167+D195+D196</f>
        <v>94579987</v>
      </c>
      <c r="E204" s="141">
        <f t="shared" ref="E204:E263" si="3">SUM(D204/C204)*100</f>
        <v>75.446056724115181</v>
      </c>
    </row>
    <row r="205" spans="1:5" ht="13.5" customHeight="1">
      <c r="B205" s="65"/>
      <c r="C205" s="119"/>
      <c r="E205" s="141"/>
    </row>
    <row r="206" spans="1:5" s="41" customFormat="1" ht="13.5" customHeight="1">
      <c r="A206" s="31"/>
      <c r="B206" s="76"/>
      <c r="C206" s="122"/>
      <c r="D206" s="93"/>
      <c r="E206" s="141"/>
    </row>
    <row r="207" spans="1:5" s="43" customFormat="1" ht="13.5" customHeight="1">
      <c r="A207" s="42" t="s">
        <v>97</v>
      </c>
      <c r="B207" s="77"/>
      <c r="C207" s="123"/>
      <c r="D207" s="106"/>
      <c r="E207" s="141"/>
    </row>
    <row r="208" spans="1:5" s="43" customFormat="1" ht="13.5" customHeight="1">
      <c r="A208" s="31" t="s">
        <v>59</v>
      </c>
      <c r="B208" s="78">
        <v>98743918</v>
      </c>
      <c r="C208" s="118">
        <v>125343578</v>
      </c>
      <c r="D208" s="110">
        <v>125342742</v>
      </c>
      <c r="E208" s="141">
        <f t="shared" si="3"/>
        <v>99.999333033240845</v>
      </c>
    </row>
    <row r="209" spans="1:5" s="43" customFormat="1" ht="13.5" customHeight="1">
      <c r="A209" s="31" t="s">
        <v>60</v>
      </c>
      <c r="B209" s="78">
        <v>17003545</v>
      </c>
      <c r="C209" s="118">
        <v>21393838</v>
      </c>
      <c r="D209" s="110">
        <v>21393838</v>
      </c>
      <c r="E209" s="141">
        <f t="shared" si="3"/>
        <v>100</v>
      </c>
    </row>
    <row r="210" spans="1:5" s="43" customFormat="1" ht="13.5" customHeight="1">
      <c r="A210" s="31" t="s">
        <v>61</v>
      </c>
      <c r="B210" s="78">
        <v>55183090</v>
      </c>
      <c r="C210" s="118"/>
      <c r="D210" s="110"/>
      <c r="E210" s="141"/>
    </row>
    <row r="211" spans="1:5" s="43" customFormat="1" ht="13.5" customHeight="1">
      <c r="A211" s="66" t="s">
        <v>62</v>
      </c>
      <c r="B211" s="78">
        <v>2250000</v>
      </c>
      <c r="C211" s="118">
        <v>6093527</v>
      </c>
      <c r="D211" s="110">
        <v>5623368</v>
      </c>
      <c r="E211" s="141">
        <f t="shared" si="3"/>
        <v>92.284287900915189</v>
      </c>
    </row>
    <row r="212" spans="1:5" s="43" customFormat="1" ht="13.5" customHeight="1">
      <c r="A212" s="66" t="s">
        <v>63</v>
      </c>
      <c r="B212" s="78">
        <v>5650000</v>
      </c>
      <c r="C212" s="118">
        <v>12721716</v>
      </c>
      <c r="D212" s="110">
        <v>11710260</v>
      </c>
      <c r="E212" s="141">
        <f t="shared" si="3"/>
        <v>92.049374471179831</v>
      </c>
    </row>
    <row r="213" spans="1:5" s="43" customFormat="1" ht="13.5" customHeight="1">
      <c r="A213" s="66" t="s">
        <v>64</v>
      </c>
      <c r="B213" s="78"/>
      <c r="C213" s="118"/>
      <c r="D213" s="110"/>
      <c r="E213" s="141"/>
    </row>
    <row r="214" spans="1:5" s="43" customFormat="1" ht="13.5" customHeight="1">
      <c r="A214" s="66" t="s">
        <v>65</v>
      </c>
      <c r="B214" s="78">
        <v>450000</v>
      </c>
      <c r="C214" s="118">
        <v>1053467</v>
      </c>
      <c r="D214" s="110">
        <v>652077</v>
      </c>
      <c r="E214" s="141">
        <f t="shared" si="3"/>
        <v>61.898189501901811</v>
      </c>
    </row>
    <row r="215" spans="1:5" s="43" customFormat="1" ht="13.5" customHeight="1">
      <c r="A215" s="66" t="s">
        <v>66</v>
      </c>
      <c r="B215" s="78">
        <v>900000</v>
      </c>
      <c r="C215" s="118">
        <v>1184914</v>
      </c>
      <c r="D215" s="110">
        <v>1047364</v>
      </c>
      <c r="E215" s="141">
        <f t="shared" si="3"/>
        <v>88.391562594416143</v>
      </c>
    </row>
    <row r="216" spans="1:5" s="43" customFormat="1" ht="13.5" customHeight="1">
      <c r="A216" s="66" t="s">
        <v>67</v>
      </c>
      <c r="B216" s="78">
        <v>6000000</v>
      </c>
      <c r="C216" s="118">
        <v>5303248</v>
      </c>
      <c r="D216" s="110">
        <v>5210305</v>
      </c>
      <c r="E216" s="141">
        <f t="shared" si="3"/>
        <v>98.247432516827431</v>
      </c>
    </row>
    <row r="217" spans="1:5" s="43" customFormat="1" ht="13.5" customHeight="1">
      <c r="A217" s="66" t="s">
        <v>107</v>
      </c>
      <c r="B217" s="78">
        <v>22000000</v>
      </c>
      <c r="C217" s="118">
        <v>23840320</v>
      </c>
      <c r="D217" s="110">
        <v>22410871</v>
      </c>
      <c r="E217" s="141">
        <f t="shared" si="3"/>
        <v>94.004069576247289</v>
      </c>
    </row>
    <row r="218" spans="1:5" s="43" customFormat="1" ht="13.5" customHeight="1">
      <c r="A218" s="66" t="s">
        <v>68</v>
      </c>
      <c r="B218" s="78"/>
      <c r="C218" s="118"/>
      <c r="D218" s="110"/>
      <c r="E218" s="141"/>
    </row>
    <row r="219" spans="1:5" s="43" customFormat="1" ht="13.5" customHeight="1">
      <c r="A219" s="66" t="s">
        <v>69</v>
      </c>
      <c r="B219" s="78">
        <v>1550000</v>
      </c>
      <c r="C219" s="118">
        <v>4241559</v>
      </c>
      <c r="D219" s="110">
        <v>4241559</v>
      </c>
      <c r="E219" s="141">
        <f t="shared" si="3"/>
        <v>100</v>
      </c>
    </row>
    <row r="220" spans="1:5" s="43" customFormat="1" ht="13.5" customHeight="1">
      <c r="A220" s="66" t="s">
        <v>70</v>
      </c>
      <c r="B220" s="78"/>
      <c r="C220" s="118">
        <v>2164441</v>
      </c>
      <c r="D220" s="110">
        <v>2164441</v>
      </c>
      <c r="E220" s="141">
        <f t="shared" si="3"/>
        <v>100</v>
      </c>
    </row>
    <row r="221" spans="1:5" s="43" customFormat="1" ht="13.5" customHeight="1">
      <c r="A221" s="66" t="s">
        <v>71</v>
      </c>
      <c r="B221" s="78">
        <v>3550000</v>
      </c>
      <c r="C221" s="118">
        <v>13078239</v>
      </c>
      <c r="D221" s="110">
        <v>5163950</v>
      </c>
      <c r="E221" s="141">
        <f t="shared" si="3"/>
        <v>39.485056053800513</v>
      </c>
    </row>
    <row r="222" spans="1:5" s="43" customFormat="1" ht="13.5" customHeight="1">
      <c r="A222" s="66" t="s">
        <v>72</v>
      </c>
      <c r="B222" s="78">
        <v>4083090</v>
      </c>
      <c r="C222" s="118">
        <v>3052685</v>
      </c>
      <c r="D222" s="110">
        <v>2297189</v>
      </c>
      <c r="E222" s="141">
        <f t="shared" si="3"/>
        <v>75.251426203489714</v>
      </c>
    </row>
    <row r="223" spans="1:5" s="43" customFormat="1" ht="13.5" customHeight="1">
      <c r="A223" s="66" t="s">
        <v>73</v>
      </c>
      <c r="B223" s="78">
        <v>300000</v>
      </c>
      <c r="C223" s="118">
        <v>309681</v>
      </c>
      <c r="D223" s="110">
        <v>309681</v>
      </c>
      <c r="E223" s="141">
        <f t="shared" si="3"/>
        <v>100</v>
      </c>
    </row>
    <row r="224" spans="1:5" s="43" customFormat="1" ht="13.5" customHeight="1">
      <c r="A224" s="66" t="s">
        <v>110</v>
      </c>
      <c r="B224" s="78"/>
      <c r="C224" s="118"/>
      <c r="D224" s="110"/>
      <c r="E224" s="141"/>
    </row>
    <row r="225" spans="1:5" s="43" customFormat="1" ht="13.5" customHeight="1">
      <c r="A225" s="67" t="s">
        <v>74</v>
      </c>
      <c r="B225" s="78">
        <v>8400000</v>
      </c>
      <c r="C225" s="118">
        <v>12661922</v>
      </c>
      <c r="D225" s="110">
        <v>12645154</v>
      </c>
      <c r="E225" s="141">
        <f t="shared" si="3"/>
        <v>99.867571447683858</v>
      </c>
    </row>
    <row r="226" spans="1:5" s="43" customFormat="1" ht="13.5" customHeight="1">
      <c r="A226" s="66" t="s">
        <v>112</v>
      </c>
      <c r="B226" s="78"/>
      <c r="C226" s="137">
        <v>612246</v>
      </c>
      <c r="D226" s="116"/>
      <c r="E226" s="141">
        <f t="shared" si="3"/>
        <v>0</v>
      </c>
    </row>
    <row r="227" spans="1:5" s="43" customFormat="1" ht="13.5" customHeight="1">
      <c r="A227" s="66" t="s">
        <v>75</v>
      </c>
      <c r="B227" s="78"/>
      <c r="C227" s="137"/>
      <c r="D227" s="116"/>
      <c r="E227" s="141"/>
    </row>
    <row r="228" spans="1:5" s="43" customFormat="1" ht="13.5" customHeight="1">
      <c r="A228" s="66" t="s">
        <v>76</v>
      </c>
      <c r="B228" s="78">
        <v>50000</v>
      </c>
      <c r="C228" s="118">
        <v>110000</v>
      </c>
      <c r="D228" s="116">
        <v>101418</v>
      </c>
      <c r="E228" s="141">
        <f t="shared" si="3"/>
        <v>92.198181818181823</v>
      </c>
    </row>
    <row r="229" spans="1:5" s="43" customFormat="1" ht="13.5" customHeight="1">
      <c r="A229" s="33" t="s">
        <v>77</v>
      </c>
      <c r="B229" s="78">
        <v>55183090</v>
      </c>
      <c r="C229" s="118">
        <v>86427965</v>
      </c>
      <c r="D229" s="116">
        <v>73577637</v>
      </c>
      <c r="E229" s="141">
        <f t="shared" si="3"/>
        <v>85.131747577303258</v>
      </c>
    </row>
    <row r="230" spans="1:5" s="43" customFormat="1" ht="13.5" customHeight="1">
      <c r="A230" s="31" t="s">
        <v>78</v>
      </c>
      <c r="B230" s="78"/>
      <c r="C230" s="123"/>
      <c r="D230" s="106"/>
      <c r="E230" s="141"/>
    </row>
    <row r="231" spans="1:5" s="43" customFormat="1" ht="13.5" customHeight="1">
      <c r="A231" s="31" t="s">
        <v>79</v>
      </c>
      <c r="B231" s="78">
        <v>1546000</v>
      </c>
      <c r="C231" s="118">
        <v>1546000</v>
      </c>
      <c r="D231" s="110">
        <v>1545996</v>
      </c>
      <c r="E231" s="141">
        <f t="shared" si="3"/>
        <v>99.99974126778784</v>
      </c>
    </row>
    <row r="232" spans="1:5" s="43" customFormat="1" ht="13.5" customHeight="1">
      <c r="A232" s="35" t="s">
        <v>80</v>
      </c>
      <c r="B232" s="78"/>
      <c r="C232" s="118"/>
      <c r="D232" s="110"/>
      <c r="E232" s="141"/>
    </row>
    <row r="233" spans="1:5" s="43" customFormat="1" ht="13.5" customHeight="1">
      <c r="A233" s="66" t="s">
        <v>81</v>
      </c>
      <c r="B233" s="78"/>
      <c r="C233" s="118"/>
      <c r="D233" s="110"/>
      <c r="E233" s="141"/>
    </row>
    <row r="234" spans="1:5" s="43" customFormat="1" ht="13.5" customHeight="1">
      <c r="A234" s="66" t="s">
        <v>111</v>
      </c>
      <c r="B234" s="78"/>
      <c r="C234" s="118"/>
      <c r="D234" s="110"/>
      <c r="E234" s="141"/>
    </row>
    <row r="235" spans="1:5" s="43" customFormat="1" ht="13.5" customHeight="1">
      <c r="A235" s="66" t="s">
        <v>82</v>
      </c>
      <c r="B235" s="78"/>
      <c r="C235" s="118"/>
      <c r="D235" s="110"/>
      <c r="E235" s="141"/>
    </row>
    <row r="236" spans="1:5" s="43" customFormat="1" ht="13.5" customHeight="1">
      <c r="A236" s="31" t="s">
        <v>83</v>
      </c>
      <c r="B236" s="78"/>
      <c r="C236" s="118">
        <v>5309469</v>
      </c>
      <c r="D236" s="110">
        <v>5309469</v>
      </c>
      <c r="E236" s="141">
        <f t="shared" si="3"/>
        <v>100</v>
      </c>
    </row>
    <row r="237" spans="1:5" s="43" customFormat="1" ht="13.5" customHeight="1">
      <c r="A237" s="31" t="s">
        <v>84</v>
      </c>
      <c r="B237" s="78"/>
      <c r="C237" s="118"/>
      <c r="D237" s="110"/>
      <c r="E237" s="141"/>
    </row>
    <row r="238" spans="1:5" s="43" customFormat="1" ht="13.5" customHeight="1">
      <c r="A238" s="31" t="s">
        <v>85</v>
      </c>
      <c r="B238" s="78"/>
      <c r="C238" s="118"/>
      <c r="D238" s="110"/>
      <c r="E238" s="141"/>
    </row>
    <row r="239" spans="1:5" s="43" customFormat="1" ht="13.5" customHeight="1">
      <c r="A239" s="66" t="s">
        <v>86</v>
      </c>
      <c r="B239" s="78"/>
      <c r="C239" s="118"/>
      <c r="D239" s="110"/>
      <c r="E239" s="141"/>
    </row>
    <row r="240" spans="1:5" s="43" customFormat="1" ht="13.5" customHeight="1">
      <c r="A240" s="66" t="s">
        <v>87</v>
      </c>
      <c r="B240" s="78"/>
      <c r="C240" s="118"/>
      <c r="D240" s="110"/>
      <c r="E240" s="141"/>
    </row>
    <row r="241" spans="1:5" s="43" customFormat="1" ht="13.5" customHeight="1">
      <c r="A241" s="66" t="s">
        <v>88</v>
      </c>
      <c r="B241" s="78"/>
      <c r="C241" s="118"/>
      <c r="D241" s="110"/>
      <c r="E241" s="141"/>
    </row>
    <row r="242" spans="1:5" s="43" customFormat="1" ht="13.5" customHeight="1">
      <c r="A242" s="66" t="s">
        <v>89</v>
      </c>
      <c r="B242" s="78"/>
      <c r="C242" s="118"/>
      <c r="D242" s="110"/>
      <c r="E242" s="141"/>
    </row>
    <row r="243" spans="1:5" s="43" customFormat="1" ht="13.5" customHeight="1">
      <c r="A243" s="66" t="s">
        <v>90</v>
      </c>
      <c r="B243" s="78"/>
      <c r="C243" s="118"/>
      <c r="D243" s="110"/>
      <c r="E243" s="141"/>
    </row>
    <row r="244" spans="1:5" s="43" customFormat="1" ht="13.5" customHeight="1">
      <c r="A244" s="31" t="s">
        <v>91</v>
      </c>
      <c r="B244" s="78"/>
      <c r="C244" s="118"/>
      <c r="D244" s="110"/>
      <c r="E244" s="141"/>
    </row>
    <row r="245" spans="1:5" s="43" customFormat="1" ht="13.5" customHeight="1">
      <c r="A245" s="36" t="s">
        <v>92</v>
      </c>
      <c r="B245" s="79">
        <f>B208+B209+B231+B210</f>
        <v>172476553</v>
      </c>
      <c r="C245" s="79">
        <f>C208+C209+C231+C210+C229+C236</f>
        <v>240020850</v>
      </c>
      <c r="D245" s="79">
        <f>D208+D209+D231+D210+D229+D236</f>
        <v>227169682</v>
      </c>
      <c r="E245" s="141">
        <f t="shared" si="3"/>
        <v>94.645811811765526</v>
      </c>
    </row>
    <row r="246" spans="1:5" s="43" customFormat="1" ht="13.5" customHeight="1">
      <c r="A246" s="44"/>
      <c r="B246" s="77"/>
      <c r="C246" s="138"/>
      <c r="D246" s="110"/>
      <c r="E246" s="141"/>
    </row>
    <row r="247" spans="1:5" s="43" customFormat="1" ht="13.5" customHeight="1">
      <c r="A247" s="45" t="s">
        <v>98</v>
      </c>
      <c r="B247" s="77"/>
      <c r="C247" s="123"/>
      <c r="D247" s="106"/>
      <c r="E247" s="141"/>
    </row>
    <row r="248" spans="1:5" s="43" customFormat="1" ht="13.5" customHeight="1">
      <c r="A248" s="31" t="s">
        <v>59</v>
      </c>
      <c r="B248" s="71">
        <v>360250174</v>
      </c>
      <c r="C248" s="115">
        <v>459140911</v>
      </c>
      <c r="D248" s="134">
        <v>438340637</v>
      </c>
      <c r="E248" s="141">
        <f t="shared" si="3"/>
        <v>95.469740660944936</v>
      </c>
    </row>
    <row r="249" spans="1:5" s="43" customFormat="1" ht="13.5" customHeight="1">
      <c r="A249" s="31" t="s">
        <v>60</v>
      </c>
      <c r="B249" s="71">
        <v>61143908</v>
      </c>
      <c r="C249" s="115">
        <v>74957678</v>
      </c>
      <c r="D249" s="134">
        <v>70373303</v>
      </c>
      <c r="E249" s="141">
        <f t="shared" si="3"/>
        <v>93.884048809516216</v>
      </c>
    </row>
    <row r="250" spans="1:5" s="43" customFormat="1" ht="13.5" customHeight="1">
      <c r="A250" s="31" t="s">
        <v>61</v>
      </c>
      <c r="B250" s="71"/>
      <c r="C250" s="115"/>
      <c r="D250" s="134"/>
      <c r="E250" s="141"/>
    </row>
    <row r="251" spans="1:5" s="43" customFormat="1" ht="13.5" customHeight="1">
      <c r="A251" s="66" t="s">
        <v>62</v>
      </c>
      <c r="B251" s="71">
        <v>10256000</v>
      </c>
      <c r="C251" s="115">
        <v>28947569</v>
      </c>
      <c r="D251" s="134">
        <v>21189510</v>
      </c>
      <c r="E251" s="141">
        <f t="shared" si="3"/>
        <v>73.199618247736112</v>
      </c>
    </row>
    <row r="252" spans="1:5" s="43" customFormat="1" ht="13.5" customHeight="1">
      <c r="A252" s="66" t="s">
        <v>63</v>
      </c>
      <c r="B252" s="71">
        <v>4532000</v>
      </c>
      <c r="C252" s="115">
        <v>23590893</v>
      </c>
      <c r="D252" s="134">
        <v>14155718</v>
      </c>
      <c r="E252" s="141">
        <f t="shared" si="3"/>
        <v>60.00501125582656</v>
      </c>
    </row>
    <row r="253" spans="1:5" s="43" customFormat="1" ht="13.5" customHeight="1">
      <c r="A253" s="66" t="s">
        <v>64</v>
      </c>
      <c r="B253" s="71"/>
      <c r="C253" s="115"/>
      <c r="D253" s="134"/>
      <c r="E253" s="141"/>
    </row>
    <row r="254" spans="1:5" s="43" customFormat="1" ht="13.5" customHeight="1">
      <c r="A254" s="66" t="s">
        <v>65</v>
      </c>
      <c r="B254" s="71">
        <v>3402764</v>
      </c>
      <c r="C254" s="115">
        <v>10032243</v>
      </c>
      <c r="D254" s="134">
        <v>6091241</v>
      </c>
      <c r="E254" s="141">
        <f t="shared" si="3"/>
        <v>60.716641333348889</v>
      </c>
    </row>
    <row r="255" spans="1:5" s="43" customFormat="1" ht="13.5" customHeight="1">
      <c r="A255" s="66" t="s">
        <v>66</v>
      </c>
      <c r="B255" s="71">
        <v>2546000</v>
      </c>
      <c r="C255" s="115">
        <v>2811200</v>
      </c>
      <c r="D255" s="134">
        <v>2613261</v>
      </c>
      <c r="E255" s="141">
        <f t="shared" si="3"/>
        <v>92.958914342629484</v>
      </c>
    </row>
    <row r="256" spans="1:5" s="43" customFormat="1" ht="13.5" customHeight="1">
      <c r="A256" s="66" t="s">
        <v>67</v>
      </c>
      <c r="B256" s="71">
        <v>15447000</v>
      </c>
      <c r="C256" s="115">
        <v>17016354</v>
      </c>
      <c r="D256" s="134">
        <v>15362723</v>
      </c>
      <c r="E256" s="141">
        <f t="shared" si="3"/>
        <v>90.282107436175806</v>
      </c>
    </row>
    <row r="257" spans="1:5" s="43" customFormat="1" ht="13.5" customHeight="1">
      <c r="A257" s="66" t="s">
        <v>107</v>
      </c>
      <c r="B257" s="71">
        <v>24255245</v>
      </c>
      <c r="C257" s="115">
        <v>25945732</v>
      </c>
      <c r="D257" s="134">
        <v>25918885</v>
      </c>
      <c r="E257" s="141">
        <f t="shared" si="3"/>
        <v>99.896526334273389</v>
      </c>
    </row>
    <row r="258" spans="1:5" s="43" customFormat="1" ht="13.5" customHeight="1">
      <c r="A258" s="66" t="s">
        <v>68</v>
      </c>
      <c r="B258" s="71">
        <v>2360000</v>
      </c>
      <c r="C258" s="115">
        <v>4249033</v>
      </c>
      <c r="D258" s="134">
        <v>4192923</v>
      </c>
      <c r="E258" s="141">
        <f t="shared" si="3"/>
        <v>98.67946424515884</v>
      </c>
    </row>
    <row r="259" spans="1:5" s="43" customFormat="1" ht="13.5" customHeight="1">
      <c r="A259" s="66" t="s">
        <v>69</v>
      </c>
      <c r="B259" s="71">
        <v>8500000</v>
      </c>
      <c r="C259" s="115">
        <v>2488800</v>
      </c>
      <c r="D259" s="134">
        <v>2025627</v>
      </c>
      <c r="E259" s="141">
        <f t="shared" si="3"/>
        <v>81.389705882352942</v>
      </c>
    </row>
    <row r="260" spans="1:5" s="43" customFormat="1" ht="13.5" customHeight="1">
      <c r="A260" s="66" t="s">
        <v>70</v>
      </c>
      <c r="B260" s="71">
        <v>2024649</v>
      </c>
      <c r="C260" s="115">
        <v>2727149</v>
      </c>
      <c r="D260" s="134">
        <v>2727024</v>
      </c>
      <c r="E260" s="141">
        <f t="shared" si="3"/>
        <v>99.99541645872668</v>
      </c>
    </row>
    <row r="261" spans="1:5" s="43" customFormat="1" ht="13.5" customHeight="1">
      <c r="A261" s="66" t="s">
        <v>71</v>
      </c>
      <c r="B261" s="71">
        <v>169346149</v>
      </c>
      <c r="C261" s="115">
        <v>222762871</v>
      </c>
      <c r="D261" s="134">
        <v>203207613</v>
      </c>
      <c r="E261" s="141">
        <f t="shared" si="3"/>
        <v>91.221491304985022</v>
      </c>
    </row>
    <row r="262" spans="1:5" s="43" customFormat="1" ht="13.5" customHeight="1">
      <c r="A262" s="66" t="s">
        <v>72</v>
      </c>
      <c r="B262" s="71">
        <v>3511280</v>
      </c>
      <c r="C262" s="115">
        <v>22086607</v>
      </c>
      <c r="D262" s="134">
        <v>16403638</v>
      </c>
      <c r="E262" s="141">
        <f t="shared" si="3"/>
        <v>74.269615065817945</v>
      </c>
    </row>
    <row r="263" spans="1:5" s="43" customFormat="1" ht="13.5" customHeight="1">
      <c r="A263" s="66" t="s">
        <v>73</v>
      </c>
      <c r="B263" s="71">
        <v>100000</v>
      </c>
      <c r="C263" s="115">
        <v>110077</v>
      </c>
      <c r="D263" s="134">
        <v>31845</v>
      </c>
      <c r="E263" s="141">
        <f t="shared" si="3"/>
        <v>28.929749175577097</v>
      </c>
    </row>
    <row r="264" spans="1:5" s="43" customFormat="1" ht="13.5" customHeight="1">
      <c r="A264" s="66" t="s">
        <v>110</v>
      </c>
      <c r="B264" s="71"/>
      <c r="C264" s="115">
        <v>1208559</v>
      </c>
      <c r="D264" s="134">
        <v>1208559</v>
      </c>
      <c r="E264" s="141">
        <f t="shared" ref="E264:E274" si="4">SUM(D264/C264)*100</f>
        <v>100</v>
      </c>
    </row>
    <row r="265" spans="1:5" s="43" customFormat="1" ht="13.5" customHeight="1">
      <c r="A265" s="67" t="s">
        <v>74</v>
      </c>
      <c r="B265" s="71">
        <v>18860936</v>
      </c>
      <c r="C265" s="115">
        <v>31050043</v>
      </c>
      <c r="D265" s="134">
        <v>24523483</v>
      </c>
      <c r="E265" s="141">
        <f t="shared" si="4"/>
        <v>78.980512200900975</v>
      </c>
    </row>
    <row r="266" spans="1:5" s="43" customFormat="1" ht="13.5" customHeight="1">
      <c r="A266" s="66" t="s">
        <v>112</v>
      </c>
      <c r="B266" s="71">
        <v>1319052</v>
      </c>
      <c r="C266" s="115">
        <v>366000</v>
      </c>
      <c r="D266" s="134">
        <v>366000</v>
      </c>
      <c r="E266" s="141">
        <f t="shared" si="4"/>
        <v>100</v>
      </c>
    </row>
    <row r="267" spans="1:5" s="43" customFormat="1" ht="13.5" customHeight="1">
      <c r="A267" s="66" t="s">
        <v>75</v>
      </c>
      <c r="B267" s="71"/>
      <c r="C267" s="115"/>
      <c r="D267" s="134"/>
      <c r="E267" s="141"/>
    </row>
    <row r="268" spans="1:5" s="43" customFormat="1" ht="13.5" customHeight="1">
      <c r="A268" s="66" t="s">
        <v>76</v>
      </c>
      <c r="B268" s="71">
        <v>588659</v>
      </c>
      <c r="C268" s="115">
        <v>793945</v>
      </c>
      <c r="D268" s="134">
        <v>594005</v>
      </c>
      <c r="E268" s="141">
        <f t="shared" si="4"/>
        <v>74.816895376883792</v>
      </c>
    </row>
    <row r="269" spans="1:5" s="43" customFormat="1" ht="13.5" customHeight="1">
      <c r="A269" s="33" t="s">
        <v>77</v>
      </c>
      <c r="B269" s="69">
        <f>SUM(B251:B268)</f>
        <v>267049734</v>
      </c>
      <c r="C269" s="69">
        <f>SUM(C251:C268)</f>
        <v>396187075</v>
      </c>
      <c r="D269" s="69">
        <f>SUM(D251:D268)</f>
        <v>340612055</v>
      </c>
      <c r="E269" s="141">
        <f t="shared" si="4"/>
        <v>85.972530779809006</v>
      </c>
    </row>
    <row r="270" spans="1:5" s="43" customFormat="1" ht="13.5" customHeight="1">
      <c r="A270" s="31" t="s">
        <v>78</v>
      </c>
      <c r="B270" s="71"/>
      <c r="C270" s="124"/>
      <c r="D270" s="106"/>
      <c r="E270" s="141"/>
    </row>
    <row r="271" spans="1:5" s="43" customFormat="1" ht="13.5" customHeight="1">
      <c r="A271" s="31" t="s">
        <v>79</v>
      </c>
      <c r="B271" s="71"/>
      <c r="C271" s="118">
        <v>15303590</v>
      </c>
      <c r="D271" s="110">
        <v>13943590</v>
      </c>
      <c r="E271" s="141">
        <f t="shared" si="4"/>
        <v>91.113196315374367</v>
      </c>
    </row>
    <row r="272" spans="1:5" s="43" customFormat="1" ht="13.5" customHeight="1">
      <c r="A272" s="35" t="s">
        <v>80</v>
      </c>
      <c r="B272" s="71"/>
      <c r="C272" s="118"/>
      <c r="D272" s="110"/>
      <c r="E272" s="141"/>
    </row>
    <row r="273" spans="1:5" s="43" customFormat="1" ht="13.5" customHeight="1">
      <c r="A273" s="66" t="s">
        <v>81</v>
      </c>
      <c r="B273" s="71"/>
      <c r="C273" s="118">
        <v>4214840</v>
      </c>
      <c r="D273" s="110">
        <v>4214840</v>
      </c>
      <c r="E273" s="141">
        <f t="shared" si="4"/>
        <v>100</v>
      </c>
    </row>
    <row r="274" spans="1:5" s="43" customFormat="1" ht="13.5" customHeight="1">
      <c r="A274" s="66" t="s">
        <v>111</v>
      </c>
      <c r="B274" s="71"/>
      <c r="C274" s="118">
        <v>11088750</v>
      </c>
      <c r="D274" s="110">
        <v>9728750</v>
      </c>
      <c r="E274" s="141">
        <f t="shared" si="4"/>
        <v>87.735317326118818</v>
      </c>
    </row>
    <row r="275" spans="1:5" s="43" customFormat="1" ht="13.5" customHeight="1">
      <c r="A275" s="66" t="s">
        <v>82</v>
      </c>
      <c r="B275" s="71"/>
      <c r="C275" s="118"/>
      <c r="D275" s="110"/>
      <c r="E275" s="142"/>
    </row>
    <row r="276" spans="1:5" s="43" customFormat="1" ht="13.5" customHeight="1">
      <c r="A276" s="31" t="s">
        <v>83</v>
      </c>
      <c r="B276" s="71"/>
      <c r="C276" s="118">
        <v>3100913</v>
      </c>
      <c r="D276" s="110">
        <v>3100913</v>
      </c>
      <c r="E276" s="142">
        <f>SUM(D276/C276)*100</f>
        <v>100</v>
      </c>
    </row>
    <row r="277" spans="1:5" s="43" customFormat="1" ht="13.5" customHeight="1">
      <c r="A277" s="31" t="s">
        <v>84</v>
      </c>
      <c r="B277" s="71"/>
      <c r="C277" s="118">
        <v>9324339</v>
      </c>
      <c r="D277" s="110">
        <v>9324339</v>
      </c>
      <c r="E277" s="142">
        <f t="shared" ref="E277:E340" si="5">SUM(D277/C277)*100</f>
        <v>100</v>
      </c>
    </row>
    <row r="278" spans="1:5" s="43" customFormat="1" ht="13.5" customHeight="1">
      <c r="A278" s="31" t="s">
        <v>85</v>
      </c>
      <c r="B278" s="71"/>
      <c r="C278" s="118"/>
      <c r="D278" s="110"/>
      <c r="E278" s="142"/>
    </row>
    <row r="279" spans="1:5" s="43" customFormat="1" ht="13.5" customHeight="1">
      <c r="A279" s="66" t="s">
        <v>86</v>
      </c>
      <c r="B279" s="71"/>
      <c r="C279" s="118"/>
      <c r="D279" s="110"/>
      <c r="E279" s="142"/>
    </row>
    <row r="280" spans="1:5" s="43" customFormat="1" ht="13.5" customHeight="1">
      <c r="A280" s="66" t="s">
        <v>87</v>
      </c>
      <c r="B280" s="71"/>
      <c r="C280" s="118"/>
      <c r="D280" s="110"/>
      <c r="E280" s="142"/>
    </row>
    <row r="281" spans="1:5" s="43" customFormat="1" ht="13.5" customHeight="1">
      <c r="A281" s="66" t="s">
        <v>88</v>
      </c>
      <c r="B281" s="71"/>
      <c r="C281" s="118"/>
      <c r="D281" s="110"/>
      <c r="E281" s="142"/>
    </row>
    <row r="282" spans="1:5" s="43" customFormat="1" ht="13.5" customHeight="1">
      <c r="A282" s="66" t="s">
        <v>89</v>
      </c>
      <c r="B282" s="71"/>
      <c r="C282" s="118"/>
      <c r="D282" s="110"/>
      <c r="E282" s="142"/>
    </row>
    <row r="283" spans="1:5" s="43" customFormat="1" ht="13.5" customHeight="1">
      <c r="A283" s="66" t="s">
        <v>90</v>
      </c>
      <c r="B283" s="71"/>
      <c r="C283" s="118"/>
      <c r="D283" s="110"/>
      <c r="E283" s="142"/>
    </row>
    <row r="284" spans="1:5" s="43" customFormat="1" ht="13.5" customHeight="1">
      <c r="A284" s="31" t="s">
        <v>91</v>
      </c>
      <c r="B284" s="71"/>
      <c r="C284" s="118"/>
      <c r="D284" s="110"/>
      <c r="E284" s="142"/>
    </row>
    <row r="285" spans="1:5" s="43" customFormat="1" ht="13.5" customHeight="1">
      <c r="A285" s="36" t="s">
        <v>92</v>
      </c>
      <c r="B285" s="69">
        <f>SUM(B248+B249+B269)</f>
        <v>688443816</v>
      </c>
      <c r="C285" s="69">
        <f>SUM(C248+C249+C269+C271+C276+C277)</f>
        <v>958014506</v>
      </c>
      <c r="D285" s="69">
        <f>SUM(D248+D249+D269+D271+D276+D277)</f>
        <v>875694837</v>
      </c>
      <c r="E285" s="142">
        <f t="shared" si="5"/>
        <v>91.407262783137853</v>
      </c>
    </row>
    <row r="286" spans="1:5" s="43" customFormat="1" ht="13.5" customHeight="1">
      <c r="A286" s="36"/>
      <c r="B286" s="77"/>
      <c r="C286" s="77"/>
      <c r="D286" s="106"/>
      <c r="E286" s="142"/>
    </row>
    <row r="287" spans="1:5" s="43" customFormat="1" ht="13.5" customHeight="1">
      <c r="A287" s="45" t="s">
        <v>99</v>
      </c>
      <c r="B287" s="77"/>
      <c r="C287" s="77"/>
      <c r="D287" s="106"/>
      <c r="E287" s="142"/>
    </row>
    <row r="288" spans="1:5" s="43" customFormat="1" ht="13.5" customHeight="1">
      <c r="A288" s="31" t="s">
        <v>59</v>
      </c>
      <c r="B288" s="71">
        <v>11371000</v>
      </c>
      <c r="C288" s="71">
        <v>15926091</v>
      </c>
      <c r="D288" s="110">
        <v>14836518</v>
      </c>
      <c r="E288" s="142">
        <f t="shared" si="5"/>
        <v>93.158566028537706</v>
      </c>
    </row>
    <row r="289" spans="1:5" s="43" customFormat="1" ht="13.5" customHeight="1">
      <c r="A289" s="31" t="s">
        <v>60</v>
      </c>
      <c r="B289" s="71">
        <v>1990000</v>
      </c>
      <c r="C289" s="71">
        <v>2597346</v>
      </c>
      <c r="D289" s="110">
        <v>2526937</v>
      </c>
      <c r="E289" s="142">
        <f t="shared" si="5"/>
        <v>97.289194431546662</v>
      </c>
    </row>
    <row r="290" spans="1:5" s="43" customFormat="1" ht="13.5" customHeight="1">
      <c r="A290" s="31" t="s">
        <v>61</v>
      </c>
      <c r="B290" s="71"/>
      <c r="C290" s="71"/>
      <c r="D290" s="110"/>
      <c r="E290" s="142"/>
    </row>
    <row r="291" spans="1:5" s="43" customFormat="1" ht="13.5" customHeight="1">
      <c r="A291" s="66" t="s">
        <v>62</v>
      </c>
      <c r="B291" s="71">
        <v>300000</v>
      </c>
      <c r="C291" s="71">
        <v>1189000</v>
      </c>
      <c r="D291" s="110">
        <v>408729</v>
      </c>
      <c r="E291" s="142">
        <f t="shared" si="5"/>
        <v>34.375862068965517</v>
      </c>
    </row>
    <row r="292" spans="1:5" s="43" customFormat="1" ht="13.5" customHeight="1">
      <c r="A292" s="66" t="s">
        <v>63</v>
      </c>
      <c r="B292" s="71">
        <v>500000</v>
      </c>
      <c r="C292" s="71">
        <v>1011000</v>
      </c>
      <c r="D292" s="110">
        <v>836451</v>
      </c>
      <c r="E292" s="142">
        <f t="shared" si="5"/>
        <v>82.735014836795244</v>
      </c>
    </row>
    <row r="293" spans="1:5" s="43" customFormat="1" ht="13.5" customHeight="1">
      <c r="A293" s="66" t="s">
        <v>64</v>
      </c>
      <c r="B293" s="71"/>
      <c r="C293" s="71"/>
      <c r="D293" s="110"/>
      <c r="E293" s="142"/>
    </row>
    <row r="294" spans="1:5" s="43" customFormat="1" ht="13.5" customHeight="1">
      <c r="A294" s="66" t="s">
        <v>65</v>
      </c>
      <c r="B294" s="71">
        <v>90000</v>
      </c>
      <c r="C294" s="71">
        <v>115000</v>
      </c>
      <c r="D294" s="110">
        <v>109640</v>
      </c>
      <c r="E294" s="142">
        <f t="shared" si="5"/>
        <v>95.339130434782604</v>
      </c>
    </row>
    <row r="295" spans="1:5" s="43" customFormat="1" ht="13.5" customHeight="1">
      <c r="A295" s="66" t="s">
        <v>66</v>
      </c>
      <c r="B295" s="71">
        <v>200000</v>
      </c>
      <c r="C295" s="71">
        <v>180000</v>
      </c>
      <c r="D295" s="110">
        <v>166431</v>
      </c>
      <c r="E295" s="142">
        <f t="shared" si="5"/>
        <v>92.461666666666659</v>
      </c>
    </row>
    <row r="296" spans="1:5" s="43" customFormat="1" ht="13.5" customHeight="1">
      <c r="A296" s="66" t="s">
        <v>67</v>
      </c>
      <c r="B296" s="71">
        <v>2000000</v>
      </c>
      <c r="C296" s="71">
        <v>2220000</v>
      </c>
      <c r="D296" s="110">
        <v>1986084</v>
      </c>
      <c r="E296" s="142">
        <f t="shared" si="5"/>
        <v>89.463243243243241</v>
      </c>
    </row>
    <row r="297" spans="1:5" s="43" customFormat="1" ht="13.5" customHeight="1">
      <c r="A297" s="66" t="s">
        <v>107</v>
      </c>
      <c r="B297" s="71"/>
      <c r="C297" s="71">
        <v>104000</v>
      </c>
      <c r="D297" s="110">
        <v>103571</v>
      </c>
      <c r="E297" s="142">
        <f t="shared" si="5"/>
        <v>99.587499999999991</v>
      </c>
    </row>
    <row r="298" spans="1:5" s="43" customFormat="1" ht="13.5" customHeight="1">
      <c r="A298" s="66" t="s">
        <v>68</v>
      </c>
      <c r="B298" s="71"/>
      <c r="C298" s="71"/>
      <c r="D298" s="110"/>
      <c r="E298" s="142"/>
    </row>
    <row r="299" spans="1:5" s="43" customFormat="1" ht="13.5" customHeight="1">
      <c r="A299" s="66" t="s">
        <v>69</v>
      </c>
      <c r="B299" s="71"/>
      <c r="C299" s="71">
        <v>274018</v>
      </c>
      <c r="D299" s="110">
        <v>230167</v>
      </c>
      <c r="E299" s="142">
        <f t="shared" si="5"/>
        <v>83.997036691020298</v>
      </c>
    </row>
    <row r="300" spans="1:5" s="43" customFormat="1" ht="13.5" customHeight="1">
      <c r="A300" s="66" t="s">
        <v>70</v>
      </c>
      <c r="B300" s="71"/>
      <c r="C300" s="71"/>
      <c r="D300" s="110"/>
      <c r="E300" s="142"/>
    </row>
    <row r="301" spans="1:5" s="43" customFormat="1" ht="13.5" customHeight="1">
      <c r="A301" s="66" t="s">
        <v>71</v>
      </c>
      <c r="B301" s="71"/>
      <c r="C301" s="71"/>
      <c r="D301" s="110"/>
      <c r="E301" s="142"/>
    </row>
    <row r="302" spans="1:5" s="43" customFormat="1" ht="13.5" customHeight="1">
      <c r="A302" s="66" t="s">
        <v>72</v>
      </c>
      <c r="B302" s="71">
        <v>850000</v>
      </c>
      <c r="C302" s="71">
        <v>1622193</v>
      </c>
      <c r="D302" s="110">
        <v>711927</v>
      </c>
      <c r="E302" s="142">
        <f t="shared" si="5"/>
        <v>43.886701520719171</v>
      </c>
    </row>
    <row r="303" spans="1:5" s="43" customFormat="1" ht="13.5" customHeight="1">
      <c r="A303" s="66" t="s">
        <v>73</v>
      </c>
      <c r="B303" s="71"/>
      <c r="C303" s="71"/>
      <c r="D303" s="110"/>
      <c r="E303" s="142"/>
    </row>
    <row r="304" spans="1:5" s="43" customFormat="1" ht="13.5" customHeight="1">
      <c r="A304" s="66" t="s">
        <v>110</v>
      </c>
      <c r="B304" s="71"/>
      <c r="C304" s="71"/>
      <c r="D304" s="110"/>
      <c r="E304" s="142"/>
    </row>
    <row r="305" spans="1:5" s="43" customFormat="1" ht="13.5" customHeight="1">
      <c r="A305" s="67" t="s">
        <v>74</v>
      </c>
      <c r="B305" s="71">
        <v>1060000</v>
      </c>
      <c r="C305" s="71">
        <v>1640000</v>
      </c>
      <c r="D305" s="110">
        <v>1104373</v>
      </c>
      <c r="E305" s="142">
        <f t="shared" si="5"/>
        <v>67.339817073170721</v>
      </c>
    </row>
    <row r="306" spans="1:5" s="43" customFormat="1" ht="13.5" customHeight="1">
      <c r="A306" s="66" t="s">
        <v>112</v>
      </c>
      <c r="B306" s="71"/>
      <c r="C306" s="71"/>
      <c r="D306" s="110"/>
      <c r="E306" s="142"/>
    </row>
    <row r="307" spans="1:5" s="43" customFormat="1" ht="13.5" customHeight="1">
      <c r="A307" s="66" t="s">
        <v>75</v>
      </c>
      <c r="B307" s="71"/>
      <c r="C307" s="71"/>
      <c r="D307" s="110"/>
      <c r="E307" s="142"/>
    </row>
    <row r="308" spans="1:5" s="43" customFormat="1" ht="13.5" customHeight="1">
      <c r="A308" s="66" t="s">
        <v>76</v>
      </c>
      <c r="B308" s="71">
        <v>10000</v>
      </c>
      <c r="C308" s="71">
        <v>10000</v>
      </c>
      <c r="D308" s="110">
        <v>4056</v>
      </c>
      <c r="E308" s="142">
        <f t="shared" si="5"/>
        <v>40.56</v>
      </c>
    </row>
    <row r="309" spans="1:5" s="43" customFormat="1" ht="13.5" customHeight="1">
      <c r="A309" s="33" t="s">
        <v>77</v>
      </c>
      <c r="B309" s="68">
        <f>SUM(B291:B308)</f>
        <v>5010000</v>
      </c>
      <c r="C309" s="68">
        <f>SUM(C291:C308)</f>
        <v>8365211</v>
      </c>
      <c r="D309" s="68">
        <f>SUM(D291:D308)</f>
        <v>5661429</v>
      </c>
      <c r="E309" s="142">
        <f t="shared" si="5"/>
        <v>67.678257009894907</v>
      </c>
    </row>
    <row r="310" spans="1:5" s="43" customFormat="1" ht="13.5" customHeight="1">
      <c r="A310" s="31" t="s">
        <v>78</v>
      </c>
      <c r="B310" s="71"/>
      <c r="C310" s="71"/>
      <c r="D310" s="106"/>
      <c r="E310" s="142"/>
    </row>
    <row r="311" spans="1:5" s="43" customFormat="1" ht="13.5" customHeight="1">
      <c r="A311" s="31" t="s">
        <v>79</v>
      </c>
      <c r="B311" s="71"/>
      <c r="C311" s="71"/>
      <c r="D311" s="106"/>
      <c r="E311" s="142"/>
    </row>
    <row r="312" spans="1:5" s="43" customFormat="1" ht="13.5" customHeight="1">
      <c r="A312" s="35" t="s">
        <v>80</v>
      </c>
      <c r="B312" s="71"/>
      <c r="C312" s="71"/>
      <c r="D312" s="106"/>
      <c r="E312" s="142"/>
    </row>
    <row r="313" spans="1:5" s="43" customFormat="1" ht="13.5" customHeight="1">
      <c r="A313" s="66" t="s">
        <v>81</v>
      </c>
      <c r="B313" s="71"/>
      <c r="C313" s="71"/>
      <c r="D313" s="106"/>
      <c r="E313" s="142"/>
    </row>
    <row r="314" spans="1:5" s="43" customFormat="1" ht="13.5" customHeight="1">
      <c r="A314" s="66" t="s">
        <v>111</v>
      </c>
      <c r="B314" s="71"/>
      <c r="C314" s="71"/>
      <c r="D314" s="106"/>
      <c r="E314" s="142"/>
    </row>
    <row r="315" spans="1:5" s="43" customFormat="1" ht="13.5" customHeight="1">
      <c r="A315" s="66" t="s">
        <v>82</v>
      </c>
      <c r="B315" s="71"/>
      <c r="C315" s="71"/>
      <c r="D315" s="106"/>
      <c r="E315" s="142"/>
    </row>
    <row r="316" spans="1:5" s="43" customFormat="1" ht="13.5" customHeight="1">
      <c r="A316" s="31" t="s">
        <v>83</v>
      </c>
      <c r="B316" s="71">
        <v>0</v>
      </c>
      <c r="C316" s="71">
        <v>1032060</v>
      </c>
      <c r="D316" s="110">
        <v>1031312</v>
      </c>
      <c r="E316" s="142">
        <f t="shared" si="5"/>
        <v>99.927523593589513</v>
      </c>
    </row>
    <row r="317" spans="1:5" s="43" customFormat="1" ht="13.5" customHeight="1">
      <c r="A317" s="31" t="s">
        <v>84</v>
      </c>
      <c r="B317" s="71"/>
      <c r="C317" s="71"/>
      <c r="D317" s="106"/>
      <c r="E317" s="142"/>
    </row>
    <row r="318" spans="1:5" s="43" customFormat="1" ht="13.5" customHeight="1">
      <c r="A318" s="31" t="s">
        <v>85</v>
      </c>
      <c r="B318" s="71"/>
      <c r="C318" s="71"/>
      <c r="D318" s="106"/>
      <c r="E318" s="142"/>
    </row>
    <row r="319" spans="1:5" s="43" customFormat="1" ht="13.5" customHeight="1">
      <c r="A319" s="66" t="s">
        <v>86</v>
      </c>
      <c r="B319" s="71"/>
      <c r="C319" s="71"/>
      <c r="D319" s="106"/>
      <c r="E319" s="142"/>
    </row>
    <row r="320" spans="1:5" s="43" customFormat="1" ht="13.5" customHeight="1">
      <c r="A320" s="66" t="s">
        <v>87</v>
      </c>
      <c r="B320" s="71"/>
      <c r="C320" s="71"/>
      <c r="D320" s="106"/>
      <c r="E320" s="142"/>
    </row>
    <row r="321" spans="1:5" s="43" customFormat="1" ht="13.5" customHeight="1">
      <c r="A321" s="66" t="s">
        <v>88</v>
      </c>
      <c r="B321" s="71"/>
      <c r="C321" s="71"/>
      <c r="D321" s="106"/>
      <c r="E321" s="142"/>
    </row>
    <row r="322" spans="1:5" s="43" customFormat="1" ht="13.5" customHeight="1">
      <c r="A322" s="66" t="s">
        <v>89</v>
      </c>
      <c r="B322" s="71"/>
      <c r="C322" s="71"/>
      <c r="D322" s="106"/>
      <c r="E322" s="142"/>
    </row>
    <row r="323" spans="1:5" s="43" customFormat="1" ht="13.5" customHeight="1">
      <c r="A323" s="66" t="s">
        <v>90</v>
      </c>
      <c r="B323" s="71"/>
      <c r="C323" s="71"/>
      <c r="D323" s="106"/>
      <c r="E323" s="142"/>
    </row>
    <row r="324" spans="1:5" s="43" customFormat="1" ht="13.5" customHeight="1">
      <c r="A324" s="31" t="s">
        <v>91</v>
      </c>
      <c r="B324" s="71"/>
      <c r="C324" s="71"/>
      <c r="D324" s="106"/>
      <c r="E324" s="142"/>
    </row>
    <row r="325" spans="1:5" s="43" customFormat="1" ht="13.5" customHeight="1">
      <c r="A325" s="36" t="s">
        <v>92</v>
      </c>
      <c r="B325" s="68">
        <f>B316+B317+B309+B288+B289</f>
        <v>18371000</v>
      </c>
      <c r="C325" s="68">
        <f>C316+C317+C309+C288+C289</f>
        <v>27920708</v>
      </c>
      <c r="D325" s="68">
        <f>D316+D317+D309+D288+D289</f>
        <v>24056196</v>
      </c>
      <c r="E325" s="142">
        <f t="shared" si="5"/>
        <v>86.158975624830148</v>
      </c>
    </row>
    <row r="326" spans="1:5" s="43" customFormat="1" ht="13.5" customHeight="1">
      <c r="A326" s="45"/>
      <c r="B326" s="77"/>
      <c r="C326" s="77"/>
      <c r="D326" s="106"/>
      <c r="E326" s="142"/>
    </row>
    <row r="327" spans="1:5" s="38" customFormat="1" ht="13.5" customHeight="1">
      <c r="A327" s="66"/>
      <c r="B327" s="81"/>
      <c r="C327" s="81"/>
      <c r="D327" s="108"/>
      <c r="E327" s="142"/>
    </row>
    <row r="328" spans="1:5" s="38" customFormat="1" ht="13.5" customHeight="1">
      <c r="A328" s="42" t="s">
        <v>11</v>
      </c>
      <c r="B328" s="81"/>
      <c r="C328" s="81"/>
      <c r="D328" s="108"/>
      <c r="E328" s="142"/>
    </row>
    <row r="329" spans="1:5" s="38" customFormat="1" ht="13.5" customHeight="1">
      <c r="A329" s="30" t="s">
        <v>59</v>
      </c>
      <c r="B329" s="80">
        <f t="shared" ref="B329:D344" si="6">B288+B248+B208+B167+B127+B87+B47+B7</f>
        <v>1127359238</v>
      </c>
      <c r="C329" s="80">
        <f t="shared" si="6"/>
        <v>1292246782</v>
      </c>
      <c r="D329" s="80">
        <f t="shared" si="6"/>
        <v>1255032978</v>
      </c>
      <c r="E329" s="142">
        <f t="shared" si="5"/>
        <v>97.120224672379948</v>
      </c>
    </row>
    <row r="330" spans="1:5" s="38" customFormat="1" ht="13.5" customHeight="1">
      <c r="A330" s="30" t="s">
        <v>60</v>
      </c>
      <c r="B330" s="80">
        <f t="shared" si="6"/>
        <v>194921598</v>
      </c>
      <c r="C330" s="80">
        <f t="shared" si="6"/>
        <v>217821075</v>
      </c>
      <c r="D330" s="80">
        <f t="shared" si="6"/>
        <v>207049602</v>
      </c>
      <c r="E330" s="142">
        <f t="shared" si="5"/>
        <v>95.054898613460608</v>
      </c>
    </row>
    <row r="331" spans="1:5" s="38" customFormat="1" ht="13.5" customHeight="1">
      <c r="A331" s="30" t="s">
        <v>61</v>
      </c>
      <c r="B331" s="80">
        <f t="shared" si="6"/>
        <v>55183090</v>
      </c>
      <c r="C331" s="80">
        <f t="shared" si="6"/>
        <v>0</v>
      </c>
      <c r="D331" s="80">
        <f t="shared" si="6"/>
        <v>0</v>
      </c>
      <c r="E331" s="142"/>
    </row>
    <row r="332" spans="1:5" s="38" customFormat="1" ht="13.5" customHeight="1">
      <c r="A332" s="42" t="s">
        <v>62</v>
      </c>
      <c r="B332" s="80">
        <f t="shared" si="6"/>
        <v>17779000</v>
      </c>
      <c r="C332" s="80">
        <f t="shared" si="6"/>
        <v>38635510</v>
      </c>
      <c r="D332" s="80">
        <f t="shared" si="6"/>
        <v>29308788</v>
      </c>
      <c r="E332" s="142">
        <f t="shared" si="5"/>
        <v>75.859715582892534</v>
      </c>
    </row>
    <row r="333" spans="1:5" s="38" customFormat="1" ht="13.5" customHeight="1">
      <c r="A333" s="42" t="s">
        <v>63</v>
      </c>
      <c r="B333" s="80">
        <f t="shared" si="6"/>
        <v>200238000</v>
      </c>
      <c r="C333" s="80">
        <f t="shared" si="6"/>
        <v>232682357</v>
      </c>
      <c r="D333" s="80">
        <f t="shared" si="6"/>
        <v>194229824</v>
      </c>
      <c r="E333" s="142">
        <f t="shared" si="5"/>
        <v>83.474237799645465</v>
      </c>
    </row>
    <row r="334" spans="1:5" s="38" customFormat="1" ht="13.5" customHeight="1">
      <c r="A334" s="42" t="s">
        <v>64</v>
      </c>
      <c r="B334" s="80">
        <f t="shared" si="6"/>
        <v>0</v>
      </c>
      <c r="C334" s="80">
        <f t="shared" si="6"/>
        <v>0</v>
      </c>
      <c r="D334" s="80">
        <f t="shared" si="6"/>
        <v>0</v>
      </c>
      <c r="E334" s="142"/>
    </row>
    <row r="335" spans="1:5" s="38" customFormat="1" ht="13.5" customHeight="1">
      <c r="A335" s="42" t="s">
        <v>65</v>
      </c>
      <c r="B335" s="80">
        <f t="shared" si="6"/>
        <v>6924764</v>
      </c>
      <c r="C335" s="80">
        <f t="shared" si="6"/>
        <v>14272245</v>
      </c>
      <c r="D335" s="80">
        <f t="shared" si="6"/>
        <v>9775983</v>
      </c>
      <c r="E335" s="142">
        <f t="shared" si="5"/>
        <v>68.496462890035872</v>
      </c>
    </row>
    <row r="336" spans="1:5" s="38" customFormat="1" ht="13.5" customHeight="1">
      <c r="A336" s="42" t="s">
        <v>66</v>
      </c>
      <c r="B336" s="80">
        <f t="shared" si="6"/>
        <v>5454000</v>
      </c>
      <c r="C336" s="80">
        <f t="shared" si="6"/>
        <v>6102722</v>
      </c>
      <c r="D336" s="80">
        <f t="shared" si="6"/>
        <v>5496377</v>
      </c>
      <c r="E336" s="142">
        <f t="shared" si="5"/>
        <v>90.064351612280561</v>
      </c>
    </row>
    <row r="337" spans="1:5" s="38" customFormat="1" ht="13.5" customHeight="1">
      <c r="A337" s="42" t="s">
        <v>67</v>
      </c>
      <c r="B337" s="80">
        <f t="shared" si="6"/>
        <v>59590000</v>
      </c>
      <c r="C337" s="80">
        <f t="shared" si="6"/>
        <v>65578479</v>
      </c>
      <c r="D337" s="80">
        <f t="shared" si="6"/>
        <v>56664817</v>
      </c>
      <c r="E337" s="142">
        <f t="shared" si="5"/>
        <v>86.407641445907885</v>
      </c>
    </row>
    <row r="338" spans="1:5" s="38" customFormat="1" ht="13.5" customHeight="1">
      <c r="A338" s="42" t="s">
        <v>107</v>
      </c>
      <c r="B338" s="80">
        <f t="shared" si="6"/>
        <v>47225245</v>
      </c>
      <c r="C338" s="80">
        <f t="shared" si="6"/>
        <v>50730181</v>
      </c>
      <c r="D338" s="80">
        <f t="shared" si="6"/>
        <v>48999010</v>
      </c>
      <c r="E338" s="142">
        <f t="shared" si="5"/>
        <v>96.587492956116208</v>
      </c>
    </row>
    <row r="339" spans="1:5" s="38" customFormat="1" ht="13.5" customHeight="1">
      <c r="A339" s="42" t="s">
        <v>68</v>
      </c>
      <c r="B339" s="80">
        <f t="shared" si="6"/>
        <v>3796000</v>
      </c>
      <c r="C339" s="80">
        <f t="shared" si="6"/>
        <v>5503033</v>
      </c>
      <c r="D339" s="80">
        <f t="shared" si="6"/>
        <v>5332323</v>
      </c>
      <c r="E339" s="142">
        <f t="shared" si="5"/>
        <v>96.897892489468987</v>
      </c>
    </row>
    <row r="340" spans="1:5" s="38" customFormat="1" ht="13.5" customHeight="1">
      <c r="A340" s="42" t="s">
        <v>69</v>
      </c>
      <c r="B340" s="80">
        <f t="shared" si="6"/>
        <v>16022000</v>
      </c>
      <c r="C340" s="80">
        <f t="shared" si="6"/>
        <v>18252298</v>
      </c>
      <c r="D340" s="80">
        <f t="shared" si="6"/>
        <v>13444340</v>
      </c>
      <c r="E340" s="142">
        <f t="shared" si="5"/>
        <v>73.658341541432208</v>
      </c>
    </row>
    <row r="341" spans="1:5" s="38" customFormat="1" ht="13.5" customHeight="1">
      <c r="A341" s="42" t="s">
        <v>70</v>
      </c>
      <c r="B341" s="80">
        <f>B300+B260+B220+B179+B139+B99+B59+B19</f>
        <v>7822649</v>
      </c>
      <c r="C341" s="80">
        <f t="shared" ref="C341:D341" si="7">C300+C260+C220+C179+C139+C99+C59+C19</f>
        <v>22842536</v>
      </c>
      <c r="D341" s="80">
        <f t="shared" si="7"/>
        <v>22540938</v>
      </c>
      <c r="E341" s="142">
        <f t="shared" ref="E341:E366" si="8">SUM(D341/C341)*100</f>
        <v>98.679664989911814</v>
      </c>
    </row>
    <row r="342" spans="1:5" s="38" customFormat="1" ht="13.5" customHeight="1">
      <c r="A342" s="42" t="s">
        <v>71</v>
      </c>
      <c r="B342" s="80">
        <f t="shared" si="6"/>
        <v>183618149</v>
      </c>
      <c r="C342" s="80">
        <f t="shared" si="6"/>
        <v>259603894</v>
      </c>
      <c r="D342" s="80">
        <f t="shared" si="6"/>
        <v>220055089</v>
      </c>
      <c r="E342" s="142">
        <f t="shared" si="8"/>
        <v>84.765711950376215</v>
      </c>
    </row>
    <row r="343" spans="1:5" s="38" customFormat="1" ht="13.5" customHeight="1">
      <c r="A343" s="42" t="s">
        <v>72</v>
      </c>
      <c r="B343" s="80">
        <f t="shared" si="6"/>
        <v>38657370</v>
      </c>
      <c r="C343" s="80">
        <f t="shared" si="6"/>
        <v>62588181</v>
      </c>
      <c r="D343" s="80">
        <f t="shared" si="6"/>
        <v>46916818</v>
      </c>
      <c r="E343" s="142">
        <f t="shared" si="8"/>
        <v>74.961146418362929</v>
      </c>
    </row>
    <row r="344" spans="1:5" s="38" customFormat="1" ht="13.5" customHeight="1">
      <c r="A344" s="42" t="s">
        <v>73</v>
      </c>
      <c r="B344" s="80">
        <f t="shared" si="6"/>
        <v>586000</v>
      </c>
      <c r="C344" s="80">
        <f t="shared" si="6"/>
        <v>663715</v>
      </c>
      <c r="D344" s="80">
        <f t="shared" si="6"/>
        <v>581341</v>
      </c>
      <c r="E344" s="142">
        <f t="shared" si="8"/>
        <v>87.588950076463547</v>
      </c>
    </row>
    <row r="345" spans="1:5" s="38" customFormat="1" ht="13.5" customHeight="1">
      <c r="A345" s="42" t="s">
        <v>110</v>
      </c>
      <c r="B345" s="80">
        <f t="shared" ref="B345:D360" si="9">B304+B264+B224+B183+B143+B103+B63+B23</f>
        <v>30000</v>
      </c>
      <c r="C345" s="80">
        <f t="shared" si="9"/>
        <v>1238559</v>
      </c>
      <c r="D345" s="80">
        <f t="shared" si="9"/>
        <v>1208559</v>
      </c>
      <c r="E345" s="142">
        <f t="shared" si="8"/>
        <v>97.577830365771831</v>
      </c>
    </row>
    <row r="346" spans="1:5" s="38" customFormat="1" ht="13.5" customHeight="1">
      <c r="A346" s="46" t="s">
        <v>74</v>
      </c>
      <c r="B346" s="80">
        <f t="shared" si="9"/>
        <v>92719936</v>
      </c>
      <c r="C346" s="80">
        <f t="shared" si="9"/>
        <v>118591672</v>
      </c>
      <c r="D346" s="80">
        <f t="shared" si="9"/>
        <v>95857620</v>
      </c>
      <c r="E346" s="142">
        <f t="shared" si="8"/>
        <v>80.829975986846705</v>
      </c>
    </row>
    <row r="347" spans="1:5" s="38" customFormat="1" ht="13.5" customHeight="1">
      <c r="A347" s="42" t="s">
        <v>112</v>
      </c>
      <c r="B347" s="80">
        <f t="shared" si="9"/>
        <v>60340052</v>
      </c>
      <c r="C347" s="80">
        <f t="shared" si="9"/>
        <v>36870529</v>
      </c>
      <c r="D347" s="80">
        <f t="shared" si="9"/>
        <v>24987125</v>
      </c>
      <c r="E347" s="142">
        <f t="shared" si="8"/>
        <v>67.769911844769027</v>
      </c>
    </row>
    <row r="348" spans="1:5" s="38" customFormat="1" ht="13.5" customHeight="1">
      <c r="A348" s="42" t="s">
        <v>75</v>
      </c>
      <c r="B348" s="80">
        <f t="shared" si="9"/>
        <v>30000</v>
      </c>
      <c r="C348" s="80">
        <f t="shared" si="9"/>
        <v>2160</v>
      </c>
      <c r="D348" s="80">
        <f t="shared" si="9"/>
        <v>1604</v>
      </c>
      <c r="E348" s="142">
        <f t="shared" si="8"/>
        <v>74.259259259259252</v>
      </c>
    </row>
    <row r="349" spans="1:5" s="38" customFormat="1" ht="13.5" customHeight="1">
      <c r="A349" s="42" t="s">
        <v>76</v>
      </c>
      <c r="B349" s="80">
        <f t="shared" si="9"/>
        <v>1709659</v>
      </c>
      <c r="C349" s="80">
        <f t="shared" si="9"/>
        <v>2332948</v>
      </c>
      <c r="D349" s="80">
        <f t="shared" si="9"/>
        <v>1970703</v>
      </c>
      <c r="E349" s="142">
        <f t="shared" si="8"/>
        <v>84.472650054780473</v>
      </c>
    </row>
    <row r="350" spans="1:5" s="38" customFormat="1" ht="13.5" customHeight="1">
      <c r="A350" s="85" t="s">
        <v>77</v>
      </c>
      <c r="B350" s="80">
        <f t="shared" ref="B350:D350" si="10">B309+B269+B229+B188+B148+B108+B68+B28</f>
        <v>742542824</v>
      </c>
      <c r="C350" s="80">
        <f t="shared" si="10"/>
        <v>936491019</v>
      </c>
      <c r="D350" s="80">
        <f t="shared" si="10"/>
        <v>777371259</v>
      </c>
      <c r="E350" s="142">
        <f t="shared" si="8"/>
        <v>83.008939031800793</v>
      </c>
    </row>
    <row r="351" spans="1:5" s="38" customFormat="1" ht="13.5" customHeight="1">
      <c r="A351" s="30" t="s">
        <v>78</v>
      </c>
      <c r="B351" s="80">
        <f t="shared" si="9"/>
        <v>0</v>
      </c>
      <c r="C351" s="80">
        <f t="shared" si="9"/>
        <v>0</v>
      </c>
      <c r="D351" s="80">
        <f t="shared" si="9"/>
        <v>0</v>
      </c>
      <c r="E351" s="142"/>
    </row>
    <row r="352" spans="1:5" s="38" customFormat="1" ht="13.5" customHeight="1">
      <c r="A352" s="30" t="s">
        <v>79</v>
      </c>
      <c r="B352" s="80">
        <f t="shared" si="9"/>
        <v>1546000</v>
      </c>
      <c r="C352" s="80">
        <f t="shared" si="9"/>
        <v>16849590</v>
      </c>
      <c r="D352" s="80">
        <f t="shared" si="9"/>
        <v>15489586</v>
      </c>
      <c r="E352" s="142">
        <f t="shared" si="8"/>
        <v>91.928563246939547</v>
      </c>
    </row>
    <row r="353" spans="1:5" s="38" customFormat="1" ht="13.5" customHeight="1">
      <c r="A353" s="47" t="s">
        <v>80</v>
      </c>
      <c r="B353" s="80">
        <f t="shared" si="9"/>
        <v>0</v>
      </c>
      <c r="C353" s="80">
        <f t="shared" si="9"/>
        <v>0</v>
      </c>
      <c r="D353" s="80">
        <f t="shared" si="9"/>
        <v>0</v>
      </c>
      <c r="E353" s="142"/>
    </row>
    <row r="354" spans="1:5" s="38" customFormat="1" ht="13.5" customHeight="1">
      <c r="A354" s="42" t="s">
        <v>142</v>
      </c>
      <c r="B354" s="80">
        <f t="shared" si="9"/>
        <v>0</v>
      </c>
      <c r="C354" s="80">
        <f t="shared" si="9"/>
        <v>4214840</v>
      </c>
      <c r="D354" s="80">
        <f t="shared" si="9"/>
        <v>4214840</v>
      </c>
      <c r="E354" s="142">
        <f t="shared" si="8"/>
        <v>100</v>
      </c>
    </row>
    <row r="355" spans="1:5" s="38" customFormat="1" ht="13.5" customHeight="1">
      <c r="A355" s="42" t="s">
        <v>143</v>
      </c>
      <c r="B355" s="80">
        <f t="shared" si="9"/>
        <v>0</v>
      </c>
      <c r="C355" s="80">
        <f t="shared" si="9"/>
        <v>13488750</v>
      </c>
      <c r="D355" s="80">
        <f t="shared" si="9"/>
        <v>12128750</v>
      </c>
      <c r="E355" s="142">
        <f t="shared" si="8"/>
        <v>89.917523862477992</v>
      </c>
    </row>
    <row r="356" spans="1:5" s="38" customFormat="1" ht="13.5" customHeight="1">
      <c r="A356" s="42" t="s">
        <v>144</v>
      </c>
      <c r="B356" s="80">
        <f t="shared" si="9"/>
        <v>0</v>
      </c>
      <c r="C356" s="80">
        <f t="shared" si="9"/>
        <v>0</v>
      </c>
      <c r="D356" s="80">
        <f t="shared" si="9"/>
        <v>0</v>
      </c>
      <c r="E356" s="142"/>
    </row>
    <row r="357" spans="1:5" s="38" customFormat="1" ht="13.5" customHeight="1">
      <c r="A357" s="30" t="s">
        <v>83</v>
      </c>
      <c r="B357" s="80">
        <f t="shared" si="9"/>
        <v>8809000</v>
      </c>
      <c r="C357" s="80">
        <f t="shared" si="9"/>
        <v>42692993</v>
      </c>
      <c r="D357" s="80">
        <f t="shared" si="9"/>
        <v>40460179</v>
      </c>
      <c r="E357" s="142">
        <f t="shared" si="8"/>
        <v>94.770069177394049</v>
      </c>
    </row>
    <row r="358" spans="1:5" s="38" customFormat="1" ht="13.5" customHeight="1">
      <c r="A358" s="30" t="s">
        <v>84</v>
      </c>
      <c r="B358" s="80">
        <f t="shared" si="9"/>
        <v>0</v>
      </c>
      <c r="C358" s="80">
        <f t="shared" si="9"/>
        <v>14086059</v>
      </c>
      <c r="D358" s="80">
        <f t="shared" si="9"/>
        <v>14086059</v>
      </c>
      <c r="E358" s="142">
        <f t="shared" si="8"/>
        <v>100</v>
      </c>
    </row>
    <row r="359" spans="1:5" s="38" customFormat="1" ht="13.5" customHeight="1">
      <c r="A359" s="30" t="s">
        <v>85</v>
      </c>
      <c r="B359" s="80">
        <f t="shared" si="9"/>
        <v>0</v>
      </c>
      <c r="C359" s="80">
        <f t="shared" si="9"/>
        <v>0</v>
      </c>
      <c r="D359" s="80">
        <f t="shared" si="9"/>
        <v>0</v>
      </c>
      <c r="E359" s="142"/>
    </row>
    <row r="360" spans="1:5" ht="13.5" customHeight="1">
      <c r="A360" s="42" t="s">
        <v>86</v>
      </c>
      <c r="B360" s="80">
        <f t="shared" si="9"/>
        <v>0</v>
      </c>
      <c r="C360" s="80">
        <f t="shared" si="9"/>
        <v>0</v>
      </c>
      <c r="D360" s="80">
        <f t="shared" si="9"/>
        <v>0</v>
      </c>
      <c r="E360" s="142"/>
    </row>
    <row r="361" spans="1:5" ht="13.5" customHeight="1">
      <c r="A361" s="42" t="s">
        <v>145</v>
      </c>
      <c r="B361" s="80">
        <f t="shared" ref="B361:D365" si="11">B320+B280+B240+B199+B159+B119+B79+B39</f>
        <v>0</v>
      </c>
      <c r="C361" s="80">
        <f t="shared" si="11"/>
        <v>0</v>
      </c>
      <c r="D361" s="80">
        <f t="shared" si="11"/>
        <v>0</v>
      </c>
      <c r="E361" s="142"/>
    </row>
    <row r="362" spans="1:5" ht="13.5" customHeight="1">
      <c r="A362" s="42" t="s">
        <v>146</v>
      </c>
      <c r="B362" s="80">
        <f t="shared" si="11"/>
        <v>0</v>
      </c>
      <c r="C362" s="80">
        <f t="shared" si="11"/>
        <v>0</v>
      </c>
      <c r="D362" s="80">
        <f t="shared" si="11"/>
        <v>0</v>
      </c>
      <c r="E362" s="142"/>
    </row>
    <row r="363" spans="1:5" ht="13.5" customHeight="1">
      <c r="A363" s="42" t="s">
        <v>149</v>
      </c>
      <c r="B363" s="80">
        <f t="shared" si="11"/>
        <v>0</v>
      </c>
      <c r="C363" s="80">
        <f t="shared" si="11"/>
        <v>0</v>
      </c>
      <c r="D363" s="80">
        <f t="shared" si="11"/>
        <v>0</v>
      </c>
      <c r="E363" s="142"/>
    </row>
    <row r="364" spans="1:5" ht="13.5" customHeight="1">
      <c r="A364" s="42" t="s">
        <v>150</v>
      </c>
      <c r="B364" s="80">
        <f t="shared" si="11"/>
        <v>0</v>
      </c>
      <c r="C364" s="80">
        <f t="shared" si="11"/>
        <v>0</v>
      </c>
      <c r="D364" s="80">
        <f t="shared" si="11"/>
        <v>0</v>
      </c>
      <c r="E364" s="142"/>
    </row>
    <row r="365" spans="1:5" ht="13.5" customHeight="1">
      <c r="A365" s="30" t="s">
        <v>91</v>
      </c>
      <c r="B365" s="80">
        <f t="shared" si="11"/>
        <v>0</v>
      </c>
      <c r="C365" s="80">
        <f t="shared" si="11"/>
        <v>0</v>
      </c>
      <c r="D365" s="80">
        <f t="shared" si="11"/>
        <v>0</v>
      </c>
      <c r="E365" s="142"/>
    </row>
    <row r="366" spans="1:5" ht="13.5" customHeight="1">
      <c r="A366" s="36" t="s">
        <v>92</v>
      </c>
      <c r="B366" s="80">
        <f t="shared" ref="B366:D366" si="12">B325+B285+B245+B204+B164+B124+B84+B44</f>
        <v>2075178660</v>
      </c>
      <c r="C366" s="80">
        <f t="shared" si="12"/>
        <v>2522587518</v>
      </c>
      <c r="D366" s="80">
        <f t="shared" si="12"/>
        <v>2311889663</v>
      </c>
      <c r="E366" s="142">
        <f t="shared" si="8"/>
        <v>91.647550243685941</v>
      </c>
    </row>
    <row r="367" spans="1:5" ht="13.5" customHeight="1">
      <c r="A367" s="42"/>
      <c r="B367" s="83"/>
      <c r="C367" s="83"/>
      <c r="E367" s="142"/>
    </row>
    <row r="368" spans="1:5" ht="13.5" customHeight="1">
      <c r="A368" s="48" t="s">
        <v>100</v>
      </c>
      <c r="B368" s="83"/>
      <c r="C368" s="83"/>
      <c r="E368" s="142"/>
    </row>
    <row r="369" spans="1:6" ht="13.5" customHeight="1">
      <c r="A369" s="31" t="s">
        <v>59</v>
      </c>
      <c r="B369" s="83">
        <v>217160154</v>
      </c>
      <c r="C369" s="83">
        <v>226490439</v>
      </c>
      <c r="D369" s="109">
        <v>226490439</v>
      </c>
      <c r="E369" s="142">
        <f t="shared" ref="E369:E432" si="13">SUM(D369/C369)*100</f>
        <v>100</v>
      </c>
      <c r="F369" s="63"/>
    </row>
    <row r="370" spans="1:6" ht="13.5" customHeight="1">
      <c r="A370" s="31" t="s">
        <v>60</v>
      </c>
      <c r="B370" s="83">
        <v>39055965</v>
      </c>
      <c r="C370" s="83">
        <v>39074034</v>
      </c>
      <c r="D370" s="109">
        <v>38158071</v>
      </c>
      <c r="E370" s="142">
        <f t="shared" si="13"/>
        <v>97.655826884933347</v>
      </c>
      <c r="F370" s="63"/>
    </row>
    <row r="371" spans="1:6" ht="13.5" customHeight="1">
      <c r="A371" s="31" t="s">
        <v>61</v>
      </c>
      <c r="B371" s="83"/>
      <c r="C371" s="83"/>
      <c r="D371" s="109"/>
      <c r="E371" s="142"/>
      <c r="F371" s="63"/>
    </row>
    <row r="372" spans="1:6" ht="13.5" customHeight="1">
      <c r="A372" s="66" t="s">
        <v>62</v>
      </c>
      <c r="B372" s="83">
        <v>600000</v>
      </c>
      <c r="C372" s="83">
        <v>2843364</v>
      </c>
      <c r="D372" s="109">
        <v>2843364</v>
      </c>
      <c r="E372" s="142">
        <f t="shared" si="13"/>
        <v>100</v>
      </c>
      <c r="F372" s="63"/>
    </row>
    <row r="373" spans="1:6" ht="13.5" customHeight="1">
      <c r="A373" s="66" t="s">
        <v>63</v>
      </c>
      <c r="B373" s="83">
        <v>4800000</v>
      </c>
      <c r="C373" s="83">
        <v>4847294</v>
      </c>
      <c r="D373" s="109">
        <v>4847294</v>
      </c>
      <c r="E373" s="142">
        <f t="shared" si="13"/>
        <v>100</v>
      </c>
      <c r="F373" s="63"/>
    </row>
    <row r="374" spans="1:6" ht="13.5" customHeight="1">
      <c r="A374" s="66" t="s">
        <v>64</v>
      </c>
      <c r="B374" s="83"/>
      <c r="C374" s="83"/>
      <c r="D374" s="109"/>
      <c r="E374" s="142"/>
      <c r="F374" s="63"/>
    </row>
    <row r="375" spans="1:6" ht="13.5" customHeight="1">
      <c r="A375" s="66" t="s">
        <v>65</v>
      </c>
      <c r="B375" s="83">
        <v>3100000</v>
      </c>
      <c r="C375" s="83">
        <v>620965</v>
      </c>
      <c r="D375" s="109">
        <v>620965</v>
      </c>
      <c r="E375" s="142">
        <f t="shared" si="13"/>
        <v>100</v>
      </c>
      <c r="F375" s="63"/>
    </row>
    <row r="376" spans="1:6" ht="13.5" customHeight="1">
      <c r="A376" s="66" t="s">
        <v>66</v>
      </c>
      <c r="B376" s="83">
        <v>2200000</v>
      </c>
      <c r="C376" s="83">
        <v>2505776</v>
      </c>
      <c r="D376" s="109">
        <v>2505776</v>
      </c>
      <c r="E376" s="142">
        <f t="shared" si="13"/>
        <v>100</v>
      </c>
      <c r="F376" s="63"/>
    </row>
    <row r="377" spans="1:6" ht="13.5" customHeight="1">
      <c r="A377" s="66" t="s">
        <v>67</v>
      </c>
      <c r="B377" s="83">
        <v>9200000</v>
      </c>
      <c r="C377" s="83">
        <v>9263554</v>
      </c>
      <c r="D377" s="109">
        <v>9263554</v>
      </c>
      <c r="E377" s="142">
        <f t="shared" si="13"/>
        <v>100</v>
      </c>
      <c r="F377" s="63"/>
    </row>
    <row r="378" spans="1:6" ht="13.5" customHeight="1">
      <c r="A378" s="66" t="s">
        <v>107</v>
      </c>
      <c r="B378" s="83"/>
      <c r="C378" s="83"/>
      <c r="D378" s="109"/>
      <c r="E378" s="142"/>
      <c r="F378" s="63"/>
    </row>
    <row r="379" spans="1:6" ht="13.5" customHeight="1">
      <c r="A379" s="66" t="s">
        <v>68</v>
      </c>
      <c r="B379" s="83">
        <v>2000000</v>
      </c>
      <c r="C379" s="83">
        <v>2796232</v>
      </c>
      <c r="D379" s="109">
        <v>2796232</v>
      </c>
      <c r="E379" s="142">
        <f t="shared" si="13"/>
        <v>100</v>
      </c>
      <c r="F379" s="63"/>
    </row>
    <row r="380" spans="1:6" ht="13.5" customHeight="1">
      <c r="A380" s="66" t="s">
        <v>69</v>
      </c>
      <c r="B380" s="83">
        <v>950000</v>
      </c>
      <c r="C380" s="83">
        <v>899051</v>
      </c>
      <c r="D380" s="109">
        <v>899051</v>
      </c>
      <c r="E380" s="142">
        <f t="shared" si="13"/>
        <v>100</v>
      </c>
      <c r="F380" s="63"/>
    </row>
    <row r="381" spans="1:6" ht="13.5" customHeight="1">
      <c r="A381" s="66" t="s">
        <v>70</v>
      </c>
      <c r="B381" s="83">
        <v>500000</v>
      </c>
      <c r="C381" s="83">
        <v>478595</v>
      </c>
      <c r="D381" s="109">
        <v>478595</v>
      </c>
      <c r="E381" s="142">
        <f t="shared" si="13"/>
        <v>100</v>
      </c>
      <c r="F381" s="63"/>
    </row>
    <row r="382" spans="1:6" ht="13.5" customHeight="1">
      <c r="A382" s="66" t="s">
        <v>71</v>
      </c>
      <c r="B382" s="83">
        <v>3868000</v>
      </c>
      <c r="C382" s="83">
        <v>2215850</v>
      </c>
      <c r="D382" s="109">
        <v>2215850</v>
      </c>
      <c r="E382" s="142">
        <f t="shared" si="13"/>
        <v>100</v>
      </c>
      <c r="F382" s="63"/>
    </row>
    <row r="383" spans="1:6" ht="13.5" customHeight="1">
      <c r="A383" s="66" t="s">
        <v>72</v>
      </c>
      <c r="B383" s="83">
        <v>21240000</v>
      </c>
      <c r="C383" s="83">
        <v>18094452</v>
      </c>
      <c r="D383" s="109">
        <v>17721917</v>
      </c>
      <c r="E383" s="142">
        <f t="shared" si="13"/>
        <v>97.941164507220222</v>
      </c>
      <c r="F383" s="63"/>
    </row>
    <row r="384" spans="1:6" ht="13.5" customHeight="1">
      <c r="A384" s="66" t="s">
        <v>73</v>
      </c>
      <c r="B384" s="83">
        <v>80000</v>
      </c>
      <c r="C384" s="83"/>
      <c r="D384" s="109"/>
      <c r="E384" s="142"/>
      <c r="F384" s="63"/>
    </row>
    <row r="385" spans="1:6" ht="13.5" customHeight="1">
      <c r="A385" s="66" t="s">
        <v>110</v>
      </c>
      <c r="B385" s="83">
        <v>40000</v>
      </c>
      <c r="C385" s="83">
        <v>48000</v>
      </c>
      <c r="D385" s="109">
        <v>48000</v>
      </c>
      <c r="E385" s="142">
        <f t="shared" si="13"/>
        <v>100</v>
      </c>
      <c r="F385" s="63"/>
    </row>
    <row r="386" spans="1:6" ht="13.5" customHeight="1">
      <c r="A386" s="67" t="s">
        <v>74</v>
      </c>
      <c r="B386" s="83">
        <v>8000000</v>
      </c>
      <c r="C386" s="83">
        <v>6187404</v>
      </c>
      <c r="D386" s="109">
        <v>6187404</v>
      </c>
      <c r="E386" s="142">
        <f t="shared" si="13"/>
        <v>100</v>
      </c>
      <c r="F386" s="63"/>
    </row>
    <row r="387" spans="1:6" ht="13.5" customHeight="1">
      <c r="A387" s="66" t="s">
        <v>112</v>
      </c>
      <c r="B387" s="83">
        <v>760000</v>
      </c>
      <c r="C387" s="83">
        <v>533000</v>
      </c>
      <c r="D387" s="109">
        <v>533000</v>
      </c>
      <c r="E387" s="142">
        <f t="shared" si="13"/>
        <v>100</v>
      </c>
      <c r="F387" s="63"/>
    </row>
    <row r="388" spans="1:6" ht="13.5" customHeight="1">
      <c r="A388" s="66" t="s">
        <v>75</v>
      </c>
      <c r="B388" s="83"/>
      <c r="C388" s="83"/>
      <c r="D388" s="109"/>
      <c r="E388" s="142"/>
      <c r="F388" s="63"/>
    </row>
    <row r="389" spans="1:6" ht="13.5" customHeight="1">
      <c r="A389" s="66" t="s">
        <v>76</v>
      </c>
      <c r="B389" s="83">
        <v>1442000</v>
      </c>
      <c r="C389" s="83">
        <v>1191704</v>
      </c>
      <c r="D389" s="109">
        <v>1191704</v>
      </c>
      <c r="E389" s="142">
        <f t="shared" si="13"/>
        <v>100</v>
      </c>
      <c r="F389" s="63"/>
    </row>
    <row r="390" spans="1:6" ht="13.5" customHeight="1">
      <c r="A390" s="33" t="s">
        <v>77</v>
      </c>
      <c r="B390" s="81">
        <f>SUM(B372:B389)</f>
        <v>58780000</v>
      </c>
      <c r="C390" s="81">
        <f>SUM(C372:C389)</f>
        <v>52525241</v>
      </c>
      <c r="D390" s="81">
        <f>SUM(D372:D389)</f>
        <v>52152706</v>
      </c>
      <c r="E390" s="142">
        <f>SUM(D390/C390)*100</f>
        <v>99.290750517451215</v>
      </c>
      <c r="F390" s="63"/>
    </row>
    <row r="391" spans="1:6" ht="13.5" customHeight="1">
      <c r="A391" s="31" t="s">
        <v>78</v>
      </c>
      <c r="B391" s="83"/>
      <c r="C391" s="83"/>
      <c r="E391" s="142"/>
    </row>
    <row r="392" spans="1:6" ht="13.5" customHeight="1">
      <c r="A392" s="31" t="s">
        <v>79</v>
      </c>
      <c r="B392" s="83"/>
      <c r="C392" s="83">
        <v>190000</v>
      </c>
      <c r="E392" s="142"/>
    </row>
    <row r="393" spans="1:6" ht="13.5" customHeight="1">
      <c r="A393" s="35" t="s">
        <v>80</v>
      </c>
      <c r="B393" s="83"/>
      <c r="C393" s="83"/>
      <c r="E393" s="142"/>
    </row>
    <row r="394" spans="1:6" ht="13.5" customHeight="1">
      <c r="A394" s="66" t="s">
        <v>81</v>
      </c>
      <c r="B394" s="83"/>
      <c r="C394" s="83"/>
      <c r="E394" s="142"/>
    </row>
    <row r="395" spans="1:6" ht="13.5" customHeight="1">
      <c r="A395" s="66" t="s">
        <v>111</v>
      </c>
      <c r="B395" s="83"/>
      <c r="C395" s="83"/>
      <c r="E395" s="142"/>
    </row>
    <row r="396" spans="1:6" ht="13.5" customHeight="1">
      <c r="A396" s="66" t="s">
        <v>82</v>
      </c>
      <c r="B396" s="83"/>
      <c r="C396" s="83"/>
      <c r="E396" s="142"/>
    </row>
    <row r="397" spans="1:6" ht="13.5" customHeight="1">
      <c r="A397" s="31" t="s">
        <v>83</v>
      </c>
      <c r="B397" s="83"/>
      <c r="C397" s="83">
        <v>1704287</v>
      </c>
      <c r="D397" s="110">
        <v>1704287</v>
      </c>
      <c r="E397" s="142">
        <f t="shared" si="13"/>
        <v>100</v>
      </c>
    </row>
    <row r="398" spans="1:6" ht="13.5" customHeight="1">
      <c r="A398" s="31" t="s">
        <v>84</v>
      </c>
      <c r="B398" s="83"/>
      <c r="C398" s="83"/>
      <c r="E398" s="142"/>
    </row>
    <row r="399" spans="1:6" ht="13.5" customHeight="1">
      <c r="A399" s="31" t="s">
        <v>85</v>
      </c>
      <c r="B399" s="83"/>
      <c r="C399" s="83"/>
      <c r="E399" s="142"/>
    </row>
    <row r="400" spans="1:6" ht="13.5" customHeight="1">
      <c r="A400" s="66" t="s">
        <v>86</v>
      </c>
      <c r="B400" s="83"/>
      <c r="C400" s="83"/>
      <c r="E400" s="142"/>
    </row>
    <row r="401" spans="1:5" ht="13.5" customHeight="1">
      <c r="A401" s="66" t="s">
        <v>87</v>
      </c>
      <c r="B401" s="83"/>
      <c r="C401" s="83"/>
      <c r="E401" s="142"/>
    </row>
    <row r="402" spans="1:5" ht="13.5" customHeight="1">
      <c r="A402" s="66" t="s">
        <v>88</v>
      </c>
      <c r="B402" s="83"/>
      <c r="C402" s="83"/>
      <c r="E402" s="142"/>
    </row>
    <row r="403" spans="1:5" ht="13.5" customHeight="1">
      <c r="A403" s="66" t="s">
        <v>89</v>
      </c>
      <c r="B403" s="83"/>
      <c r="C403" s="83"/>
      <c r="E403" s="142"/>
    </row>
    <row r="404" spans="1:5" ht="13.5" customHeight="1">
      <c r="A404" s="66" t="s">
        <v>90</v>
      </c>
      <c r="B404" s="83"/>
      <c r="C404" s="83"/>
      <c r="E404" s="142"/>
    </row>
    <row r="405" spans="1:5" ht="13.5" customHeight="1">
      <c r="A405" s="31" t="s">
        <v>91</v>
      </c>
      <c r="B405" s="83"/>
      <c r="C405" s="83"/>
      <c r="E405" s="142"/>
    </row>
    <row r="406" spans="1:5" ht="13.5" customHeight="1">
      <c r="A406" s="36" t="s">
        <v>92</v>
      </c>
      <c r="B406" s="81">
        <f>B390+B369+B370</f>
        <v>314996119</v>
      </c>
      <c r="C406" s="81">
        <f>C390+C369+C370+C391+C392+D395+D397+D398</f>
        <v>319984001</v>
      </c>
      <c r="D406" s="81">
        <f>D390+D369+D370+D391+D392+E395+D397+E398</f>
        <v>318505503</v>
      </c>
      <c r="E406" s="142">
        <f t="shared" si="13"/>
        <v>99.537946273757598</v>
      </c>
    </row>
    <row r="407" spans="1:5" ht="13.5" customHeight="1">
      <c r="A407" s="36"/>
      <c r="B407" s="84"/>
      <c r="C407" s="82"/>
      <c r="E407" s="142"/>
    </row>
    <row r="408" spans="1:5" ht="13.5" customHeight="1">
      <c r="A408" s="42" t="s">
        <v>101</v>
      </c>
      <c r="B408" s="84"/>
      <c r="C408" s="82"/>
      <c r="E408" s="142"/>
    </row>
    <row r="409" spans="1:5" ht="13.5" customHeight="1">
      <c r="A409" s="31" t="s">
        <v>59</v>
      </c>
      <c r="B409" s="81">
        <v>40477679</v>
      </c>
      <c r="C409" s="82">
        <v>171371118</v>
      </c>
      <c r="D409" s="109">
        <v>170579476</v>
      </c>
      <c r="E409" s="142">
        <f t="shared" si="13"/>
        <v>99.538054014446004</v>
      </c>
    </row>
    <row r="410" spans="1:5" ht="13.5" customHeight="1">
      <c r="A410" s="31" t="s">
        <v>60</v>
      </c>
      <c r="B410" s="81">
        <v>7145361</v>
      </c>
      <c r="C410" s="82">
        <v>25839926</v>
      </c>
      <c r="D410" s="109">
        <v>25278203</v>
      </c>
      <c r="E410" s="142">
        <f t="shared" si="13"/>
        <v>97.826143155363525</v>
      </c>
    </row>
    <row r="411" spans="1:5" ht="13.5" customHeight="1">
      <c r="A411" s="31" t="s">
        <v>61</v>
      </c>
      <c r="B411" s="83"/>
      <c r="C411" s="82"/>
      <c r="D411" s="109"/>
      <c r="E411" s="142"/>
    </row>
    <row r="412" spans="1:5" ht="13.5" customHeight="1">
      <c r="A412" s="66" t="s">
        <v>62</v>
      </c>
      <c r="B412" s="83">
        <v>561905</v>
      </c>
      <c r="C412" s="82">
        <v>38217091</v>
      </c>
      <c r="D412" s="109">
        <v>31480508</v>
      </c>
      <c r="E412" s="142">
        <f t="shared" si="13"/>
        <v>82.372852502038938</v>
      </c>
    </row>
    <row r="413" spans="1:5" ht="13.5" customHeight="1">
      <c r="A413" s="66" t="s">
        <v>63</v>
      </c>
      <c r="B413" s="83">
        <v>252480</v>
      </c>
      <c r="C413" s="82">
        <v>3014861</v>
      </c>
      <c r="D413" s="109">
        <v>2873135</v>
      </c>
      <c r="E413" s="142">
        <f t="shared" si="13"/>
        <v>95.299086757233582</v>
      </c>
    </row>
    <row r="414" spans="1:5" ht="13.5" customHeight="1">
      <c r="A414" s="66" t="s">
        <v>64</v>
      </c>
      <c r="B414" s="83"/>
      <c r="C414" s="82"/>
      <c r="D414" s="109"/>
      <c r="E414" s="142"/>
    </row>
    <row r="415" spans="1:5" ht="13.5" customHeight="1">
      <c r="A415" s="66" t="s">
        <v>65</v>
      </c>
      <c r="B415" s="83"/>
      <c r="C415" s="82">
        <v>945030</v>
      </c>
      <c r="D415" s="109">
        <v>756725</v>
      </c>
      <c r="E415" s="142">
        <f t="shared" si="13"/>
        <v>80.07417753933737</v>
      </c>
    </row>
    <row r="416" spans="1:5" ht="13.5" customHeight="1">
      <c r="A416" s="66" t="s">
        <v>66</v>
      </c>
      <c r="B416" s="83">
        <v>100000</v>
      </c>
      <c r="C416" s="82">
        <v>135631</v>
      </c>
      <c r="D416" s="109">
        <v>135631</v>
      </c>
      <c r="E416" s="142">
        <f t="shared" si="13"/>
        <v>100</v>
      </c>
    </row>
    <row r="417" spans="1:5" ht="13.5" customHeight="1">
      <c r="A417" s="66" t="s">
        <v>67</v>
      </c>
      <c r="B417" s="83">
        <v>85101726</v>
      </c>
      <c r="C417" s="83">
        <v>71709197</v>
      </c>
      <c r="D417" s="109">
        <v>66176349</v>
      </c>
      <c r="E417" s="142">
        <f t="shared" si="13"/>
        <v>92.284325816673146</v>
      </c>
    </row>
    <row r="418" spans="1:5" ht="13.5" customHeight="1">
      <c r="A418" s="66" t="s">
        <v>107</v>
      </c>
      <c r="B418" s="83"/>
      <c r="C418" s="83">
        <v>2519058</v>
      </c>
      <c r="D418" s="109">
        <v>2519058</v>
      </c>
      <c r="E418" s="142">
        <f t="shared" si="13"/>
        <v>100</v>
      </c>
    </row>
    <row r="419" spans="1:5" ht="13.5" customHeight="1">
      <c r="A419" s="66" t="s">
        <v>68</v>
      </c>
      <c r="B419" s="83"/>
      <c r="C419" s="83">
        <v>556732</v>
      </c>
      <c r="D419" s="109">
        <v>556732</v>
      </c>
      <c r="E419" s="142">
        <f t="shared" si="13"/>
        <v>100</v>
      </c>
    </row>
    <row r="420" spans="1:5" ht="13.5" customHeight="1">
      <c r="A420" s="66" t="s">
        <v>69</v>
      </c>
      <c r="B420" s="83">
        <v>9000000</v>
      </c>
      <c r="C420" s="83">
        <v>26575644</v>
      </c>
      <c r="D420" s="109">
        <v>17987889</v>
      </c>
      <c r="E420" s="142">
        <f t="shared" si="13"/>
        <v>67.685618455755957</v>
      </c>
    </row>
    <row r="421" spans="1:5" ht="13.5" customHeight="1">
      <c r="A421" s="66" t="s">
        <v>70</v>
      </c>
      <c r="B421" s="83"/>
      <c r="C421" s="83">
        <v>10000000</v>
      </c>
      <c r="D421" s="109">
        <v>9727448</v>
      </c>
      <c r="E421" s="142">
        <f t="shared" si="13"/>
        <v>97.274479999999997</v>
      </c>
    </row>
    <row r="422" spans="1:5" ht="13.5" customHeight="1">
      <c r="A422" s="66" t="s">
        <v>71</v>
      </c>
      <c r="B422" s="83">
        <v>16340600</v>
      </c>
      <c r="C422" s="83">
        <v>261503155</v>
      </c>
      <c r="D422" s="109">
        <v>194675385</v>
      </c>
      <c r="E422" s="142">
        <f t="shared" si="13"/>
        <v>74.444755743004322</v>
      </c>
    </row>
    <row r="423" spans="1:5" ht="13.5" customHeight="1">
      <c r="A423" s="66" t="s">
        <v>72</v>
      </c>
      <c r="B423" s="83">
        <v>52103936</v>
      </c>
      <c r="C423" s="83">
        <v>122084185</v>
      </c>
      <c r="D423" s="109">
        <v>103519936</v>
      </c>
      <c r="E423" s="142">
        <f t="shared" si="13"/>
        <v>84.793895294464221</v>
      </c>
    </row>
    <row r="424" spans="1:5" ht="13.5" customHeight="1">
      <c r="A424" s="66" t="s">
        <v>73</v>
      </c>
      <c r="B424" s="83"/>
      <c r="C424" s="83">
        <v>26759</v>
      </c>
      <c r="D424" s="109">
        <v>26759</v>
      </c>
      <c r="E424" s="142">
        <f t="shared" si="13"/>
        <v>100</v>
      </c>
    </row>
    <row r="425" spans="1:5" ht="13.5" customHeight="1">
      <c r="A425" s="66" t="s">
        <v>110</v>
      </c>
      <c r="B425" s="83">
        <v>300000</v>
      </c>
      <c r="C425" s="83">
        <v>4737598</v>
      </c>
      <c r="D425" s="109">
        <v>3312598</v>
      </c>
      <c r="E425" s="142">
        <f t="shared" si="13"/>
        <v>69.921466532196277</v>
      </c>
    </row>
    <row r="426" spans="1:5" ht="13.5" customHeight="1">
      <c r="A426" s="67" t="s">
        <v>74</v>
      </c>
      <c r="B426" s="83">
        <v>30857646</v>
      </c>
      <c r="C426" s="83">
        <v>63252360</v>
      </c>
      <c r="D426" s="109">
        <v>50525420</v>
      </c>
      <c r="E426" s="142">
        <f t="shared" si="13"/>
        <v>79.879106487093921</v>
      </c>
    </row>
    <row r="427" spans="1:5" ht="13.5" customHeight="1">
      <c r="A427" s="66" t="s">
        <v>112</v>
      </c>
      <c r="B427" s="83">
        <v>38746000</v>
      </c>
      <c r="C427" s="83">
        <v>28646000</v>
      </c>
      <c r="D427" s="109">
        <v>11226000</v>
      </c>
      <c r="E427" s="142">
        <f t="shared" si="13"/>
        <v>39.188717447462125</v>
      </c>
    </row>
    <row r="428" spans="1:5" ht="13.5" customHeight="1">
      <c r="A428" s="66" t="s">
        <v>117</v>
      </c>
      <c r="B428" s="83">
        <v>36100000</v>
      </c>
      <c r="C428" s="83">
        <v>36100000</v>
      </c>
      <c r="D428" s="109"/>
      <c r="E428" s="142">
        <f t="shared" si="13"/>
        <v>0</v>
      </c>
    </row>
    <row r="429" spans="1:5" ht="13.5" customHeight="1">
      <c r="A429" s="66" t="s">
        <v>76</v>
      </c>
      <c r="B429" s="83">
        <v>9416000</v>
      </c>
      <c r="C429" s="83">
        <v>48668504</v>
      </c>
      <c r="D429" s="109">
        <v>47621325</v>
      </c>
      <c r="E429" s="142">
        <f t="shared" si="13"/>
        <v>97.848343561166374</v>
      </c>
    </row>
    <row r="430" spans="1:5" ht="13.5" customHeight="1">
      <c r="A430" s="33" t="s">
        <v>77</v>
      </c>
      <c r="B430" s="81">
        <f>SUM(B412:B429)</f>
        <v>278880293</v>
      </c>
      <c r="C430" s="81">
        <f>SUM(C412:C429)</f>
        <v>718691805</v>
      </c>
      <c r="D430" s="81">
        <f>SUM(D412:D429)</f>
        <v>543120898</v>
      </c>
      <c r="E430" s="142">
        <f t="shared" si="13"/>
        <v>75.570765413138389</v>
      </c>
    </row>
    <row r="431" spans="1:5" ht="13.5" customHeight="1">
      <c r="A431" s="31" t="s">
        <v>78</v>
      </c>
      <c r="B431" s="81">
        <v>28000000</v>
      </c>
      <c r="C431" s="82">
        <v>37466417</v>
      </c>
      <c r="D431" s="110">
        <v>30101246</v>
      </c>
      <c r="E431" s="142">
        <f t="shared" si="13"/>
        <v>80.341939289257354</v>
      </c>
    </row>
    <row r="432" spans="1:5" ht="13.5" customHeight="1">
      <c r="A432" s="31" t="s">
        <v>79</v>
      </c>
      <c r="B432" s="81">
        <v>143177595</v>
      </c>
      <c r="C432" s="82">
        <v>263051637</v>
      </c>
      <c r="D432" s="110">
        <v>204096808</v>
      </c>
      <c r="E432" s="142">
        <f t="shared" si="13"/>
        <v>77.588115522732906</v>
      </c>
    </row>
    <row r="433" spans="1:5" ht="13.5" customHeight="1">
      <c r="A433" s="35" t="s">
        <v>80</v>
      </c>
      <c r="B433" s="83"/>
      <c r="C433" s="82"/>
      <c r="E433" s="142"/>
    </row>
    <row r="434" spans="1:5" ht="13.5" customHeight="1">
      <c r="A434" s="66" t="s">
        <v>81</v>
      </c>
      <c r="B434" s="83"/>
      <c r="C434" s="82"/>
      <c r="E434" s="142"/>
    </row>
    <row r="435" spans="1:5" ht="13.5" customHeight="1">
      <c r="A435" s="66" t="s">
        <v>111</v>
      </c>
      <c r="B435" s="83"/>
      <c r="C435" s="82"/>
      <c r="E435" s="142"/>
    </row>
    <row r="436" spans="1:5" ht="13.5" customHeight="1">
      <c r="A436" s="66" t="s">
        <v>82</v>
      </c>
      <c r="B436" s="83"/>
      <c r="C436" s="82"/>
      <c r="E436" s="142"/>
    </row>
    <row r="437" spans="1:5" ht="13.5" customHeight="1">
      <c r="A437" s="31" t="s">
        <v>83</v>
      </c>
      <c r="B437" s="81"/>
      <c r="C437" s="82">
        <v>35312982</v>
      </c>
      <c r="D437" s="110">
        <v>21713302</v>
      </c>
      <c r="E437" s="142">
        <f t="shared" ref="E437:E446" si="14">SUM(D437/C437)*100</f>
        <v>61.488157528016188</v>
      </c>
    </row>
    <row r="438" spans="1:5" ht="13.5" customHeight="1">
      <c r="A438" s="31" t="s">
        <v>84</v>
      </c>
      <c r="B438" s="81">
        <v>669891000</v>
      </c>
      <c r="C438" s="82">
        <v>870347573</v>
      </c>
      <c r="D438" s="110">
        <v>525909916</v>
      </c>
      <c r="E438" s="142">
        <f t="shared" si="14"/>
        <v>60.425275179115133</v>
      </c>
    </row>
    <row r="439" spans="1:5" ht="13.5" customHeight="1">
      <c r="A439" s="31" t="s">
        <v>85</v>
      </c>
      <c r="B439" s="81">
        <v>31000000</v>
      </c>
      <c r="C439" s="82">
        <v>31110002</v>
      </c>
      <c r="D439" s="110">
        <v>12956400</v>
      </c>
      <c r="E439" s="142">
        <f t="shared" si="14"/>
        <v>41.647056146123042</v>
      </c>
    </row>
    <row r="440" spans="1:5" ht="13.5" customHeight="1">
      <c r="A440" s="66" t="s">
        <v>86</v>
      </c>
      <c r="B440" s="83"/>
      <c r="C440" s="82"/>
      <c r="E440" s="142"/>
    </row>
    <row r="441" spans="1:5" ht="13.5" customHeight="1">
      <c r="A441" s="66" t="s">
        <v>87</v>
      </c>
      <c r="B441" s="83"/>
      <c r="C441" s="82"/>
      <c r="E441" s="142"/>
    </row>
    <row r="442" spans="1:5" ht="13.5" customHeight="1">
      <c r="A442" s="66" t="s">
        <v>88</v>
      </c>
      <c r="B442" s="83"/>
      <c r="C442" s="82"/>
      <c r="E442" s="142"/>
    </row>
    <row r="443" spans="1:5" ht="13.5" customHeight="1">
      <c r="A443" s="66" t="s">
        <v>89</v>
      </c>
      <c r="B443" s="83"/>
      <c r="C443" s="82"/>
      <c r="E443" s="142"/>
    </row>
    <row r="444" spans="1:5" ht="13.5" customHeight="1">
      <c r="A444" s="66" t="s">
        <v>90</v>
      </c>
      <c r="B444" s="83"/>
      <c r="C444" s="82"/>
      <c r="E444" s="142"/>
    </row>
    <row r="445" spans="1:5" ht="13.5" customHeight="1">
      <c r="A445" s="31" t="s">
        <v>91</v>
      </c>
      <c r="B445" s="81">
        <v>187773913</v>
      </c>
      <c r="C445" s="82">
        <v>192213796</v>
      </c>
      <c r="D445" s="110">
        <v>71097796</v>
      </c>
      <c r="E445" s="142">
        <f t="shared" si="14"/>
        <v>36.988914156817337</v>
      </c>
    </row>
    <row r="446" spans="1:5" ht="13.5" customHeight="1">
      <c r="A446" s="36" t="s">
        <v>92</v>
      </c>
      <c r="B446" s="81">
        <f>B445+B439+B438+B437+B432+B431+B409+B410+B430</f>
        <v>1386345841</v>
      </c>
      <c r="C446" s="81">
        <f>C445+C439+C438+C437+C432+C431+C409+C410+C430</f>
        <v>2345405256</v>
      </c>
      <c r="D446" s="81">
        <f>D445+D439+D438+D437+D432+D431+D409+D410+D430</f>
        <v>1604854045</v>
      </c>
      <c r="E446" s="142">
        <f t="shared" si="14"/>
        <v>68.425447623368001</v>
      </c>
    </row>
    <row r="447" spans="1:5" ht="13.5" customHeight="1">
      <c r="B447" s="83"/>
      <c r="C447" s="82"/>
      <c r="E447" s="142"/>
    </row>
    <row r="448" spans="1:5" ht="13.5" customHeight="1">
      <c r="A448" s="30" t="s">
        <v>102</v>
      </c>
      <c r="B448" s="83"/>
      <c r="C448" s="82"/>
      <c r="E448" s="142"/>
    </row>
    <row r="449" spans="1:5" ht="13.5" customHeight="1">
      <c r="A449" s="31" t="s">
        <v>59</v>
      </c>
      <c r="B449" s="83">
        <v>1654000</v>
      </c>
      <c r="C449" s="83">
        <v>1654000</v>
      </c>
      <c r="D449" s="110">
        <v>1652904</v>
      </c>
      <c r="E449" s="142">
        <f t="shared" ref="E449:E467" si="15">SUM(D449/C449)*100</f>
        <v>99.933736396614265</v>
      </c>
    </row>
    <row r="450" spans="1:5" ht="13.5" customHeight="1">
      <c r="A450" s="31" t="s">
        <v>60</v>
      </c>
      <c r="B450" s="83">
        <v>290000</v>
      </c>
      <c r="C450" s="83">
        <v>290000</v>
      </c>
      <c r="D450" s="110">
        <v>275485</v>
      </c>
      <c r="E450" s="142">
        <f t="shared" si="15"/>
        <v>94.994827586206895</v>
      </c>
    </row>
    <row r="451" spans="1:5" ht="13.5" customHeight="1">
      <c r="A451" s="31" t="s">
        <v>61</v>
      </c>
      <c r="B451" s="82"/>
      <c r="C451" s="83"/>
      <c r="E451" s="142"/>
    </row>
    <row r="452" spans="1:5" ht="13.5" customHeight="1">
      <c r="A452" s="66" t="s">
        <v>62</v>
      </c>
      <c r="B452" s="83"/>
      <c r="C452" s="83"/>
      <c r="E452" s="142"/>
    </row>
    <row r="453" spans="1:5" ht="13.5" customHeight="1">
      <c r="A453" s="66" t="s">
        <v>63</v>
      </c>
      <c r="B453" s="83"/>
      <c r="C453" s="83"/>
      <c r="E453" s="142"/>
    </row>
    <row r="454" spans="1:5" ht="13.5" customHeight="1">
      <c r="A454" s="66" t="s">
        <v>64</v>
      </c>
      <c r="B454" s="83"/>
      <c r="C454" s="83"/>
      <c r="E454" s="142"/>
    </row>
    <row r="455" spans="1:5" ht="13.5" customHeight="1">
      <c r="A455" s="66" t="s">
        <v>65</v>
      </c>
      <c r="B455" s="83"/>
      <c r="C455" s="83"/>
      <c r="E455" s="142"/>
    </row>
    <row r="456" spans="1:5" ht="13.5" customHeight="1">
      <c r="A456" s="66" t="s">
        <v>66</v>
      </c>
      <c r="B456" s="83"/>
      <c r="C456" s="83"/>
      <c r="E456" s="142"/>
    </row>
    <row r="457" spans="1:5" ht="13.5" customHeight="1">
      <c r="A457" s="66" t="s">
        <v>67</v>
      </c>
      <c r="B457" s="83"/>
      <c r="C457" s="83"/>
      <c r="E457" s="142"/>
    </row>
    <row r="458" spans="1:5" ht="13.5" customHeight="1">
      <c r="A458" s="66" t="s">
        <v>107</v>
      </c>
      <c r="B458" s="83"/>
      <c r="C458" s="83"/>
      <c r="E458" s="142"/>
    </row>
    <row r="459" spans="1:5" ht="13.5" customHeight="1">
      <c r="A459" s="66" t="s">
        <v>68</v>
      </c>
      <c r="B459" s="83"/>
      <c r="C459" s="83"/>
      <c r="E459" s="142"/>
    </row>
    <row r="460" spans="1:5" ht="13.5" customHeight="1">
      <c r="A460" s="66" t="s">
        <v>69</v>
      </c>
      <c r="B460" s="83"/>
      <c r="C460" s="83"/>
      <c r="E460" s="142"/>
    </row>
    <row r="461" spans="1:5" ht="13.5" customHeight="1">
      <c r="A461" s="66" t="s">
        <v>70</v>
      </c>
      <c r="B461" s="83"/>
      <c r="C461" s="83"/>
      <c r="E461" s="142"/>
    </row>
    <row r="462" spans="1:5" ht="13.5" customHeight="1">
      <c r="A462" s="66" t="s">
        <v>71</v>
      </c>
      <c r="B462" s="83">
        <v>900000</v>
      </c>
      <c r="C462" s="83">
        <v>900000</v>
      </c>
      <c r="D462" s="136">
        <v>900000</v>
      </c>
      <c r="E462" s="142">
        <f t="shared" si="15"/>
        <v>100</v>
      </c>
    </row>
    <row r="463" spans="1:5" ht="13.5" customHeight="1">
      <c r="A463" s="66" t="s">
        <v>72</v>
      </c>
      <c r="B463" s="83">
        <v>45249000</v>
      </c>
      <c r="C463" s="83">
        <v>44332570</v>
      </c>
      <c r="D463" s="110">
        <v>28343111</v>
      </c>
      <c r="E463" s="142">
        <f t="shared" si="15"/>
        <v>63.932930123383322</v>
      </c>
    </row>
    <row r="464" spans="1:5" ht="13.5" customHeight="1">
      <c r="A464" s="66" t="s">
        <v>73</v>
      </c>
      <c r="B464" s="83"/>
      <c r="C464" s="83"/>
      <c r="D464" s="110"/>
      <c r="E464" s="142"/>
    </row>
    <row r="465" spans="1:5" ht="13.5" customHeight="1">
      <c r="A465" s="66" t="s">
        <v>110</v>
      </c>
      <c r="B465" s="83"/>
      <c r="C465" s="83"/>
      <c r="D465" s="110"/>
      <c r="E465" s="142"/>
    </row>
    <row r="466" spans="1:5" ht="13.5" customHeight="1">
      <c r="A466" s="67" t="s">
        <v>74</v>
      </c>
      <c r="B466" s="83">
        <v>11920230</v>
      </c>
      <c r="C466" s="83">
        <v>11920230</v>
      </c>
      <c r="D466" s="110">
        <v>7862055</v>
      </c>
      <c r="E466" s="142">
        <f t="shared" si="15"/>
        <v>65.95556461578343</v>
      </c>
    </row>
    <row r="467" spans="1:5" ht="13.5" customHeight="1">
      <c r="A467" s="66" t="s">
        <v>112</v>
      </c>
      <c r="B467" s="83">
        <v>5832000</v>
      </c>
      <c r="C467" s="83">
        <v>5832000</v>
      </c>
      <c r="D467" s="110">
        <v>2920000</v>
      </c>
      <c r="E467" s="142">
        <f t="shared" si="15"/>
        <v>50.06858710562414</v>
      </c>
    </row>
    <row r="468" spans="1:5" ht="13.5" customHeight="1">
      <c r="A468" s="66" t="s">
        <v>75</v>
      </c>
      <c r="B468" s="83"/>
      <c r="C468" s="83"/>
      <c r="D468" s="110"/>
      <c r="E468" s="142"/>
    </row>
    <row r="469" spans="1:5" ht="13.5" customHeight="1">
      <c r="A469" s="66" t="s">
        <v>76</v>
      </c>
      <c r="B469" s="83">
        <v>5000</v>
      </c>
      <c r="C469" s="83">
        <v>592355005</v>
      </c>
      <c r="D469" s="110">
        <v>592350005</v>
      </c>
      <c r="E469" s="142">
        <f t="shared" ref="E469:E526" si="16">SUM(D469/C469)*100</f>
        <v>99.999155911580417</v>
      </c>
    </row>
    <row r="470" spans="1:5" ht="13.5" customHeight="1">
      <c r="A470" s="33" t="s">
        <v>77</v>
      </c>
      <c r="B470" s="82">
        <v>63906230</v>
      </c>
      <c r="C470" s="83">
        <v>655339805</v>
      </c>
      <c r="D470" s="110">
        <v>632375171</v>
      </c>
      <c r="E470" s="142">
        <f t="shared" si="16"/>
        <v>96.495766955587257</v>
      </c>
    </row>
    <row r="471" spans="1:5" ht="13.5" customHeight="1">
      <c r="A471" s="31" t="s">
        <v>78</v>
      </c>
      <c r="B471" s="83"/>
      <c r="C471" s="83"/>
      <c r="E471" s="142"/>
    </row>
    <row r="472" spans="1:5" ht="13.5" customHeight="1">
      <c r="A472" s="31" t="s">
        <v>79</v>
      </c>
      <c r="B472" s="83"/>
      <c r="C472" s="83"/>
      <c r="E472" s="142"/>
    </row>
    <row r="473" spans="1:5" ht="13.5" customHeight="1">
      <c r="A473" s="35" t="s">
        <v>80</v>
      </c>
      <c r="B473" s="83"/>
      <c r="C473" s="83"/>
      <c r="E473" s="142"/>
    </row>
    <row r="474" spans="1:5" ht="13.5" customHeight="1">
      <c r="A474" s="66" t="s">
        <v>81</v>
      </c>
      <c r="B474" s="83"/>
      <c r="C474" s="83"/>
      <c r="E474" s="142"/>
    </row>
    <row r="475" spans="1:5" ht="13.5" customHeight="1">
      <c r="A475" s="66" t="s">
        <v>111</v>
      </c>
      <c r="B475" s="83"/>
      <c r="C475" s="83"/>
      <c r="E475" s="142"/>
    </row>
    <row r="476" spans="1:5" ht="13.5" customHeight="1">
      <c r="A476" s="66" t="s">
        <v>82</v>
      </c>
      <c r="B476" s="83"/>
      <c r="C476" s="83"/>
      <c r="E476" s="142"/>
    </row>
    <row r="477" spans="1:5" ht="13.5" customHeight="1">
      <c r="A477" s="31" t="s">
        <v>83</v>
      </c>
      <c r="B477" s="83"/>
      <c r="C477" s="83"/>
      <c r="E477" s="142"/>
    </row>
    <row r="478" spans="1:5" ht="13.5" customHeight="1">
      <c r="A478" s="31" t="s">
        <v>84</v>
      </c>
      <c r="B478" s="83"/>
      <c r="C478" s="83"/>
      <c r="E478" s="142"/>
    </row>
    <row r="479" spans="1:5" ht="13.5" customHeight="1">
      <c r="A479" s="31" t="s">
        <v>85</v>
      </c>
      <c r="B479" s="83"/>
      <c r="C479" s="83"/>
      <c r="E479" s="142"/>
    </row>
    <row r="480" spans="1:5" ht="13.5" customHeight="1">
      <c r="A480" s="66" t="s">
        <v>86</v>
      </c>
      <c r="B480" s="83"/>
      <c r="C480" s="83"/>
      <c r="E480" s="142"/>
    </row>
    <row r="481" spans="1:5" s="38" customFormat="1" ht="13.5" customHeight="1">
      <c r="A481" s="66" t="s">
        <v>87</v>
      </c>
      <c r="B481" s="81"/>
      <c r="C481" s="81"/>
      <c r="D481" s="108"/>
      <c r="E481" s="142"/>
    </row>
    <row r="482" spans="1:5" s="38" customFormat="1" ht="13.5" customHeight="1">
      <c r="A482" s="66" t="s">
        <v>88</v>
      </c>
      <c r="B482" s="81"/>
      <c r="C482" s="81"/>
      <c r="D482" s="108"/>
      <c r="E482" s="142"/>
    </row>
    <row r="483" spans="1:5" s="38" customFormat="1" ht="13.5" customHeight="1">
      <c r="A483" s="66" t="s">
        <v>89</v>
      </c>
      <c r="B483" s="81"/>
      <c r="C483" s="81"/>
      <c r="D483" s="108"/>
      <c r="E483" s="142"/>
    </row>
    <row r="484" spans="1:5" s="38" customFormat="1" ht="13.5" customHeight="1">
      <c r="A484" s="66" t="s">
        <v>90</v>
      </c>
      <c r="B484" s="81"/>
      <c r="C484" s="81"/>
      <c r="D484" s="108"/>
      <c r="E484" s="142"/>
    </row>
    <row r="485" spans="1:5" s="38" customFormat="1" ht="13.5" customHeight="1">
      <c r="A485" s="31" t="s">
        <v>91</v>
      </c>
      <c r="B485" s="81"/>
      <c r="C485" s="81"/>
      <c r="D485" s="108"/>
      <c r="E485" s="142"/>
    </row>
    <row r="486" spans="1:5" s="38" customFormat="1" ht="13.5" customHeight="1">
      <c r="A486" s="36" t="s">
        <v>92</v>
      </c>
      <c r="B486" s="80">
        <f>B449+B450+B451+B462+B463+B466+B467+B469</f>
        <v>65850230</v>
      </c>
      <c r="C486" s="80">
        <f>C449+C450+C451+C462+C463+C466+C467+C469</f>
        <v>657283805</v>
      </c>
      <c r="D486" s="80">
        <f>D449+D450+D451+D462+D463+D466+D467+D469</f>
        <v>634303560</v>
      </c>
      <c r="E486" s="142">
        <f>SUM(D486/C486)*100</f>
        <v>96.503756090567308</v>
      </c>
    </row>
    <row r="487" spans="1:5" s="38" customFormat="1" ht="13.5" customHeight="1">
      <c r="A487" s="36"/>
      <c r="B487" s="81"/>
      <c r="C487" s="81"/>
      <c r="D487" s="108"/>
      <c r="E487" s="142"/>
    </row>
    <row r="488" spans="1:5" s="38" customFormat="1" ht="13.5" customHeight="1">
      <c r="A488" s="42" t="s">
        <v>12</v>
      </c>
      <c r="B488" s="81"/>
      <c r="C488" s="81"/>
      <c r="D488" s="108"/>
      <c r="E488" s="142"/>
    </row>
    <row r="489" spans="1:5" s="38" customFormat="1" ht="13.5" customHeight="1">
      <c r="A489" s="30" t="s">
        <v>59</v>
      </c>
      <c r="B489" s="80">
        <f t="shared" ref="B489:D504" si="17">B449+B409+B369+B329</f>
        <v>1386651071</v>
      </c>
      <c r="C489" s="80">
        <f t="shared" si="17"/>
        <v>1691762339</v>
      </c>
      <c r="D489" s="80">
        <f t="shared" si="17"/>
        <v>1653755797</v>
      </c>
      <c r="E489" s="142">
        <f t="shared" si="16"/>
        <v>97.753434916723251</v>
      </c>
    </row>
    <row r="490" spans="1:5" s="38" customFormat="1" ht="13.5" customHeight="1">
      <c r="A490" s="30" t="s">
        <v>60</v>
      </c>
      <c r="B490" s="80">
        <f t="shared" si="17"/>
        <v>241412924</v>
      </c>
      <c r="C490" s="80">
        <f t="shared" si="17"/>
        <v>283025035</v>
      </c>
      <c r="D490" s="80">
        <f t="shared" si="17"/>
        <v>270761361</v>
      </c>
      <c r="E490" s="142">
        <f t="shared" si="16"/>
        <v>95.666929605714913</v>
      </c>
    </row>
    <row r="491" spans="1:5" s="38" customFormat="1" ht="13.5" customHeight="1">
      <c r="A491" s="30" t="s">
        <v>61</v>
      </c>
      <c r="B491" s="80">
        <f t="shared" si="17"/>
        <v>55183090</v>
      </c>
      <c r="C491" s="80">
        <f t="shared" si="17"/>
        <v>0</v>
      </c>
      <c r="D491" s="80">
        <f t="shared" si="17"/>
        <v>0</v>
      </c>
      <c r="E491" s="142"/>
    </row>
    <row r="492" spans="1:5" s="38" customFormat="1" ht="13.5" customHeight="1">
      <c r="A492" s="42" t="s">
        <v>62</v>
      </c>
      <c r="B492" s="80">
        <f t="shared" si="17"/>
        <v>18940905</v>
      </c>
      <c r="C492" s="80">
        <f t="shared" si="17"/>
        <v>79695965</v>
      </c>
      <c r="D492" s="80">
        <f t="shared" si="17"/>
        <v>63632660</v>
      </c>
      <c r="E492" s="142">
        <f t="shared" si="16"/>
        <v>79.84426815084052</v>
      </c>
    </row>
    <row r="493" spans="1:5" s="38" customFormat="1" ht="13.5" customHeight="1">
      <c r="A493" s="42" t="s">
        <v>63</v>
      </c>
      <c r="B493" s="80">
        <f t="shared" si="17"/>
        <v>205290480</v>
      </c>
      <c r="C493" s="80">
        <f t="shared" si="17"/>
        <v>240544512</v>
      </c>
      <c r="D493" s="80">
        <f t="shared" si="17"/>
        <v>201950253</v>
      </c>
      <c r="E493" s="142">
        <f t="shared" si="16"/>
        <v>83.955460600988474</v>
      </c>
    </row>
    <row r="494" spans="1:5" s="38" customFormat="1" ht="13.5" customHeight="1">
      <c r="A494" s="42" t="s">
        <v>64</v>
      </c>
      <c r="B494" s="80">
        <f t="shared" si="17"/>
        <v>0</v>
      </c>
      <c r="C494" s="80">
        <f t="shared" si="17"/>
        <v>0</v>
      </c>
      <c r="D494" s="80">
        <f t="shared" si="17"/>
        <v>0</v>
      </c>
      <c r="E494" s="142"/>
    </row>
    <row r="495" spans="1:5" s="38" customFormat="1" ht="13.5" customHeight="1">
      <c r="A495" s="42" t="s">
        <v>151</v>
      </c>
      <c r="B495" s="80">
        <f t="shared" si="17"/>
        <v>10024764</v>
      </c>
      <c r="C495" s="80">
        <f t="shared" si="17"/>
        <v>15838240</v>
      </c>
      <c r="D495" s="80">
        <f t="shared" si="17"/>
        <v>11153673</v>
      </c>
      <c r="E495" s="142">
        <f t="shared" si="16"/>
        <v>70.422426986836911</v>
      </c>
    </row>
    <row r="496" spans="1:5" s="38" customFormat="1" ht="13.5" customHeight="1">
      <c r="A496" s="42" t="s">
        <v>66</v>
      </c>
      <c r="B496" s="80">
        <f t="shared" si="17"/>
        <v>7754000</v>
      </c>
      <c r="C496" s="80">
        <f t="shared" si="17"/>
        <v>8744129</v>
      </c>
      <c r="D496" s="80">
        <f t="shared" si="17"/>
        <v>8137784</v>
      </c>
      <c r="E496" s="142">
        <f t="shared" si="16"/>
        <v>93.06569013334547</v>
      </c>
    </row>
    <row r="497" spans="1:5" s="38" customFormat="1" ht="13.5" customHeight="1">
      <c r="A497" s="42" t="s">
        <v>67</v>
      </c>
      <c r="B497" s="80">
        <f t="shared" si="17"/>
        <v>153891726</v>
      </c>
      <c r="C497" s="80">
        <f t="shared" si="17"/>
        <v>146551230</v>
      </c>
      <c r="D497" s="80">
        <f t="shared" si="17"/>
        <v>132104720</v>
      </c>
      <c r="E497" s="142">
        <f t="shared" si="16"/>
        <v>90.142348174082201</v>
      </c>
    </row>
    <row r="498" spans="1:5" s="38" customFormat="1" ht="13.5" customHeight="1">
      <c r="A498" s="42" t="s">
        <v>107</v>
      </c>
      <c r="B498" s="80">
        <f t="shared" si="17"/>
        <v>47225245</v>
      </c>
      <c r="C498" s="80">
        <f t="shared" si="17"/>
        <v>53249239</v>
      </c>
      <c r="D498" s="80">
        <f t="shared" si="17"/>
        <v>51518068</v>
      </c>
      <c r="E498" s="142">
        <f t="shared" si="16"/>
        <v>96.748928186560562</v>
      </c>
    </row>
    <row r="499" spans="1:5" s="38" customFormat="1" ht="13.5" customHeight="1">
      <c r="A499" s="42" t="s">
        <v>68</v>
      </c>
      <c r="B499" s="80">
        <f t="shared" si="17"/>
        <v>5796000</v>
      </c>
      <c r="C499" s="80">
        <f t="shared" si="17"/>
        <v>8855997</v>
      </c>
      <c r="D499" s="80">
        <f t="shared" si="17"/>
        <v>8685287</v>
      </c>
      <c r="E499" s="142">
        <f t="shared" si="16"/>
        <v>98.072379654148477</v>
      </c>
    </row>
    <row r="500" spans="1:5" s="38" customFormat="1" ht="13.5" customHeight="1">
      <c r="A500" s="42" t="s">
        <v>69</v>
      </c>
      <c r="B500" s="80">
        <f t="shared" si="17"/>
        <v>25972000</v>
      </c>
      <c r="C500" s="80">
        <f t="shared" si="17"/>
        <v>45726993</v>
      </c>
      <c r="D500" s="80">
        <f t="shared" si="17"/>
        <v>32331280</v>
      </c>
      <c r="E500" s="142">
        <f t="shared" si="16"/>
        <v>70.705020992742732</v>
      </c>
    </row>
    <row r="501" spans="1:5" s="38" customFormat="1" ht="13.5" customHeight="1">
      <c r="A501" s="42" t="s">
        <v>70</v>
      </c>
      <c r="B501" s="80">
        <f>B461+B421+B381+B341</f>
        <v>8322649</v>
      </c>
      <c r="C501" s="80">
        <f t="shared" ref="C501:D501" si="18">C461+C421+C381+C341</f>
        <v>33321131</v>
      </c>
      <c r="D501" s="80">
        <f t="shared" si="18"/>
        <v>32746981</v>
      </c>
      <c r="E501" s="142">
        <f t="shared" si="16"/>
        <v>98.276919231823186</v>
      </c>
    </row>
    <row r="502" spans="1:5" s="38" customFormat="1" ht="13.5" customHeight="1">
      <c r="A502" s="42" t="s">
        <v>71</v>
      </c>
      <c r="B502" s="80">
        <f t="shared" si="17"/>
        <v>204726749</v>
      </c>
      <c r="C502" s="80">
        <f t="shared" si="17"/>
        <v>524222899</v>
      </c>
      <c r="D502" s="80">
        <f t="shared" si="17"/>
        <v>417846324</v>
      </c>
      <c r="E502" s="142">
        <f t="shared" si="16"/>
        <v>79.707758817304168</v>
      </c>
    </row>
    <row r="503" spans="1:5" s="38" customFormat="1" ht="13.5" customHeight="1">
      <c r="A503" s="42" t="s">
        <v>72</v>
      </c>
      <c r="B503" s="80">
        <f t="shared" si="17"/>
        <v>157250306</v>
      </c>
      <c r="C503" s="80">
        <f t="shared" si="17"/>
        <v>247099388</v>
      </c>
      <c r="D503" s="80">
        <f t="shared" si="17"/>
        <v>196501782</v>
      </c>
      <c r="E503" s="142">
        <f t="shared" si="16"/>
        <v>79.523378665753725</v>
      </c>
    </row>
    <row r="504" spans="1:5" s="38" customFormat="1" ht="13.5" customHeight="1">
      <c r="A504" s="42" t="s">
        <v>73</v>
      </c>
      <c r="B504" s="80">
        <f t="shared" si="17"/>
        <v>666000</v>
      </c>
      <c r="C504" s="80">
        <f t="shared" si="17"/>
        <v>690474</v>
      </c>
      <c r="D504" s="80">
        <f t="shared" si="17"/>
        <v>608100</v>
      </c>
      <c r="E504" s="142">
        <f t="shared" si="16"/>
        <v>88.069934566688971</v>
      </c>
    </row>
    <row r="505" spans="1:5" s="38" customFormat="1" ht="13.5" customHeight="1">
      <c r="A505" s="42" t="s">
        <v>110</v>
      </c>
      <c r="B505" s="80">
        <f t="shared" ref="B505:D520" si="19">B465+B425+B385+B345</f>
        <v>370000</v>
      </c>
      <c r="C505" s="80">
        <f t="shared" si="19"/>
        <v>6024157</v>
      </c>
      <c r="D505" s="80">
        <f t="shared" si="19"/>
        <v>4569157</v>
      </c>
      <c r="E505" s="142">
        <f t="shared" si="16"/>
        <v>75.847243025040683</v>
      </c>
    </row>
    <row r="506" spans="1:5" s="38" customFormat="1" ht="13.5" customHeight="1">
      <c r="A506" s="46" t="s">
        <v>74</v>
      </c>
      <c r="B506" s="80">
        <f t="shared" si="19"/>
        <v>143497812</v>
      </c>
      <c r="C506" s="80">
        <f t="shared" si="19"/>
        <v>199951666</v>
      </c>
      <c r="D506" s="80">
        <f t="shared" si="19"/>
        <v>160432499</v>
      </c>
      <c r="E506" s="142">
        <f t="shared" si="16"/>
        <v>80.23564004713019</v>
      </c>
    </row>
    <row r="507" spans="1:5" s="38" customFormat="1" ht="13.5" customHeight="1">
      <c r="A507" s="42" t="s">
        <v>112</v>
      </c>
      <c r="B507" s="80">
        <f t="shared" si="19"/>
        <v>105678052</v>
      </c>
      <c r="C507" s="80">
        <f t="shared" si="19"/>
        <v>71881529</v>
      </c>
      <c r="D507" s="80">
        <f t="shared" si="19"/>
        <v>39666125</v>
      </c>
      <c r="E507" s="142">
        <f t="shared" si="16"/>
        <v>55.182639478912584</v>
      </c>
    </row>
    <row r="508" spans="1:5" s="38" customFormat="1" ht="13.5" customHeight="1">
      <c r="A508" s="42" t="s">
        <v>118</v>
      </c>
      <c r="B508" s="80">
        <f t="shared" si="19"/>
        <v>36130000</v>
      </c>
      <c r="C508" s="80">
        <f t="shared" si="19"/>
        <v>36102160</v>
      </c>
      <c r="D508" s="80">
        <f t="shared" si="19"/>
        <v>1604</v>
      </c>
      <c r="E508" s="142">
        <f t="shared" si="16"/>
        <v>4.442947457991433E-3</v>
      </c>
    </row>
    <row r="509" spans="1:5" s="38" customFormat="1" ht="13.5" customHeight="1">
      <c r="A509" s="42" t="s">
        <v>76</v>
      </c>
      <c r="B509" s="80">
        <f t="shared" si="19"/>
        <v>12572659</v>
      </c>
      <c r="C509" s="80">
        <f t="shared" si="19"/>
        <v>644548161</v>
      </c>
      <c r="D509" s="80">
        <f t="shared" si="19"/>
        <v>643133737</v>
      </c>
      <c r="E509" s="142">
        <f t="shared" si="16"/>
        <v>99.780555731040238</v>
      </c>
    </row>
    <row r="510" spans="1:5" s="38" customFormat="1" ht="13.5" customHeight="1">
      <c r="A510" s="85" t="s">
        <v>77</v>
      </c>
      <c r="B510" s="80">
        <f t="shared" ref="B510:D510" si="20">B470+B430+B390+B350</f>
        <v>1144109347</v>
      </c>
      <c r="C510" s="80">
        <f t="shared" si="20"/>
        <v>2363047870</v>
      </c>
      <c r="D510" s="80">
        <f t="shared" si="20"/>
        <v>2005020034</v>
      </c>
      <c r="E510" s="142">
        <f t="shared" si="16"/>
        <v>84.848896184231776</v>
      </c>
    </row>
    <row r="511" spans="1:5" s="38" customFormat="1" ht="13.5" customHeight="1">
      <c r="A511" s="30" t="s">
        <v>78</v>
      </c>
      <c r="B511" s="80">
        <f t="shared" si="19"/>
        <v>28000000</v>
      </c>
      <c r="C511" s="80">
        <f t="shared" si="19"/>
        <v>37466417</v>
      </c>
      <c r="D511" s="80">
        <f t="shared" si="19"/>
        <v>30101246</v>
      </c>
      <c r="E511" s="142">
        <f t="shared" si="16"/>
        <v>80.341939289257354</v>
      </c>
    </row>
    <row r="512" spans="1:5" s="38" customFormat="1" ht="13.5" customHeight="1">
      <c r="A512" s="30" t="s">
        <v>79</v>
      </c>
      <c r="B512" s="80">
        <f t="shared" si="19"/>
        <v>144723595</v>
      </c>
      <c r="C512" s="80">
        <f t="shared" si="19"/>
        <v>280091227</v>
      </c>
      <c r="D512" s="80">
        <f t="shared" si="19"/>
        <v>219586394</v>
      </c>
      <c r="E512" s="142">
        <f t="shared" si="16"/>
        <v>78.398169179358121</v>
      </c>
    </row>
    <row r="513" spans="1:5" s="38" customFormat="1" ht="13.5" customHeight="1">
      <c r="A513" s="47" t="s">
        <v>80</v>
      </c>
      <c r="B513" s="80">
        <f t="shared" si="19"/>
        <v>0</v>
      </c>
      <c r="C513" s="80">
        <f t="shared" si="19"/>
        <v>0</v>
      </c>
      <c r="D513" s="80">
        <f t="shared" si="19"/>
        <v>0</v>
      </c>
      <c r="E513" s="142"/>
    </row>
    <row r="514" spans="1:5" s="38" customFormat="1" ht="13.5" customHeight="1">
      <c r="A514" s="94" t="s">
        <v>142</v>
      </c>
      <c r="B514" s="80">
        <f t="shared" si="19"/>
        <v>0</v>
      </c>
      <c r="C514" s="80">
        <f t="shared" si="19"/>
        <v>4214840</v>
      </c>
      <c r="D514" s="80">
        <f t="shared" si="19"/>
        <v>4214840</v>
      </c>
      <c r="E514" s="142">
        <f t="shared" si="16"/>
        <v>100</v>
      </c>
    </row>
    <row r="515" spans="1:5" s="38" customFormat="1" ht="13.5" customHeight="1">
      <c r="A515" s="94" t="s">
        <v>143</v>
      </c>
      <c r="B515" s="80">
        <f t="shared" si="19"/>
        <v>0</v>
      </c>
      <c r="C515" s="80">
        <f t="shared" si="19"/>
        <v>13488750</v>
      </c>
      <c r="D515" s="80">
        <f t="shared" si="19"/>
        <v>12128750</v>
      </c>
      <c r="E515" s="142">
        <f t="shared" si="16"/>
        <v>89.917523862477992</v>
      </c>
    </row>
    <row r="516" spans="1:5" s="38" customFormat="1" ht="13.5" customHeight="1">
      <c r="A516" s="94" t="s">
        <v>144</v>
      </c>
      <c r="B516" s="80">
        <f t="shared" si="19"/>
        <v>0</v>
      </c>
      <c r="C516" s="80">
        <f t="shared" si="19"/>
        <v>0</v>
      </c>
      <c r="D516" s="80">
        <f t="shared" si="19"/>
        <v>0</v>
      </c>
      <c r="E516" s="142"/>
    </row>
    <row r="517" spans="1:5" s="38" customFormat="1" ht="13.5" customHeight="1">
      <c r="A517" s="30" t="s">
        <v>83</v>
      </c>
      <c r="B517" s="80">
        <f t="shared" si="19"/>
        <v>8809000</v>
      </c>
      <c r="C517" s="80">
        <f t="shared" si="19"/>
        <v>79710262</v>
      </c>
      <c r="D517" s="80">
        <f t="shared" si="19"/>
        <v>63877768</v>
      </c>
      <c r="E517" s="142">
        <f t="shared" si="16"/>
        <v>80.137445790856887</v>
      </c>
    </row>
    <row r="518" spans="1:5" s="38" customFormat="1" ht="13.5" customHeight="1">
      <c r="A518" s="30" t="s">
        <v>84</v>
      </c>
      <c r="B518" s="80">
        <f t="shared" si="19"/>
        <v>669891000</v>
      </c>
      <c r="C518" s="80">
        <f t="shared" si="19"/>
        <v>884433632</v>
      </c>
      <c r="D518" s="80">
        <f t="shared" si="19"/>
        <v>539995975</v>
      </c>
      <c r="E518" s="142">
        <f t="shared" si="16"/>
        <v>61.055567705955347</v>
      </c>
    </row>
    <row r="519" spans="1:5" s="38" customFormat="1" ht="13.5" customHeight="1">
      <c r="A519" s="30" t="s">
        <v>85</v>
      </c>
      <c r="B519" s="80">
        <f t="shared" si="19"/>
        <v>31000000</v>
      </c>
      <c r="C519" s="80">
        <f t="shared" si="19"/>
        <v>31110002</v>
      </c>
      <c r="D519" s="80">
        <f t="shared" si="19"/>
        <v>12956400</v>
      </c>
      <c r="E519" s="142">
        <f t="shared" si="16"/>
        <v>41.647056146123042</v>
      </c>
    </row>
    <row r="520" spans="1:5" s="38" customFormat="1" ht="13.5" customHeight="1">
      <c r="A520" s="42" t="s">
        <v>86</v>
      </c>
      <c r="B520" s="80">
        <f t="shared" si="19"/>
        <v>0</v>
      </c>
      <c r="C520" s="80">
        <f t="shared" si="19"/>
        <v>0</v>
      </c>
      <c r="D520" s="80">
        <f t="shared" si="19"/>
        <v>0</v>
      </c>
      <c r="E520" s="142"/>
    </row>
    <row r="521" spans="1:5" s="38" customFormat="1" ht="13.5" customHeight="1">
      <c r="A521" s="42" t="s">
        <v>145</v>
      </c>
      <c r="B521" s="80">
        <f t="shared" ref="B521:D525" si="21">B481+B441+B401+B361</f>
        <v>0</v>
      </c>
      <c r="C521" s="80">
        <f t="shared" si="21"/>
        <v>0</v>
      </c>
      <c r="D521" s="80">
        <f t="shared" si="21"/>
        <v>0</v>
      </c>
      <c r="E521" s="142"/>
    </row>
    <row r="522" spans="1:5" s="38" customFormat="1" ht="13.5" customHeight="1">
      <c r="A522" s="42" t="s">
        <v>146</v>
      </c>
      <c r="B522" s="80">
        <f t="shared" si="21"/>
        <v>0</v>
      </c>
      <c r="C522" s="80">
        <f t="shared" si="21"/>
        <v>0</v>
      </c>
      <c r="D522" s="80">
        <f t="shared" si="21"/>
        <v>0</v>
      </c>
      <c r="E522" s="142"/>
    </row>
    <row r="523" spans="1:5" ht="13.5" customHeight="1">
      <c r="A523" s="42" t="s">
        <v>147</v>
      </c>
      <c r="B523" s="80">
        <f t="shared" si="21"/>
        <v>0</v>
      </c>
      <c r="C523" s="80">
        <f t="shared" si="21"/>
        <v>0</v>
      </c>
      <c r="D523" s="80">
        <f t="shared" si="21"/>
        <v>0</v>
      </c>
      <c r="E523" s="142"/>
    </row>
    <row r="524" spans="1:5" ht="13.5" customHeight="1">
      <c r="A524" s="42" t="s">
        <v>148</v>
      </c>
      <c r="B524" s="80">
        <f t="shared" si="21"/>
        <v>0</v>
      </c>
      <c r="C524" s="80">
        <f t="shared" si="21"/>
        <v>0</v>
      </c>
      <c r="D524" s="80">
        <f t="shared" si="21"/>
        <v>0</v>
      </c>
      <c r="E524" s="142"/>
    </row>
    <row r="525" spans="1:5" ht="13.5" customHeight="1">
      <c r="A525" s="30" t="s">
        <v>91</v>
      </c>
      <c r="B525" s="80">
        <f t="shared" si="21"/>
        <v>187773913</v>
      </c>
      <c r="C525" s="80">
        <f t="shared" si="21"/>
        <v>192213796</v>
      </c>
      <c r="D525" s="80">
        <f t="shared" si="21"/>
        <v>71097796</v>
      </c>
      <c r="E525" s="142">
        <f t="shared" si="16"/>
        <v>36.988914156817337</v>
      </c>
    </row>
    <row r="526" spans="1:5" ht="13.5" customHeight="1">
      <c r="A526" s="36" t="s">
        <v>92</v>
      </c>
      <c r="B526" s="80">
        <f t="shared" ref="B526:D526" si="22">B486+B446+B406+B366</f>
        <v>3842370850</v>
      </c>
      <c r="C526" s="80">
        <f t="shared" si="22"/>
        <v>5845260580</v>
      </c>
      <c r="D526" s="80">
        <f t="shared" si="22"/>
        <v>4869552771</v>
      </c>
      <c r="E526" s="142">
        <f t="shared" si="16"/>
        <v>83.307710654706185</v>
      </c>
    </row>
    <row r="527" spans="1:5" ht="13.5" customHeight="1">
      <c r="B527" s="83"/>
      <c r="C527" s="83"/>
    </row>
  </sheetData>
  <phoneticPr fontId="9" type="noConversion"/>
  <pageMargins left="0.74803149606299213" right="0.39370078740157483" top="0.98425196850393704" bottom="0.98425196850393704" header="0.51181102362204722" footer="0.51181102362204722"/>
  <pageSetup paperSize="9" orientation="portrait" r:id="rId1"/>
  <headerFooter alignWithMargins="0">
    <oddHeader>&amp;C&amp;"Arial CE,Félkövér"&amp;12 2.  KIADÁSOK alakulása kiemelt előirányzatonként  &amp;Radatok Ft-ban</oddHead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41"/>
  <sheetViews>
    <sheetView view="pageLayout" topLeftCell="O1" zoomScaleSheetLayoutView="64" workbookViewId="0">
      <selection activeCell="W13" sqref="W13"/>
    </sheetView>
  </sheetViews>
  <sheetFormatPr defaultColWidth="13.140625" defaultRowHeight="12.75"/>
  <cols>
    <col min="1" max="1" width="46.7109375" style="13" customWidth="1"/>
    <col min="2" max="2" width="12" style="13" customWidth="1"/>
    <col min="3" max="3" width="11.42578125" style="13" customWidth="1"/>
    <col min="4" max="4" width="10.85546875" style="13" customWidth="1"/>
    <col min="5" max="5" width="10.28515625" style="13" customWidth="1"/>
    <col min="6" max="6" width="11.42578125" style="13" customWidth="1"/>
    <col min="7" max="7" width="10.5703125" style="13" customWidth="1"/>
    <col min="8" max="8" width="11" style="13" customWidth="1"/>
    <col min="9" max="9" width="12" style="13" customWidth="1"/>
    <col min="10" max="10" width="12.42578125" style="13" customWidth="1"/>
    <col min="11" max="12" width="10.5703125" style="13" customWidth="1"/>
    <col min="13" max="13" width="10.85546875" style="13" customWidth="1"/>
    <col min="14" max="14" width="11.28515625" style="13" customWidth="1"/>
    <col min="15" max="15" width="11" style="13" customWidth="1"/>
    <col min="16" max="16" width="11.140625" style="13" customWidth="1"/>
    <col min="17" max="17" width="12" style="13" customWidth="1"/>
    <col min="18" max="18" width="11.42578125" style="13" customWidth="1"/>
    <col min="19" max="19" width="13.140625" style="13" customWidth="1"/>
    <col min="20" max="20" width="11.85546875" style="13" customWidth="1"/>
    <col min="21" max="21" width="11" style="13" customWidth="1"/>
    <col min="22" max="22" width="11.85546875" style="13" customWidth="1"/>
    <col min="23" max="23" width="12.42578125" style="13" customWidth="1"/>
    <col min="24" max="16384" width="13.140625" style="13"/>
  </cols>
  <sheetData>
    <row r="1" spans="1:44" s="6" customFormat="1" ht="15.95" customHeight="1">
      <c r="A1" s="294" t="s">
        <v>0</v>
      </c>
      <c r="B1" s="291" t="s">
        <v>3</v>
      </c>
      <c r="C1" s="295"/>
      <c r="D1" s="295"/>
      <c r="E1" s="291" t="s">
        <v>32</v>
      </c>
      <c r="F1" s="295"/>
      <c r="G1" s="295"/>
      <c r="H1" s="291" t="s">
        <v>2</v>
      </c>
      <c r="I1" s="292"/>
      <c r="J1" s="292"/>
      <c r="K1" s="291" t="s">
        <v>4</v>
      </c>
      <c r="L1" s="292"/>
      <c r="M1" s="292"/>
      <c r="N1" s="291" t="s">
        <v>5</v>
      </c>
      <c r="O1" s="292"/>
      <c r="P1" s="292"/>
      <c r="Q1" s="291" t="s">
        <v>6</v>
      </c>
      <c r="R1" s="292"/>
      <c r="S1" s="292"/>
      <c r="T1" s="291" t="s">
        <v>1</v>
      </c>
      <c r="U1" s="292"/>
      <c r="V1" s="292"/>
      <c r="W1" s="293"/>
      <c r="X1" s="4"/>
      <c r="Y1" s="4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</row>
    <row r="2" spans="1:44" s="6" customFormat="1" ht="30" customHeight="1">
      <c r="A2" s="294"/>
      <c r="B2" s="8" t="s">
        <v>120</v>
      </c>
      <c r="C2" s="88" t="s">
        <v>140</v>
      </c>
      <c r="D2" s="88" t="s">
        <v>141</v>
      </c>
      <c r="E2" s="7" t="s">
        <v>121</v>
      </c>
      <c r="F2" s="88" t="s">
        <v>140</v>
      </c>
      <c r="G2" s="88" t="s">
        <v>141</v>
      </c>
      <c r="H2" s="7" t="s">
        <v>121</v>
      </c>
      <c r="I2" s="88" t="s">
        <v>140</v>
      </c>
      <c r="J2" s="88" t="s">
        <v>141</v>
      </c>
      <c r="K2" s="7" t="s">
        <v>122</v>
      </c>
      <c r="L2" s="88" t="s">
        <v>140</v>
      </c>
      <c r="M2" s="88" t="s">
        <v>141</v>
      </c>
      <c r="N2" s="7" t="s">
        <v>121</v>
      </c>
      <c r="O2" s="88" t="s">
        <v>140</v>
      </c>
      <c r="P2" s="88" t="s">
        <v>141</v>
      </c>
      <c r="Q2" s="7" t="s">
        <v>121</v>
      </c>
      <c r="R2" s="88" t="s">
        <v>140</v>
      </c>
      <c r="S2" s="88" t="s">
        <v>141</v>
      </c>
      <c r="T2" s="7" t="s">
        <v>121</v>
      </c>
      <c r="U2" s="88" t="s">
        <v>140</v>
      </c>
      <c r="V2" s="88" t="s">
        <v>141</v>
      </c>
      <c r="W2" s="8" t="s">
        <v>137</v>
      </c>
      <c r="X2" s="4"/>
      <c r="Y2" s="4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s="10" customFormat="1" ht="15.95" customHeight="1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  <c r="P3" s="9">
        <v>16</v>
      </c>
      <c r="Q3" s="9">
        <v>17</v>
      </c>
      <c r="R3" s="9">
        <v>18</v>
      </c>
      <c r="S3" s="9">
        <v>19</v>
      </c>
      <c r="T3" s="9">
        <v>20</v>
      </c>
      <c r="U3" s="9">
        <v>21</v>
      </c>
      <c r="V3" s="9">
        <v>22</v>
      </c>
      <c r="W3" s="9">
        <v>23</v>
      </c>
    </row>
    <row r="4" spans="1:44" s="1" customFormat="1" ht="15.95" customHeight="1">
      <c r="A4" s="2" t="s">
        <v>33</v>
      </c>
      <c r="B4" s="3">
        <v>140980368</v>
      </c>
      <c r="C4" s="3">
        <v>132624418</v>
      </c>
      <c r="D4" s="86">
        <v>129377410</v>
      </c>
      <c r="E4" s="3">
        <v>24597643</v>
      </c>
      <c r="F4" s="3">
        <v>24202862</v>
      </c>
      <c r="G4" s="3">
        <v>22245481</v>
      </c>
      <c r="H4" s="3">
        <v>232427000</v>
      </c>
      <c r="I4" s="3">
        <v>216973754</v>
      </c>
      <c r="J4" s="3">
        <v>173284629</v>
      </c>
      <c r="K4" s="3"/>
      <c r="L4" s="3"/>
      <c r="M4" s="3"/>
      <c r="N4" s="3"/>
      <c r="O4" s="3"/>
      <c r="P4" s="3"/>
      <c r="Q4" s="87">
        <v>7809000</v>
      </c>
      <c r="R4" s="3">
        <v>7890228</v>
      </c>
      <c r="S4" s="3">
        <v>7365612</v>
      </c>
      <c r="T4" s="16">
        <f t="shared" ref="T4:V11" si="0">SUM(B4+E4+H4+K4+N4+Q4)</f>
        <v>405814011</v>
      </c>
      <c r="U4" s="16">
        <f>SUM(C4+F4+I4+L4+O4+R4)</f>
        <v>381691262</v>
      </c>
      <c r="V4" s="16">
        <f t="shared" si="0"/>
        <v>332273132</v>
      </c>
      <c r="W4" s="117">
        <f>SUM(V4/U4)</f>
        <v>0.87052852679661297</v>
      </c>
    </row>
    <row r="5" spans="1:44" s="1" customFormat="1" ht="15.95" customHeight="1">
      <c r="A5" s="2" t="s">
        <v>34</v>
      </c>
      <c r="B5" s="3">
        <v>177982677</v>
      </c>
      <c r="C5" s="3">
        <v>173996404</v>
      </c>
      <c r="D5" s="3">
        <v>173996404</v>
      </c>
      <c r="E5" s="3">
        <v>31146968</v>
      </c>
      <c r="F5" s="3">
        <v>29365249</v>
      </c>
      <c r="G5" s="3">
        <v>29365249</v>
      </c>
      <c r="H5" s="3">
        <v>112418000</v>
      </c>
      <c r="I5" s="3">
        <v>122985176</v>
      </c>
      <c r="J5" s="3">
        <v>106482208</v>
      </c>
      <c r="K5" s="3"/>
      <c r="L5" s="3"/>
      <c r="M5" s="3"/>
      <c r="N5" s="3"/>
      <c r="O5" s="3"/>
      <c r="P5" s="3"/>
      <c r="Q5" s="3"/>
      <c r="R5" s="3">
        <v>4333959</v>
      </c>
      <c r="S5" s="3">
        <v>4333959</v>
      </c>
      <c r="T5" s="16">
        <f t="shared" si="0"/>
        <v>321547645</v>
      </c>
      <c r="U5" s="16">
        <f t="shared" si="0"/>
        <v>330680788</v>
      </c>
      <c r="V5" s="16">
        <f t="shared" si="0"/>
        <v>314177820</v>
      </c>
      <c r="W5" s="117">
        <f>SUM(V5/U5)</f>
        <v>0.95009396191471518</v>
      </c>
    </row>
    <row r="6" spans="1:44" s="1" customFormat="1" ht="15" customHeight="1">
      <c r="A6" s="2" t="s">
        <v>35</v>
      </c>
      <c r="B6" s="3">
        <v>267113323</v>
      </c>
      <c r="C6" s="3">
        <v>283542753</v>
      </c>
      <c r="D6" s="3">
        <v>283145893</v>
      </c>
      <c r="E6" s="3">
        <v>46700751</v>
      </c>
      <c r="F6" s="3">
        <v>48096384</v>
      </c>
      <c r="G6" s="3">
        <v>47150694</v>
      </c>
      <c r="H6" s="3">
        <v>21865000</v>
      </c>
      <c r="I6" s="3">
        <v>31991303</v>
      </c>
      <c r="J6" s="3">
        <v>25838061</v>
      </c>
      <c r="K6" s="3"/>
      <c r="L6" s="3"/>
      <c r="M6" s="3"/>
      <c r="N6" s="3"/>
      <c r="O6" s="3"/>
      <c r="P6" s="3"/>
      <c r="Q6" s="3"/>
      <c r="R6" s="3">
        <v>4797407</v>
      </c>
      <c r="S6" s="3">
        <v>3089957</v>
      </c>
      <c r="T6" s="16">
        <f t="shared" si="0"/>
        <v>335679074</v>
      </c>
      <c r="U6" s="16">
        <f t="shared" si="0"/>
        <v>368427847</v>
      </c>
      <c r="V6" s="16">
        <f t="shared" si="0"/>
        <v>359224605</v>
      </c>
      <c r="W6" s="117">
        <f t="shared" ref="W6:W8" si="1">SUM(V6/U6)</f>
        <v>0.9750202323875915</v>
      </c>
    </row>
    <row r="7" spans="1:44" s="1" customFormat="1" ht="15.95" customHeight="1">
      <c r="A7" s="2" t="s">
        <v>36</v>
      </c>
      <c r="B7" s="3">
        <v>34926949</v>
      </c>
      <c r="C7" s="3">
        <v>48779919</v>
      </c>
      <c r="D7" s="3">
        <v>45899554</v>
      </c>
      <c r="E7" s="3">
        <v>6053684</v>
      </c>
      <c r="F7" s="3">
        <v>7598271</v>
      </c>
      <c r="G7" s="3">
        <v>7105500</v>
      </c>
      <c r="H7" s="3">
        <v>14753000</v>
      </c>
      <c r="I7" s="3">
        <v>23998251</v>
      </c>
      <c r="J7" s="3">
        <v>21614308</v>
      </c>
      <c r="K7" s="3"/>
      <c r="L7" s="3">
        <v>2400000</v>
      </c>
      <c r="M7" s="3">
        <v>2400000</v>
      </c>
      <c r="N7" s="3"/>
      <c r="O7" s="3"/>
      <c r="P7" s="3"/>
      <c r="Q7" s="3"/>
      <c r="R7" s="3">
        <v>7694042</v>
      </c>
      <c r="S7" s="3">
        <v>7694042</v>
      </c>
      <c r="T7" s="16">
        <f t="shared" si="0"/>
        <v>55733633</v>
      </c>
      <c r="U7" s="16">
        <f t="shared" si="0"/>
        <v>90470483</v>
      </c>
      <c r="V7" s="16">
        <f t="shared" si="0"/>
        <v>84713404</v>
      </c>
      <c r="W7" s="117">
        <f t="shared" si="1"/>
        <v>0.9363651125859469</v>
      </c>
    </row>
    <row r="8" spans="1:44" ht="15.95" customHeight="1">
      <c r="A8" s="11" t="s">
        <v>41</v>
      </c>
      <c r="B8" s="12">
        <v>35990829</v>
      </c>
      <c r="C8" s="12">
        <v>52892708</v>
      </c>
      <c r="D8" s="12">
        <v>44093820</v>
      </c>
      <c r="E8" s="12">
        <v>6285099</v>
      </c>
      <c r="F8" s="12">
        <v>9609447</v>
      </c>
      <c r="G8" s="12">
        <v>6888600</v>
      </c>
      <c r="H8" s="12">
        <v>33837000</v>
      </c>
      <c r="I8" s="12">
        <v>49562284</v>
      </c>
      <c r="J8" s="12">
        <v>30300932</v>
      </c>
      <c r="K8" s="12"/>
      <c r="L8" s="12"/>
      <c r="M8" s="12"/>
      <c r="N8" s="12"/>
      <c r="O8" s="12"/>
      <c r="P8" s="12"/>
      <c r="Q8" s="12">
        <v>1000000</v>
      </c>
      <c r="R8" s="12">
        <v>13296635</v>
      </c>
      <c r="S8" s="12">
        <v>13296635</v>
      </c>
      <c r="T8" s="16">
        <f t="shared" si="0"/>
        <v>77112928</v>
      </c>
      <c r="U8" s="16">
        <f t="shared" si="0"/>
        <v>125361074</v>
      </c>
      <c r="V8" s="16">
        <f t="shared" si="0"/>
        <v>94579987</v>
      </c>
      <c r="W8" s="117">
        <f t="shared" si="1"/>
        <v>0.75446056724115174</v>
      </c>
    </row>
    <row r="9" spans="1:44" ht="15.95" customHeight="1">
      <c r="A9" s="14" t="s">
        <v>42</v>
      </c>
      <c r="B9" s="12">
        <v>11371000</v>
      </c>
      <c r="C9" s="3">
        <v>15926091</v>
      </c>
      <c r="D9" s="3">
        <v>14836518</v>
      </c>
      <c r="E9" s="12">
        <v>1990000</v>
      </c>
      <c r="F9" s="3">
        <v>2597346</v>
      </c>
      <c r="G9" s="3">
        <v>2526937</v>
      </c>
      <c r="H9" s="12">
        <v>5010000</v>
      </c>
      <c r="I9" s="3">
        <v>8365211</v>
      </c>
      <c r="J9" s="3">
        <v>5661429</v>
      </c>
      <c r="K9" s="12"/>
      <c r="L9" s="3"/>
      <c r="M9" s="3"/>
      <c r="N9" s="3"/>
      <c r="O9" s="3"/>
      <c r="P9" s="3"/>
      <c r="Q9" s="12">
        <v>0</v>
      </c>
      <c r="R9" s="3">
        <v>1032060</v>
      </c>
      <c r="S9" s="3">
        <v>1031312</v>
      </c>
      <c r="T9" s="16">
        <f t="shared" si="0"/>
        <v>18371000</v>
      </c>
      <c r="U9" s="16">
        <f t="shared" si="0"/>
        <v>27920708</v>
      </c>
      <c r="V9" s="16">
        <f t="shared" si="0"/>
        <v>24056196</v>
      </c>
      <c r="W9" s="117">
        <f>SUM(V9/U9)</f>
        <v>0.86158975624830147</v>
      </c>
    </row>
    <row r="10" spans="1:44" ht="15.95" customHeight="1">
      <c r="A10" s="14" t="s">
        <v>43</v>
      </c>
      <c r="B10" s="12">
        <v>360250174</v>
      </c>
      <c r="C10" s="12">
        <v>459140911</v>
      </c>
      <c r="D10" s="12">
        <v>438340637</v>
      </c>
      <c r="E10" s="12">
        <v>61143908</v>
      </c>
      <c r="F10" s="12">
        <v>74957678</v>
      </c>
      <c r="G10" s="12">
        <v>70373303</v>
      </c>
      <c r="H10" s="12">
        <v>267049734</v>
      </c>
      <c r="I10" s="12">
        <v>396187075</v>
      </c>
      <c r="J10" s="12">
        <v>340612055</v>
      </c>
      <c r="K10" s="12">
        <v>0</v>
      </c>
      <c r="L10" s="12">
        <v>15303590</v>
      </c>
      <c r="M10" s="12">
        <v>13943590</v>
      </c>
      <c r="N10" s="12">
        <v>0</v>
      </c>
      <c r="O10" s="12"/>
      <c r="P10" s="12"/>
      <c r="Q10" s="12"/>
      <c r="R10" s="12">
        <v>12425252</v>
      </c>
      <c r="S10" s="12">
        <v>12425252</v>
      </c>
      <c r="T10" s="16">
        <f t="shared" si="0"/>
        <v>688443816</v>
      </c>
      <c r="U10" s="16">
        <f t="shared" si="0"/>
        <v>958014506</v>
      </c>
      <c r="V10" s="16">
        <f t="shared" si="0"/>
        <v>875694837</v>
      </c>
      <c r="W10" s="117">
        <f>SUM(V10/U10)</f>
        <v>0.91407262783137855</v>
      </c>
    </row>
    <row r="11" spans="1:44" ht="27" customHeight="1">
      <c r="A11" s="15" t="s">
        <v>114</v>
      </c>
      <c r="B11" s="12">
        <v>98743918</v>
      </c>
      <c r="C11" s="12">
        <v>125343578</v>
      </c>
      <c r="D11" s="12">
        <v>125342742</v>
      </c>
      <c r="E11" s="12">
        <v>17003545</v>
      </c>
      <c r="F11" s="12">
        <v>21393838</v>
      </c>
      <c r="G11" s="12">
        <v>21393838</v>
      </c>
      <c r="H11" s="12">
        <v>55183090</v>
      </c>
      <c r="I11" s="12">
        <v>86427965</v>
      </c>
      <c r="J11" s="12">
        <v>73577637</v>
      </c>
      <c r="K11" s="12">
        <v>1546000</v>
      </c>
      <c r="L11" s="12">
        <v>1546000</v>
      </c>
      <c r="M11" s="12">
        <v>1545996</v>
      </c>
      <c r="N11" s="12"/>
      <c r="O11" s="12"/>
      <c r="P11" s="12"/>
      <c r="Q11" s="12"/>
      <c r="R11" s="12">
        <v>5309469</v>
      </c>
      <c r="S11" s="12">
        <v>5309469</v>
      </c>
      <c r="T11" s="16">
        <f t="shared" si="0"/>
        <v>172476553</v>
      </c>
      <c r="U11" s="16">
        <f t="shared" si="0"/>
        <v>240020850</v>
      </c>
      <c r="V11" s="16">
        <f t="shared" si="0"/>
        <v>227169682</v>
      </c>
      <c r="W11" s="117">
        <f>SUM(V11/U11)</f>
        <v>0.94645811811765523</v>
      </c>
    </row>
    <row r="12" spans="1:44" s="14" customFormat="1" ht="15.95" customHeight="1">
      <c r="A12" s="14" t="s">
        <v>7</v>
      </c>
      <c r="B12" s="16">
        <f>SUM(B4:B11)</f>
        <v>1127359238</v>
      </c>
      <c r="C12" s="16">
        <f t="shared" ref="C12:V12" si="2">SUM(C4:C11)</f>
        <v>1292246782</v>
      </c>
      <c r="D12" s="16">
        <f t="shared" si="2"/>
        <v>1255032978</v>
      </c>
      <c r="E12" s="16">
        <f>SUM(E4:E11)</f>
        <v>194921598</v>
      </c>
      <c r="F12" s="16">
        <f t="shared" si="2"/>
        <v>217821075</v>
      </c>
      <c r="G12" s="16">
        <f t="shared" si="2"/>
        <v>207049602</v>
      </c>
      <c r="H12" s="16">
        <f>SUM(H4:H11)</f>
        <v>742542824</v>
      </c>
      <c r="I12" s="16">
        <f t="shared" si="2"/>
        <v>936491019</v>
      </c>
      <c r="J12" s="16">
        <f t="shared" si="2"/>
        <v>777371259</v>
      </c>
      <c r="K12" s="16">
        <f>SUM(K4:K11)</f>
        <v>1546000</v>
      </c>
      <c r="L12" s="16">
        <f t="shared" si="2"/>
        <v>19249590</v>
      </c>
      <c r="M12" s="16">
        <f t="shared" si="2"/>
        <v>17889586</v>
      </c>
      <c r="N12" s="16">
        <f>SUM(N4:N11)</f>
        <v>0</v>
      </c>
      <c r="O12" s="16">
        <f t="shared" si="2"/>
        <v>0</v>
      </c>
      <c r="P12" s="16">
        <f t="shared" si="2"/>
        <v>0</v>
      </c>
      <c r="Q12" s="16">
        <f>SUM(Q4:Q11)</f>
        <v>8809000</v>
      </c>
      <c r="R12" s="16">
        <f t="shared" si="2"/>
        <v>56779052</v>
      </c>
      <c r="S12" s="16">
        <f t="shared" si="2"/>
        <v>54546238</v>
      </c>
      <c r="T12" s="16">
        <f t="shared" si="2"/>
        <v>2075178660</v>
      </c>
      <c r="U12" s="16">
        <f t="shared" si="2"/>
        <v>2522587518</v>
      </c>
      <c r="V12" s="16">
        <f t="shared" si="2"/>
        <v>2311889663</v>
      </c>
      <c r="W12" s="117">
        <f>SUM(V12/U12)</f>
        <v>0.91647550243685938</v>
      </c>
    </row>
    <row r="13" spans="1:44" s="14" customFormat="1" ht="15.95" customHeight="1">
      <c r="A13" s="17" t="s">
        <v>48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3"/>
      <c r="V13" s="3"/>
      <c r="W13" s="117"/>
    </row>
    <row r="14" spans="1:44" ht="24.75" customHeight="1">
      <c r="A14" s="18" t="s">
        <v>13</v>
      </c>
      <c r="B14" s="12">
        <v>39181495</v>
      </c>
      <c r="C14" s="12">
        <v>37968625</v>
      </c>
      <c r="D14" s="12">
        <v>37242833</v>
      </c>
      <c r="E14" s="12">
        <v>6916302</v>
      </c>
      <c r="F14" s="12">
        <v>5792762</v>
      </c>
      <c r="G14" s="12">
        <v>5647314</v>
      </c>
      <c r="H14" s="12"/>
      <c r="I14" s="12"/>
      <c r="J14" s="12">
        <v>2821</v>
      </c>
      <c r="K14" s="12"/>
      <c r="L14" s="12">
        <v>600000</v>
      </c>
      <c r="M14" s="12">
        <v>600000</v>
      </c>
      <c r="N14" s="12"/>
      <c r="O14" s="12"/>
      <c r="P14" s="12"/>
      <c r="Q14" s="12"/>
      <c r="R14" s="12"/>
      <c r="S14" s="12"/>
      <c r="T14" s="16">
        <f>SUM(B14+E14+H14+K14+N14+Q14)</f>
        <v>46097797</v>
      </c>
      <c r="U14" s="16">
        <f>SUM(C14+F14+I14+L14+O14+R14)</f>
        <v>44361387</v>
      </c>
      <c r="V14" s="16">
        <f>SUM(D14+G14+J14+M14+P14+S14)</f>
        <v>43492968</v>
      </c>
      <c r="W14" s="117">
        <f t="shared" ref="W14:W60" si="3">SUM(V14/U14)</f>
        <v>0.98042398899745853</v>
      </c>
    </row>
    <row r="15" spans="1:44" ht="15.95" customHeight="1">
      <c r="A15" s="19" t="s">
        <v>14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6">
        <f>SUM(B15+E15+H15+K15+N15+Q15)</f>
        <v>0</v>
      </c>
      <c r="U15" s="3"/>
      <c r="V15" s="3"/>
      <c r="W15" s="117"/>
    </row>
    <row r="16" spans="1:44" ht="26.25" customHeight="1">
      <c r="A16" s="19" t="s">
        <v>15</v>
      </c>
      <c r="B16" s="12"/>
      <c r="C16" s="12">
        <v>2885000</v>
      </c>
      <c r="D16" s="12">
        <v>2885000</v>
      </c>
      <c r="E16" s="12"/>
      <c r="F16" s="12">
        <v>400736</v>
      </c>
      <c r="G16" s="12">
        <v>428636</v>
      </c>
      <c r="H16" s="12">
        <v>116696000</v>
      </c>
      <c r="I16" s="12">
        <v>277099796</v>
      </c>
      <c r="J16" s="12">
        <v>194403290</v>
      </c>
      <c r="K16" s="12">
        <v>1000000</v>
      </c>
      <c r="L16" s="12">
        <v>110968490</v>
      </c>
      <c r="M16" s="12">
        <v>57362985</v>
      </c>
      <c r="N16" s="12"/>
      <c r="O16" s="12"/>
      <c r="P16" s="12"/>
      <c r="Q16" s="12">
        <v>669891000</v>
      </c>
      <c r="R16" s="12">
        <v>917943887</v>
      </c>
      <c r="S16" s="12">
        <v>544152948</v>
      </c>
      <c r="T16" s="16">
        <f>SUM(B16+E16+H16+K16+N16+Q16)</f>
        <v>787587000</v>
      </c>
      <c r="U16" s="16">
        <f t="shared" ref="U16:U57" si="4">SUM(C16+F16+I16+L16+O16+R16)</f>
        <v>1309297909</v>
      </c>
      <c r="V16" s="16">
        <f t="shared" ref="V16:V57" si="5">SUM(D16+G16+J16+M16+P16+S16)</f>
        <v>799232859</v>
      </c>
      <c r="W16" s="117">
        <f t="shared" si="3"/>
        <v>0.61042857664870831</v>
      </c>
    </row>
    <row r="17" spans="1:23" ht="16.5" customHeight="1">
      <c r="A17" s="19" t="s">
        <v>16</v>
      </c>
      <c r="B17" s="12"/>
      <c r="C17" s="12"/>
      <c r="D17" s="12"/>
      <c r="E17" s="12"/>
      <c r="F17" s="12"/>
      <c r="G17" s="12"/>
      <c r="H17" s="12"/>
      <c r="I17" s="12"/>
      <c r="J17" s="12">
        <v>0</v>
      </c>
      <c r="K17" s="12"/>
      <c r="L17" s="12"/>
      <c r="M17" s="12"/>
      <c r="N17" s="12"/>
      <c r="O17" s="12"/>
      <c r="P17" s="12"/>
      <c r="Q17" s="12"/>
      <c r="R17" s="12"/>
      <c r="S17" s="12"/>
      <c r="T17" s="3">
        <v>0</v>
      </c>
      <c r="U17" s="16">
        <f t="shared" si="4"/>
        <v>0</v>
      </c>
      <c r="V17" s="16">
        <f t="shared" si="5"/>
        <v>0</v>
      </c>
      <c r="W17" s="117"/>
    </row>
    <row r="18" spans="1:23" ht="15.95" customHeight="1">
      <c r="A18" s="19" t="s">
        <v>38</v>
      </c>
      <c r="B18" s="12"/>
      <c r="C18" s="12"/>
      <c r="D18" s="12"/>
      <c r="E18" s="12"/>
      <c r="F18" s="12"/>
      <c r="G18" s="12"/>
      <c r="H18" s="12">
        <v>37773913</v>
      </c>
      <c r="I18" s="12">
        <v>45709220</v>
      </c>
      <c r="J18" s="12">
        <v>45709220</v>
      </c>
      <c r="K18" s="12"/>
      <c r="L18" s="12"/>
      <c r="M18" s="12"/>
      <c r="N18" s="12"/>
      <c r="O18" s="12"/>
      <c r="P18" s="12"/>
      <c r="Q18" s="12"/>
      <c r="R18" s="12"/>
      <c r="S18" s="12"/>
      <c r="T18" s="16">
        <f t="shared" ref="T18:T57" si="6">SUM(B18+E18+H18+K18+N18+Q18)</f>
        <v>37773913</v>
      </c>
      <c r="U18" s="16">
        <f t="shared" si="4"/>
        <v>45709220</v>
      </c>
      <c r="V18" s="16">
        <f t="shared" si="5"/>
        <v>45709220</v>
      </c>
      <c r="W18" s="117">
        <f t="shared" si="3"/>
        <v>1</v>
      </c>
    </row>
    <row r="19" spans="1:23" ht="15.95" customHeight="1">
      <c r="A19" s="19" t="s">
        <v>49</v>
      </c>
      <c r="B19" s="12"/>
      <c r="C19" s="12">
        <v>7783548</v>
      </c>
      <c r="D19" s="12">
        <v>7783548</v>
      </c>
      <c r="E19" s="12"/>
      <c r="F19" s="12">
        <v>769804</v>
      </c>
      <c r="G19" s="12">
        <v>769804</v>
      </c>
      <c r="H19" s="12"/>
      <c r="I19" s="12">
        <v>158977</v>
      </c>
      <c r="J19" s="12">
        <v>158977</v>
      </c>
      <c r="K19" s="12"/>
      <c r="L19" s="12"/>
      <c r="M19" s="12"/>
      <c r="N19" s="12"/>
      <c r="O19" s="12"/>
      <c r="P19" s="12"/>
      <c r="Q19" s="12"/>
      <c r="R19" s="12"/>
      <c r="S19" s="12"/>
      <c r="T19" s="16">
        <f t="shared" si="6"/>
        <v>0</v>
      </c>
      <c r="U19" s="16">
        <f t="shared" si="4"/>
        <v>8712329</v>
      </c>
      <c r="V19" s="16">
        <f t="shared" si="5"/>
        <v>8712329</v>
      </c>
      <c r="W19" s="117">
        <f t="shared" si="3"/>
        <v>1</v>
      </c>
    </row>
    <row r="20" spans="1:23" ht="15" customHeight="1">
      <c r="A20" s="19" t="s">
        <v>50</v>
      </c>
      <c r="B20" s="12"/>
      <c r="C20" s="12">
        <v>24442365</v>
      </c>
      <c r="D20" s="12">
        <v>24416515</v>
      </c>
      <c r="E20" s="12"/>
      <c r="F20" s="12">
        <v>2652357</v>
      </c>
      <c r="G20" s="12">
        <v>2262100</v>
      </c>
      <c r="H20" s="12"/>
      <c r="I20" s="12">
        <v>18769093</v>
      </c>
      <c r="J20" s="12">
        <v>13212321</v>
      </c>
      <c r="K20" s="12"/>
      <c r="L20" s="12"/>
      <c r="M20" s="12"/>
      <c r="N20" s="12"/>
      <c r="O20" s="12"/>
      <c r="P20" s="12"/>
      <c r="Q20" s="12"/>
      <c r="R20" s="12"/>
      <c r="S20" s="12"/>
      <c r="T20" s="16">
        <f t="shared" si="6"/>
        <v>0</v>
      </c>
      <c r="U20" s="16">
        <f t="shared" si="4"/>
        <v>45863815</v>
      </c>
      <c r="V20" s="16">
        <f t="shared" si="5"/>
        <v>39890936</v>
      </c>
      <c r="W20" s="117">
        <f t="shared" si="3"/>
        <v>0.86976925055187837</v>
      </c>
    </row>
    <row r="21" spans="1:23" ht="13.5" customHeight="1">
      <c r="A21" s="19" t="s">
        <v>51</v>
      </c>
      <c r="B21" s="12"/>
      <c r="C21" s="12"/>
      <c r="D21" s="12"/>
      <c r="E21" s="12"/>
      <c r="F21" s="12"/>
      <c r="G21" s="12"/>
      <c r="H21" s="12"/>
      <c r="I21" s="12"/>
      <c r="J21" s="12"/>
      <c r="K21" s="12">
        <v>8000000</v>
      </c>
      <c r="L21" s="12">
        <v>14285000</v>
      </c>
      <c r="M21" s="12">
        <v>10040000</v>
      </c>
      <c r="N21" s="12"/>
      <c r="O21" s="12"/>
      <c r="P21" s="12"/>
      <c r="Q21" s="12"/>
      <c r="R21" s="12"/>
      <c r="S21" s="12"/>
      <c r="T21" s="16">
        <f t="shared" si="6"/>
        <v>8000000</v>
      </c>
      <c r="U21" s="16">
        <f t="shared" si="4"/>
        <v>14285000</v>
      </c>
      <c r="V21" s="16">
        <f t="shared" si="5"/>
        <v>10040000</v>
      </c>
      <c r="W21" s="117">
        <f t="shared" si="3"/>
        <v>0.70283514175708783</v>
      </c>
    </row>
    <row r="22" spans="1:23" ht="16.5" customHeight="1">
      <c r="A22" s="19" t="s">
        <v>18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>
        <v>15000000</v>
      </c>
      <c r="R22" s="12">
        <v>15000000</v>
      </c>
      <c r="S22" s="12">
        <v>12600000</v>
      </c>
      <c r="T22" s="16">
        <f t="shared" si="6"/>
        <v>15000000</v>
      </c>
      <c r="U22" s="16">
        <f t="shared" si="4"/>
        <v>15000000</v>
      </c>
      <c r="V22" s="16">
        <f t="shared" si="5"/>
        <v>12600000</v>
      </c>
      <c r="W22" s="117">
        <f t="shared" si="3"/>
        <v>0.84</v>
      </c>
    </row>
    <row r="23" spans="1:23" ht="16.5" customHeight="1">
      <c r="A23" s="19" t="s">
        <v>19</v>
      </c>
      <c r="B23" s="12"/>
      <c r="C23" s="12"/>
      <c r="D23" s="12"/>
      <c r="E23" s="12"/>
      <c r="F23" s="12"/>
      <c r="G23" s="12"/>
      <c r="H23" s="12">
        <v>102999193</v>
      </c>
      <c r="I23" s="12">
        <v>90421898</v>
      </c>
      <c r="J23" s="12">
        <v>65797996</v>
      </c>
      <c r="K23" s="12"/>
      <c r="L23" s="12"/>
      <c r="M23" s="12"/>
      <c r="N23" s="12"/>
      <c r="O23" s="12"/>
      <c r="P23" s="12"/>
      <c r="Q23" s="12"/>
      <c r="R23" s="12"/>
      <c r="S23" s="12"/>
      <c r="T23" s="16">
        <f t="shared" si="6"/>
        <v>102999193</v>
      </c>
      <c r="U23" s="16">
        <f t="shared" si="4"/>
        <v>90421898</v>
      </c>
      <c r="V23" s="16">
        <f t="shared" si="5"/>
        <v>65797996</v>
      </c>
      <c r="W23" s="117">
        <f t="shared" si="3"/>
        <v>0.72767766940702794</v>
      </c>
    </row>
    <row r="24" spans="1:23" ht="15" customHeight="1">
      <c r="A24" s="19" t="s">
        <v>119</v>
      </c>
      <c r="B24" s="12"/>
      <c r="C24" s="12">
        <v>5348398</v>
      </c>
      <c r="D24" s="12">
        <v>5348398</v>
      </c>
      <c r="E24" s="12"/>
      <c r="F24" s="12">
        <v>903365</v>
      </c>
      <c r="G24" s="12">
        <v>903365</v>
      </c>
      <c r="H24" s="12"/>
      <c r="I24" s="12">
        <v>53593605</v>
      </c>
      <c r="J24" s="12">
        <v>53421539</v>
      </c>
      <c r="K24" s="12"/>
      <c r="L24" s="12">
        <v>1762500</v>
      </c>
      <c r="M24" s="12">
        <v>1675000</v>
      </c>
      <c r="N24" s="12"/>
      <c r="O24" s="12"/>
      <c r="P24" s="12"/>
      <c r="Q24" s="12"/>
      <c r="R24" s="12"/>
      <c r="S24" s="12"/>
      <c r="T24" s="16">
        <f t="shared" si="6"/>
        <v>0</v>
      </c>
      <c r="U24" s="16">
        <f t="shared" si="4"/>
        <v>61607868</v>
      </c>
      <c r="V24" s="16">
        <f t="shared" si="5"/>
        <v>61348302</v>
      </c>
      <c r="W24" s="117">
        <f t="shared" si="3"/>
        <v>0.995786804373753</v>
      </c>
    </row>
    <row r="25" spans="1:23" ht="15.95" customHeight="1">
      <c r="A25" s="19" t="s">
        <v>125</v>
      </c>
      <c r="B25" s="12"/>
      <c r="C25" s="12"/>
      <c r="D25" s="12"/>
      <c r="E25" s="12"/>
      <c r="F25" s="12"/>
      <c r="G25" s="12"/>
      <c r="H25" s="12">
        <v>1067000</v>
      </c>
      <c r="I25" s="12">
        <v>1067000</v>
      </c>
      <c r="J25" s="12">
        <v>1067004</v>
      </c>
      <c r="K25" s="12"/>
      <c r="L25" s="12"/>
      <c r="M25" s="12"/>
      <c r="N25" s="12"/>
      <c r="O25" s="12"/>
      <c r="P25" s="12"/>
      <c r="Q25" s="12"/>
      <c r="R25" s="12"/>
      <c r="S25" s="12"/>
      <c r="T25" s="16">
        <f t="shared" si="6"/>
        <v>1067000</v>
      </c>
      <c r="U25" s="16">
        <f t="shared" si="4"/>
        <v>1067000</v>
      </c>
      <c r="V25" s="16">
        <f t="shared" si="5"/>
        <v>1067004</v>
      </c>
      <c r="W25" s="117">
        <f t="shared" si="3"/>
        <v>1.0000037488284912</v>
      </c>
    </row>
    <row r="26" spans="1:23" ht="15.95" customHeight="1">
      <c r="A26" s="19" t="s">
        <v>20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6">
        <f t="shared" si="6"/>
        <v>0</v>
      </c>
      <c r="U26" s="16">
        <f t="shared" si="4"/>
        <v>0</v>
      </c>
      <c r="V26" s="16">
        <f t="shared" si="5"/>
        <v>0</v>
      </c>
      <c r="W26" s="117"/>
    </row>
    <row r="27" spans="1:23" ht="15.95" customHeight="1">
      <c r="A27" s="19" t="s">
        <v>52</v>
      </c>
      <c r="B27" s="12"/>
      <c r="C27" s="12"/>
      <c r="D27" s="12"/>
      <c r="E27" s="12"/>
      <c r="F27" s="12"/>
      <c r="G27" s="12"/>
      <c r="H27" s="12"/>
      <c r="I27" s="12">
        <v>76500</v>
      </c>
      <c r="J27" s="12">
        <v>76500</v>
      </c>
      <c r="K27" s="12"/>
      <c r="L27" s="12"/>
      <c r="M27" s="12"/>
      <c r="N27" s="12"/>
      <c r="O27" s="12"/>
      <c r="P27" s="12"/>
      <c r="Q27" s="12"/>
      <c r="R27" s="12"/>
      <c r="S27" s="12"/>
      <c r="T27" s="16">
        <f t="shared" si="6"/>
        <v>0</v>
      </c>
      <c r="U27" s="16">
        <f t="shared" si="4"/>
        <v>76500</v>
      </c>
      <c r="V27" s="16">
        <f t="shared" si="5"/>
        <v>76500</v>
      </c>
      <c r="W27" s="117">
        <f t="shared" si="3"/>
        <v>1</v>
      </c>
    </row>
    <row r="28" spans="1:23" ht="15.95" customHeight="1">
      <c r="A28" s="19" t="s">
        <v>126</v>
      </c>
      <c r="B28" s="12"/>
      <c r="C28" s="12"/>
      <c r="D28" s="12"/>
      <c r="E28" s="12"/>
      <c r="F28" s="12"/>
      <c r="G28" s="12"/>
      <c r="H28" s="12">
        <v>1080000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6">
        <f t="shared" si="6"/>
        <v>1080000</v>
      </c>
      <c r="U28" s="16">
        <f t="shared" si="4"/>
        <v>0</v>
      </c>
      <c r="V28" s="16">
        <f t="shared" si="5"/>
        <v>0</v>
      </c>
      <c r="W28" s="117"/>
    </row>
    <row r="29" spans="1:23" ht="24" customHeight="1">
      <c r="A29" s="20" t="s">
        <v>21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6">
        <f t="shared" si="6"/>
        <v>0</v>
      </c>
      <c r="U29" s="16">
        <f t="shared" si="4"/>
        <v>0</v>
      </c>
      <c r="V29" s="16">
        <f t="shared" si="5"/>
        <v>0</v>
      </c>
      <c r="W29" s="117"/>
    </row>
    <row r="30" spans="1:23" ht="18" customHeight="1">
      <c r="A30" s="20" t="s">
        <v>22</v>
      </c>
      <c r="B30" s="12"/>
      <c r="C30" s="12"/>
      <c r="D30" s="12"/>
      <c r="E30" s="12"/>
      <c r="F30" s="12"/>
      <c r="G30" s="12"/>
      <c r="H30" s="12"/>
      <c r="I30" s="12">
        <v>281204</v>
      </c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6">
        <f t="shared" si="6"/>
        <v>0</v>
      </c>
      <c r="U30" s="16">
        <f t="shared" si="4"/>
        <v>281204</v>
      </c>
      <c r="V30" s="16">
        <f t="shared" si="5"/>
        <v>0</v>
      </c>
      <c r="W30" s="117">
        <f t="shared" si="3"/>
        <v>0</v>
      </c>
    </row>
    <row r="31" spans="1:23" ht="18" customHeight="1">
      <c r="A31" s="20" t="s">
        <v>127</v>
      </c>
      <c r="B31" s="12"/>
      <c r="C31" s="12"/>
      <c r="D31" s="12"/>
      <c r="E31" s="12"/>
      <c r="F31" s="12"/>
      <c r="G31" s="12"/>
      <c r="H31" s="12"/>
      <c r="I31" s="12"/>
      <c r="J31" s="12"/>
      <c r="K31" s="12">
        <v>13300000</v>
      </c>
      <c r="L31" s="12">
        <v>9300000</v>
      </c>
      <c r="M31" s="12">
        <v>8900000</v>
      </c>
      <c r="N31" s="12"/>
      <c r="O31" s="12"/>
      <c r="P31" s="12"/>
      <c r="Q31" s="12"/>
      <c r="R31" s="12"/>
      <c r="S31" s="12"/>
      <c r="T31" s="16">
        <f t="shared" si="6"/>
        <v>13300000</v>
      </c>
      <c r="U31" s="16">
        <f t="shared" si="4"/>
        <v>9300000</v>
      </c>
      <c r="V31" s="16">
        <f t="shared" si="5"/>
        <v>8900000</v>
      </c>
      <c r="W31" s="117">
        <f t="shared" si="3"/>
        <v>0.956989247311828</v>
      </c>
    </row>
    <row r="32" spans="1:23" ht="15" customHeight="1">
      <c r="A32" s="20" t="s">
        <v>116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>
        <v>15000000</v>
      </c>
      <c r="R32" s="12"/>
      <c r="S32" s="12"/>
      <c r="T32" s="16">
        <f t="shared" si="6"/>
        <v>15000000</v>
      </c>
      <c r="U32" s="16">
        <f t="shared" si="4"/>
        <v>0</v>
      </c>
      <c r="V32" s="16">
        <f t="shared" si="5"/>
        <v>0</v>
      </c>
      <c r="W32" s="117"/>
    </row>
    <row r="33" spans="1:23" ht="15.95" customHeight="1">
      <c r="A33" s="19" t="s">
        <v>128</v>
      </c>
      <c r="B33" s="12"/>
      <c r="C33" s="12"/>
      <c r="D33" s="12"/>
      <c r="E33" s="12"/>
      <c r="F33" s="12"/>
      <c r="G33" s="12"/>
      <c r="H33" s="12">
        <v>640000</v>
      </c>
      <c r="I33" s="12">
        <v>640000</v>
      </c>
      <c r="J33" s="12">
        <v>640000</v>
      </c>
      <c r="K33" s="12"/>
      <c r="L33" s="12"/>
      <c r="M33" s="12"/>
      <c r="N33" s="12"/>
      <c r="O33" s="12"/>
      <c r="P33" s="12"/>
      <c r="Q33" s="12"/>
      <c r="R33" s="12"/>
      <c r="S33" s="12"/>
      <c r="T33" s="16">
        <f t="shared" si="6"/>
        <v>640000</v>
      </c>
      <c r="U33" s="16">
        <f t="shared" si="4"/>
        <v>640000</v>
      </c>
      <c r="V33" s="16">
        <f t="shared" si="5"/>
        <v>640000</v>
      </c>
      <c r="W33" s="117">
        <f t="shared" si="3"/>
        <v>1</v>
      </c>
    </row>
    <row r="34" spans="1:23" ht="26.25" customHeight="1">
      <c r="A34" s="19" t="s">
        <v>23</v>
      </c>
      <c r="B34" s="12">
        <v>1296184</v>
      </c>
      <c r="C34" s="12">
        <v>81653722</v>
      </c>
      <c r="D34" s="12">
        <v>81613722</v>
      </c>
      <c r="E34" s="12">
        <v>229059</v>
      </c>
      <c r="F34" s="12">
        <v>13575240</v>
      </c>
      <c r="G34" s="12">
        <v>13521322</v>
      </c>
      <c r="H34" s="12">
        <v>12595600</v>
      </c>
      <c r="I34" s="12">
        <v>177332724</v>
      </c>
      <c r="J34" s="12">
        <v>116269307</v>
      </c>
      <c r="K34" s="12"/>
      <c r="L34" s="12">
        <v>6320000</v>
      </c>
      <c r="M34" s="12">
        <v>6370000</v>
      </c>
      <c r="N34" s="12"/>
      <c r="O34" s="12"/>
      <c r="P34" s="12"/>
      <c r="Q34" s="12"/>
      <c r="R34" s="12">
        <v>3826670</v>
      </c>
      <c r="S34" s="12">
        <v>3826670</v>
      </c>
      <c r="T34" s="16">
        <f t="shared" si="6"/>
        <v>14120843</v>
      </c>
      <c r="U34" s="16">
        <f t="shared" si="4"/>
        <v>282708356</v>
      </c>
      <c r="V34" s="16">
        <f t="shared" si="5"/>
        <v>221601021</v>
      </c>
      <c r="W34" s="117">
        <f t="shared" si="3"/>
        <v>0.78385026935673596</v>
      </c>
    </row>
    <row r="35" spans="1:23" ht="23.25" customHeight="1">
      <c r="A35" s="19" t="s">
        <v>45</v>
      </c>
      <c r="B35" s="12"/>
      <c r="C35" s="12"/>
      <c r="D35" s="12"/>
      <c r="E35" s="12"/>
      <c r="F35" s="12"/>
      <c r="G35" s="12"/>
      <c r="H35" s="12">
        <v>5582500</v>
      </c>
      <c r="I35" s="12">
        <v>13267562</v>
      </c>
      <c r="J35" s="12">
        <v>13267562</v>
      </c>
      <c r="K35" s="12"/>
      <c r="L35" s="12"/>
      <c r="M35" s="12"/>
      <c r="N35" s="12"/>
      <c r="O35" s="12"/>
      <c r="P35" s="12"/>
      <c r="Q35" s="12"/>
      <c r="R35" s="12"/>
      <c r="S35" s="12"/>
      <c r="T35" s="16">
        <f t="shared" si="6"/>
        <v>5582500</v>
      </c>
      <c r="U35" s="16">
        <f t="shared" si="4"/>
        <v>13267562</v>
      </c>
      <c r="V35" s="16">
        <f t="shared" si="5"/>
        <v>13267562</v>
      </c>
      <c r="W35" s="117">
        <f t="shared" si="3"/>
        <v>1</v>
      </c>
    </row>
    <row r="36" spans="1:23" ht="15" customHeight="1">
      <c r="A36" s="19" t="s">
        <v>24</v>
      </c>
      <c r="B36" s="12"/>
      <c r="C36" s="12"/>
      <c r="D36" s="12"/>
      <c r="E36" s="12"/>
      <c r="F36" s="12"/>
      <c r="G36" s="12"/>
      <c r="H36" s="12"/>
      <c r="I36" s="12"/>
      <c r="J36" s="12"/>
      <c r="K36" s="12">
        <v>15550000</v>
      </c>
      <c r="L36" s="12">
        <v>11450000</v>
      </c>
      <c r="M36" s="12">
        <v>5343415</v>
      </c>
      <c r="N36" s="12"/>
      <c r="O36" s="12"/>
      <c r="P36" s="12"/>
      <c r="Q36" s="12"/>
      <c r="R36" s="12"/>
      <c r="S36" s="12"/>
      <c r="T36" s="16">
        <f t="shared" si="6"/>
        <v>15550000</v>
      </c>
      <c r="U36" s="16">
        <f t="shared" si="4"/>
        <v>11450000</v>
      </c>
      <c r="V36" s="16">
        <f t="shared" si="5"/>
        <v>5343415</v>
      </c>
      <c r="W36" s="117">
        <f t="shared" si="3"/>
        <v>0.46667379912663753</v>
      </c>
    </row>
    <row r="37" spans="1:23" ht="26.25" customHeight="1">
      <c r="A37" s="19" t="s">
        <v>47</v>
      </c>
      <c r="B37" s="12"/>
      <c r="C37" s="12"/>
      <c r="D37" s="12"/>
      <c r="E37" s="12"/>
      <c r="F37" s="12"/>
      <c r="G37" s="12"/>
      <c r="H37" s="12">
        <v>120000</v>
      </c>
      <c r="I37" s="12">
        <v>139290</v>
      </c>
      <c r="J37" s="12">
        <v>46925</v>
      </c>
      <c r="K37" s="12"/>
      <c r="L37" s="12"/>
      <c r="M37" s="12"/>
      <c r="N37" s="12"/>
      <c r="O37" s="12"/>
      <c r="P37" s="12"/>
      <c r="Q37" s="12"/>
      <c r="R37" s="12"/>
      <c r="S37" s="12"/>
      <c r="T37" s="16">
        <f t="shared" si="6"/>
        <v>120000</v>
      </c>
      <c r="U37" s="16">
        <f t="shared" si="4"/>
        <v>139290</v>
      </c>
      <c r="V37" s="16">
        <f t="shared" si="5"/>
        <v>46925</v>
      </c>
      <c r="W37" s="117">
        <f t="shared" si="3"/>
        <v>0.33688707014143154</v>
      </c>
    </row>
    <row r="38" spans="1:23" ht="17.25" customHeight="1">
      <c r="A38" s="19" t="s">
        <v>113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v>1000000</v>
      </c>
      <c r="R38" s="12"/>
      <c r="S38" s="12"/>
      <c r="T38" s="16">
        <f t="shared" si="6"/>
        <v>1000000</v>
      </c>
      <c r="U38" s="16">
        <f t="shared" si="4"/>
        <v>0</v>
      </c>
      <c r="V38" s="16">
        <f t="shared" si="5"/>
        <v>0</v>
      </c>
      <c r="W38" s="117"/>
    </row>
    <row r="39" spans="1:23" ht="17.25" customHeight="1">
      <c r="A39" s="19" t="s">
        <v>53</v>
      </c>
      <c r="B39" s="12"/>
      <c r="C39" s="12"/>
      <c r="D39" s="12"/>
      <c r="E39" s="12"/>
      <c r="F39" s="12"/>
      <c r="G39" s="12"/>
      <c r="H39" s="12"/>
      <c r="I39" s="12"/>
      <c r="J39" s="12"/>
      <c r="K39" s="12">
        <v>21500000</v>
      </c>
      <c r="L39" s="12">
        <v>23551445</v>
      </c>
      <c r="M39" s="12">
        <v>22967572</v>
      </c>
      <c r="N39" s="12"/>
      <c r="O39" s="12"/>
      <c r="P39" s="12"/>
      <c r="Q39" s="12"/>
      <c r="R39" s="12"/>
      <c r="S39" s="12"/>
      <c r="T39" s="16">
        <f t="shared" si="6"/>
        <v>21500000</v>
      </c>
      <c r="U39" s="16">
        <f t="shared" si="4"/>
        <v>23551445</v>
      </c>
      <c r="V39" s="16">
        <f t="shared" si="5"/>
        <v>22967572</v>
      </c>
      <c r="W39" s="117">
        <f t="shared" si="3"/>
        <v>0.97520861246517998</v>
      </c>
    </row>
    <row r="40" spans="1:23" ht="17.25" customHeight="1">
      <c r="A40" s="19" t="s">
        <v>54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6">
        <f t="shared" si="6"/>
        <v>0</v>
      </c>
      <c r="U40" s="16">
        <f t="shared" si="4"/>
        <v>0</v>
      </c>
      <c r="V40" s="16">
        <f t="shared" si="5"/>
        <v>0</v>
      </c>
      <c r="W40" s="117"/>
    </row>
    <row r="41" spans="1:23" ht="17.25" customHeight="1">
      <c r="A41" s="19" t="s">
        <v>103</v>
      </c>
      <c r="B41" s="12"/>
      <c r="C41" s="12">
        <v>11289460</v>
      </c>
      <c r="D41" s="12">
        <v>11289460</v>
      </c>
      <c r="E41" s="12"/>
      <c r="F41" s="12">
        <v>1745662</v>
      </c>
      <c r="G41" s="12">
        <v>1745662</v>
      </c>
      <c r="H41" s="12"/>
      <c r="I41" s="12">
        <v>50293070</v>
      </c>
      <c r="J41" s="12">
        <v>50293070</v>
      </c>
      <c r="K41" s="12"/>
      <c r="L41" s="12"/>
      <c r="M41" s="12"/>
      <c r="N41" s="12"/>
      <c r="O41" s="12"/>
      <c r="P41" s="12"/>
      <c r="Q41" s="12"/>
      <c r="R41" s="12"/>
      <c r="S41" s="12"/>
      <c r="T41" s="16">
        <f t="shared" si="6"/>
        <v>0</v>
      </c>
      <c r="U41" s="16">
        <f t="shared" si="4"/>
        <v>63328192</v>
      </c>
      <c r="V41" s="16">
        <f t="shared" si="5"/>
        <v>63328192</v>
      </c>
      <c r="W41" s="117">
        <f t="shared" si="3"/>
        <v>1</v>
      </c>
    </row>
    <row r="42" spans="1:23" ht="27" customHeight="1">
      <c r="A42" s="19" t="s">
        <v>105</v>
      </c>
      <c r="B42" s="12"/>
      <c r="C42" s="12"/>
      <c r="D42" s="12"/>
      <c r="E42" s="12"/>
      <c r="F42" s="12"/>
      <c r="G42" s="12"/>
      <c r="H42" s="12">
        <v>1100000</v>
      </c>
      <c r="I42" s="12">
        <v>1866046</v>
      </c>
      <c r="J42" s="12">
        <v>1866046</v>
      </c>
      <c r="K42" s="12">
        <v>1800000</v>
      </c>
      <c r="L42" s="12"/>
      <c r="M42" s="12"/>
      <c r="N42" s="12"/>
      <c r="O42" s="12"/>
      <c r="P42" s="12"/>
      <c r="Q42" s="12"/>
      <c r="R42" s="12"/>
      <c r="S42" s="12"/>
      <c r="T42" s="16">
        <f t="shared" si="6"/>
        <v>2900000</v>
      </c>
      <c r="U42" s="16">
        <f t="shared" si="4"/>
        <v>1866046</v>
      </c>
      <c r="V42" s="16">
        <f t="shared" si="5"/>
        <v>1866046</v>
      </c>
      <c r="W42" s="117">
        <f t="shared" si="3"/>
        <v>1</v>
      </c>
    </row>
    <row r="43" spans="1:23" ht="18.75" customHeight="1">
      <c r="A43" s="19" t="s">
        <v>129</v>
      </c>
      <c r="B43" s="12"/>
      <c r="C43" s="12"/>
      <c r="D43" s="12"/>
      <c r="E43" s="12"/>
      <c r="F43" s="12"/>
      <c r="G43" s="12"/>
      <c r="H43" s="12"/>
      <c r="I43" s="12">
        <v>32350182</v>
      </c>
      <c r="J43" s="12">
        <v>32350182</v>
      </c>
      <c r="K43" s="12"/>
      <c r="L43" s="12">
        <v>775950</v>
      </c>
      <c r="M43" s="12">
        <v>775950</v>
      </c>
      <c r="N43" s="12"/>
      <c r="O43" s="12"/>
      <c r="P43" s="12"/>
      <c r="Q43" s="12"/>
      <c r="R43" s="12"/>
      <c r="S43" s="12"/>
      <c r="T43" s="16">
        <f t="shared" si="6"/>
        <v>0</v>
      </c>
      <c r="U43" s="16">
        <f t="shared" si="4"/>
        <v>33126132</v>
      </c>
      <c r="V43" s="16">
        <f t="shared" si="5"/>
        <v>33126132</v>
      </c>
      <c r="W43" s="117">
        <f t="shared" si="3"/>
        <v>1</v>
      </c>
    </row>
    <row r="44" spans="1:23" ht="18.75" customHeight="1">
      <c r="A44" s="19" t="s">
        <v>40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>
        <v>4736499</v>
      </c>
      <c r="M44" s="12">
        <v>4736499</v>
      </c>
      <c r="N44" s="12"/>
      <c r="O44" s="12"/>
      <c r="P44" s="12"/>
      <c r="Q44" s="12"/>
      <c r="R44" s="12"/>
      <c r="S44" s="12"/>
      <c r="T44" s="16">
        <f t="shared" si="6"/>
        <v>0</v>
      </c>
      <c r="U44" s="16">
        <f t="shared" si="4"/>
        <v>4736499</v>
      </c>
      <c r="V44" s="16">
        <f t="shared" si="5"/>
        <v>4736499</v>
      </c>
      <c r="W44" s="117">
        <f t="shared" si="3"/>
        <v>1</v>
      </c>
    </row>
    <row r="45" spans="1:23" ht="15.95" customHeight="1">
      <c r="A45" s="19" t="s">
        <v>37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6">
        <f t="shared" si="6"/>
        <v>0</v>
      </c>
      <c r="U45" s="16">
        <f t="shared" si="4"/>
        <v>0</v>
      </c>
      <c r="V45" s="16">
        <f t="shared" si="5"/>
        <v>0</v>
      </c>
      <c r="W45" s="117"/>
    </row>
    <row r="46" spans="1:23" ht="26.25" customHeight="1">
      <c r="A46" s="19" t="s">
        <v>27</v>
      </c>
      <c r="B46" s="12"/>
      <c r="C46" s="12"/>
      <c r="D46" s="12"/>
      <c r="E46" s="12"/>
      <c r="F46" s="12"/>
      <c r="G46" s="12"/>
      <c r="H46" s="12"/>
      <c r="I46" s="12">
        <v>247358</v>
      </c>
      <c r="J46" s="12">
        <v>247358</v>
      </c>
      <c r="K46" s="12"/>
      <c r="L46" s="12">
        <v>2480000</v>
      </c>
      <c r="M46" s="12">
        <v>2455500</v>
      </c>
      <c r="N46" s="12">
        <v>28000000</v>
      </c>
      <c r="O46" s="12">
        <v>37466417</v>
      </c>
      <c r="P46" s="12">
        <v>30101246</v>
      </c>
      <c r="Q46" s="12"/>
      <c r="R46" s="12"/>
      <c r="S46" s="12"/>
      <c r="T46" s="16">
        <f t="shared" si="6"/>
        <v>28000000</v>
      </c>
      <c r="U46" s="16">
        <f t="shared" si="4"/>
        <v>40193775</v>
      </c>
      <c r="V46" s="16">
        <f t="shared" si="5"/>
        <v>32804104</v>
      </c>
      <c r="W46" s="117">
        <f t="shared" si="3"/>
        <v>0.81614886882359272</v>
      </c>
    </row>
    <row r="47" spans="1:23" ht="17.25" customHeight="1">
      <c r="A47" s="19" t="s">
        <v>115</v>
      </c>
      <c r="B47" s="12"/>
      <c r="C47" s="12"/>
      <c r="D47" s="12"/>
      <c r="E47" s="12"/>
      <c r="F47" s="12"/>
      <c r="G47" s="12"/>
      <c r="H47" s="12"/>
      <c r="I47" s="12"/>
      <c r="J47" s="12"/>
      <c r="K47" s="12">
        <v>70000000</v>
      </c>
      <c r="L47" s="12">
        <v>60000000</v>
      </c>
      <c r="M47" s="12">
        <v>71400000</v>
      </c>
      <c r="N47" s="12"/>
      <c r="O47" s="12"/>
      <c r="P47" s="12"/>
      <c r="Q47" s="12"/>
      <c r="R47" s="12"/>
      <c r="S47" s="12"/>
      <c r="T47" s="16">
        <f t="shared" si="6"/>
        <v>70000000</v>
      </c>
      <c r="U47" s="16">
        <f t="shared" si="4"/>
        <v>60000000</v>
      </c>
      <c r="V47" s="16">
        <f t="shared" si="5"/>
        <v>71400000</v>
      </c>
      <c r="W47" s="117">
        <f t="shared" si="3"/>
        <v>1.19</v>
      </c>
    </row>
    <row r="48" spans="1:23" ht="17.25" customHeight="1">
      <c r="A48" s="19" t="s">
        <v>39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6">
        <f t="shared" si="6"/>
        <v>0</v>
      </c>
      <c r="U48" s="16">
        <f t="shared" si="4"/>
        <v>0</v>
      </c>
      <c r="V48" s="16">
        <f t="shared" si="5"/>
        <v>0</v>
      </c>
      <c r="W48" s="117"/>
    </row>
    <row r="49" spans="1:23" ht="14.25" customHeight="1">
      <c r="A49" s="19" t="s">
        <v>106</v>
      </c>
      <c r="B49" s="12"/>
      <c r="C49" s="12"/>
      <c r="D49" s="12"/>
      <c r="E49" s="12"/>
      <c r="F49" s="12"/>
      <c r="G49" s="12"/>
      <c r="H49" s="12"/>
      <c r="I49" s="12"/>
      <c r="J49" s="12"/>
      <c r="K49" s="12">
        <v>12027595</v>
      </c>
      <c r="L49" s="12">
        <v>11126329</v>
      </c>
      <c r="M49" s="12">
        <v>5799473</v>
      </c>
      <c r="N49" s="12"/>
      <c r="O49" s="12"/>
      <c r="P49" s="12"/>
      <c r="Q49" s="12"/>
      <c r="R49" s="12"/>
      <c r="S49" s="12"/>
      <c r="T49" s="16">
        <f t="shared" si="6"/>
        <v>12027595</v>
      </c>
      <c r="U49" s="16">
        <f t="shared" si="4"/>
        <v>11126329</v>
      </c>
      <c r="V49" s="16">
        <f t="shared" si="5"/>
        <v>5799473</v>
      </c>
      <c r="W49" s="117">
        <f t="shared" si="3"/>
        <v>0.52123867629655751</v>
      </c>
    </row>
    <row r="50" spans="1:23" ht="15" customHeight="1">
      <c r="A50" s="19" t="s">
        <v>130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>
        <v>1087500</v>
      </c>
      <c r="M50" s="12"/>
      <c r="N50" s="12"/>
      <c r="O50" s="12"/>
      <c r="P50" s="12"/>
      <c r="Q50" s="12"/>
      <c r="R50" s="12"/>
      <c r="S50" s="12"/>
      <c r="T50" s="16">
        <f t="shared" si="6"/>
        <v>0</v>
      </c>
      <c r="U50" s="16">
        <f t="shared" si="4"/>
        <v>1087500</v>
      </c>
      <c r="V50" s="16">
        <f t="shared" si="5"/>
        <v>0</v>
      </c>
      <c r="W50" s="117">
        <f t="shared" si="3"/>
        <v>0</v>
      </c>
    </row>
    <row r="51" spans="1:23" ht="15" customHeight="1">
      <c r="A51" s="19" t="s">
        <v>55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6">
        <f t="shared" si="6"/>
        <v>0</v>
      </c>
      <c r="U51" s="16">
        <f t="shared" si="4"/>
        <v>0</v>
      </c>
      <c r="V51" s="16">
        <f t="shared" si="5"/>
        <v>0</v>
      </c>
      <c r="W51" s="117"/>
    </row>
    <row r="52" spans="1:23" ht="15.95" customHeight="1">
      <c r="A52" s="19" t="s">
        <v>46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6">
        <f t="shared" si="6"/>
        <v>0</v>
      </c>
      <c r="U52" s="16">
        <f t="shared" si="4"/>
        <v>0</v>
      </c>
      <c r="V52" s="16">
        <f t="shared" si="5"/>
        <v>0</v>
      </c>
      <c r="W52" s="117"/>
    </row>
    <row r="53" spans="1:23" ht="15" customHeight="1">
      <c r="A53" s="19" t="s">
        <v>124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6">
        <f t="shared" si="6"/>
        <v>0</v>
      </c>
      <c r="U53" s="16">
        <f t="shared" si="4"/>
        <v>0</v>
      </c>
      <c r="V53" s="16">
        <f t="shared" si="5"/>
        <v>0</v>
      </c>
      <c r="W53" s="117"/>
    </row>
    <row r="54" spans="1:23" ht="15" customHeight="1">
      <c r="A54" s="19" t="s">
        <v>131</v>
      </c>
      <c r="B54" s="12"/>
      <c r="C54" s="12"/>
      <c r="D54" s="12"/>
      <c r="E54" s="12"/>
      <c r="F54" s="12"/>
      <c r="G54" s="12"/>
      <c r="H54" s="12">
        <v>2200000</v>
      </c>
      <c r="I54" s="12">
        <v>2200000</v>
      </c>
      <c r="J54" s="12">
        <v>2174990</v>
      </c>
      <c r="K54" s="12"/>
      <c r="L54" s="12"/>
      <c r="M54" s="12"/>
      <c r="N54" s="12"/>
      <c r="O54" s="12"/>
      <c r="P54" s="12"/>
      <c r="Q54" s="12"/>
      <c r="R54" s="12"/>
      <c r="S54" s="12"/>
      <c r="T54" s="16">
        <f t="shared" si="6"/>
        <v>2200000</v>
      </c>
      <c r="U54" s="16">
        <f t="shared" si="4"/>
        <v>2200000</v>
      </c>
      <c r="V54" s="16">
        <f t="shared" si="5"/>
        <v>2174990</v>
      </c>
      <c r="W54" s="117">
        <f t="shared" si="3"/>
        <v>0.98863181818181822</v>
      </c>
    </row>
    <row r="55" spans="1:23" ht="15" customHeight="1">
      <c r="A55" s="19" t="s">
        <v>123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6">
        <f t="shared" si="6"/>
        <v>0</v>
      </c>
      <c r="U55" s="16">
        <f t="shared" si="4"/>
        <v>0</v>
      </c>
      <c r="V55" s="16">
        <f t="shared" si="5"/>
        <v>0</v>
      </c>
      <c r="W55" s="117"/>
    </row>
    <row r="56" spans="1:23" ht="15" customHeight="1">
      <c r="A56" s="19" t="s">
        <v>109</v>
      </c>
      <c r="B56" s="12"/>
      <c r="C56" s="12"/>
      <c r="D56" s="12"/>
      <c r="E56" s="12"/>
      <c r="F56" s="12"/>
      <c r="G56" s="12"/>
      <c r="H56" s="12">
        <v>5916000</v>
      </c>
      <c r="I56" s="12"/>
      <c r="J56" s="12"/>
      <c r="K56" s="12"/>
      <c r="L56" s="12"/>
      <c r="M56" s="12"/>
      <c r="N56" s="12"/>
      <c r="O56" s="12"/>
      <c r="P56" s="12"/>
      <c r="Q56" s="12">
        <v>28884000</v>
      </c>
      <c r="R56" s="12"/>
      <c r="S56" s="12">
        <v>28884000</v>
      </c>
      <c r="T56" s="16">
        <f t="shared" si="6"/>
        <v>34800000</v>
      </c>
      <c r="U56" s="16">
        <f t="shared" si="4"/>
        <v>0</v>
      </c>
      <c r="V56" s="16">
        <f t="shared" si="5"/>
        <v>28884000</v>
      </c>
      <c r="W56" s="117"/>
    </row>
    <row r="57" spans="1:23" ht="15.95" customHeight="1">
      <c r="A57" s="19" t="s">
        <v>104</v>
      </c>
      <c r="B57" s="12"/>
      <c r="C57" s="12"/>
      <c r="D57" s="12"/>
      <c r="E57" s="12"/>
      <c r="F57" s="12"/>
      <c r="G57" s="12"/>
      <c r="H57" s="12">
        <v>150000000</v>
      </c>
      <c r="I57" s="12">
        <v>150000000</v>
      </c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6">
        <f t="shared" si="6"/>
        <v>150000000</v>
      </c>
      <c r="U57" s="16">
        <f t="shared" si="4"/>
        <v>150000000</v>
      </c>
      <c r="V57" s="3">
        <f t="shared" si="5"/>
        <v>0</v>
      </c>
      <c r="W57" s="117">
        <f t="shared" si="3"/>
        <v>0</v>
      </c>
    </row>
    <row r="58" spans="1:23" s="23" customFormat="1" ht="15.95" customHeight="1">
      <c r="A58" s="21" t="s">
        <v>8</v>
      </c>
      <c r="B58" s="22">
        <f>SUM(B13:B57)</f>
        <v>40477679</v>
      </c>
      <c r="C58" s="22">
        <f t="shared" ref="C58:V58" si="7">SUM(C13:C57)</f>
        <v>171371118</v>
      </c>
      <c r="D58" s="22">
        <f t="shared" si="7"/>
        <v>170579476</v>
      </c>
      <c r="E58" s="22">
        <f>SUM(E13:E57)</f>
        <v>7145361</v>
      </c>
      <c r="F58" s="22">
        <f>SUM(F13:F57)</f>
        <v>25839926</v>
      </c>
      <c r="G58" s="22">
        <f t="shared" si="7"/>
        <v>25278203</v>
      </c>
      <c r="H58" s="22">
        <f>SUM(H13:H57)</f>
        <v>437770206</v>
      </c>
      <c r="I58" s="22">
        <f t="shared" si="7"/>
        <v>915513525</v>
      </c>
      <c r="J58" s="22">
        <f t="shared" si="7"/>
        <v>591005108</v>
      </c>
      <c r="K58" s="22">
        <f>SUM(K13:K57)</f>
        <v>143177595</v>
      </c>
      <c r="L58" s="22">
        <f>SUM(L13:L57)</f>
        <v>258443713</v>
      </c>
      <c r="M58" s="22">
        <f>SUM(M13:M57)</f>
        <v>198426394</v>
      </c>
      <c r="N58" s="22">
        <f>SUM(N13:N57)</f>
        <v>28000000</v>
      </c>
      <c r="O58" s="22">
        <f t="shared" si="7"/>
        <v>37466417</v>
      </c>
      <c r="P58" s="22">
        <f t="shared" si="7"/>
        <v>30101246</v>
      </c>
      <c r="Q58" s="22">
        <f t="shared" si="7"/>
        <v>729775000</v>
      </c>
      <c r="R58" s="22">
        <f t="shared" si="7"/>
        <v>936770557</v>
      </c>
      <c r="S58" s="22">
        <f t="shared" si="7"/>
        <v>589463618</v>
      </c>
      <c r="T58" s="22">
        <f t="shared" si="7"/>
        <v>1386345841</v>
      </c>
      <c r="U58" s="22">
        <f t="shared" si="7"/>
        <v>2345405256</v>
      </c>
      <c r="V58" s="22">
        <f t="shared" si="7"/>
        <v>1604854045</v>
      </c>
      <c r="W58" s="117">
        <f t="shared" si="3"/>
        <v>0.68425447623367996</v>
      </c>
    </row>
    <row r="59" spans="1:23" ht="15.95" customHeight="1">
      <c r="A59" s="24" t="s">
        <v>44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>
        <v>0</v>
      </c>
      <c r="U59" s="12">
        <f t="shared" ref="U59:V65" si="8">SUM(C59+F59+I59+L59+O59+R59)</f>
        <v>0</v>
      </c>
      <c r="V59" s="12">
        <f t="shared" si="8"/>
        <v>0</v>
      </c>
      <c r="W59" s="117"/>
    </row>
    <row r="60" spans="1:23" ht="26.25" customHeight="1">
      <c r="A60" s="19" t="s">
        <v>28</v>
      </c>
      <c r="B60" s="12">
        <v>217160154</v>
      </c>
      <c r="C60" s="12">
        <v>226490439</v>
      </c>
      <c r="D60" s="12">
        <v>226490439</v>
      </c>
      <c r="E60" s="12">
        <v>39055965</v>
      </c>
      <c r="F60" s="12">
        <v>39074034</v>
      </c>
      <c r="G60" s="12">
        <v>38158071</v>
      </c>
      <c r="H60" s="12">
        <v>58780000</v>
      </c>
      <c r="I60" s="12">
        <v>52525241</v>
      </c>
      <c r="J60" s="12">
        <v>52152706</v>
      </c>
      <c r="K60" s="12"/>
      <c r="L60" s="12">
        <v>190000</v>
      </c>
      <c r="M60" s="12"/>
      <c r="N60" s="12"/>
      <c r="O60" s="12"/>
      <c r="P60" s="12"/>
      <c r="Q60" s="12"/>
      <c r="R60" s="12">
        <v>1704287</v>
      </c>
      <c r="S60" s="12">
        <v>1704287</v>
      </c>
      <c r="T60" s="16">
        <f>SUM(B60+E60+H60+K60+N60+Q60)</f>
        <v>314996119</v>
      </c>
      <c r="U60" s="16">
        <f t="shared" si="8"/>
        <v>319984001</v>
      </c>
      <c r="V60" s="16">
        <f t="shared" si="8"/>
        <v>318505503</v>
      </c>
      <c r="W60" s="117">
        <f t="shared" si="3"/>
        <v>0.99537946273757605</v>
      </c>
    </row>
    <row r="61" spans="1:23" ht="28.5" customHeight="1">
      <c r="A61" s="19" t="s">
        <v>15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>
        <v>0</v>
      </c>
      <c r="U61" s="16">
        <f t="shared" si="8"/>
        <v>0</v>
      </c>
      <c r="V61" s="16">
        <f t="shared" si="8"/>
        <v>0</v>
      </c>
      <c r="W61" s="117"/>
    </row>
    <row r="62" spans="1:23" ht="24.75" customHeight="1">
      <c r="A62" s="19" t="s">
        <v>56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>
        <v>0</v>
      </c>
      <c r="U62" s="16">
        <f t="shared" si="8"/>
        <v>0</v>
      </c>
      <c r="V62" s="16">
        <f t="shared" si="8"/>
        <v>0</v>
      </c>
      <c r="W62" s="117"/>
    </row>
    <row r="63" spans="1:23" ht="18.75" customHeight="1">
      <c r="A63" s="19" t="s">
        <v>38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>
        <v>0</v>
      </c>
      <c r="U63" s="16">
        <f t="shared" si="8"/>
        <v>0</v>
      </c>
      <c r="V63" s="16">
        <f t="shared" si="8"/>
        <v>0</v>
      </c>
      <c r="W63" s="117"/>
    </row>
    <row r="64" spans="1:23" ht="19.5" customHeight="1">
      <c r="A64" s="19" t="s">
        <v>29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>
        <v>0</v>
      </c>
      <c r="U64" s="16">
        <f t="shared" si="8"/>
        <v>0</v>
      </c>
      <c r="V64" s="16">
        <f t="shared" si="8"/>
        <v>0</v>
      </c>
      <c r="W64" s="117"/>
    </row>
    <row r="65" spans="1:23" ht="18" customHeight="1">
      <c r="A65" s="19" t="s">
        <v>17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12">
        <v>0</v>
      </c>
      <c r="U65" s="16">
        <f t="shared" si="8"/>
        <v>0</v>
      </c>
      <c r="V65" s="16">
        <f t="shared" si="8"/>
        <v>0</v>
      </c>
      <c r="W65" s="117"/>
    </row>
    <row r="66" spans="1:23" ht="21" customHeight="1">
      <c r="A66" s="19" t="s">
        <v>25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>
        <v>0</v>
      </c>
      <c r="U66" s="12"/>
      <c r="V66" s="12"/>
      <c r="W66" s="117"/>
    </row>
    <row r="67" spans="1:23" ht="17.25" customHeight="1">
      <c r="A67" s="19" t="s">
        <v>26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>
        <v>0</v>
      </c>
      <c r="U67" s="12"/>
      <c r="V67" s="12"/>
      <c r="W67" s="117"/>
    </row>
    <row r="68" spans="1:23" ht="15.95" customHeight="1">
      <c r="A68" s="19" t="s">
        <v>30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>
        <v>0</v>
      </c>
      <c r="U68" s="12"/>
      <c r="V68" s="12"/>
      <c r="W68" s="117"/>
    </row>
    <row r="69" spans="1:23" ht="15.95" customHeight="1">
      <c r="A69" s="19" t="s">
        <v>31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>
        <v>0</v>
      </c>
      <c r="U69" s="12"/>
      <c r="V69" s="12"/>
      <c r="W69" s="117"/>
    </row>
    <row r="70" spans="1:23" s="27" customFormat="1" ht="13.5">
      <c r="A70" s="26" t="s">
        <v>9</v>
      </c>
      <c r="B70" s="22">
        <f>SUM(B59:B69)</f>
        <v>217160154</v>
      </c>
      <c r="C70" s="22">
        <f t="shared" ref="C70:V70" si="9">SUM(C59:C69)</f>
        <v>226490439</v>
      </c>
      <c r="D70" s="22">
        <f t="shared" si="9"/>
        <v>226490439</v>
      </c>
      <c r="E70" s="22">
        <f>SUM(E59:E69)</f>
        <v>39055965</v>
      </c>
      <c r="F70" s="22">
        <f t="shared" si="9"/>
        <v>39074034</v>
      </c>
      <c r="G70" s="22">
        <f t="shared" si="9"/>
        <v>38158071</v>
      </c>
      <c r="H70" s="22">
        <f>SUM(H59:H69)</f>
        <v>58780000</v>
      </c>
      <c r="I70" s="22">
        <f t="shared" si="9"/>
        <v>52525241</v>
      </c>
      <c r="J70" s="22">
        <f t="shared" si="9"/>
        <v>52152706</v>
      </c>
      <c r="K70" s="22">
        <f>SUM(K59:K69)</f>
        <v>0</v>
      </c>
      <c r="L70" s="22">
        <f t="shared" si="9"/>
        <v>190000</v>
      </c>
      <c r="M70" s="22">
        <f t="shared" si="9"/>
        <v>0</v>
      </c>
      <c r="N70" s="22">
        <f>SUM(N59:N69)</f>
        <v>0</v>
      </c>
      <c r="O70" s="22">
        <f t="shared" si="9"/>
        <v>0</v>
      </c>
      <c r="P70" s="22">
        <f t="shared" si="9"/>
        <v>0</v>
      </c>
      <c r="Q70" s="22">
        <f>SUM(Q59:Q69)</f>
        <v>0</v>
      </c>
      <c r="R70" s="22">
        <f t="shared" si="9"/>
        <v>1704287</v>
      </c>
      <c r="S70" s="22">
        <f t="shared" si="9"/>
        <v>1704287</v>
      </c>
      <c r="T70" s="22">
        <f t="shared" si="9"/>
        <v>314996119</v>
      </c>
      <c r="U70" s="22">
        <f t="shared" si="9"/>
        <v>319984001</v>
      </c>
      <c r="V70" s="22">
        <f t="shared" si="9"/>
        <v>318505503</v>
      </c>
      <c r="W70" s="117">
        <f t="shared" ref="W70:W71" si="10">SUM(V70/U70)</f>
        <v>0.99537946273757605</v>
      </c>
    </row>
    <row r="71" spans="1:23" ht="17.25" customHeight="1">
      <c r="A71" s="49" t="s">
        <v>108</v>
      </c>
      <c r="B71" s="25">
        <v>1654000</v>
      </c>
      <c r="C71" s="25">
        <v>1654000</v>
      </c>
      <c r="D71" s="25">
        <v>1652904</v>
      </c>
      <c r="E71" s="25">
        <v>290000</v>
      </c>
      <c r="F71" s="25">
        <v>290000</v>
      </c>
      <c r="G71" s="25">
        <v>275485</v>
      </c>
      <c r="H71" s="25">
        <v>63906230</v>
      </c>
      <c r="I71" s="25">
        <v>655339805</v>
      </c>
      <c r="J71" s="25">
        <v>632375171</v>
      </c>
      <c r="K71" s="25"/>
      <c r="L71" s="25"/>
      <c r="M71" s="25"/>
      <c r="N71" s="25"/>
      <c r="O71" s="25"/>
      <c r="P71" s="25"/>
      <c r="Q71" s="25"/>
      <c r="R71" s="25"/>
      <c r="S71" s="25"/>
      <c r="T71" s="16">
        <f>SUM(B71+E71+H71+K71+N71+Q71)</f>
        <v>65850230</v>
      </c>
      <c r="U71" s="16">
        <f>SUM(C71+F71+I71+L71+O71+R71)</f>
        <v>657283805</v>
      </c>
      <c r="V71" s="16">
        <f>SUM(D71+G71+J71+M71+P71+S71)</f>
        <v>634303560</v>
      </c>
      <c r="W71" s="117">
        <f t="shared" si="10"/>
        <v>0.96503756090567305</v>
      </c>
    </row>
    <row r="72" spans="1:23" s="11" customFormat="1" ht="17.25" customHeight="1">
      <c r="A72" s="11" t="s">
        <v>10</v>
      </c>
      <c r="B72" s="28">
        <f t="shared" ref="B72:V72" si="11">SUM(B12+B58+B70+B71)</f>
        <v>1386651071</v>
      </c>
      <c r="C72" s="28">
        <f t="shared" si="11"/>
        <v>1691762339</v>
      </c>
      <c r="D72" s="28">
        <f t="shared" si="11"/>
        <v>1653755797</v>
      </c>
      <c r="E72" s="28">
        <f t="shared" si="11"/>
        <v>241412924</v>
      </c>
      <c r="F72" s="28">
        <f t="shared" si="11"/>
        <v>283025035</v>
      </c>
      <c r="G72" s="28">
        <f t="shared" si="11"/>
        <v>270761361</v>
      </c>
      <c r="H72" s="28">
        <f t="shared" si="11"/>
        <v>1302999260</v>
      </c>
      <c r="I72" s="28">
        <f t="shared" si="11"/>
        <v>2559869590</v>
      </c>
      <c r="J72" s="28">
        <f t="shared" si="11"/>
        <v>2052904244</v>
      </c>
      <c r="K72" s="28">
        <f t="shared" si="11"/>
        <v>144723595</v>
      </c>
      <c r="L72" s="28">
        <f t="shared" si="11"/>
        <v>277883303</v>
      </c>
      <c r="M72" s="28">
        <f t="shared" si="11"/>
        <v>216315980</v>
      </c>
      <c r="N72" s="28">
        <f t="shared" si="11"/>
        <v>28000000</v>
      </c>
      <c r="O72" s="28">
        <f t="shared" si="11"/>
        <v>37466417</v>
      </c>
      <c r="P72" s="28">
        <f t="shared" si="11"/>
        <v>30101246</v>
      </c>
      <c r="Q72" s="28">
        <f t="shared" si="11"/>
        <v>738584000</v>
      </c>
      <c r="R72" s="28">
        <f t="shared" si="11"/>
        <v>995253896</v>
      </c>
      <c r="S72" s="28">
        <f t="shared" si="11"/>
        <v>645714143</v>
      </c>
      <c r="T72" s="28">
        <f t="shared" si="11"/>
        <v>3842370850</v>
      </c>
      <c r="U72" s="28">
        <f t="shared" si="11"/>
        <v>5845260580</v>
      </c>
      <c r="V72" s="28">
        <f t="shared" si="11"/>
        <v>4869552771</v>
      </c>
      <c r="W72" s="117">
        <f>SUM(V72/U72)</f>
        <v>0.8330771065470618</v>
      </c>
    </row>
    <row r="73" spans="1:23">
      <c r="W73" s="11"/>
    </row>
    <row r="514" ht="9.75" customHeight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</sheetData>
  <mergeCells count="8">
    <mergeCell ref="N1:P1"/>
    <mergeCell ref="Q1:S1"/>
    <mergeCell ref="T1:W1"/>
    <mergeCell ref="A1:A2"/>
    <mergeCell ref="B1:D1"/>
    <mergeCell ref="E1:G1"/>
    <mergeCell ref="H1:J1"/>
    <mergeCell ref="K1:M1"/>
  </mergeCells>
  <phoneticPr fontId="0" type="noConversion"/>
  <printOptions horizontalCentered="1" gridLines="1" gridLinesSet="0"/>
  <pageMargins left="0.19685039370078741" right="0.19685039370078741" top="0.51181102362204722" bottom="0.9055118110236221" header="0.15748031496062992" footer="0.55118110236220474"/>
  <pageSetup paperSize="8" scale="57" orientation="landscape" r:id="rId1"/>
  <headerFooter alignWithMargins="0">
    <oddHeader>&amp;C&amp;"Arial CE,Félkövér"&amp;14 2.1 Kimutatás az önkormányzati költségvetési szervek 2020. évi tervszámainak teljesítéséről
 &amp;18Kiadás &amp;RAdatok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23"/>
  <sheetViews>
    <sheetView topLeftCell="A88" workbookViewId="0">
      <selection activeCell="C108" sqref="C108"/>
    </sheetView>
  </sheetViews>
  <sheetFormatPr defaultColWidth="18.140625" defaultRowHeight="12.75"/>
  <cols>
    <col min="1" max="1" width="2.42578125" style="162" customWidth="1"/>
    <col min="2" max="2" width="25.28515625" style="162" customWidth="1"/>
    <col min="3" max="3" width="18.140625" style="162"/>
    <col min="4" max="4" width="15.85546875" style="162" customWidth="1"/>
    <col min="5" max="5" width="14.7109375" style="162" customWidth="1"/>
    <col min="6" max="6" width="20.85546875" style="162" customWidth="1"/>
    <col min="7" max="16384" width="18.140625" style="162"/>
  </cols>
  <sheetData>
    <row r="1" spans="1:6" ht="16.5">
      <c r="A1" s="317" t="s">
        <v>349</v>
      </c>
      <c r="B1" s="318"/>
      <c r="C1" s="318"/>
      <c r="D1" s="319"/>
      <c r="E1" s="319"/>
      <c r="F1" s="319"/>
    </row>
    <row r="2" spans="1:6" ht="16.5">
      <c r="A2" s="163"/>
      <c r="B2" s="164"/>
      <c r="C2" s="164"/>
      <c r="D2" s="165" t="s">
        <v>350</v>
      </c>
      <c r="E2" s="165" t="s">
        <v>351</v>
      </c>
      <c r="F2" s="166"/>
    </row>
    <row r="3" spans="1:6" ht="16.5">
      <c r="A3" s="163"/>
      <c r="B3" s="320" t="s">
        <v>352</v>
      </c>
      <c r="C3" s="320"/>
      <c r="D3" s="167">
        <v>6500000</v>
      </c>
      <c r="E3" s="168">
        <f>E22</f>
        <v>7038032</v>
      </c>
      <c r="F3" s="166"/>
    </row>
    <row r="4" spans="1:6" ht="16.5">
      <c r="A4" s="163"/>
      <c r="B4" s="320" t="s">
        <v>353</v>
      </c>
      <c r="C4" s="320"/>
      <c r="D4" s="167">
        <v>2550000</v>
      </c>
      <c r="E4" s="168">
        <f>E38</f>
        <v>591190</v>
      </c>
      <c r="F4" s="166"/>
    </row>
    <row r="5" spans="1:6" ht="16.5">
      <c r="A5" s="163"/>
      <c r="B5" s="320" t="s">
        <v>354</v>
      </c>
      <c r="C5" s="320"/>
      <c r="D5" s="167">
        <v>2300000</v>
      </c>
      <c r="E5" s="168">
        <f>E33</f>
        <v>546833</v>
      </c>
      <c r="F5" s="166"/>
    </row>
    <row r="6" spans="1:6" ht="16.5">
      <c r="A6" s="163"/>
      <c r="B6" s="299" t="s">
        <v>355</v>
      </c>
      <c r="C6" s="299"/>
      <c r="D6" s="167">
        <v>2750000</v>
      </c>
      <c r="E6" s="169">
        <f>E44</f>
        <v>5560418</v>
      </c>
      <c r="F6" s="166"/>
    </row>
    <row r="7" spans="1:6" ht="16.5">
      <c r="A7" s="163"/>
      <c r="B7" s="299" t="s">
        <v>356</v>
      </c>
      <c r="C7" s="299"/>
      <c r="D7" s="167">
        <v>5000000</v>
      </c>
      <c r="E7" s="169">
        <f>E70</f>
        <v>8062814</v>
      </c>
      <c r="F7" s="166"/>
    </row>
    <row r="8" spans="1:6" ht="16.5">
      <c r="A8" s="163"/>
      <c r="B8" s="299" t="s">
        <v>357</v>
      </c>
      <c r="C8" s="299"/>
      <c r="D8" s="167">
        <v>2200000</v>
      </c>
      <c r="E8" s="168">
        <f>E95</f>
        <v>1160214</v>
      </c>
      <c r="F8" s="166"/>
    </row>
    <row r="9" spans="1:6" ht="16.5">
      <c r="A9" s="163"/>
      <c r="B9" s="300" t="s">
        <v>358</v>
      </c>
      <c r="C9" s="300"/>
      <c r="D9" s="167">
        <v>2800000</v>
      </c>
      <c r="E9" s="170">
        <v>0</v>
      </c>
      <c r="F9" s="166"/>
    </row>
    <row r="10" spans="1:6" ht="16.5">
      <c r="A10" s="163"/>
      <c r="B10" s="300" t="s">
        <v>359</v>
      </c>
      <c r="C10" s="300"/>
      <c r="D10" s="167">
        <v>1000000</v>
      </c>
      <c r="E10" s="168">
        <f>E119</f>
        <v>2825000</v>
      </c>
      <c r="F10" s="166"/>
    </row>
    <row r="11" spans="1:6" ht="16.5">
      <c r="A11" s="163"/>
      <c r="B11" s="301" t="s">
        <v>360</v>
      </c>
      <c r="C11" s="302"/>
      <c r="D11" s="167">
        <v>700000</v>
      </c>
      <c r="E11" s="169">
        <f>E83</f>
        <v>533400</v>
      </c>
      <c r="F11" s="166"/>
    </row>
    <row r="12" spans="1:6" ht="16.5" customHeight="1">
      <c r="A12" s="163"/>
      <c r="B12" s="301" t="s">
        <v>361</v>
      </c>
      <c r="C12" s="302"/>
      <c r="D12" s="167">
        <v>2500000</v>
      </c>
      <c r="E12" s="168">
        <f>E75</f>
        <v>5486400</v>
      </c>
      <c r="F12" s="166"/>
    </row>
    <row r="13" spans="1:6" ht="33" customHeight="1">
      <c r="A13" s="163"/>
      <c r="B13" s="305" t="s">
        <v>482</v>
      </c>
      <c r="C13" s="306"/>
      <c r="D13" s="167">
        <v>1700000</v>
      </c>
      <c r="E13" s="171">
        <f>E122</f>
        <v>0</v>
      </c>
      <c r="F13" s="166"/>
    </row>
    <row r="14" spans="1:6" ht="16.5">
      <c r="A14" s="163"/>
      <c r="B14" s="303" t="s">
        <v>362</v>
      </c>
      <c r="C14" s="304"/>
      <c r="D14" s="172">
        <f>SUM(D3:D13)</f>
        <v>30000000</v>
      </c>
      <c r="E14" s="173">
        <f>SUM(E3:E13)</f>
        <v>31804301</v>
      </c>
      <c r="F14" s="174"/>
    </row>
    <row r="15" spans="1:6" ht="16.5">
      <c r="A15" s="163"/>
      <c r="B15" s="164"/>
      <c r="C15" s="164"/>
      <c r="D15" s="166"/>
      <c r="E15" s="166"/>
      <c r="F15" s="166"/>
    </row>
    <row r="17" spans="1:12" ht="24.75" customHeight="1">
      <c r="A17" s="175" t="s">
        <v>481</v>
      </c>
      <c r="B17" s="176" t="s">
        <v>363</v>
      </c>
      <c r="C17" s="176" t="s">
        <v>364</v>
      </c>
      <c r="D17" s="177" t="s">
        <v>483</v>
      </c>
      <c r="E17" s="176" t="s">
        <v>350</v>
      </c>
      <c r="F17" s="176" t="s">
        <v>365</v>
      </c>
    </row>
    <row r="18" spans="1:12" s="181" customFormat="1" ht="15">
      <c r="A18" s="178"/>
      <c r="B18" s="179" t="s">
        <v>366</v>
      </c>
      <c r="C18" s="180"/>
      <c r="D18" s="180"/>
      <c r="E18" s="180"/>
      <c r="F18" s="180"/>
    </row>
    <row r="19" spans="1:12" s="188" customFormat="1" ht="14.25">
      <c r="A19" s="182"/>
      <c r="B19" s="183" t="s">
        <v>367</v>
      </c>
      <c r="C19" s="183" t="s">
        <v>368</v>
      </c>
      <c r="D19" s="184">
        <v>44040</v>
      </c>
      <c r="E19" s="185">
        <v>198000</v>
      </c>
      <c r="F19" s="186" t="s">
        <v>369</v>
      </c>
      <c r="G19" s="187"/>
      <c r="H19" s="187"/>
      <c r="I19" s="187"/>
      <c r="J19" s="187"/>
      <c r="K19" s="187"/>
      <c r="L19" s="187"/>
    </row>
    <row r="20" spans="1:12" s="188" customFormat="1" ht="14.25">
      <c r="A20" s="182"/>
      <c r="B20" s="183" t="s">
        <v>367</v>
      </c>
      <c r="C20" s="189" t="s">
        <v>370</v>
      </c>
      <c r="D20" s="190">
        <v>44103</v>
      </c>
      <c r="E20" s="191">
        <v>99900</v>
      </c>
      <c r="F20" s="192" t="s">
        <v>369</v>
      </c>
      <c r="G20" s="187"/>
      <c r="H20" s="187"/>
      <c r="I20" s="187"/>
      <c r="J20" s="187"/>
      <c r="K20" s="187"/>
      <c r="L20" s="187"/>
    </row>
    <row r="21" spans="1:12" s="188" customFormat="1" ht="37.5" customHeight="1">
      <c r="A21" s="182"/>
      <c r="B21" s="308" t="s">
        <v>485</v>
      </c>
      <c r="C21" s="314"/>
      <c r="D21" s="315"/>
      <c r="E21" s="185">
        <f>1598623+612+2741421+519886+247+1594389+284954</f>
        <v>6740132</v>
      </c>
      <c r="F21" s="193" t="s">
        <v>486</v>
      </c>
      <c r="G21" s="187"/>
      <c r="H21" s="187"/>
      <c r="I21" s="187"/>
      <c r="J21" s="187"/>
      <c r="K21" s="187"/>
      <c r="L21" s="187"/>
    </row>
    <row r="22" spans="1:12" ht="16.5" customHeight="1">
      <c r="A22" s="194"/>
      <c r="B22" s="195"/>
      <c r="C22" s="196"/>
      <c r="D22" s="197" t="s">
        <v>209</v>
      </c>
      <c r="E22" s="198">
        <f>SUM(E19:E21)</f>
        <v>7038032</v>
      </c>
      <c r="F22" s="195"/>
    </row>
    <row r="23" spans="1:12">
      <c r="A23" s="194"/>
      <c r="B23" s="199"/>
      <c r="C23" s="200"/>
      <c r="D23" s="201"/>
      <c r="E23" s="202"/>
      <c r="F23" s="203"/>
    </row>
    <row r="24" spans="1:12" s="210" customFormat="1" ht="15">
      <c r="A24" s="204"/>
      <c r="B24" s="205" t="s">
        <v>371</v>
      </c>
      <c r="C24" s="206"/>
      <c r="D24" s="207"/>
      <c r="E24" s="208"/>
      <c r="F24" s="209"/>
    </row>
    <row r="25" spans="1:12" s="210" customFormat="1" ht="15">
      <c r="A25" s="204"/>
      <c r="B25" s="183" t="s">
        <v>372</v>
      </c>
      <c r="C25" s="183" t="s">
        <v>373</v>
      </c>
      <c r="D25" s="184">
        <v>44076</v>
      </c>
      <c r="E25" s="211">
        <v>304724</v>
      </c>
      <c r="F25" s="212" t="s">
        <v>484</v>
      </c>
      <c r="G25" s="213"/>
      <c r="H25" s="213"/>
    </row>
    <row r="26" spans="1:12" s="210" customFormat="1" ht="15">
      <c r="A26" s="204"/>
      <c r="B26" s="214" t="s">
        <v>372</v>
      </c>
      <c r="C26" s="183" t="s">
        <v>374</v>
      </c>
      <c r="D26" s="184">
        <v>44012</v>
      </c>
      <c r="E26" s="211">
        <v>84709</v>
      </c>
      <c r="F26" s="183" t="s">
        <v>375</v>
      </c>
    </row>
    <row r="27" spans="1:12" s="210" customFormat="1" ht="15">
      <c r="A27" s="204"/>
      <c r="B27" s="183" t="s">
        <v>487</v>
      </c>
      <c r="C27" s="183" t="s">
        <v>376</v>
      </c>
      <c r="D27" s="184">
        <v>44118</v>
      </c>
      <c r="E27" s="211">
        <v>23400</v>
      </c>
      <c r="F27" s="183" t="s">
        <v>377</v>
      </c>
    </row>
    <row r="28" spans="1:12" s="210" customFormat="1" ht="15">
      <c r="A28" s="204"/>
      <c r="B28" s="183" t="s">
        <v>487</v>
      </c>
      <c r="C28" s="183" t="s">
        <v>378</v>
      </c>
      <c r="D28" s="184">
        <v>44028</v>
      </c>
      <c r="E28" s="211">
        <v>3000</v>
      </c>
      <c r="F28" s="183" t="s">
        <v>377</v>
      </c>
    </row>
    <row r="29" spans="1:12" s="210" customFormat="1" ht="15">
      <c r="A29" s="204"/>
      <c r="B29" s="183" t="s">
        <v>487</v>
      </c>
      <c r="C29" s="183" t="s">
        <v>379</v>
      </c>
      <c r="D29" s="184">
        <v>43920</v>
      </c>
      <c r="E29" s="211">
        <v>16500</v>
      </c>
      <c r="F29" s="183" t="s">
        <v>380</v>
      </c>
    </row>
    <row r="30" spans="1:12" s="210" customFormat="1" ht="15">
      <c r="A30" s="204"/>
      <c r="B30" s="183" t="s">
        <v>487</v>
      </c>
      <c r="C30" s="183" t="s">
        <v>381</v>
      </c>
      <c r="D30" s="184">
        <v>43864</v>
      </c>
      <c r="E30" s="211">
        <v>73500</v>
      </c>
      <c r="F30" s="183" t="s">
        <v>377</v>
      </c>
    </row>
    <row r="31" spans="1:12" s="210" customFormat="1" ht="15">
      <c r="A31" s="204"/>
      <c r="B31" s="183" t="s">
        <v>487</v>
      </c>
      <c r="C31" s="183" t="s">
        <v>382</v>
      </c>
      <c r="D31" s="184">
        <v>43852</v>
      </c>
      <c r="E31" s="211">
        <v>11000</v>
      </c>
      <c r="F31" s="215" t="s">
        <v>380</v>
      </c>
    </row>
    <row r="32" spans="1:12" s="210" customFormat="1" ht="15">
      <c r="A32" s="204"/>
      <c r="B32" s="183" t="s">
        <v>487</v>
      </c>
      <c r="C32" s="183" t="s">
        <v>383</v>
      </c>
      <c r="D32" s="184">
        <v>43836</v>
      </c>
      <c r="E32" s="211">
        <v>30000</v>
      </c>
      <c r="F32" s="215" t="s">
        <v>377</v>
      </c>
    </row>
    <row r="33" spans="1:11">
      <c r="A33" s="194"/>
      <c r="B33" s="195"/>
      <c r="C33" s="196"/>
      <c r="D33" s="197" t="s">
        <v>209</v>
      </c>
      <c r="E33" s="198">
        <f>SUM(E25:E32)</f>
        <v>546833</v>
      </c>
      <c r="F33" s="195"/>
    </row>
    <row r="34" spans="1:11" s="187" customFormat="1" ht="15">
      <c r="A34" s="216"/>
      <c r="B34" s="189"/>
      <c r="C34" s="189"/>
      <c r="D34" s="217"/>
      <c r="E34" s="218"/>
      <c r="F34" s="189"/>
    </row>
    <row r="35" spans="1:11" s="210" customFormat="1" ht="15">
      <c r="A35" s="204"/>
      <c r="B35" s="219" t="s">
        <v>353</v>
      </c>
      <c r="C35" s="220"/>
      <c r="D35" s="221"/>
      <c r="E35" s="222"/>
      <c r="F35" s="223"/>
    </row>
    <row r="36" spans="1:11" s="187" customFormat="1" ht="15">
      <c r="A36" s="216"/>
      <c r="B36" s="183" t="s">
        <v>384</v>
      </c>
      <c r="C36" s="183" t="s">
        <v>385</v>
      </c>
      <c r="D36" s="184">
        <v>44155</v>
      </c>
      <c r="E36" s="224">
        <v>164470</v>
      </c>
      <c r="F36" s="183" t="s">
        <v>386</v>
      </c>
    </row>
    <row r="37" spans="1:11" s="187" customFormat="1" ht="15">
      <c r="A37" s="216"/>
      <c r="B37" s="183" t="s">
        <v>384</v>
      </c>
      <c r="C37" s="183" t="s">
        <v>387</v>
      </c>
      <c r="D37" s="184">
        <v>43886</v>
      </c>
      <c r="E37" s="224">
        <v>426720</v>
      </c>
      <c r="F37" s="183" t="s">
        <v>388</v>
      </c>
    </row>
    <row r="38" spans="1:11" s="187" customFormat="1" ht="15">
      <c r="A38" s="216"/>
      <c r="B38" s="225"/>
      <c r="C38" s="189"/>
      <c r="D38" s="226" t="s">
        <v>389</v>
      </c>
      <c r="E38" s="227">
        <f>SUM(E36:E37)</f>
        <v>591190</v>
      </c>
      <c r="F38" s="189"/>
    </row>
    <row r="39" spans="1:11">
      <c r="A39" s="194"/>
      <c r="B39" s="228"/>
      <c r="C39" s="229"/>
      <c r="D39" s="230"/>
      <c r="E39" s="231"/>
      <c r="F39" s="229"/>
    </row>
    <row r="40" spans="1:11" s="210" customFormat="1" ht="15">
      <c r="A40" s="204"/>
      <c r="B40" s="296" t="s">
        <v>390</v>
      </c>
      <c r="C40" s="297"/>
      <c r="D40" s="297"/>
      <c r="E40" s="298"/>
      <c r="F40" s="232"/>
    </row>
    <row r="41" spans="1:11" s="188" customFormat="1" ht="15">
      <c r="A41" s="216"/>
      <c r="B41" s="233" t="s">
        <v>391</v>
      </c>
      <c r="C41" s="234"/>
      <c r="D41" s="216"/>
      <c r="E41" s="235">
        <v>3681190</v>
      </c>
      <c r="F41" s="236" t="s">
        <v>392</v>
      </c>
      <c r="I41" s="187"/>
      <c r="J41" s="187"/>
      <c r="K41" s="237"/>
    </row>
    <row r="42" spans="1:11" s="188" customFormat="1" ht="15">
      <c r="A42" s="216"/>
      <c r="B42" s="233" t="s">
        <v>393</v>
      </c>
      <c r="C42" s="216"/>
      <c r="D42" s="216"/>
      <c r="E42" s="235">
        <v>546445</v>
      </c>
      <c r="F42" s="236" t="s">
        <v>394</v>
      </c>
      <c r="I42" s="187"/>
      <c r="J42" s="187"/>
      <c r="K42" s="237"/>
    </row>
    <row r="43" spans="1:11" s="188" customFormat="1" ht="15">
      <c r="A43" s="216"/>
      <c r="B43" s="233" t="s">
        <v>395</v>
      </c>
      <c r="C43" s="216"/>
      <c r="D43" s="216"/>
      <c r="E43" s="235">
        <v>1332783</v>
      </c>
      <c r="F43" s="238" t="s">
        <v>396</v>
      </c>
      <c r="I43" s="187"/>
      <c r="J43" s="187"/>
      <c r="K43" s="237"/>
    </row>
    <row r="44" spans="1:11" s="188" customFormat="1" ht="15">
      <c r="A44" s="216"/>
      <c r="B44" s="233"/>
      <c r="C44" s="216"/>
      <c r="D44" s="226" t="s">
        <v>389</v>
      </c>
      <c r="E44" s="239">
        <f>SUM(E41:E43)</f>
        <v>5560418</v>
      </c>
      <c r="F44" s="216"/>
      <c r="I44" s="187"/>
      <c r="J44" s="187"/>
      <c r="K44" s="237"/>
    </row>
    <row r="45" spans="1:11" s="188" customFormat="1" ht="11.25" customHeight="1">
      <c r="A45" s="216"/>
      <c r="B45" s="233"/>
      <c r="C45" s="216"/>
      <c r="D45" s="226"/>
      <c r="E45" s="216"/>
      <c r="F45" s="216"/>
      <c r="I45" s="187"/>
      <c r="J45" s="187"/>
      <c r="K45" s="237"/>
    </row>
    <row r="46" spans="1:11" s="210" customFormat="1" ht="15">
      <c r="A46" s="204"/>
      <c r="B46" s="205" t="s">
        <v>356</v>
      </c>
      <c r="C46" s="206"/>
      <c r="D46" s="207"/>
      <c r="E46" s="208"/>
      <c r="F46" s="209"/>
    </row>
    <row r="47" spans="1:11" s="244" customFormat="1" ht="14.25">
      <c r="A47" s="188"/>
      <c r="B47" s="240" t="s">
        <v>397</v>
      </c>
      <c r="C47" s="241" t="s">
        <v>398</v>
      </c>
      <c r="D47" s="242">
        <v>44169</v>
      </c>
      <c r="E47" s="243">
        <v>152400</v>
      </c>
      <c r="F47" s="188" t="s">
        <v>399</v>
      </c>
      <c r="G47" s="188"/>
    </row>
    <row r="48" spans="1:11" s="244" customFormat="1" ht="14.25">
      <c r="A48" s="188"/>
      <c r="B48" s="240" t="s">
        <v>397</v>
      </c>
      <c r="C48" s="241" t="s">
        <v>400</v>
      </c>
      <c r="D48" s="242">
        <v>44169</v>
      </c>
      <c r="E48" s="243">
        <v>80772</v>
      </c>
      <c r="F48" s="188" t="s">
        <v>401</v>
      </c>
      <c r="G48" s="188"/>
    </row>
    <row r="49" spans="1:7" s="244" customFormat="1" ht="14.25">
      <c r="A49" s="188"/>
      <c r="B49" s="240" t="s">
        <v>397</v>
      </c>
      <c r="C49" s="183" t="s">
        <v>402</v>
      </c>
      <c r="D49" s="242">
        <v>44126</v>
      </c>
      <c r="E49" s="243">
        <v>34290</v>
      </c>
      <c r="F49" s="188" t="s">
        <v>399</v>
      </c>
      <c r="G49" s="188"/>
    </row>
    <row r="50" spans="1:7" s="244" customFormat="1" ht="14.25">
      <c r="A50" s="188"/>
      <c r="B50" s="240" t="s">
        <v>397</v>
      </c>
      <c r="C50" s="245" t="s">
        <v>403</v>
      </c>
      <c r="D50" s="242">
        <v>44119</v>
      </c>
      <c r="E50" s="243">
        <v>50800</v>
      </c>
      <c r="F50" s="188" t="s">
        <v>399</v>
      </c>
      <c r="G50" s="188"/>
    </row>
    <row r="51" spans="1:7" s="244" customFormat="1" ht="14.25">
      <c r="A51" s="188"/>
      <c r="B51" s="240" t="s">
        <v>397</v>
      </c>
      <c r="C51" s="241" t="s">
        <v>404</v>
      </c>
      <c r="D51" s="242">
        <v>44067</v>
      </c>
      <c r="E51" s="243">
        <v>86223</v>
      </c>
      <c r="F51" s="188" t="s">
        <v>405</v>
      </c>
      <c r="G51" s="188"/>
    </row>
    <row r="52" spans="1:7" s="244" customFormat="1" ht="14.25">
      <c r="A52" s="188"/>
      <c r="B52" s="240" t="s">
        <v>397</v>
      </c>
      <c r="C52" s="241" t="s">
        <v>406</v>
      </c>
      <c r="D52" s="242">
        <v>43986</v>
      </c>
      <c r="E52" s="243">
        <v>163830</v>
      </c>
      <c r="F52" s="188" t="s">
        <v>405</v>
      </c>
      <c r="G52" s="188"/>
    </row>
    <row r="53" spans="1:7" s="244" customFormat="1" ht="14.25">
      <c r="A53" s="188"/>
      <c r="B53" s="240" t="s">
        <v>407</v>
      </c>
      <c r="C53" s="241" t="s">
        <v>408</v>
      </c>
      <c r="D53" s="242">
        <v>44161</v>
      </c>
      <c r="E53" s="243">
        <v>165100</v>
      </c>
      <c r="F53" s="188" t="s">
        <v>409</v>
      </c>
      <c r="G53" s="188"/>
    </row>
    <row r="54" spans="1:7" s="244" customFormat="1" ht="15">
      <c r="A54" s="246"/>
      <c r="B54" s="240" t="s">
        <v>407</v>
      </c>
      <c r="C54" s="241" t="s">
        <v>410</v>
      </c>
      <c r="D54" s="247">
        <v>44167</v>
      </c>
      <c r="E54" s="248">
        <v>22860</v>
      </c>
      <c r="F54" s="188" t="s">
        <v>399</v>
      </c>
      <c r="G54" s="188"/>
    </row>
    <row r="55" spans="1:7" s="244" customFormat="1" ht="15">
      <c r="A55" s="246"/>
      <c r="B55" s="240" t="s">
        <v>407</v>
      </c>
      <c r="C55" s="241" t="s">
        <v>411</v>
      </c>
      <c r="D55" s="247">
        <v>44134</v>
      </c>
      <c r="E55" s="248">
        <v>76200</v>
      </c>
      <c r="F55" s="188" t="s">
        <v>409</v>
      </c>
      <c r="G55" s="188"/>
    </row>
    <row r="56" spans="1:7" s="244" customFormat="1" ht="15">
      <c r="A56" s="246"/>
      <c r="B56" s="240" t="s">
        <v>407</v>
      </c>
      <c r="C56" s="241" t="s">
        <v>412</v>
      </c>
      <c r="D56" s="247">
        <v>44039</v>
      </c>
      <c r="E56" s="248">
        <v>214630</v>
      </c>
      <c r="F56" s="188" t="s">
        <v>405</v>
      </c>
      <c r="G56" s="188"/>
    </row>
    <row r="57" spans="1:7" s="244" customFormat="1" ht="15">
      <c r="A57" s="246"/>
      <c r="B57" s="240" t="s">
        <v>407</v>
      </c>
      <c r="C57" s="245" t="s">
        <v>413</v>
      </c>
      <c r="D57" s="247">
        <v>43959</v>
      </c>
      <c r="E57" s="248">
        <v>57150</v>
      </c>
      <c r="F57" s="188" t="s">
        <v>409</v>
      </c>
      <c r="G57" s="188"/>
    </row>
    <row r="58" spans="1:7" s="244" customFormat="1" ht="15">
      <c r="A58" s="246"/>
      <c r="B58" s="240" t="s">
        <v>407</v>
      </c>
      <c r="C58" s="241" t="s">
        <v>414</v>
      </c>
      <c r="D58" s="247">
        <v>43937</v>
      </c>
      <c r="E58" s="248">
        <v>57150</v>
      </c>
      <c r="F58" s="188" t="s">
        <v>405</v>
      </c>
      <c r="G58" s="188"/>
    </row>
    <row r="59" spans="1:7" s="244" customFormat="1" ht="15">
      <c r="A59" s="246"/>
      <c r="B59" s="240" t="s">
        <v>407</v>
      </c>
      <c r="C59" s="241" t="s">
        <v>415</v>
      </c>
      <c r="D59" s="247">
        <v>43910</v>
      </c>
      <c r="E59" s="248">
        <v>57150</v>
      </c>
      <c r="F59" s="188" t="s">
        <v>409</v>
      </c>
      <c r="G59" s="188"/>
    </row>
    <row r="60" spans="1:7" s="244" customFormat="1" ht="15">
      <c r="A60" s="246"/>
      <c r="B60" s="240" t="s">
        <v>407</v>
      </c>
      <c r="C60" s="241" t="s">
        <v>416</v>
      </c>
      <c r="D60" s="247">
        <v>43887</v>
      </c>
      <c r="E60" s="248">
        <v>85217</v>
      </c>
      <c r="F60" s="188" t="s">
        <v>405</v>
      </c>
      <c r="G60" s="188"/>
    </row>
    <row r="61" spans="1:7" s="244" customFormat="1" ht="15">
      <c r="A61" s="246"/>
      <c r="B61" s="240" t="s">
        <v>407</v>
      </c>
      <c r="C61" s="245" t="s">
        <v>417</v>
      </c>
      <c r="D61" s="247">
        <v>43840</v>
      </c>
      <c r="E61" s="248">
        <v>76200</v>
      </c>
      <c r="F61" s="188" t="s">
        <v>409</v>
      </c>
      <c r="G61" s="188"/>
    </row>
    <row r="62" spans="1:7" s="244" customFormat="1" ht="15">
      <c r="A62" s="246"/>
      <c r="B62" s="240" t="s">
        <v>407</v>
      </c>
      <c r="C62" s="241" t="s">
        <v>418</v>
      </c>
      <c r="D62" s="247">
        <v>43864</v>
      </c>
      <c r="E62" s="248">
        <v>90170</v>
      </c>
      <c r="F62" s="188" t="s">
        <v>405</v>
      </c>
      <c r="G62" s="188"/>
    </row>
    <row r="63" spans="1:7" s="244" customFormat="1" ht="15">
      <c r="A63" s="246"/>
      <c r="B63" s="183" t="s">
        <v>419</v>
      </c>
      <c r="C63" s="245" t="s">
        <v>420</v>
      </c>
      <c r="D63" s="247">
        <v>44118</v>
      </c>
      <c r="E63" s="248">
        <v>792245</v>
      </c>
      <c r="F63" s="238" t="s">
        <v>421</v>
      </c>
      <c r="G63" s="188"/>
    </row>
    <row r="64" spans="1:7" s="244" customFormat="1" ht="15">
      <c r="A64" s="246"/>
      <c r="B64" s="183" t="s">
        <v>419</v>
      </c>
      <c r="C64" s="245" t="s">
        <v>422</v>
      </c>
      <c r="D64" s="247">
        <v>43939</v>
      </c>
      <c r="E64" s="248">
        <v>64236</v>
      </c>
      <c r="F64" s="188" t="s">
        <v>423</v>
      </c>
      <c r="G64" s="188"/>
    </row>
    <row r="65" spans="1:15" s="244" customFormat="1" ht="25.5" customHeight="1">
      <c r="A65" s="246"/>
      <c r="B65" s="249" t="s">
        <v>490</v>
      </c>
      <c r="C65" s="250" t="s">
        <v>424</v>
      </c>
      <c r="D65" s="247">
        <v>44179</v>
      </c>
      <c r="E65" s="248">
        <v>482600</v>
      </c>
      <c r="F65" s="251" t="s">
        <v>491</v>
      </c>
      <c r="G65" s="188"/>
    </row>
    <row r="66" spans="1:15" s="244" customFormat="1" ht="15">
      <c r="A66" s="246"/>
      <c r="B66" s="245" t="s">
        <v>425</v>
      </c>
      <c r="C66" s="245" t="s">
        <v>426</v>
      </c>
      <c r="D66" s="247">
        <v>44047</v>
      </c>
      <c r="E66" s="248">
        <v>46800</v>
      </c>
      <c r="F66" s="188" t="s">
        <v>427</v>
      </c>
      <c r="G66" s="188"/>
    </row>
    <row r="67" spans="1:15" s="244" customFormat="1" ht="15">
      <c r="A67" s="246"/>
      <c r="B67" s="245"/>
      <c r="C67" s="252" t="s">
        <v>428</v>
      </c>
      <c r="D67" s="247">
        <v>44074</v>
      </c>
      <c r="E67" s="248">
        <v>8100</v>
      </c>
      <c r="F67" s="188" t="s">
        <v>427</v>
      </c>
      <c r="G67" s="188"/>
    </row>
    <row r="68" spans="1:15" s="244" customFormat="1" ht="15">
      <c r="A68" s="246"/>
      <c r="B68" s="245"/>
      <c r="C68" s="252" t="s">
        <v>429</v>
      </c>
      <c r="D68" s="247">
        <v>44131</v>
      </c>
      <c r="E68" s="248">
        <v>7200</v>
      </c>
      <c r="F68" s="188" t="s">
        <v>427</v>
      </c>
      <c r="G68" s="188"/>
      <c r="H68" s="187"/>
      <c r="I68" s="187"/>
      <c r="J68" s="187"/>
      <c r="K68" s="187"/>
      <c r="L68" s="187"/>
      <c r="M68" s="187"/>
      <c r="N68" s="187"/>
      <c r="O68" s="187"/>
    </row>
    <row r="69" spans="1:15" s="188" customFormat="1" ht="36.75" customHeight="1">
      <c r="A69" s="216"/>
      <c r="B69" s="316" t="s">
        <v>488</v>
      </c>
      <c r="C69" s="314"/>
      <c r="D69" s="315"/>
      <c r="E69" s="253">
        <f>54040+1543145+1999717+22630+1571959</f>
        <v>5191491</v>
      </c>
      <c r="F69" s="254" t="s">
        <v>489</v>
      </c>
      <c r="G69" s="255"/>
      <c r="H69" s="187"/>
      <c r="I69" s="187"/>
      <c r="J69" s="187"/>
      <c r="K69" s="187"/>
      <c r="L69" s="187"/>
      <c r="M69" s="187"/>
      <c r="N69" s="187"/>
      <c r="O69" s="187"/>
    </row>
    <row r="70" spans="1:15" s="188" customFormat="1" ht="15">
      <c r="A70" s="216"/>
      <c r="B70" s="233"/>
      <c r="C70" s="216"/>
      <c r="D70" s="226" t="s">
        <v>389</v>
      </c>
      <c r="E70" s="239">
        <f>SUM(E47:E69)</f>
        <v>8062814</v>
      </c>
      <c r="F70" s="216"/>
      <c r="H70" s="187"/>
      <c r="I70" s="187"/>
      <c r="J70" s="187"/>
      <c r="K70" s="187"/>
      <c r="L70" s="187"/>
      <c r="M70" s="187"/>
      <c r="N70" s="187"/>
      <c r="O70" s="187"/>
    </row>
    <row r="71" spans="1:15" s="188" customFormat="1" ht="15">
      <c r="A71" s="204"/>
      <c r="B71" s="296"/>
      <c r="C71" s="297"/>
      <c r="D71" s="297"/>
      <c r="E71" s="298"/>
      <c r="F71" s="232"/>
      <c r="H71" s="187"/>
      <c r="I71" s="187"/>
      <c r="J71" s="187"/>
      <c r="K71" s="187"/>
      <c r="L71" s="187"/>
      <c r="M71" s="187"/>
      <c r="N71" s="187"/>
      <c r="O71" s="187"/>
    </row>
    <row r="72" spans="1:15" s="188" customFormat="1" ht="15">
      <c r="A72" s="216"/>
      <c r="B72" s="183" t="s">
        <v>430</v>
      </c>
      <c r="C72" s="183" t="s">
        <v>431</v>
      </c>
      <c r="D72" s="184">
        <v>44039</v>
      </c>
      <c r="E72" s="185">
        <v>1828800</v>
      </c>
      <c r="F72" s="216"/>
      <c r="H72" s="187"/>
      <c r="I72" s="187"/>
      <c r="J72" s="187"/>
      <c r="K72" s="187"/>
      <c r="L72" s="187"/>
      <c r="M72" s="187"/>
      <c r="N72" s="187"/>
      <c r="O72" s="187"/>
    </row>
    <row r="73" spans="1:15" s="188" customFormat="1" ht="15">
      <c r="A73" s="216"/>
      <c r="B73" s="183" t="s">
        <v>430</v>
      </c>
      <c r="C73" s="183" t="s">
        <v>432</v>
      </c>
      <c r="D73" s="184">
        <v>44027</v>
      </c>
      <c r="E73" s="185">
        <v>1828800</v>
      </c>
      <c r="F73" s="216"/>
      <c r="H73" s="187"/>
      <c r="I73" s="187"/>
      <c r="J73" s="187"/>
      <c r="K73" s="187"/>
      <c r="L73" s="187"/>
      <c r="M73" s="187"/>
      <c r="N73" s="187"/>
      <c r="O73" s="187"/>
    </row>
    <row r="74" spans="1:15" s="188" customFormat="1" ht="15">
      <c r="A74" s="216"/>
      <c r="B74" s="183" t="s">
        <v>430</v>
      </c>
      <c r="C74" s="183" t="s">
        <v>433</v>
      </c>
      <c r="D74" s="184">
        <v>44015</v>
      </c>
      <c r="E74" s="185">
        <v>1828800</v>
      </c>
      <c r="F74" s="216"/>
      <c r="H74" s="187"/>
      <c r="I74" s="187"/>
      <c r="J74" s="187"/>
      <c r="K74" s="187"/>
      <c r="L74" s="187"/>
      <c r="M74" s="187"/>
      <c r="N74" s="187"/>
      <c r="O74" s="187"/>
    </row>
    <row r="75" spans="1:15">
      <c r="A75" s="195"/>
      <c r="B75" s="195"/>
      <c r="C75" s="195"/>
      <c r="D75" s="256" t="s">
        <v>209</v>
      </c>
      <c r="E75" s="198">
        <f>SUM(E72:E74)</f>
        <v>5486400</v>
      </c>
      <c r="F75" s="195"/>
      <c r="G75" s="199"/>
      <c r="H75" s="203"/>
      <c r="I75" s="203"/>
      <c r="J75" s="203"/>
      <c r="K75" s="203"/>
      <c r="L75" s="203"/>
      <c r="M75" s="203"/>
      <c r="N75" s="203"/>
      <c r="O75" s="203"/>
    </row>
    <row r="76" spans="1:15" s="210" customFormat="1" ht="15">
      <c r="A76" s="257"/>
      <c r="B76" s="307" t="s">
        <v>360</v>
      </c>
      <c r="C76" s="307"/>
      <c r="D76" s="307"/>
      <c r="E76" s="307"/>
      <c r="F76" s="257"/>
      <c r="G76" s="258"/>
      <c r="H76" s="209"/>
      <c r="I76" s="209"/>
      <c r="J76" s="209"/>
      <c r="K76" s="209"/>
      <c r="L76" s="209"/>
      <c r="M76" s="209"/>
      <c r="N76" s="209"/>
      <c r="O76" s="209"/>
    </row>
    <row r="77" spans="1:15" s="188" customFormat="1" ht="15">
      <c r="A77" s="216"/>
      <c r="B77" s="245" t="s">
        <v>434</v>
      </c>
      <c r="C77" s="183" t="s">
        <v>435</v>
      </c>
      <c r="D77" s="184">
        <v>44174</v>
      </c>
      <c r="E77" s="185">
        <v>76200</v>
      </c>
      <c r="F77" s="216"/>
      <c r="H77" s="187"/>
      <c r="I77" s="187"/>
      <c r="J77" s="187"/>
      <c r="K77" s="187"/>
      <c r="L77" s="187"/>
      <c r="M77" s="187"/>
      <c r="N77" s="187"/>
      <c r="O77" s="187"/>
    </row>
    <row r="78" spans="1:15" s="188" customFormat="1" ht="15">
      <c r="A78" s="216"/>
      <c r="B78" s="245" t="s">
        <v>434</v>
      </c>
      <c r="C78" s="183" t="s">
        <v>436</v>
      </c>
      <c r="D78" s="184">
        <v>44151</v>
      </c>
      <c r="E78" s="185">
        <v>152400</v>
      </c>
      <c r="F78" s="216"/>
      <c r="H78" s="187"/>
      <c r="I78" s="187"/>
      <c r="J78" s="187"/>
      <c r="K78" s="187"/>
      <c r="L78" s="187"/>
      <c r="M78" s="187"/>
      <c r="N78" s="187"/>
      <c r="O78" s="187"/>
    </row>
    <row r="79" spans="1:15" s="188" customFormat="1" ht="15">
      <c r="A79" s="216"/>
      <c r="B79" s="245" t="s">
        <v>434</v>
      </c>
      <c r="C79" s="183" t="s">
        <v>437</v>
      </c>
      <c r="D79" s="184">
        <v>44097</v>
      </c>
      <c r="E79" s="185">
        <v>152400</v>
      </c>
      <c r="F79" s="216"/>
      <c r="H79" s="187"/>
      <c r="I79" s="187"/>
      <c r="J79" s="187"/>
      <c r="K79" s="187"/>
      <c r="L79" s="187"/>
      <c r="M79" s="187"/>
      <c r="N79" s="187"/>
      <c r="O79" s="187"/>
    </row>
    <row r="80" spans="1:15" s="188" customFormat="1" ht="15">
      <c r="A80" s="216"/>
      <c r="B80" s="245" t="s">
        <v>434</v>
      </c>
      <c r="C80" s="183" t="s">
        <v>438</v>
      </c>
      <c r="D80" s="184">
        <v>44032</v>
      </c>
      <c r="E80" s="185">
        <v>152400</v>
      </c>
      <c r="F80" s="216"/>
      <c r="H80" s="187"/>
      <c r="I80" s="187"/>
      <c r="J80" s="187"/>
      <c r="K80" s="187"/>
      <c r="L80" s="187"/>
      <c r="M80" s="187"/>
      <c r="N80" s="187"/>
      <c r="O80" s="187"/>
    </row>
    <row r="81" spans="1:15" s="188" customFormat="1" ht="15">
      <c r="A81" s="216"/>
      <c r="B81" s="245" t="s">
        <v>434</v>
      </c>
      <c r="C81" s="183" t="s">
        <v>439</v>
      </c>
      <c r="D81" s="184">
        <v>44004</v>
      </c>
      <c r="E81" s="185">
        <v>228600</v>
      </c>
      <c r="F81" s="216"/>
      <c r="H81" s="187"/>
      <c r="I81" s="187"/>
      <c r="J81" s="187"/>
      <c r="K81" s="187"/>
      <c r="L81" s="187"/>
      <c r="M81" s="187"/>
      <c r="N81" s="187"/>
      <c r="O81" s="187"/>
    </row>
    <row r="82" spans="1:15" s="188" customFormat="1" ht="15">
      <c r="A82" s="216"/>
      <c r="B82" s="245" t="s">
        <v>434</v>
      </c>
      <c r="C82" s="183" t="s">
        <v>440</v>
      </c>
      <c r="D82" s="184">
        <v>43922</v>
      </c>
      <c r="E82" s="185">
        <v>228600</v>
      </c>
      <c r="F82" s="216"/>
      <c r="H82" s="187"/>
      <c r="I82" s="187"/>
      <c r="J82" s="187"/>
      <c r="K82" s="187"/>
      <c r="L82" s="187"/>
      <c r="M82" s="187"/>
      <c r="N82" s="187"/>
      <c r="O82" s="187"/>
    </row>
    <row r="83" spans="1:15" s="188" customFormat="1" ht="15">
      <c r="A83" s="216"/>
      <c r="B83" s="233"/>
      <c r="C83" s="216"/>
      <c r="D83" s="256" t="s">
        <v>209</v>
      </c>
      <c r="E83" s="239">
        <f>SUM(E77:E80)</f>
        <v>533400</v>
      </c>
      <c r="F83" s="216"/>
      <c r="H83" s="187"/>
      <c r="I83" s="187"/>
      <c r="J83" s="187"/>
      <c r="K83" s="187"/>
      <c r="L83" s="187"/>
      <c r="M83" s="187"/>
      <c r="N83" s="187"/>
      <c r="O83" s="187"/>
    </row>
    <row r="84" spans="1:15" s="188" customFormat="1" ht="4.5" customHeight="1">
      <c r="A84" s="216"/>
      <c r="B84" s="233"/>
      <c r="C84" s="216"/>
      <c r="D84" s="216"/>
      <c r="E84" s="216"/>
      <c r="F84" s="216"/>
      <c r="H84" s="187"/>
      <c r="I84" s="187"/>
      <c r="J84" s="187"/>
      <c r="K84" s="187"/>
      <c r="L84" s="187"/>
      <c r="M84" s="187"/>
      <c r="N84" s="187"/>
      <c r="O84" s="187"/>
    </row>
    <row r="85" spans="1:15" s="188" customFormat="1" ht="15">
      <c r="A85" s="257"/>
      <c r="B85" s="308" t="s">
        <v>441</v>
      </c>
      <c r="C85" s="309"/>
      <c r="D85" s="309"/>
      <c r="E85" s="310"/>
      <c r="F85" s="257"/>
      <c r="H85" s="187"/>
      <c r="I85" s="187"/>
      <c r="J85" s="187"/>
      <c r="K85" s="187"/>
      <c r="L85" s="187"/>
      <c r="M85" s="187"/>
      <c r="N85" s="187"/>
      <c r="O85" s="187"/>
    </row>
    <row r="86" spans="1:15" s="188" customFormat="1" ht="15">
      <c r="A86" s="216"/>
      <c r="B86" s="245" t="s">
        <v>492</v>
      </c>
      <c r="C86" s="259" t="s">
        <v>442</v>
      </c>
      <c r="D86" s="184">
        <v>43889</v>
      </c>
      <c r="E86" s="185">
        <v>136634</v>
      </c>
      <c r="F86" s="238" t="s">
        <v>443</v>
      </c>
      <c r="H86" s="187"/>
      <c r="I86" s="187"/>
      <c r="J86" s="187"/>
      <c r="K86" s="187"/>
      <c r="L86" s="187"/>
      <c r="M86" s="187"/>
      <c r="N86" s="187"/>
      <c r="O86" s="187"/>
    </row>
    <row r="87" spans="1:15" s="188" customFormat="1" ht="15">
      <c r="A87" s="216"/>
      <c r="B87" s="245" t="s">
        <v>492</v>
      </c>
      <c r="C87" s="183" t="s">
        <v>444</v>
      </c>
      <c r="D87" s="184">
        <v>43998</v>
      </c>
      <c r="E87" s="185">
        <v>153793</v>
      </c>
      <c r="F87" s="238" t="s">
        <v>443</v>
      </c>
      <c r="H87" s="187"/>
      <c r="I87" s="187"/>
      <c r="J87" s="187"/>
      <c r="K87" s="187"/>
      <c r="L87" s="187"/>
      <c r="M87" s="187"/>
      <c r="N87" s="187"/>
      <c r="O87" s="187"/>
    </row>
    <row r="88" spans="1:15" s="188" customFormat="1" ht="15">
      <c r="A88" s="216"/>
      <c r="B88" s="245" t="s">
        <v>492</v>
      </c>
      <c r="C88" s="183" t="s">
        <v>445</v>
      </c>
      <c r="D88" s="184">
        <v>44027</v>
      </c>
      <c r="E88" s="185">
        <v>146802</v>
      </c>
      <c r="F88" s="238" t="s">
        <v>443</v>
      </c>
      <c r="H88" s="187"/>
      <c r="I88" s="187"/>
      <c r="J88" s="187"/>
      <c r="K88" s="187"/>
      <c r="L88" s="187"/>
      <c r="M88" s="187"/>
      <c r="N88" s="187"/>
      <c r="O88" s="187"/>
    </row>
    <row r="89" spans="1:15" s="188" customFormat="1" ht="15">
      <c r="A89" s="216"/>
      <c r="B89" s="245" t="s">
        <v>492</v>
      </c>
      <c r="C89" s="183" t="s">
        <v>446</v>
      </c>
      <c r="D89" s="184">
        <v>44076</v>
      </c>
      <c r="E89" s="185">
        <v>158191</v>
      </c>
      <c r="F89" s="238" t="s">
        <v>443</v>
      </c>
      <c r="H89" s="187"/>
      <c r="I89" s="187"/>
      <c r="J89" s="187"/>
      <c r="K89" s="187"/>
      <c r="L89" s="187"/>
      <c r="M89" s="187"/>
      <c r="N89" s="187"/>
      <c r="O89" s="187"/>
    </row>
    <row r="90" spans="1:15" s="188" customFormat="1" ht="15">
      <c r="A90" s="216"/>
      <c r="B90" s="245" t="s">
        <v>492</v>
      </c>
      <c r="C90" s="183" t="s">
        <v>447</v>
      </c>
      <c r="D90" s="184">
        <v>44153</v>
      </c>
      <c r="E90" s="185">
        <v>50523</v>
      </c>
      <c r="F90" s="238" t="s">
        <v>443</v>
      </c>
      <c r="H90" s="187"/>
      <c r="I90" s="187"/>
      <c r="J90" s="187"/>
      <c r="K90" s="187"/>
      <c r="L90" s="187"/>
      <c r="M90" s="187"/>
      <c r="N90" s="187"/>
      <c r="O90" s="187"/>
    </row>
    <row r="91" spans="1:15" s="188" customFormat="1" ht="15">
      <c r="A91" s="216"/>
      <c r="B91" s="245" t="s">
        <v>492</v>
      </c>
      <c r="C91" s="183" t="s">
        <v>448</v>
      </c>
      <c r="D91" s="184">
        <v>44153</v>
      </c>
      <c r="E91" s="185">
        <v>128519</v>
      </c>
      <c r="F91" s="238" t="s">
        <v>443</v>
      </c>
      <c r="H91" s="187"/>
      <c r="I91" s="187"/>
      <c r="J91" s="187"/>
      <c r="K91" s="187"/>
      <c r="L91" s="187"/>
      <c r="M91" s="187"/>
      <c r="N91" s="187"/>
      <c r="O91" s="187"/>
    </row>
    <row r="92" spans="1:15" s="188" customFormat="1" ht="15">
      <c r="A92" s="216"/>
      <c r="B92" s="245" t="s">
        <v>492</v>
      </c>
      <c r="C92" s="183" t="s">
        <v>449</v>
      </c>
      <c r="D92" s="184">
        <v>44153</v>
      </c>
      <c r="E92" s="185">
        <v>210353</v>
      </c>
      <c r="F92" s="238" t="s">
        <v>443</v>
      </c>
      <c r="H92" s="187"/>
      <c r="I92" s="187"/>
      <c r="J92" s="187"/>
      <c r="K92" s="187"/>
      <c r="L92" s="187"/>
      <c r="M92" s="187"/>
      <c r="N92" s="187"/>
      <c r="O92" s="187"/>
    </row>
    <row r="93" spans="1:15" s="188" customFormat="1" ht="15">
      <c r="A93" s="216"/>
      <c r="B93" s="245" t="s">
        <v>492</v>
      </c>
      <c r="C93" s="183" t="s">
        <v>450</v>
      </c>
      <c r="D93" s="184">
        <v>44029</v>
      </c>
      <c r="E93" s="185">
        <v>119475</v>
      </c>
      <c r="F93" s="238" t="s">
        <v>443</v>
      </c>
      <c r="H93" s="187"/>
      <c r="I93" s="187"/>
      <c r="J93" s="187"/>
      <c r="K93" s="187"/>
      <c r="L93" s="187"/>
      <c r="M93" s="187"/>
      <c r="N93" s="187"/>
      <c r="O93" s="187"/>
    </row>
    <row r="94" spans="1:15" s="188" customFormat="1" ht="15">
      <c r="A94" s="216"/>
      <c r="B94" s="245" t="s">
        <v>492</v>
      </c>
      <c r="C94" s="183" t="s">
        <v>451</v>
      </c>
      <c r="D94" s="184">
        <v>44059</v>
      </c>
      <c r="E94" s="185">
        <v>55924</v>
      </c>
      <c r="F94" s="238" t="s">
        <v>443</v>
      </c>
      <c r="H94" s="187"/>
      <c r="I94" s="187"/>
      <c r="J94" s="187"/>
      <c r="K94" s="187"/>
      <c r="L94" s="187"/>
      <c r="M94" s="187"/>
      <c r="N94" s="187"/>
      <c r="O94" s="187"/>
    </row>
    <row r="95" spans="1:15">
      <c r="A95" s="260"/>
      <c r="B95" s="195"/>
      <c r="C95" s="195"/>
      <c r="D95" s="256" t="s">
        <v>209</v>
      </c>
      <c r="E95" s="198">
        <f>SUM(E86:E94)</f>
        <v>1160214</v>
      </c>
      <c r="F95" s="261"/>
      <c r="G95" s="199"/>
      <c r="H95" s="203"/>
      <c r="I95" s="203"/>
      <c r="J95" s="203"/>
      <c r="K95" s="203"/>
      <c r="L95" s="203"/>
      <c r="M95" s="203"/>
      <c r="N95" s="203"/>
      <c r="O95" s="203"/>
    </row>
    <row r="96" spans="1:15">
      <c r="A96" s="262"/>
      <c r="B96" s="262"/>
      <c r="C96" s="262"/>
      <c r="D96" s="263"/>
      <c r="E96" s="283"/>
      <c r="F96" s="284"/>
      <c r="G96" s="203"/>
      <c r="H96" s="203"/>
      <c r="I96" s="203"/>
      <c r="J96" s="203"/>
      <c r="K96" s="203"/>
      <c r="L96" s="203"/>
      <c r="M96" s="203"/>
      <c r="N96" s="203"/>
      <c r="O96" s="203"/>
    </row>
    <row r="97" spans="1:15" s="268" customFormat="1" ht="15">
      <c r="A97" s="264"/>
      <c r="B97" s="311" t="s">
        <v>359</v>
      </c>
      <c r="C97" s="312"/>
      <c r="D97" s="312"/>
      <c r="E97" s="313"/>
      <c r="F97" s="265"/>
      <c r="G97" s="266"/>
      <c r="H97" s="267"/>
      <c r="I97" s="267"/>
      <c r="J97" s="267"/>
      <c r="K97" s="267"/>
      <c r="L97" s="267"/>
      <c r="M97" s="267"/>
      <c r="N97" s="267"/>
      <c r="O97" s="267"/>
    </row>
    <row r="98" spans="1:15" s="229" customFormat="1">
      <c r="B98" s="238" t="s">
        <v>452</v>
      </c>
      <c r="C98" s="245" t="s">
        <v>453</v>
      </c>
      <c r="D98" s="269">
        <v>44074</v>
      </c>
      <c r="E98" s="224">
        <v>76000</v>
      </c>
      <c r="F98" s="270" t="s">
        <v>454</v>
      </c>
      <c r="H98" s="271"/>
      <c r="I98" s="271"/>
      <c r="J98" s="271"/>
      <c r="K98" s="271"/>
      <c r="L98" s="271"/>
      <c r="M98" s="271"/>
      <c r="N98" s="271"/>
      <c r="O98" s="271"/>
    </row>
    <row r="99" spans="1:15" s="229" customFormat="1">
      <c r="B99" s="238" t="s">
        <v>452</v>
      </c>
      <c r="C99" s="238" t="s">
        <v>455</v>
      </c>
      <c r="D99" s="269">
        <v>44157</v>
      </c>
      <c r="E99" s="224">
        <v>264000</v>
      </c>
      <c r="F99" s="270" t="s">
        <v>454</v>
      </c>
      <c r="H99" s="271"/>
      <c r="I99" s="271"/>
      <c r="J99" s="271"/>
      <c r="K99" s="271"/>
      <c r="L99" s="271"/>
      <c r="M99" s="271"/>
      <c r="N99" s="271"/>
      <c r="O99" s="271"/>
    </row>
    <row r="100" spans="1:15" s="229" customFormat="1">
      <c r="B100" s="183" t="s">
        <v>456</v>
      </c>
      <c r="C100" s="245" t="s">
        <v>457</v>
      </c>
      <c r="D100" s="269">
        <v>43858</v>
      </c>
      <c r="E100" s="224">
        <v>120000</v>
      </c>
      <c r="F100" s="270" t="s">
        <v>458</v>
      </c>
      <c r="H100" s="271"/>
      <c r="I100" s="271"/>
      <c r="J100" s="271"/>
      <c r="K100" s="271"/>
      <c r="L100" s="271"/>
      <c r="M100" s="271"/>
      <c r="N100" s="271"/>
      <c r="O100" s="271"/>
    </row>
    <row r="101" spans="1:15" s="229" customFormat="1">
      <c r="B101" s="183" t="s">
        <v>456</v>
      </c>
      <c r="C101" s="252" t="s">
        <v>459</v>
      </c>
      <c r="D101" s="269">
        <v>43882</v>
      </c>
      <c r="E101" s="224">
        <v>138000</v>
      </c>
      <c r="F101" s="270" t="s">
        <v>458</v>
      </c>
      <c r="H101" s="271"/>
      <c r="I101" s="271"/>
      <c r="J101" s="271"/>
      <c r="K101" s="271"/>
      <c r="L101" s="271"/>
      <c r="M101" s="271"/>
      <c r="N101" s="271"/>
      <c r="O101" s="271"/>
    </row>
    <row r="102" spans="1:15" s="229" customFormat="1">
      <c r="B102" s="183" t="s">
        <v>456</v>
      </c>
      <c r="C102" s="245" t="s">
        <v>460</v>
      </c>
      <c r="D102" s="269">
        <v>44139</v>
      </c>
      <c r="E102" s="224">
        <v>170000</v>
      </c>
      <c r="F102" s="270" t="s">
        <v>458</v>
      </c>
      <c r="H102" s="271"/>
      <c r="I102" s="271"/>
      <c r="J102" s="271"/>
      <c r="K102" s="271"/>
      <c r="L102" s="271"/>
      <c r="M102" s="271"/>
      <c r="N102" s="271"/>
      <c r="O102" s="271"/>
    </row>
    <row r="103" spans="1:15" s="229" customFormat="1">
      <c r="B103" s="183" t="s">
        <v>461</v>
      </c>
      <c r="C103" s="245" t="s">
        <v>462</v>
      </c>
      <c r="D103" s="269">
        <v>43864</v>
      </c>
      <c r="E103" s="224">
        <v>90000</v>
      </c>
      <c r="F103" s="270"/>
      <c r="H103" s="271"/>
      <c r="I103" s="271"/>
      <c r="J103" s="271"/>
      <c r="K103" s="271"/>
      <c r="L103" s="271"/>
      <c r="M103" s="271"/>
      <c r="N103" s="271"/>
      <c r="O103" s="271"/>
    </row>
    <row r="104" spans="1:15" s="229" customFormat="1">
      <c r="B104" s="183" t="s">
        <v>461</v>
      </c>
      <c r="C104" s="252" t="s">
        <v>463</v>
      </c>
      <c r="D104" s="269">
        <v>43885</v>
      </c>
      <c r="E104" s="224">
        <v>69000</v>
      </c>
      <c r="F104" s="270"/>
      <c r="H104" s="271"/>
      <c r="I104" s="271"/>
      <c r="J104" s="271"/>
      <c r="K104" s="271"/>
      <c r="L104" s="271"/>
      <c r="M104" s="271"/>
      <c r="N104" s="271"/>
      <c r="O104" s="271"/>
    </row>
    <row r="105" spans="1:15" s="229" customFormat="1">
      <c r="B105" s="183" t="s">
        <v>461</v>
      </c>
      <c r="C105" s="245" t="s">
        <v>464</v>
      </c>
      <c r="D105" s="269">
        <v>43878</v>
      </c>
      <c r="E105" s="224">
        <v>132000</v>
      </c>
      <c r="F105" s="270"/>
      <c r="H105" s="271"/>
      <c r="I105" s="271"/>
      <c r="J105" s="271"/>
      <c r="K105" s="271"/>
      <c r="L105" s="271"/>
      <c r="M105" s="271"/>
      <c r="N105" s="271"/>
      <c r="O105" s="271"/>
    </row>
    <row r="106" spans="1:15" s="229" customFormat="1">
      <c r="B106" s="183" t="s">
        <v>461</v>
      </c>
      <c r="C106" s="252" t="s">
        <v>465</v>
      </c>
      <c r="D106" s="269">
        <v>43889</v>
      </c>
      <c r="E106" s="224">
        <v>42000</v>
      </c>
      <c r="F106" s="270"/>
      <c r="H106" s="271"/>
      <c r="I106" s="271"/>
      <c r="J106" s="271"/>
      <c r="K106" s="271"/>
      <c r="L106" s="271"/>
      <c r="M106" s="271"/>
      <c r="N106" s="271"/>
      <c r="O106" s="271"/>
    </row>
    <row r="107" spans="1:15" s="229" customFormat="1">
      <c r="B107" s="183" t="s">
        <v>461</v>
      </c>
      <c r="C107" s="245" t="s">
        <v>466</v>
      </c>
      <c r="D107" s="269">
        <v>43910</v>
      </c>
      <c r="E107" s="224">
        <v>75000</v>
      </c>
      <c r="F107" s="270"/>
      <c r="H107" s="271"/>
      <c r="I107" s="271"/>
      <c r="J107" s="271"/>
      <c r="K107" s="271"/>
      <c r="L107" s="271"/>
      <c r="M107" s="271"/>
      <c r="N107" s="271"/>
      <c r="O107" s="271"/>
    </row>
    <row r="108" spans="1:15" s="229" customFormat="1">
      <c r="B108" s="183" t="s">
        <v>461</v>
      </c>
      <c r="C108" s="252" t="s">
        <v>467</v>
      </c>
      <c r="D108" s="269">
        <v>43930</v>
      </c>
      <c r="E108" s="224">
        <v>114000</v>
      </c>
      <c r="F108" s="270"/>
      <c r="H108" s="271"/>
      <c r="I108" s="271"/>
      <c r="J108" s="271"/>
      <c r="K108" s="271"/>
      <c r="L108" s="271"/>
      <c r="M108" s="271"/>
      <c r="N108" s="271"/>
      <c r="O108" s="271"/>
    </row>
    <row r="109" spans="1:15" s="229" customFormat="1">
      <c r="B109" s="183" t="s">
        <v>461</v>
      </c>
      <c r="C109" s="245" t="s">
        <v>468</v>
      </c>
      <c r="D109" s="269">
        <v>43963</v>
      </c>
      <c r="E109" s="224">
        <v>63000</v>
      </c>
      <c r="F109" s="270"/>
      <c r="H109" s="271"/>
      <c r="I109" s="271"/>
      <c r="J109" s="271"/>
      <c r="K109" s="271"/>
      <c r="L109" s="271"/>
      <c r="M109" s="271"/>
      <c r="N109" s="271"/>
      <c r="O109" s="271"/>
    </row>
    <row r="110" spans="1:15" s="229" customFormat="1">
      <c r="B110" s="183" t="s">
        <v>461</v>
      </c>
      <c r="C110" s="252" t="s">
        <v>469</v>
      </c>
      <c r="D110" s="269">
        <v>43948</v>
      </c>
      <c r="E110" s="224">
        <v>220000</v>
      </c>
      <c r="F110" s="270"/>
      <c r="H110" s="271"/>
      <c r="I110" s="271"/>
      <c r="J110" s="271"/>
      <c r="K110" s="271"/>
      <c r="L110" s="271"/>
      <c r="M110" s="271"/>
      <c r="N110" s="271"/>
      <c r="O110" s="271"/>
    </row>
    <row r="111" spans="1:15" s="229" customFormat="1">
      <c r="B111" s="183" t="s">
        <v>461</v>
      </c>
      <c r="C111" s="245" t="s">
        <v>470</v>
      </c>
      <c r="D111" s="269">
        <v>43972</v>
      </c>
      <c r="E111" s="224">
        <v>156000</v>
      </c>
      <c r="F111" s="270"/>
      <c r="H111" s="271"/>
      <c r="I111" s="271"/>
      <c r="J111" s="271"/>
      <c r="K111" s="271"/>
      <c r="L111" s="271"/>
      <c r="M111" s="271"/>
      <c r="N111" s="271"/>
      <c r="O111" s="271"/>
    </row>
    <row r="112" spans="1:15" s="229" customFormat="1">
      <c r="B112" s="183" t="s">
        <v>461</v>
      </c>
      <c r="C112" s="252" t="s">
        <v>471</v>
      </c>
      <c r="D112" s="269">
        <v>43987</v>
      </c>
      <c r="E112" s="224">
        <v>168000</v>
      </c>
      <c r="F112" s="270"/>
      <c r="H112" s="271"/>
      <c r="I112" s="271"/>
      <c r="J112" s="271"/>
      <c r="K112" s="271"/>
      <c r="L112" s="271"/>
      <c r="M112" s="271"/>
      <c r="N112" s="271"/>
      <c r="O112" s="271"/>
    </row>
    <row r="113" spans="1:15" s="229" customFormat="1">
      <c r="B113" s="183" t="s">
        <v>461</v>
      </c>
      <c r="C113" s="245" t="s">
        <v>472</v>
      </c>
      <c r="D113" s="269" t="s">
        <v>473</v>
      </c>
      <c r="E113" s="224">
        <v>141000</v>
      </c>
      <c r="F113" s="270"/>
      <c r="H113" s="271"/>
      <c r="I113" s="271"/>
      <c r="J113" s="271"/>
      <c r="K113" s="271"/>
      <c r="L113" s="271"/>
      <c r="M113" s="271"/>
      <c r="N113" s="271"/>
      <c r="O113" s="271"/>
    </row>
    <row r="114" spans="1:15" s="229" customFormat="1">
      <c r="B114" s="183" t="s">
        <v>461</v>
      </c>
      <c r="C114" s="252" t="s">
        <v>474</v>
      </c>
      <c r="D114" s="269">
        <v>44008</v>
      </c>
      <c r="E114" s="224">
        <v>204000</v>
      </c>
      <c r="F114" s="270"/>
      <c r="H114" s="271"/>
      <c r="I114" s="271"/>
      <c r="J114" s="271"/>
      <c r="K114" s="271"/>
      <c r="L114" s="271"/>
      <c r="M114" s="271"/>
      <c r="N114" s="271"/>
      <c r="O114" s="271"/>
    </row>
    <row r="115" spans="1:15" s="229" customFormat="1">
      <c r="B115" s="183" t="s">
        <v>461</v>
      </c>
      <c r="C115" s="245" t="s">
        <v>475</v>
      </c>
      <c r="D115" s="269">
        <v>44022</v>
      </c>
      <c r="E115" s="224">
        <v>234000</v>
      </c>
      <c r="F115" s="270" t="s">
        <v>476</v>
      </c>
      <c r="H115" s="271"/>
      <c r="I115" s="271"/>
      <c r="J115" s="271"/>
      <c r="K115" s="271"/>
      <c r="L115" s="271"/>
      <c r="M115" s="271"/>
      <c r="N115" s="271"/>
      <c r="O115" s="271"/>
    </row>
    <row r="116" spans="1:15" s="229" customFormat="1">
      <c r="B116" s="183" t="s">
        <v>461</v>
      </c>
      <c r="C116" s="252" t="s">
        <v>477</v>
      </c>
      <c r="D116" s="269">
        <v>44053</v>
      </c>
      <c r="E116" s="224">
        <v>94000</v>
      </c>
      <c r="F116" s="270" t="s">
        <v>454</v>
      </c>
      <c r="H116" s="271"/>
      <c r="I116" s="271"/>
      <c r="J116" s="271"/>
      <c r="K116" s="271"/>
      <c r="L116" s="271"/>
      <c r="M116" s="271"/>
      <c r="N116" s="271"/>
      <c r="O116" s="271"/>
    </row>
    <row r="117" spans="1:15" s="229" customFormat="1">
      <c r="B117" s="183" t="s">
        <v>461</v>
      </c>
      <c r="C117" s="245" t="s">
        <v>478</v>
      </c>
      <c r="D117" s="269">
        <v>44089</v>
      </c>
      <c r="E117" s="224">
        <v>90000</v>
      </c>
      <c r="F117" s="270" t="s">
        <v>454</v>
      </c>
      <c r="H117" s="271"/>
      <c r="I117" s="271"/>
      <c r="J117" s="271"/>
      <c r="K117" s="271"/>
      <c r="L117" s="271"/>
      <c r="M117" s="271"/>
      <c r="N117" s="271"/>
      <c r="O117" s="271"/>
    </row>
    <row r="118" spans="1:15" s="229" customFormat="1">
      <c r="B118" s="183" t="s">
        <v>461</v>
      </c>
      <c r="C118" s="252" t="s">
        <v>479</v>
      </c>
      <c r="D118" s="269">
        <v>44119</v>
      </c>
      <c r="E118" s="224">
        <v>165000</v>
      </c>
      <c r="F118" s="270" t="s">
        <v>454</v>
      </c>
      <c r="H118" s="271"/>
      <c r="I118" s="271"/>
      <c r="J118" s="271"/>
      <c r="K118" s="271"/>
      <c r="L118" s="271"/>
      <c r="M118" s="271"/>
      <c r="N118" s="271"/>
      <c r="O118" s="271"/>
    </row>
    <row r="119" spans="1:15">
      <c r="A119" s="195"/>
      <c r="B119" s="183"/>
      <c r="C119" s="195"/>
      <c r="D119" s="256" t="s">
        <v>209</v>
      </c>
      <c r="E119" s="198">
        <f>SUM(E98:E118)</f>
        <v>2825000</v>
      </c>
      <c r="F119" s="261"/>
      <c r="G119" s="195"/>
      <c r="H119" s="203"/>
      <c r="I119" s="203"/>
      <c r="J119" s="203"/>
      <c r="K119" s="203"/>
      <c r="L119" s="203"/>
      <c r="M119" s="203"/>
      <c r="N119" s="203"/>
      <c r="O119" s="203"/>
    </row>
    <row r="120" spans="1:15">
      <c r="A120" s="195"/>
      <c r="B120" s="272"/>
      <c r="C120" s="273"/>
      <c r="D120" s="274"/>
      <c r="E120" s="275"/>
      <c r="F120" s="276"/>
      <c r="G120" s="277"/>
      <c r="H120" s="203"/>
      <c r="I120" s="203"/>
      <c r="J120" s="203"/>
    </row>
    <row r="121" spans="1:15" ht="15">
      <c r="A121" s="278"/>
      <c r="B121" s="296" t="s">
        <v>480</v>
      </c>
      <c r="C121" s="297"/>
      <c r="D121" s="297"/>
      <c r="E121" s="297"/>
      <c r="F121" s="298"/>
      <c r="G121" s="195"/>
      <c r="H121" s="203"/>
      <c r="I121" s="203"/>
      <c r="J121" s="203"/>
    </row>
    <row r="122" spans="1:15" s="282" customFormat="1" ht="17.25" customHeight="1">
      <c r="A122" s="229"/>
      <c r="B122" s="279"/>
      <c r="C122" s="270"/>
      <c r="D122" s="280" t="s">
        <v>209</v>
      </c>
      <c r="E122" s="281">
        <v>0</v>
      </c>
      <c r="F122" s="270"/>
      <c r="G122" s="229"/>
      <c r="H122" s="271"/>
      <c r="I122" s="271"/>
      <c r="J122" s="271"/>
    </row>
    <row r="123" spans="1:15">
      <c r="H123" s="203"/>
      <c r="I123" s="203"/>
      <c r="J123" s="203"/>
    </row>
  </sheetData>
  <mergeCells count="21">
    <mergeCell ref="B7:C7"/>
    <mergeCell ref="A1:F1"/>
    <mergeCell ref="B3:C3"/>
    <mergeCell ref="B4:C4"/>
    <mergeCell ref="B5:C5"/>
    <mergeCell ref="B6:C6"/>
    <mergeCell ref="B121:F121"/>
    <mergeCell ref="B8:C8"/>
    <mergeCell ref="B9:C9"/>
    <mergeCell ref="B10:C10"/>
    <mergeCell ref="B11:C11"/>
    <mergeCell ref="B12:C12"/>
    <mergeCell ref="B14:C14"/>
    <mergeCell ref="B13:C13"/>
    <mergeCell ref="B40:E40"/>
    <mergeCell ref="B71:E71"/>
    <mergeCell ref="B76:E76"/>
    <mergeCell ref="B85:E85"/>
    <mergeCell ref="B97:E97"/>
    <mergeCell ref="B21:D21"/>
    <mergeCell ref="B69:D69"/>
  </mergeCells>
  <pageMargins left="0.7" right="0.7" top="0.75" bottom="0.75" header="0.3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39"/>
  <sheetViews>
    <sheetView topLeftCell="A208" workbookViewId="0">
      <selection activeCell="B235" sqref="B235"/>
    </sheetView>
  </sheetViews>
  <sheetFormatPr defaultRowHeight="15.75"/>
  <cols>
    <col min="1" max="1" width="56.85546875" style="151" customWidth="1"/>
    <col min="2" max="2" width="26.140625" style="151" customWidth="1"/>
    <col min="3" max="3" width="9.140625" style="151"/>
    <col min="4" max="4" width="10.140625" style="151" bestFit="1" customWidth="1"/>
    <col min="5" max="5" width="9.140625" style="151"/>
    <col min="6" max="6" width="10" style="151" bestFit="1" customWidth="1"/>
    <col min="7" max="16384" width="9.140625" style="151"/>
  </cols>
  <sheetData>
    <row r="3" spans="1:2">
      <c r="A3" s="91" t="s">
        <v>135</v>
      </c>
      <c r="B3" s="91"/>
    </row>
    <row r="4" spans="1:2">
      <c r="A4" s="152" t="s">
        <v>132</v>
      </c>
      <c r="B4" s="91"/>
    </row>
    <row r="6" spans="1:2">
      <c r="A6" s="90" t="s">
        <v>133</v>
      </c>
      <c r="B6" s="90" t="s">
        <v>134</v>
      </c>
    </row>
    <row r="7" spans="1:2">
      <c r="A7" s="89"/>
      <c r="B7" s="89"/>
    </row>
    <row r="8" spans="1:2">
      <c r="A8" s="112" t="s">
        <v>164</v>
      </c>
      <c r="B8" s="89"/>
    </row>
    <row r="9" spans="1:2">
      <c r="A9" s="89" t="s">
        <v>173</v>
      </c>
      <c r="B9" s="113">
        <v>6883400</v>
      </c>
    </row>
    <row r="10" spans="1:2">
      <c r="A10" s="89" t="s">
        <v>174</v>
      </c>
      <c r="B10" s="113">
        <v>47937</v>
      </c>
    </row>
    <row r="11" spans="1:2">
      <c r="A11" s="89" t="s">
        <v>165</v>
      </c>
      <c r="B11" s="113">
        <v>15240</v>
      </c>
    </row>
    <row r="12" spans="1:2">
      <c r="A12" s="89" t="s">
        <v>166</v>
      </c>
      <c r="B12" s="113">
        <v>15240</v>
      </c>
    </row>
    <row r="13" spans="1:2">
      <c r="A13" s="89" t="s">
        <v>167</v>
      </c>
      <c r="B13" s="113">
        <v>104127</v>
      </c>
    </row>
    <row r="14" spans="1:2">
      <c r="A14" s="89" t="s">
        <v>168</v>
      </c>
      <c r="B14" s="113">
        <v>21000</v>
      </c>
    </row>
    <row r="15" spans="1:2">
      <c r="A15" s="89" t="s">
        <v>169</v>
      </c>
      <c r="B15" s="113">
        <v>218440</v>
      </c>
    </row>
    <row r="16" spans="1:2">
      <c r="A16" s="89" t="s">
        <v>170</v>
      </c>
      <c r="B16" s="113">
        <v>8255</v>
      </c>
    </row>
    <row r="17" spans="1:2">
      <c r="A17" s="89" t="s">
        <v>171</v>
      </c>
      <c r="B17" s="113">
        <v>14000</v>
      </c>
    </row>
    <row r="18" spans="1:2">
      <c r="A18" s="89" t="s">
        <v>172</v>
      </c>
      <c r="B18" s="113">
        <v>37973</v>
      </c>
    </row>
    <row r="19" spans="1:2">
      <c r="A19" s="114" t="s">
        <v>209</v>
      </c>
      <c r="B19" s="149">
        <f>SUM(B9:B18)</f>
        <v>7365612</v>
      </c>
    </row>
    <row r="20" spans="1:2">
      <c r="A20" s="114"/>
      <c r="B20" s="149"/>
    </row>
    <row r="21" spans="1:2">
      <c r="A21" s="112" t="s">
        <v>340</v>
      </c>
      <c r="B21" s="149"/>
    </row>
    <row r="22" spans="1:2">
      <c r="A22" s="147" t="s">
        <v>341</v>
      </c>
      <c r="B22" s="146">
        <v>22733</v>
      </c>
    </row>
    <row r="23" spans="1:2">
      <c r="A23" s="147" t="s">
        <v>342</v>
      </c>
      <c r="B23" s="146">
        <v>132284</v>
      </c>
    </row>
    <row r="24" spans="1:2">
      <c r="A24" s="147" t="s">
        <v>343</v>
      </c>
      <c r="B24" s="146">
        <v>2668842</v>
      </c>
    </row>
    <row r="25" spans="1:2">
      <c r="A25" s="147" t="s">
        <v>344</v>
      </c>
      <c r="B25" s="146">
        <v>75000</v>
      </c>
    </row>
    <row r="26" spans="1:2">
      <c r="A26" s="147" t="s">
        <v>345</v>
      </c>
      <c r="B26" s="146">
        <v>1435100</v>
      </c>
    </row>
    <row r="27" spans="1:2">
      <c r="A27" s="154" t="s">
        <v>209</v>
      </c>
      <c r="B27" s="148">
        <f>SUM(B22:B26)</f>
        <v>4333959</v>
      </c>
    </row>
    <row r="28" spans="1:2">
      <c r="A28" s="89"/>
      <c r="B28" s="89"/>
    </row>
    <row r="29" spans="1:2">
      <c r="A29" s="112" t="s">
        <v>175</v>
      </c>
      <c r="B29" s="89"/>
    </row>
    <row r="30" spans="1:2">
      <c r="A30" s="89"/>
      <c r="B30" s="89"/>
    </row>
    <row r="31" spans="1:2">
      <c r="A31" s="112" t="s">
        <v>176</v>
      </c>
      <c r="B31" s="89"/>
    </row>
    <row r="32" spans="1:2">
      <c r="A32" s="89" t="s">
        <v>177</v>
      </c>
      <c r="B32" s="113">
        <v>289810</v>
      </c>
    </row>
    <row r="33" spans="1:2">
      <c r="A33" s="89" t="s">
        <v>178</v>
      </c>
      <c r="B33" s="113">
        <v>106689</v>
      </c>
    </row>
    <row r="34" spans="1:2">
      <c r="A34" s="89" t="s">
        <v>179</v>
      </c>
      <c r="B34" s="113">
        <v>23040</v>
      </c>
    </row>
    <row r="35" spans="1:2">
      <c r="A35" s="89" t="s">
        <v>180</v>
      </c>
      <c r="B35" s="113">
        <v>50000</v>
      </c>
    </row>
    <row r="36" spans="1:2">
      <c r="A36" s="89" t="s">
        <v>181</v>
      </c>
      <c r="B36" s="113">
        <v>56055</v>
      </c>
    </row>
    <row r="37" spans="1:2">
      <c r="A37" s="89" t="s">
        <v>182</v>
      </c>
      <c r="B37" s="113">
        <v>14780</v>
      </c>
    </row>
    <row r="38" spans="1:2">
      <c r="A38" s="89" t="s">
        <v>183</v>
      </c>
      <c r="B38" s="113">
        <v>41400</v>
      </c>
    </row>
    <row r="39" spans="1:2">
      <c r="A39" s="89" t="s">
        <v>184</v>
      </c>
      <c r="B39" s="113">
        <v>7800</v>
      </c>
    </row>
    <row r="40" spans="1:2">
      <c r="A40" s="89" t="s">
        <v>185</v>
      </c>
      <c r="B40" s="113">
        <v>114091</v>
      </c>
    </row>
    <row r="41" spans="1:2">
      <c r="A41" s="89" t="s">
        <v>186</v>
      </c>
      <c r="B41" s="113">
        <v>68900</v>
      </c>
    </row>
    <row r="42" spans="1:2">
      <c r="A42" s="89" t="s">
        <v>187</v>
      </c>
      <c r="B42" s="113">
        <v>86998</v>
      </c>
    </row>
    <row r="43" spans="1:2">
      <c r="A43" s="89" t="s">
        <v>188</v>
      </c>
      <c r="B43" s="113">
        <v>5490</v>
      </c>
    </row>
    <row r="44" spans="1:2">
      <c r="A44" s="89" t="s">
        <v>189</v>
      </c>
      <c r="B44" s="113">
        <v>35510</v>
      </c>
    </row>
    <row r="45" spans="1:2">
      <c r="A45" s="89" t="s">
        <v>190</v>
      </c>
      <c r="B45" s="113">
        <v>92500</v>
      </c>
    </row>
    <row r="46" spans="1:2">
      <c r="A46" s="89" t="s">
        <v>191</v>
      </c>
      <c r="B46" s="113">
        <v>173990</v>
      </c>
    </row>
    <row r="47" spans="1:2">
      <c r="A47" s="89" t="s">
        <v>192</v>
      </c>
      <c r="B47" s="113">
        <v>7540</v>
      </c>
    </row>
    <row r="48" spans="1:2">
      <c r="A48" s="89" t="s">
        <v>193</v>
      </c>
      <c r="B48" s="113">
        <v>7900</v>
      </c>
    </row>
    <row r="49" spans="1:2">
      <c r="A49" s="89" t="s">
        <v>194</v>
      </c>
      <c r="B49" s="113">
        <v>9525</v>
      </c>
    </row>
    <row r="50" spans="1:2">
      <c r="A50" s="89" t="s">
        <v>195</v>
      </c>
      <c r="B50" s="113">
        <v>7000</v>
      </c>
    </row>
    <row r="51" spans="1:2">
      <c r="A51" s="89" t="s">
        <v>196</v>
      </c>
      <c r="B51" s="113">
        <v>554998</v>
      </c>
    </row>
    <row r="52" spans="1:2" ht="16.5" customHeight="1">
      <c r="A52" s="89" t="s">
        <v>197</v>
      </c>
      <c r="B52" s="113">
        <v>119992</v>
      </c>
    </row>
    <row r="53" spans="1:2" ht="15.75" customHeight="1">
      <c r="A53" s="89" t="s">
        <v>198</v>
      </c>
      <c r="B53" s="113">
        <v>119998</v>
      </c>
    </row>
    <row r="54" spans="1:2" ht="14.25" customHeight="1">
      <c r="A54" s="89" t="s">
        <v>199</v>
      </c>
      <c r="B54" s="113">
        <v>43999</v>
      </c>
    </row>
    <row r="55" spans="1:2" ht="16.5" customHeight="1">
      <c r="A55" s="89" t="s">
        <v>200</v>
      </c>
      <c r="B55" s="113">
        <v>44900</v>
      </c>
    </row>
    <row r="56" spans="1:2" ht="18" customHeight="1">
      <c r="A56" s="89" t="s">
        <v>195</v>
      </c>
      <c r="B56" s="113">
        <v>55997</v>
      </c>
    </row>
    <row r="57" spans="1:2" ht="15.75" customHeight="1">
      <c r="A57" s="89" t="s">
        <v>201</v>
      </c>
      <c r="B57" s="113">
        <v>3999</v>
      </c>
    </row>
    <row r="58" spans="1:2" ht="16.5" customHeight="1">
      <c r="A58" s="89" t="s">
        <v>200</v>
      </c>
      <c r="B58" s="113">
        <v>23990</v>
      </c>
    </row>
    <row r="59" spans="1:2" ht="15" customHeight="1">
      <c r="A59" s="89" t="s">
        <v>202</v>
      </c>
      <c r="B59" s="113">
        <v>131700</v>
      </c>
    </row>
    <row r="60" spans="1:2" ht="13.5" customHeight="1">
      <c r="A60" s="89" t="s">
        <v>203</v>
      </c>
      <c r="B60" s="113">
        <v>66000</v>
      </c>
    </row>
    <row r="61" spans="1:2" ht="16.5" customHeight="1">
      <c r="A61" s="89" t="s">
        <v>204</v>
      </c>
      <c r="B61" s="113">
        <v>173770</v>
      </c>
    </row>
    <row r="62" spans="1:2" ht="15" customHeight="1">
      <c r="A62" s="89" t="s">
        <v>205</v>
      </c>
      <c r="B62" s="113">
        <v>66998</v>
      </c>
    </row>
    <row r="63" spans="1:2" ht="15.75" customHeight="1">
      <c r="A63" s="89" t="s">
        <v>206</v>
      </c>
      <c r="B63" s="113">
        <v>133000</v>
      </c>
    </row>
    <row r="64" spans="1:2" ht="17.25" customHeight="1">
      <c r="A64" s="89" t="s">
        <v>207</v>
      </c>
      <c r="B64" s="113">
        <v>20998</v>
      </c>
    </row>
    <row r="65" spans="1:2" ht="15.75" customHeight="1" thickBot="1">
      <c r="A65" s="127" t="s">
        <v>208</v>
      </c>
      <c r="B65" s="128">
        <v>330600</v>
      </c>
    </row>
    <row r="66" spans="1:2">
      <c r="A66" s="125" t="s">
        <v>209</v>
      </c>
      <c r="B66" s="144">
        <f>SUM(B32:B65)</f>
        <v>3089957</v>
      </c>
    </row>
    <row r="67" spans="1:2">
      <c r="A67" s="89"/>
      <c r="B67" s="89"/>
    </row>
    <row r="68" spans="1:2">
      <c r="A68" s="112" t="s">
        <v>210</v>
      </c>
      <c r="B68" s="89"/>
    </row>
    <row r="69" spans="1:2">
      <c r="A69" s="89"/>
      <c r="B69" s="89"/>
    </row>
    <row r="70" spans="1:2">
      <c r="A70" s="129" t="s">
        <v>176</v>
      </c>
      <c r="B70" s="89"/>
    </row>
    <row r="71" spans="1:2">
      <c r="A71" s="89" t="s">
        <v>211</v>
      </c>
      <c r="B71" s="113">
        <v>213900</v>
      </c>
    </row>
    <row r="72" spans="1:2">
      <c r="A72" s="89" t="s">
        <v>212</v>
      </c>
      <c r="B72" s="113">
        <v>6490</v>
      </c>
    </row>
    <row r="73" spans="1:2">
      <c r="A73" s="89" t="s">
        <v>213</v>
      </c>
      <c r="B73" s="113">
        <v>174549</v>
      </c>
    </row>
    <row r="74" spans="1:2">
      <c r="A74" s="89" t="s">
        <v>214</v>
      </c>
      <c r="B74" s="113">
        <v>380000</v>
      </c>
    </row>
    <row r="75" spans="1:2">
      <c r="A75" s="89" t="s">
        <v>215</v>
      </c>
      <c r="B75" s="113">
        <v>37990</v>
      </c>
    </row>
    <row r="76" spans="1:2">
      <c r="A76" s="89" t="s">
        <v>216</v>
      </c>
      <c r="B76" s="113">
        <v>54900</v>
      </c>
    </row>
    <row r="77" spans="1:2">
      <c r="A77" s="89" t="s">
        <v>217</v>
      </c>
      <c r="B77" s="113">
        <v>172780</v>
      </c>
    </row>
    <row r="78" spans="1:2">
      <c r="A78" s="89" t="s">
        <v>218</v>
      </c>
      <c r="B78" s="113">
        <v>391000</v>
      </c>
    </row>
    <row r="79" spans="1:2">
      <c r="A79" s="89" t="s">
        <v>219</v>
      </c>
      <c r="B79" s="113">
        <v>948400</v>
      </c>
    </row>
    <row r="80" spans="1:2">
      <c r="A80" s="89" t="s">
        <v>220</v>
      </c>
      <c r="B80" s="113">
        <v>15000</v>
      </c>
    </row>
    <row r="81" spans="1:2">
      <c r="A81" s="89" t="s">
        <v>221</v>
      </c>
      <c r="B81" s="113">
        <v>185600</v>
      </c>
    </row>
    <row r="82" spans="1:2">
      <c r="A82" s="89" t="s">
        <v>222</v>
      </c>
      <c r="B82" s="113">
        <v>147970</v>
      </c>
    </row>
    <row r="83" spans="1:2">
      <c r="A83" s="89" t="s">
        <v>223</v>
      </c>
      <c r="B83" s="113">
        <v>4965463</v>
      </c>
    </row>
    <row r="84" spans="1:2">
      <c r="A84" s="114" t="s">
        <v>224</v>
      </c>
      <c r="B84" s="143">
        <f>SUM(B71:B83)</f>
        <v>7694042</v>
      </c>
    </row>
    <row r="85" spans="1:2">
      <c r="A85" s="89"/>
      <c r="B85" s="89"/>
    </row>
    <row r="86" spans="1:2">
      <c r="A86" s="112" t="s">
        <v>225</v>
      </c>
      <c r="B86" s="89"/>
    </row>
    <row r="87" spans="1:2">
      <c r="A87" s="89"/>
      <c r="B87" s="89"/>
    </row>
    <row r="88" spans="1:2">
      <c r="A88" s="89" t="s">
        <v>176</v>
      </c>
      <c r="B88" s="89"/>
    </row>
    <row r="89" spans="1:2">
      <c r="A89" s="89" t="s">
        <v>226</v>
      </c>
      <c r="B89" s="113">
        <v>8990</v>
      </c>
    </row>
    <row r="90" spans="1:2">
      <c r="A90" s="89" t="s">
        <v>227</v>
      </c>
      <c r="B90" s="113">
        <v>550950</v>
      </c>
    </row>
    <row r="91" spans="1:2">
      <c r="A91" s="89" t="s">
        <v>228</v>
      </c>
      <c r="B91" s="113">
        <v>6800</v>
      </c>
    </row>
    <row r="92" spans="1:2">
      <c r="A92" s="89" t="s">
        <v>229</v>
      </c>
      <c r="B92" s="113">
        <v>15650</v>
      </c>
    </row>
    <row r="93" spans="1:2">
      <c r="A93" s="89" t="s">
        <v>230</v>
      </c>
      <c r="B93" s="113">
        <v>38000</v>
      </c>
    </row>
    <row r="94" spans="1:2">
      <c r="A94" s="89" t="s">
        <v>231</v>
      </c>
      <c r="B94" s="113">
        <v>1343660</v>
      </c>
    </row>
    <row r="95" spans="1:2">
      <c r="A95" s="89" t="s">
        <v>232</v>
      </c>
      <c r="B95" s="113">
        <v>347337</v>
      </c>
    </row>
    <row r="96" spans="1:2">
      <c r="A96" s="89" t="s">
        <v>233</v>
      </c>
      <c r="B96" s="113">
        <v>390707</v>
      </c>
    </row>
    <row r="97" spans="1:2">
      <c r="A97" s="89" t="s">
        <v>234</v>
      </c>
      <c r="B97" s="113">
        <v>110000</v>
      </c>
    </row>
    <row r="98" spans="1:2">
      <c r="A98" s="89" t="s">
        <v>235</v>
      </c>
      <c r="B98" s="113">
        <v>29261</v>
      </c>
    </row>
    <row r="99" spans="1:2">
      <c r="A99" s="89" t="s">
        <v>236</v>
      </c>
      <c r="B99" s="113">
        <v>39995</v>
      </c>
    </row>
    <row r="100" spans="1:2">
      <c r="A100" s="89" t="s">
        <v>237</v>
      </c>
      <c r="B100" s="113">
        <v>49500</v>
      </c>
    </row>
    <row r="101" spans="1:2">
      <c r="A101" s="89" t="s">
        <v>238</v>
      </c>
      <c r="B101" s="113">
        <v>653100</v>
      </c>
    </row>
    <row r="102" spans="1:2">
      <c r="A102" s="89" t="s">
        <v>238</v>
      </c>
      <c r="B102" s="113">
        <v>120000</v>
      </c>
    </row>
    <row r="103" spans="1:2">
      <c r="A103" s="89" t="s">
        <v>230</v>
      </c>
      <c r="B103" s="113">
        <v>14164</v>
      </c>
    </row>
    <row r="104" spans="1:2">
      <c r="A104" s="89" t="s">
        <v>238</v>
      </c>
      <c r="B104" s="113">
        <v>89606</v>
      </c>
    </row>
    <row r="105" spans="1:2">
      <c r="A105" s="89" t="s">
        <v>238</v>
      </c>
      <c r="B105" s="113">
        <v>598000</v>
      </c>
    </row>
    <row r="106" spans="1:2">
      <c r="A106" s="89" t="s">
        <v>238</v>
      </c>
      <c r="B106" s="113">
        <v>599500</v>
      </c>
    </row>
    <row r="107" spans="1:2">
      <c r="A107" s="89" t="s">
        <v>239</v>
      </c>
      <c r="B107" s="113">
        <v>1720005</v>
      </c>
    </row>
    <row r="108" spans="1:2">
      <c r="A108" s="89" t="s">
        <v>240</v>
      </c>
      <c r="B108" s="113">
        <v>30000</v>
      </c>
    </row>
    <row r="109" spans="1:2">
      <c r="A109" s="89" t="s">
        <v>241</v>
      </c>
      <c r="B109" s="113">
        <v>22400</v>
      </c>
    </row>
    <row r="110" spans="1:2">
      <c r="A110" s="89" t="s">
        <v>242</v>
      </c>
      <c r="B110" s="113">
        <v>106990</v>
      </c>
    </row>
    <row r="111" spans="1:2">
      <c r="A111" s="89" t="s">
        <v>243</v>
      </c>
      <c r="B111" s="113">
        <v>64770</v>
      </c>
    </row>
    <row r="112" spans="1:2">
      <c r="A112" s="89" t="s">
        <v>244</v>
      </c>
      <c r="B112" s="113">
        <v>55720</v>
      </c>
    </row>
    <row r="113" spans="1:4">
      <c r="A113" s="89" t="s">
        <v>245</v>
      </c>
      <c r="B113" s="113">
        <v>14400</v>
      </c>
    </row>
    <row r="114" spans="1:4">
      <c r="A114" s="89" t="s">
        <v>238</v>
      </c>
      <c r="B114" s="113">
        <v>405000</v>
      </c>
    </row>
    <row r="115" spans="1:4">
      <c r="A115" s="89" t="s">
        <v>238</v>
      </c>
      <c r="B115" s="113">
        <v>377000</v>
      </c>
    </row>
    <row r="116" spans="1:4">
      <c r="A116" s="89" t="s">
        <v>238</v>
      </c>
      <c r="B116" s="113">
        <v>15000</v>
      </c>
    </row>
    <row r="117" spans="1:4">
      <c r="A117" s="89" t="s">
        <v>238</v>
      </c>
      <c r="B117" s="113">
        <v>36640</v>
      </c>
    </row>
    <row r="118" spans="1:4">
      <c r="A118" s="89" t="s">
        <v>238</v>
      </c>
      <c r="B118" s="113">
        <v>18000</v>
      </c>
    </row>
    <row r="119" spans="1:4">
      <c r="A119" s="89" t="s">
        <v>238</v>
      </c>
      <c r="B119" s="113">
        <v>113900</v>
      </c>
    </row>
    <row r="120" spans="1:4">
      <c r="A120" s="89" t="s">
        <v>238</v>
      </c>
      <c r="B120" s="113">
        <v>174000</v>
      </c>
    </row>
    <row r="121" spans="1:4">
      <c r="A121" s="89" t="s">
        <v>230</v>
      </c>
      <c r="B121" s="113">
        <v>17800</v>
      </c>
    </row>
    <row r="122" spans="1:4">
      <c r="A122" s="89" t="s">
        <v>246</v>
      </c>
      <c r="B122" s="113">
        <v>32500</v>
      </c>
    </row>
    <row r="123" spans="1:4" ht="16.5" thickBot="1">
      <c r="A123" s="127" t="s">
        <v>238</v>
      </c>
      <c r="B123" s="128">
        <v>325570</v>
      </c>
    </row>
    <row r="124" spans="1:4">
      <c r="A124" s="130" t="s">
        <v>209</v>
      </c>
      <c r="B124" s="126">
        <f>SUM(B89:B123)</f>
        <v>8534915</v>
      </c>
    </row>
    <row r="125" spans="1:4">
      <c r="A125" s="89"/>
      <c r="B125" s="89"/>
    </row>
    <row r="126" spans="1:4">
      <c r="A126" s="114" t="s">
        <v>247</v>
      </c>
      <c r="B126" s="89"/>
    </row>
    <row r="127" spans="1:4">
      <c r="A127" s="89" t="s">
        <v>248</v>
      </c>
      <c r="B127" s="113">
        <v>1140605</v>
      </c>
      <c r="D127" s="153"/>
    </row>
    <row r="128" spans="1:4">
      <c r="A128" s="89" t="s">
        <v>249</v>
      </c>
      <c r="B128" s="113">
        <v>1470661</v>
      </c>
    </row>
    <row r="129" spans="1:4" ht="16.5" thickBot="1">
      <c r="A129" s="127" t="s">
        <v>250</v>
      </c>
      <c r="B129" s="128">
        <v>2150454</v>
      </c>
    </row>
    <row r="130" spans="1:4">
      <c r="A130" s="130" t="s">
        <v>209</v>
      </c>
      <c r="B130" s="126">
        <f>SUM(B127:B129)</f>
        <v>4761720</v>
      </c>
    </row>
    <row r="131" spans="1:4">
      <c r="A131" s="130"/>
      <c r="B131" s="126"/>
    </row>
    <row r="132" spans="1:4">
      <c r="A132" s="150" t="s">
        <v>161</v>
      </c>
      <c r="B132" s="126"/>
    </row>
    <row r="133" spans="1:4" ht="31.5">
      <c r="A133" s="111" t="s">
        <v>162</v>
      </c>
      <c r="B133" s="113">
        <v>902722</v>
      </c>
    </row>
    <row r="134" spans="1:4">
      <c r="A134" s="89" t="s">
        <v>163</v>
      </c>
      <c r="B134" s="113">
        <v>128590</v>
      </c>
    </row>
    <row r="135" spans="1:4">
      <c r="A135" s="130" t="s">
        <v>209</v>
      </c>
      <c r="B135" s="126">
        <f>SUM(B133:B134)</f>
        <v>1031312</v>
      </c>
    </row>
    <row r="136" spans="1:4">
      <c r="A136" s="89"/>
      <c r="B136" s="113"/>
    </row>
    <row r="137" spans="1:4">
      <c r="A137" s="112" t="s">
        <v>251</v>
      </c>
      <c r="B137" s="113"/>
    </row>
    <row r="138" spans="1:4">
      <c r="A138" s="89" t="s">
        <v>252</v>
      </c>
      <c r="B138" s="113">
        <v>2499999</v>
      </c>
    </row>
    <row r="139" spans="1:4">
      <c r="A139" s="89" t="s">
        <v>253</v>
      </c>
      <c r="B139" s="113">
        <v>44999</v>
      </c>
    </row>
    <row r="140" spans="1:4">
      <c r="A140" s="89" t="s">
        <v>253</v>
      </c>
      <c r="B140" s="113">
        <v>47997</v>
      </c>
    </row>
    <row r="141" spans="1:4">
      <c r="A141" s="89" t="s">
        <v>254</v>
      </c>
      <c r="B141" s="113">
        <v>16000</v>
      </c>
    </row>
    <row r="142" spans="1:4">
      <c r="A142" s="89" t="s">
        <v>255</v>
      </c>
      <c r="B142" s="113">
        <v>491918</v>
      </c>
    </row>
    <row r="143" spans="1:4">
      <c r="A143" s="114" t="s">
        <v>256</v>
      </c>
      <c r="B143" s="131">
        <v>3100913</v>
      </c>
      <c r="D143" s="153"/>
    </row>
    <row r="144" spans="1:4">
      <c r="A144" s="89"/>
      <c r="B144" s="113"/>
    </row>
    <row r="145" spans="1:2">
      <c r="A145" s="89" t="s">
        <v>257</v>
      </c>
      <c r="B145" s="113">
        <v>5001152</v>
      </c>
    </row>
    <row r="146" spans="1:2">
      <c r="A146" s="89" t="s">
        <v>258</v>
      </c>
      <c r="B146" s="113">
        <v>560705</v>
      </c>
    </row>
    <row r="147" spans="1:2">
      <c r="A147" s="89" t="s">
        <v>259</v>
      </c>
      <c r="B147" s="113">
        <v>2561468</v>
      </c>
    </row>
    <row r="148" spans="1:2" ht="16.5" thickBot="1">
      <c r="A148" s="127" t="s">
        <v>260</v>
      </c>
      <c r="B148" s="128">
        <v>1201014</v>
      </c>
    </row>
    <row r="149" spans="1:2">
      <c r="A149" s="130" t="s">
        <v>261</v>
      </c>
      <c r="B149" s="133">
        <f>SUM(B145:B148)</f>
        <v>9324339</v>
      </c>
    </row>
    <row r="150" spans="1:2">
      <c r="A150" s="89"/>
      <c r="B150" s="89"/>
    </row>
    <row r="151" spans="1:2">
      <c r="A151" s="112" t="s">
        <v>262</v>
      </c>
      <c r="B151" s="89"/>
    </row>
    <row r="152" spans="1:2">
      <c r="A152" s="89" t="s">
        <v>263</v>
      </c>
      <c r="B152" s="113">
        <v>145994</v>
      </c>
    </row>
    <row r="153" spans="1:2">
      <c r="A153" s="89" t="s">
        <v>264</v>
      </c>
      <c r="B153" s="113">
        <v>240144</v>
      </c>
    </row>
    <row r="154" spans="1:2">
      <c r="A154" s="89" t="s">
        <v>265</v>
      </c>
      <c r="B154" s="113">
        <v>71900</v>
      </c>
    </row>
    <row r="155" spans="1:2">
      <c r="A155" s="89" t="s">
        <v>266</v>
      </c>
      <c r="B155" s="113">
        <v>230000</v>
      </c>
    </row>
    <row r="156" spans="1:2">
      <c r="A156" s="89" t="s">
        <v>267</v>
      </c>
      <c r="B156" s="113">
        <v>1085850</v>
      </c>
    </row>
    <row r="157" spans="1:2">
      <c r="A157" s="89" t="s">
        <v>268</v>
      </c>
      <c r="B157" s="113">
        <v>436100</v>
      </c>
    </row>
    <row r="158" spans="1:2">
      <c r="A158" s="89" t="s">
        <v>269</v>
      </c>
      <c r="B158" s="113">
        <v>78900</v>
      </c>
    </row>
    <row r="159" spans="1:2">
      <c r="A159" s="89" t="s">
        <v>270</v>
      </c>
      <c r="B159" s="113">
        <v>125000</v>
      </c>
    </row>
    <row r="160" spans="1:2">
      <c r="A160" s="89" t="s">
        <v>234</v>
      </c>
      <c r="B160" s="113">
        <v>80000</v>
      </c>
    </row>
    <row r="161" spans="1:2">
      <c r="A161" s="89" t="s">
        <v>271</v>
      </c>
      <c r="B161" s="113">
        <v>245996</v>
      </c>
    </row>
    <row r="162" spans="1:2">
      <c r="A162" s="89" t="s">
        <v>272</v>
      </c>
      <c r="B162" s="113">
        <v>498900</v>
      </c>
    </row>
    <row r="163" spans="1:2">
      <c r="A163" s="89" t="s">
        <v>273</v>
      </c>
      <c r="B163" s="113">
        <v>263125</v>
      </c>
    </row>
    <row r="164" spans="1:2">
      <c r="A164" s="89" t="s">
        <v>274</v>
      </c>
      <c r="B164" s="113">
        <v>89970</v>
      </c>
    </row>
    <row r="165" spans="1:2">
      <c r="A165" s="89" t="s">
        <v>275</v>
      </c>
      <c r="B165" s="113">
        <v>800600</v>
      </c>
    </row>
    <row r="166" spans="1:2">
      <c r="A166" s="89" t="s">
        <v>276</v>
      </c>
      <c r="B166" s="113">
        <v>252000</v>
      </c>
    </row>
    <row r="167" spans="1:2">
      <c r="A167" s="89" t="s">
        <v>277</v>
      </c>
      <c r="B167" s="113">
        <v>349000</v>
      </c>
    </row>
    <row r="168" spans="1:2">
      <c r="A168" s="89" t="s">
        <v>276</v>
      </c>
      <c r="B168" s="113">
        <v>168000</v>
      </c>
    </row>
    <row r="169" spans="1:2">
      <c r="A169" s="89" t="s">
        <v>278</v>
      </c>
      <c r="B169" s="113">
        <v>147990</v>
      </c>
    </row>
    <row r="170" spans="1:2">
      <c r="A170" s="114" t="s">
        <v>209</v>
      </c>
      <c r="B170" s="131">
        <f>SUM(B152:B169)</f>
        <v>5309469</v>
      </c>
    </row>
    <row r="171" spans="1:2">
      <c r="A171" s="132"/>
      <c r="B171" s="131"/>
    </row>
    <row r="172" spans="1:2">
      <c r="A172" s="112" t="s">
        <v>286</v>
      </c>
      <c r="B172" s="89"/>
    </row>
    <row r="173" spans="1:2">
      <c r="A173" s="89" t="s">
        <v>279</v>
      </c>
      <c r="B173" s="113">
        <v>658391</v>
      </c>
    </row>
    <row r="174" spans="1:2">
      <c r="A174" s="89" t="s">
        <v>280</v>
      </c>
      <c r="B174" s="113">
        <v>249950</v>
      </c>
    </row>
    <row r="175" spans="1:2">
      <c r="A175" s="89" t="s">
        <v>281</v>
      </c>
      <c r="B175" s="113">
        <v>105000</v>
      </c>
    </row>
    <row r="176" spans="1:2">
      <c r="A176" s="89" t="s">
        <v>282</v>
      </c>
      <c r="B176" s="113">
        <v>139950</v>
      </c>
    </row>
    <row r="177" spans="1:2">
      <c r="A177" s="89" t="s">
        <v>283</v>
      </c>
      <c r="B177" s="113">
        <v>79200</v>
      </c>
    </row>
    <row r="178" spans="1:2">
      <c r="A178" s="89" t="s">
        <v>284</v>
      </c>
      <c r="B178" s="113">
        <v>119856</v>
      </c>
    </row>
    <row r="179" spans="1:2">
      <c r="A179" s="89" t="s">
        <v>285</v>
      </c>
      <c r="B179" s="113">
        <v>183940</v>
      </c>
    </row>
    <row r="180" spans="1:2">
      <c r="A180" s="89" t="s">
        <v>346</v>
      </c>
      <c r="B180" s="113">
        <v>168000</v>
      </c>
    </row>
    <row r="181" spans="1:2">
      <c r="A181" s="114" t="s">
        <v>209</v>
      </c>
      <c r="B181" s="131">
        <f>SUM(B173:B180)</f>
        <v>1704287</v>
      </c>
    </row>
    <row r="182" spans="1:2">
      <c r="A182" s="89"/>
      <c r="B182" s="89"/>
    </row>
    <row r="183" spans="1:2">
      <c r="A183" s="89"/>
      <c r="B183" s="89"/>
    </row>
    <row r="184" spans="1:2">
      <c r="A184" s="155" t="s">
        <v>287</v>
      </c>
      <c r="B184" s="156"/>
    </row>
    <row r="185" spans="1:2" ht="31.5">
      <c r="A185" s="161" t="s">
        <v>348</v>
      </c>
      <c r="B185" s="157">
        <v>1158954</v>
      </c>
    </row>
    <row r="186" spans="1:2">
      <c r="A186" s="156" t="s">
        <v>288</v>
      </c>
      <c r="B186" s="157">
        <v>2137548</v>
      </c>
    </row>
    <row r="187" spans="1:2">
      <c r="A187" s="156" t="s">
        <v>289</v>
      </c>
      <c r="B187" s="157">
        <v>264926</v>
      </c>
    </row>
    <row r="188" spans="1:2">
      <c r="A188" s="156" t="s">
        <v>290</v>
      </c>
      <c r="B188" s="157">
        <v>7828182.21</v>
      </c>
    </row>
    <row r="189" spans="1:2">
      <c r="A189" s="156" t="s">
        <v>291</v>
      </c>
      <c r="B189" s="157">
        <v>3884281</v>
      </c>
    </row>
    <row r="190" spans="1:2">
      <c r="A190" s="156" t="s">
        <v>292</v>
      </c>
      <c r="B190" s="157">
        <v>1971128.9000000001</v>
      </c>
    </row>
    <row r="191" spans="1:2">
      <c r="A191" s="156" t="s">
        <v>293</v>
      </c>
      <c r="B191" s="157">
        <v>1295921</v>
      </c>
    </row>
    <row r="192" spans="1:2">
      <c r="A192" s="156" t="s">
        <v>294</v>
      </c>
      <c r="B192" s="157">
        <v>256999.74</v>
      </c>
    </row>
    <row r="193" spans="1:2">
      <c r="A193" s="156" t="s">
        <v>295</v>
      </c>
      <c r="B193" s="157">
        <v>324868.53999999998</v>
      </c>
    </row>
    <row r="194" spans="1:2">
      <c r="A194" s="156" t="s">
        <v>296</v>
      </c>
      <c r="B194" s="157">
        <v>340198.71</v>
      </c>
    </row>
    <row r="195" spans="1:2">
      <c r="A195" s="156" t="s">
        <v>297</v>
      </c>
      <c r="B195" s="157">
        <v>784015.45</v>
      </c>
    </row>
    <row r="196" spans="1:2">
      <c r="A196" s="156" t="s">
        <v>298</v>
      </c>
      <c r="B196" s="157">
        <v>80366.87</v>
      </c>
    </row>
    <row r="197" spans="1:2">
      <c r="A197" s="156" t="s">
        <v>299</v>
      </c>
      <c r="B197" s="157">
        <v>464624.42</v>
      </c>
    </row>
    <row r="198" spans="1:2">
      <c r="A198" s="156" t="s">
        <v>300</v>
      </c>
      <c r="B198" s="157">
        <v>881000</v>
      </c>
    </row>
    <row r="199" spans="1:2">
      <c r="A199" s="156" t="s">
        <v>301</v>
      </c>
      <c r="B199" s="157">
        <v>1378720.6800000002</v>
      </c>
    </row>
    <row r="200" spans="1:2">
      <c r="A200" s="156" t="s">
        <v>302</v>
      </c>
      <c r="B200" s="157">
        <v>1929161.75</v>
      </c>
    </row>
    <row r="201" spans="1:2">
      <c r="A201" s="156" t="s">
        <v>303</v>
      </c>
      <c r="B201" s="157">
        <v>678180</v>
      </c>
    </row>
    <row r="202" spans="1:2">
      <c r="A202" s="156" t="s">
        <v>304</v>
      </c>
      <c r="B202" s="158">
        <v>2584857.3199999998</v>
      </c>
    </row>
    <row r="203" spans="1:2">
      <c r="A203" s="156" t="s">
        <v>305</v>
      </c>
      <c r="B203" s="158">
        <v>4806999.53</v>
      </c>
    </row>
    <row r="204" spans="1:2">
      <c r="A204" s="156" t="s">
        <v>306</v>
      </c>
      <c r="B204" s="158">
        <v>315520.07</v>
      </c>
    </row>
    <row r="205" spans="1:2">
      <c r="A205" s="156" t="s">
        <v>307</v>
      </c>
      <c r="B205" s="158">
        <v>264160</v>
      </c>
    </row>
    <row r="206" spans="1:2">
      <c r="A206" s="156" t="s">
        <v>308</v>
      </c>
      <c r="B206" s="158">
        <v>287679.13</v>
      </c>
    </row>
    <row r="207" spans="1:2">
      <c r="A207" s="156" t="s">
        <v>309</v>
      </c>
      <c r="B207" s="158">
        <v>928900.52</v>
      </c>
    </row>
    <row r="208" spans="1:2">
      <c r="A208" s="156" t="s">
        <v>310</v>
      </c>
      <c r="B208" s="158">
        <v>50117373.420000002</v>
      </c>
    </row>
    <row r="209" spans="1:2">
      <c r="A209" s="156" t="s">
        <v>311</v>
      </c>
      <c r="B209" s="158">
        <v>1050000.44</v>
      </c>
    </row>
    <row r="210" spans="1:2">
      <c r="A210" s="156" t="s">
        <v>312</v>
      </c>
      <c r="B210" s="158">
        <v>6079714.79</v>
      </c>
    </row>
    <row r="211" spans="1:2">
      <c r="A211" s="156" t="s">
        <v>313</v>
      </c>
      <c r="B211" s="158">
        <v>3040702.58</v>
      </c>
    </row>
    <row r="212" spans="1:2">
      <c r="A212" s="156" t="s">
        <v>314</v>
      </c>
      <c r="B212" s="158">
        <v>568960</v>
      </c>
    </row>
    <row r="213" spans="1:2">
      <c r="A213" s="156" t="s">
        <v>315</v>
      </c>
      <c r="B213" s="158">
        <v>4807000.8</v>
      </c>
    </row>
    <row r="214" spans="1:2">
      <c r="A214" s="156" t="s">
        <v>316</v>
      </c>
      <c r="B214" s="158">
        <v>73499.98</v>
      </c>
    </row>
    <row r="215" spans="1:2">
      <c r="A215" s="156" t="s">
        <v>317</v>
      </c>
      <c r="B215" s="158">
        <v>211303083</v>
      </c>
    </row>
    <row r="216" spans="1:2">
      <c r="A216" s="156" t="s">
        <v>318</v>
      </c>
      <c r="B216" s="158">
        <v>3945533.13</v>
      </c>
    </row>
    <row r="217" spans="1:2">
      <c r="A217" s="156" t="s">
        <v>319</v>
      </c>
      <c r="B217" s="158">
        <v>137999.47</v>
      </c>
    </row>
    <row r="218" spans="1:2">
      <c r="A218" s="156" t="s">
        <v>320</v>
      </c>
      <c r="B218" s="158">
        <v>99999.8</v>
      </c>
    </row>
    <row r="219" spans="1:2">
      <c r="A219" s="156" t="s">
        <v>321</v>
      </c>
      <c r="B219" s="158">
        <v>625057.17000000004</v>
      </c>
    </row>
    <row r="220" spans="1:2">
      <c r="A220" s="156" t="s">
        <v>322</v>
      </c>
      <c r="B220" s="158">
        <v>99000.31</v>
      </c>
    </row>
    <row r="221" spans="1:2">
      <c r="A221" s="156" t="s">
        <v>323</v>
      </c>
      <c r="B221" s="158">
        <v>1103630</v>
      </c>
    </row>
    <row r="222" spans="1:2">
      <c r="A222" s="156" t="s">
        <v>324</v>
      </c>
      <c r="B222" s="158">
        <v>500000.27</v>
      </c>
    </row>
    <row r="223" spans="1:2">
      <c r="A223" s="156" t="s">
        <v>325</v>
      </c>
      <c r="B223" s="158">
        <v>398145</v>
      </c>
    </row>
    <row r="224" spans="1:2">
      <c r="A224" s="156" t="s">
        <v>326</v>
      </c>
      <c r="B224" s="158">
        <v>307340</v>
      </c>
    </row>
    <row r="225" spans="1:7">
      <c r="A225" s="156" t="s">
        <v>327</v>
      </c>
      <c r="B225" s="158">
        <v>949794.9</v>
      </c>
    </row>
    <row r="226" spans="1:7">
      <c r="A226" s="156" t="s">
        <v>328</v>
      </c>
      <c r="B226" s="158">
        <v>14117930.870000001</v>
      </c>
    </row>
    <row r="227" spans="1:7">
      <c r="A227" s="156" t="s">
        <v>329</v>
      </c>
      <c r="B227" s="158">
        <v>307180.11</v>
      </c>
    </row>
    <row r="228" spans="1:7">
      <c r="A228" s="156" t="s">
        <v>330</v>
      </c>
      <c r="B228" s="158">
        <v>4545364.870000001</v>
      </c>
    </row>
    <row r="229" spans="1:7">
      <c r="A229" s="156" t="s">
        <v>331</v>
      </c>
      <c r="B229" s="158">
        <v>1113659.19</v>
      </c>
    </row>
    <row r="230" spans="1:7">
      <c r="A230" s="156" t="s">
        <v>332</v>
      </c>
      <c r="B230" s="158">
        <v>3397250</v>
      </c>
    </row>
    <row r="231" spans="1:7">
      <c r="A231" s="156" t="s">
        <v>333</v>
      </c>
      <c r="B231" s="158">
        <v>1315974</v>
      </c>
      <c r="E231" s="145"/>
      <c r="F231" s="145"/>
      <c r="G231" s="145"/>
    </row>
    <row r="232" spans="1:7">
      <c r="A232" s="156" t="s">
        <v>334</v>
      </c>
      <c r="B232" s="158">
        <v>202048230.44</v>
      </c>
      <c r="E232" s="145"/>
      <c r="F232" s="145"/>
      <c r="G232" s="145"/>
    </row>
    <row r="233" spans="1:7">
      <c r="A233" s="156" t="s">
        <v>335</v>
      </c>
      <c r="B233" s="158">
        <v>780000</v>
      </c>
      <c r="E233" s="145"/>
      <c r="F233" s="145"/>
      <c r="G233" s="145"/>
    </row>
    <row r="234" spans="1:7">
      <c r="A234" s="156" t="s">
        <v>336</v>
      </c>
      <c r="B234" s="158">
        <v>300000</v>
      </c>
      <c r="E234" s="145"/>
      <c r="F234" s="145"/>
      <c r="G234" s="145"/>
    </row>
    <row r="235" spans="1:7">
      <c r="A235" s="156" t="s">
        <v>337</v>
      </c>
      <c r="B235" s="159">
        <f>SUM(B185:B234)</f>
        <v>547979618.38000011</v>
      </c>
      <c r="E235" s="145"/>
      <c r="F235" s="145"/>
      <c r="G235" s="145"/>
    </row>
    <row r="236" spans="1:7">
      <c r="A236" s="156" t="s">
        <v>338</v>
      </c>
      <c r="B236" s="158">
        <v>12600000</v>
      </c>
      <c r="E236" s="145"/>
      <c r="F236" s="145"/>
      <c r="G236" s="145"/>
    </row>
    <row r="237" spans="1:7">
      <c r="A237" s="156" t="s">
        <v>339</v>
      </c>
      <c r="B237" s="158">
        <v>28884000</v>
      </c>
    </row>
    <row r="238" spans="1:7">
      <c r="A238" s="160" t="s">
        <v>224</v>
      </c>
      <c r="B238" s="149">
        <f>SUM(B235:B237)</f>
        <v>589463618.38000011</v>
      </c>
    </row>
    <row r="239" spans="1:7">
      <c r="A239" s="160" t="s">
        <v>347</v>
      </c>
      <c r="B239" s="159">
        <f>SUM(B19+B27+B66+B84+B124+B130+B135+B143+B149+B170+B181+B238)</f>
        <v>645714143.38000011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H22" sqref="H22"/>
    </sheetView>
  </sheetViews>
  <sheetFormatPr defaultRowHeight="12.75"/>
  <cols>
    <col min="1" max="1" width="34.42578125" customWidth="1"/>
    <col min="2" max="2" width="15.28515625" customWidth="1"/>
    <col min="3" max="3" width="18.28515625" customWidth="1"/>
    <col min="4" max="4" width="4" customWidth="1"/>
  </cols>
  <sheetData>
    <row r="1" spans="1:4">
      <c r="B1" t="s">
        <v>152</v>
      </c>
      <c r="C1" t="s">
        <v>152</v>
      </c>
    </row>
    <row r="2" spans="1:4">
      <c r="A2" t="s">
        <v>153</v>
      </c>
      <c r="B2" t="s">
        <v>152</v>
      </c>
      <c r="C2" t="s">
        <v>152</v>
      </c>
    </row>
    <row r="3" spans="1:4" ht="19.5" customHeight="1"/>
    <row r="5" spans="1:4">
      <c r="A5" s="92" t="s">
        <v>494</v>
      </c>
      <c r="B5" s="92"/>
      <c r="C5" s="92"/>
    </row>
    <row r="9" spans="1:4">
      <c r="A9" s="321" t="s">
        <v>154</v>
      </c>
      <c r="B9" s="322"/>
      <c r="C9" s="322"/>
      <c r="D9" s="323"/>
    </row>
    <row r="10" spans="1:4">
      <c r="A10" s="321" t="s">
        <v>155</v>
      </c>
      <c r="B10" s="322"/>
      <c r="C10" s="322"/>
      <c r="D10" s="323"/>
    </row>
    <row r="11" spans="1:4">
      <c r="A11" s="285" t="s">
        <v>156</v>
      </c>
      <c r="B11" s="285"/>
      <c r="C11" s="286">
        <v>1400000</v>
      </c>
      <c r="D11" s="285" t="s">
        <v>157</v>
      </c>
    </row>
    <row r="12" spans="1:4">
      <c r="A12" s="285" t="s">
        <v>158</v>
      </c>
      <c r="B12" s="285"/>
      <c r="C12" s="286">
        <v>350000</v>
      </c>
      <c r="D12" s="285" t="s">
        <v>157</v>
      </c>
    </row>
    <row r="13" spans="1:4">
      <c r="A13" s="321" t="s">
        <v>159</v>
      </c>
      <c r="B13" s="323"/>
      <c r="C13" s="286">
        <v>210000</v>
      </c>
      <c r="D13" s="285" t="s">
        <v>157</v>
      </c>
    </row>
    <row r="14" spans="1:4">
      <c r="A14" s="289"/>
      <c r="B14" s="289"/>
      <c r="C14" s="289"/>
      <c r="D14" s="289"/>
    </row>
    <row r="15" spans="1:4" ht="14.25" customHeight="1">
      <c r="A15" s="321" t="s">
        <v>160</v>
      </c>
      <c r="B15" s="322"/>
      <c r="C15" s="322"/>
      <c r="D15" s="323"/>
    </row>
    <row r="16" spans="1:4" ht="25.5">
      <c r="A16" s="287" t="s">
        <v>493</v>
      </c>
      <c r="B16" s="285"/>
      <c r="C16" s="286">
        <v>17500000</v>
      </c>
      <c r="D16" s="285" t="s">
        <v>157</v>
      </c>
    </row>
    <row r="17" spans="1:4">
      <c r="A17" s="290" t="s">
        <v>209</v>
      </c>
      <c r="B17" s="288"/>
      <c r="C17" s="286">
        <f>SUM(C11:C16)</f>
        <v>19460000</v>
      </c>
      <c r="D17" s="285" t="s">
        <v>157</v>
      </c>
    </row>
  </sheetData>
  <mergeCells count="4">
    <mergeCell ref="A9:D9"/>
    <mergeCell ref="A15:D15"/>
    <mergeCell ref="A10:D10"/>
    <mergeCell ref="A13:B13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5</vt:i4>
      </vt:variant>
    </vt:vector>
  </HeadingPairs>
  <TitlesOfParts>
    <vt:vector size="11" baseType="lpstr">
      <vt:lpstr>2.</vt:lpstr>
      <vt:lpstr>2.1 Kiadások</vt:lpstr>
      <vt:lpstr>2.1.2</vt:lpstr>
      <vt:lpstr>2.1.3.</vt:lpstr>
      <vt:lpstr>2.1.4</vt:lpstr>
      <vt:lpstr>Munka1</vt:lpstr>
      <vt:lpstr>'2.'!Nyomtatási_cím</vt:lpstr>
      <vt:lpstr>'2.'!Nyomtatási_terület</vt:lpstr>
      <vt:lpstr>'2.1 Kiadások'!Nyomtatási_terület</vt:lpstr>
      <vt:lpstr>'2.1.2'!Nyomtatási_terület</vt:lpstr>
      <vt:lpstr>'2.1.3.'!Nyomtatási_terület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februári testületi ülésre</dc:title>
  <dc:creator>Polgármesteri Hivatal Csongrád</dc:creator>
  <cp:lastModifiedBy>Szvoboda Lászlóné</cp:lastModifiedBy>
  <cp:lastPrinted>2021-04-20T08:47:37Z</cp:lastPrinted>
  <dcterms:created xsi:type="dcterms:W3CDTF">1999-12-07T09:08:36Z</dcterms:created>
  <dcterms:modified xsi:type="dcterms:W3CDTF">2021-04-29T12:53:33Z</dcterms:modified>
</cp:coreProperties>
</file>