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"/>
    </mc:Choice>
  </mc:AlternateContent>
  <bookViews>
    <workbookView xWindow="0" yWindow="0" windowWidth="19440" windowHeight="11925"/>
  </bookViews>
  <sheets>
    <sheet name="3." sheetId="43" r:id="rId1"/>
    <sheet name="3.1  (2)" sheetId="46" r:id="rId2"/>
    <sheet name="3.2" sheetId="20" r:id="rId3"/>
    <sheet name="3.2.1" sheetId="45" r:id="rId4"/>
    <sheet name="3.3" sheetId="37" r:id="rId5"/>
    <sheet name="3.4" sheetId="42" r:id="rId6"/>
    <sheet name="3.5" sheetId="19" r:id="rId7"/>
    <sheet name="3.6 " sheetId="40" r:id="rId8"/>
    <sheet name="3.7" sheetId="44" r:id="rId9"/>
  </sheets>
  <definedNames>
    <definedName name="_xlnm.Print_Titles" localSheetId="0">'3.'!$1:$1</definedName>
    <definedName name="_xlnm.Print_Titles" localSheetId="4">'3.3'!$1:$3</definedName>
    <definedName name="_xlnm.Print_Area" localSheetId="0">'3.'!$A$1:$N$160</definedName>
    <definedName name="_xlnm.Print_Area" localSheetId="3">'3.2.1'!$A$1:$G$34</definedName>
    <definedName name="_xlnm.Print_Area" localSheetId="4">'3.3'!$A$1:$D$41</definedName>
    <definedName name="_xlnm.Print_Area" localSheetId="8">'3.7'!$A$1:$T$37</definedName>
  </definedNames>
  <calcPr calcId="162913" calcMode="manual"/>
</workbook>
</file>

<file path=xl/calcChain.xml><?xml version="1.0" encoding="utf-8"?>
<calcChain xmlns="http://schemas.openxmlformats.org/spreadsheetml/2006/main">
  <c r="I17" i="46" l="1"/>
  <c r="I18" i="46" s="1"/>
  <c r="G17" i="46"/>
  <c r="G18" i="46" s="1"/>
  <c r="I14" i="46"/>
  <c r="G14" i="46"/>
  <c r="I12" i="46"/>
  <c r="G12" i="46"/>
  <c r="H10" i="46"/>
  <c r="F10" i="46"/>
  <c r="E10" i="46"/>
  <c r="D10" i="46"/>
  <c r="C10" i="46"/>
  <c r="P20" i="44"/>
  <c r="O33" i="44"/>
  <c r="T27" i="44"/>
  <c r="T28" i="44"/>
  <c r="T29" i="44"/>
  <c r="T30" i="44"/>
  <c r="T31" i="44"/>
  <c r="T32" i="44"/>
  <c r="T33" i="44"/>
  <c r="T34" i="44"/>
  <c r="T35" i="44"/>
  <c r="T36" i="44"/>
  <c r="O29" i="44"/>
  <c r="O28" i="44"/>
  <c r="G14" i="45"/>
  <c r="N41" i="43"/>
  <c r="N42" i="43"/>
  <c r="N43" i="43"/>
  <c r="H45" i="43"/>
  <c r="I45" i="43"/>
  <c r="J45" i="43"/>
  <c r="K45" i="43"/>
  <c r="L45" i="43"/>
  <c r="M45" i="43"/>
  <c r="M142" i="43"/>
  <c r="B24" i="20"/>
  <c r="B16" i="20"/>
  <c r="B8" i="20"/>
  <c r="N3" i="43"/>
  <c r="K37" i="44"/>
  <c r="O32" i="44"/>
  <c r="O36" i="44"/>
  <c r="T24" i="44"/>
  <c r="O24" i="44"/>
  <c r="O4" i="44"/>
  <c r="O34" i="44"/>
  <c r="T25" i="44"/>
  <c r="O25" i="44"/>
  <c r="T5" i="44"/>
  <c r="T20" i="44" s="1"/>
  <c r="O5" i="44"/>
  <c r="B32" i="45"/>
  <c r="B21" i="45"/>
  <c r="B20" i="45"/>
  <c r="B19" i="45"/>
  <c r="B16" i="45"/>
  <c r="B8" i="45"/>
  <c r="G45" i="43"/>
  <c r="F45" i="43"/>
  <c r="E45" i="43"/>
  <c r="E6" i="43"/>
  <c r="S37" i="44"/>
  <c r="R37" i="44"/>
  <c r="Q37" i="44"/>
  <c r="P37" i="44"/>
  <c r="N37" i="44"/>
  <c r="M37" i="44"/>
  <c r="L37" i="44"/>
  <c r="T26" i="44"/>
  <c r="O26" i="44"/>
  <c r="O37" i="44" s="1"/>
  <c r="N20" i="44"/>
  <c r="M20" i="44"/>
  <c r="L20" i="44"/>
  <c r="K20" i="44"/>
  <c r="S20" i="44"/>
  <c r="R20" i="44"/>
  <c r="Q20" i="44"/>
  <c r="T7" i="44"/>
  <c r="T8" i="44"/>
  <c r="T9" i="44"/>
  <c r="T10" i="44"/>
  <c r="T11" i="44"/>
  <c r="T12" i="44"/>
  <c r="T13" i="44"/>
  <c r="T14" i="44"/>
  <c r="T15" i="44"/>
  <c r="T16" i="44"/>
  <c r="T17" i="44"/>
  <c r="T18" i="44"/>
  <c r="T19" i="44"/>
  <c r="T6" i="44"/>
  <c r="O7" i="44"/>
  <c r="O8" i="44"/>
  <c r="O9" i="44"/>
  <c r="O10" i="44"/>
  <c r="O11" i="44"/>
  <c r="O12" i="44"/>
  <c r="O13" i="44"/>
  <c r="O14" i="44"/>
  <c r="O15" i="44"/>
  <c r="O16" i="44"/>
  <c r="O17" i="44"/>
  <c r="O18" i="44"/>
  <c r="O19" i="44"/>
  <c r="O6" i="44"/>
  <c r="B24" i="45" l="1"/>
  <c r="T37" i="44"/>
  <c r="O20" i="44"/>
  <c r="N46" i="43"/>
  <c r="N47" i="43"/>
  <c r="B22" i="42"/>
  <c r="D38" i="37" l="1"/>
  <c r="D41" i="37" s="1"/>
  <c r="C23" i="19" l="1"/>
  <c r="B32" i="20"/>
  <c r="G30" i="45"/>
  <c r="G6" i="45"/>
  <c r="H12" i="43"/>
  <c r="H20" i="43"/>
  <c r="H23" i="43"/>
  <c r="H30" i="43"/>
  <c r="H38" i="43"/>
  <c r="H59" i="43"/>
  <c r="H73" i="43"/>
  <c r="H87" i="43"/>
  <c r="H88" i="43" s="1"/>
  <c r="H93" i="43"/>
  <c r="H102" i="43"/>
  <c r="H122" i="43"/>
  <c r="H142" i="43"/>
  <c r="H151" i="43"/>
  <c r="H158" i="43"/>
  <c r="C32" i="20"/>
  <c r="C24" i="20"/>
  <c r="C16" i="20"/>
  <c r="C8" i="20"/>
  <c r="G11" i="45"/>
  <c r="C32" i="45"/>
  <c r="C24" i="45"/>
  <c r="C16" i="45"/>
  <c r="C8" i="45"/>
  <c r="N143" i="43"/>
  <c r="N144" i="43"/>
  <c r="N145" i="43"/>
  <c r="N146" i="43"/>
  <c r="N147" i="43"/>
  <c r="N148" i="43"/>
  <c r="N149" i="43"/>
  <c r="N150" i="43"/>
  <c r="N153" i="43"/>
  <c r="N154" i="43"/>
  <c r="N155" i="43"/>
  <c r="N156" i="43"/>
  <c r="N157" i="43"/>
  <c r="N132" i="43"/>
  <c r="N133" i="43"/>
  <c r="N134" i="43"/>
  <c r="N135" i="43"/>
  <c r="N136" i="43"/>
  <c r="N137" i="43"/>
  <c r="N138" i="43"/>
  <c r="N139" i="43"/>
  <c r="N140" i="43"/>
  <c r="N141" i="43"/>
  <c r="N124" i="43"/>
  <c r="N125" i="43"/>
  <c r="N126" i="43"/>
  <c r="N127" i="43"/>
  <c r="N128" i="43"/>
  <c r="N129" i="43"/>
  <c r="N130" i="43"/>
  <c r="N131" i="43"/>
  <c r="N115" i="43"/>
  <c r="N116" i="43"/>
  <c r="N117" i="43"/>
  <c r="N118" i="43"/>
  <c r="N119" i="43"/>
  <c r="N120" i="43"/>
  <c r="N121" i="43"/>
  <c r="N123" i="43"/>
  <c r="N105" i="43"/>
  <c r="N106" i="43"/>
  <c r="N107" i="43"/>
  <c r="N108" i="43"/>
  <c r="N109" i="43"/>
  <c r="N110" i="43"/>
  <c r="N111" i="43"/>
  <c r="N112" i="43"/>
  <c r="N113" i="43"/>
  <c r="N114" i="43"/>
  <c r="N85" i="43"/>
  <c r="N86" i="43"/>
  <c r="N89" i="43"/>
  <c r="N90" i="43"/>
  <c r="N91" i="43"/>
  <c r="N92" i="43"/>
  <c r="N95" i="43"/>
  <c r="N96" i="43"/>
  <c r="N97" i="43"/>
  <c r="N98" i="43"/>
  <c r="N99" i="43"/>
  <c r="N100" i="43"/>
  <c r="N101" i="43"/>
  <c r="N103" i="43"/>
  <c r="N104" i="43"/>
  <c r="N74" i="43"/>
  <c r="N75" i="43"/>
  <c r="N76" i="43"/>
  <c r="N77" i="43"/>
  <c r="N78" i="43"/>
  <c r="N79" i="43"/>
  <c r="N81" i="43"/>
  <c r="N82" i="43"/>
  <c r="N83" i="43"/>
  <c r="N84" i="43"/>
  <c r="N63" i="43"/>
  <c r="N64" i="43"/>
  <c r="N65" i="43"/>
  <c r="N66" i="43"/>
  <c r="N67" i="43"/>
  <c r="N68" i="43"/>
  <c r="N69" i="43"/>
  <c r="N70" i="43"/>
  <c r="N71" i="43"/>
  <c r="N72" i="43"/>
  <c r="N60" i="43"/>
  <c r="N61" i="43"/>
  <c r="N62" i="43"/>
  <c r="N48" i="43"/>
  <c r="N49" i="43"/>
  <c r="N50" i="43"/>
  <c r="N51" i="43"/>
  <c r="N52" i="43"/>
  <c r="N53" i="43"/>
  <c r="N54" i="43"/>
  <c r="N55" i="43"/>
  <c r="N56" i="43"/>
  <c r="N57" i="43"/>
  <c r="N58" i="43"/>
  <c r="N35" i="43"/>
  <c r="N36" i="43"/>
  <c r="N37" i="43"/>
  <c r="N25" i="43"/>
  <c r="N26" i="43"/>
  <c r="N27" i="43"/>
  <c r="N28" i="43"/>
  <c r="N29" i="43"/>
  <c r="N31" i="43"/>
  <c r="N32" i="43"/>
  <c r="N33" i="43"/>
  <c r="N34" i="43"/>
  <c r="N5" i="43"/>
  <c r="N7" i="43"/>
  <c r="N8" i="43"/>
  <c r="N9" i="43"/>
  <c r="N10" i="43"/>
  <c r="N11" i="43"/>
  <c r="N13" i="43"/>
  <c r="N14" i="43"/>
  <c r="N15" i="43"/>
  <c r="N16" i="43"/>
  <c r="N17" i="43"/>
  <c r="N18" i="43"/>
  <c r="N19" i="43"/>
  <c r="N21" i="43"/>
  <c r="N22" i="43"/>
  <c r="N4" i="43"/>
  <c r="D122" i="43"/>
  <c r="E122" i="43"/>
  <c r="F122" i="43"/>
  <c r="G122" i="43"/>
  <c r="I122" i="43"/>
  <c r="J122" i="43"/>
  <c r="K122" i="43"/>
  <c r="L122" i="43"/>
  <c r="M122" i="43"/>
  <c r="C122" i="43"/>
  <c r="D102" i="43"/>
  <c r="D158" i="43"/>
  <c r="E158" i="43"/>
  <c r="F158" i="43"/>
  <c r="G158" i="43"/>
  <c r="I158" i="43"/>
  <c r="J158" i="43"/>
  <c r="K158" i="43"/>
  <c r="L158" i="43"/>
  <c r="M158" i="43"/>
  <c r="C158" i="43"/>
  <c r="D151" i="43"/>
  <c r="E151" i="43"/>
  <c r="F151" i="43"/>
  <c r="G151" i="43"/>
  <c r="I151" i="43"/>
  <c r="J151" i="43"/>
  <c r="K151" i="43"/>
  <c r="L151" i="43"/>
  <c r="M151" i="43"/>
  <c r="C151" i="43"/>
  <c r="D142" i="43"/>
  <c r="F142" i="43"/>
  <c r="G142" i="43"/>
  <c r="I142" i="43"/>
  <c r="J142" i="43"/>
  <c r="K142" i="43"/>
  <c r="L142" i="43"/>
  <c r="C142" i="43"/>
  <c r="M102" i="43"/>
  <c r="L102" i="43"/>
  <c r="K102" i="43"/>
  <c r="J102" i="43"/>
  <c r="I102" i="43"/>
  <c r="G102" i="43"/>
  <c r="F102" i="43"/>
  <c r="E102" i="43"/>
  <c r="C102" i="43"/>
  <c r="D93" i="43"/>
  <c r="E93" i="43"/>
  <c r="F93" i="43"/>
  <c r="G93" i="43"/>
  <c r="I93" i="43"/>
  <c r="J93" i="43"/>
  <c r="K93" i="43"/>
  <c r="L93" i="43"/>
  <c r="M93" i="43"/>
  <c r="C93" i="43"/>
  <c r="D87" i="43"/>
  <c r="E87" i="43"/>
  <c r="F87" i="43"/>
  <c r="G87" i="43"/>
  <c r="I87" i="43"/>
  <c r="J87" i="43"/>
  <c r="K87" i="43"/>
  <c r="L87" i="43"/>
  <c r="M87" i="43"/>
  <c r="C87" i="43"/>
  <c r="D73" i="43"/>
  <c r="E73" i="43"/>
  <c r="F73" i="43"/>
  <c r="G73" i="43"/>
  <c r="I73" i="43"/>
  <c r="J73" i="43"/>
  <c r="K73" i="43"/>
  <c r="L73" i="43"/>
  <c r="M73" i="43"/>
  <c r="C73" i="43"/>
  <c r="D59" i="43"/>
  <c r="E59" i="43"/>
  <c r="F59" i="43"/>
  <c r="F88" i="43" s="1"/>
  <c r="G59" i="43"/>
  <c r="I59" i="43"/>
  <c r="J59" i="43"/>
  <c r="J88" i="43" s="1"/>
  <c r="K59" i="43"/>
  <c r="L59" i="43"/>
  <c r="M59" i="43"/>
  <c r="C59" i="43"/>
  <c r="C88" i="43" s="1"/>
  <c r="D38" i="43"/>
  <c r="E38" i="43"/>
  <c r="F38" i="43"/>
  <c r="G38" i="43"/>
  <c r="I38" i="43"/>
  <c r="J38" i="43"/>
  <c r="K38" i="43"/>
  <c r="L38" i="43"/>
  <c r="M38" i="43"/>
  <c r="C38" i="43"/>
  <c r="D30" i="43"/>
  <c r="E30" i="43"/>
  <c r="E39" i="43" s="1"/>
  <c r="F30" i="43"/>
  <c r="G30" i="43"/>
  <c r="G39" i="43" s="1"/>
  <c r="I30" i="43"/>
  <c r="I39" i="43" s="1"/>
  <c r="J30" i="43"/>
  <c r="K30" i="43"/>
  <c r="K39" i="43" s="1"/>
  <c r="L30" i="43"/>
  <c r="M30" i="43"/>
  <c r="M39" i="43" s="1"/>
  <c r="C30" i="43"/>
  <c r="D23" i="43"/>
  <c r="E23" i="43"/>
  <c r="F23" i="43"/>
  <c r="G23" i="43"/>
  <c r="I23" i="43"/>
  <c r="J23" i="43"/>
  <c r="K23" i="43"/>
  <c r="L23" i="43"/>
  <c r="M23" i="43"/>
  <c r="D20" i="43"/>
  <c r="E20" i="43"/>
  <c r="F20" i="43"/>
  <c r="G20" i="43"/>
  <c r="I20" i="43"/>
  <c r="J20" i="43"/>
  <c r="K20" i="43"/>
  <c r="L20" i="43"/>
  <c r="M20" i="43"/>
  <c r="C20" i="43"/>
  <c r="D12" i="43"/>
  <c r="E12" i="43"/>
  <c r="F12" i="43"/>
  <c r="G12" i="43"/>
  <c r="I12" i="43"/>
  <c r="J12" i="43"/>
  <c r="K12" i="43"/>
  <c r="L12" i="43"/>
  <c r="M12" i="43"/>
  <c r="C12" i="43"/>
  <c r="D6" i="43"/>
  <c r="F6" i="43"/>
  <c r="G6" i="43"/>
  <c r="H6" i="43"/>
  <c r="H24" i="43" s="1"/>
  <c r="I6" i="43"/>
  <c r="J6" i="43"/>
  <c r="K6" i="43"/>
  <c r="L6" i="43"/>
  <c r="M6" i="43"/>
  <c r="C6" i="43"/>
  <c r="C24" i="43" s="1"/>
  <c r="F32" i="20"/>
  <c r="I31" i="20"/>
  <c r="I30" i="20"/>
  <c r="I29" i="20"/>
  <c r="I28" i="20"/>
  <c r="I27" i="20"/>
  <c r="I32" i="20" s="1"/>
  <c r="I26" i="20"/>
  <c r="I25" i="20"/>
  <c r="F24" i="20"/>
  <c r="I23" i="20"/>
  <c r="I22" i="20"/>
  <c r="I21" i="20"/>
  <c r="I20" i="20"/>
  <c r="I19" i="20"/>
  <c r="I24" i="20" s="1"/>
  <c r="I18" i="20"/>
  <c r="I17" i="20"/>
  <c r="F16" i="20"/>
  <c r="I15" i="20"/>
  <c r="I14" i="20"/>
  <c r="I13" i="20"/>
  <c r="I12" i="20"/>
  <c r="I11" i="20"/>
  <c r="I10" i="20"/>
  <c r="I9" i="20"/>
  <c r="F8" i="20"/>
  <c r="I7" i="20"/>
  <c r="I6" i="20"/>
  <c r="I5" i="20"/>
  <c r="I4" i="20"/>
  <c r="I3" i="20"/>
  <c r="I8" i="20" s="1"/>
  <c r="F32" i="45"/>
  <c r="E32" i="45"/>
  <c r="D32" i="45"/>
  <c r="G31" i="45"/>
  <c r="G29" i="45"/>
  <c r="G28" i="45"/>
  <c r="F24" i="45"/>
  <c r="E24" i="45"/>
  <c r="D24" i="45"/>
  <c r="G21" i="45"/>
  <c r="G20" i="45"/>
  <c r="G19" i="45"/>
  <c r="F16" i="45"/>
  <c r="E16" i="45"/>
  <c r="D16" i="45"/>
  <c r="G13" i="45"/>
  <c r="G12" i="45"/>
  <c r="F8" i="45"/>
  <c r="E8" i="45"/>
  <c r="D8" i="45"/>
  <c r="G5" i="45"/>
  <c r="G4" i="45"/>
  <c r="G3" i="45"/>
  <c r="E25" i="40"/>
  <c r="A5" i="40"/>
  <c r="A6" i="40" s="1"/>
  <c r="A7" i="40" s="1"/>
  <c r="A8" i="40" s="1"/>
  <c r="A9" i="40" s="1"/>
  <c r="A10" i="40" s="1"/>
  <c r="I16" i="20" l="1"/>
  <c r="N38" i="43"/>
  <c r="G32" i="45"/>
  <c r="H39" i="43"/>
  <c r="H152" i="43"/>
  <c r="D88" i="43"/>
  <c r="F24" i="43"/>
  <c r="J24" i="43"/>
  <c r="H159" i="43"/>
  <c r="H94" i="43"/>
  <c r="N23" i="43"/>
  <c r="N93" i="43"/>
  <c r="K24" i="43"/>
  <c r="I24" i="43"/>
  <c r="G24" i="43"/>
  <c r="E24" i="43"/>
  <c r="N20" i="43"/>
  <c r="C39" i="43"/>
  <c r="L39" i="43"/>
  <c r="J39" i="43"/>
  <c r="J94" i="43" s="1"/>
  <c r="F39" i="43"/>
  <c r="D39" i="43"/>
  <c r="K88" i="43"/>
  <c r="I88" i="43"/>
  <c r="G88" i="43"/>
  <c r="E88" i="43"/>
  <c r="L152" i="43"/>
  <c r="L159" i="43" s="1"/>
  <c r="J152" i="43"/>
  <c r="J159" i="43" s="1"/>
  <c r="G152" i="43"/>
  <c r="G159" i="43" s="1"/>
  <c r="D152" i="43"/>
  <c r="D159" i="43" s="1"/>
  <c r="N87" i="43"/>
  <c r="N158" i="43"/>
  <c r="N151" i="43"/>
  <c r="N122" i="43"/>
  <c r="N102" i="43"/>
  <c r="L88" i="43"/>
  <c r="N73" i="43"/>
  <c r="M88" i="43"/>
  <c r="N59" i="43"/>
  <c r="N30" i="43"/>
  <c r="L24" i="43"/>
  <c r="M24" i="43"/>
  <c r="N12" i="43"/>
  <c r="N6" i="43"/>
  <c r="D24" i="43"/>
  <c r="M152" i="43"/>
  <c r="M159" i="43" s="1"/>
  <c r="K152" i="43"/>
  <c r="K159" i="43" s="1"/>
  <c r="I152" i="43"/>
  <c r="I159" i="43" s="1"/>
  <c r="C152" i="43"/>
  <c r="C159" i="43" s="1"/>
  <c r="F152" i="43"/>
  <c r="F159" i="43" s="1"/>
  <c r="G24" i="45"/>
  <c r="G8" i="45"/>
  <c r="G16" i="45"/>
  <c r="L94" i="43" l="1"/>
  <c r="N39" i="43"/>
  <c r="K94" i="43"/>
  <c r="M94" i="43"/>
  <c r="I94" i="43"/>
  <c r="N88" i="43"/>
  <c r="N24" i="43"/>
  <c r="D44" i="43" l="1"/>
  <c r="E40" i="43"/>
  <c r="N40" i="43" s="1"/>
  <c r="E142" i="43"/>
  <c r="D45" i="43" l="1"/>
  <c r="D94" i="43" s="1"/>
  <c r="E152" i="43"/>
  <c r="N142" i="43"/>
  <c r="E159" i="43" l="1"/>
  <c r="N159" i="43" s="1"/>
  <c r="N152" i="43"/>
  <c r="C44" i="43" l="1"/>
  <c r="C45" i="43" l="1"/>
  <c r="N45" i="43" s="1"/>
  <c r="N44" i="43"/>
  <c r="C94" i="43"/>
  <c r="G94" i="43"/>
  <c r="E94" i="43"/>
  <c r="F94" i="43" l="1"/>
  <c r="N94" i="43" s="1"/>
</calcChain>
</file>

<file path=xl/sharedStrings.xml><?xml version="1.0" encoding="utf-8"?>
<sst xmlns="http://schemas.openxmlformats.org/spreadsheetml/2006/main" count="694" uniqueCount="552">
  <si>
    <t>Megnevezés</t>
  </si>
  <si>
    <t>Összesen</t>
  </si>
  <si>
    <t>a</t>
  </si>
  <si>
    <t>b</t>
  </si>
  <si>
    <t>c</t>
  </si>
  <si>
    <t>Mérleg-</t>
  </si>
  <si>
    <t>sor</t>
  </si>
  <si>
    <t>száma</t>
  </si>
  <si>
    <t>Intézmény</t>
  </si>
  <si>
    <t>Érték</t>
  </si>
  <si>
    <t>Ingatlan címe</t>
  </si>
  <si>
    <t>Helyrajzi száma</t>
  </si>
  <si>
    <t>Alapterülete</t>
  </si>
  <si>
    <t xml:space="preserve">Becsült értéke eFt </t>
  </si>
  <si>
    <t>Megjegyzés</t>
  </si>
  <si>
    <t>1212/A/5</t>
  </si>
  <si>
    <t>Jelzáloggal nem terhelt</t>
  </si>
  <si>
    <t xml:space="preserve">Csongrád, Fő u. 2-4. fszt. 2. (üzlet) </t>
  </si>
  <si>
    <t>227/2/A/69</t>
  </si>
  <si>
    <t>61 m²</t>
  </si>
  <si>
    <t>Csongrád, Fő u. 2-4. fszt. 3. (üzlet)</t>
  </si>
  <si>
    <t>227/2/A/70</t>
  </si>
  <si>
    <t>81 m²</t>
  </si>
  <si>
    <t>Csongrád, Fő u. 2-4. fszt. 4. (üzlet)</t>
  </si>
  <si>
    <t>227/2/A/71</t>
  </si>
  <si>
    <t>41 m²</t>
  </si>
  <si>
    <t>Csongrád, Fő u. 2-4. fszt. 5. (üzlet)</t>
  </si>
  <si>
    <t>227/2/A/72</t>
  </si>
  <si>
    <t>400 m²</t>
  </si>
  <si>
    <t>Csongrád, Fő u. 11-17. fszt. 71. (üzlet)</t>
  </si>
  <si>
    <t>634/A/71</t>
  </si>
  <si>
    <t>140 m²</t>
  </si>
  <si>
    <t>Csongrád, Fő u. 11-17. fszt. 72. (üzlet)</t>
  </si>
  <si>
    <t>634/A/72</t>
  </si>
  <si>
    <t>223 m²</t>
  </si>
  <si>
    <t>1.775 m²</t>
  </si>
  <si>
    <t>Csongrád, külterület (szántó)</t>
  </si>
  <si>
    <t>Csongrád, külterület (szántó, gyep)</t>
  </si>
  <si>
    <t>0314/3</t>
  </si>
  <si>
    <t>13.011 m²</t>
  </si>
  <si>
    <t>0766</t>
  </si>
  <si>
    <t xml:space="preserve">18.656 m² </t>
  </si>
  <si>
    <t>07/6</t>
  </si>
  <si>
    <t xml:space="preserve">70.682 m²  </t>
  </si>
  <si>
    <t>0753</t>
  </si>
  <si>
    <t>8.982 m²</t>
  </si>
  <si>
    <t>visszatérítendő támogatásokról</t>
  </si>
  <si>
    <t>Munkáltatói kölcsön</t>
  </si>
  <si>
    <t>d</t>
  </si>
  <si>
    <t>Szennyvízbekötések támogatására nyújtott visszatérítendő támogatások</t>
  </si>
  <si>
    <t xml:space="preserve">Önkormányzati lakásértékesítés kintlévőség </t>
  </si>
  <si>
    <t>Alkotóház</t>
  </si>
  <si>
    <t>Immateriális javak</t>
  </si>
  <si>
    <t xml:space="preserve">Ingatlanok     </t>
  </si>
  <si>
    <t>Üzemelt átadott eszk.</t>
  </si>
  <si>
    <t xml:space="preserve">Összesen:  </t>
  </si>
  <si>
    <t>Üzemelt.átad.eszk.</t>
  </si>
  <si>
    <t>Teljesen 0-ig leírt</t>
  </si>
  <si>
    <t>Jav., eszk.bruttó ért.</t>
  </si>
  <si>
    <t xml:space="preserve">Összesen:      </t>
  </si>
  <si>
    <t>Jelzáloggal terhelt</t>
  </si>
  <si>
    <t>221</t>
  </si>
  <si>
    <t xml:space="preserve">Adatok e Ft-ban </t>
  </si>
  <si>
    <t>A Társaság megnevezése</t>
  </si>
  <si>
    <t xml:space="preserve"> Jelenlegi nyilvántartási érték</t>
  </si>
  <si>
    <t>Sorszám</t>
  </si>
  <si>
    <t>Egyéb megjegyzés</t>
  </si>
  <si>
    <t>részvény</t>
  </si>
  <si>
    <t xml:space="preserve">Önkormányzat </t>
  </si>
  <si>
    <t>5878</t>
  </si>
  <si>
    <t>Polgármesteri 
Hivatal</t>
  </si>
  <si>
    <t xml:space="preserve">Szociális Ellátások Intézménye </t>
  </si>
  <si>
    <t>Csongrád Városi Önkormányzat</t>
  </si>
  <si>
    <t xml:space="preserve"> Jelentősebb, jelzáloggal terhelt és terhelhető ingatlanok  (lakások és erdők nélkül)</t>
  </si>
  <si>
    <t>Csongrád, belterület volt Szeviép telep</t>
  </si>
  <si>
    <t>629/A/2</t>
  </si>
  <si>
    <t>93 m²</t>
  </si>
  <si>
    <t>629/A/3</t>
  </si>
  <si>
    <t>287 m²</t>
  </si>
  <si>
    <t>629/A/4</t>
  </si>
  <si>
    <t>172 m²</t>
  </si>
  <si>
    <t>Kifizetetlen számlák állományai szállítók felé</t>
  </si>
  <si>
    <t xml:space="preserve">Városellátó Intézmény </t>
  </si>
  <si>
    <t>Óvodák Igazgatósága</t>
  </si>
  <si>
    <t>Művelődési Központ</t>
  </si>
  <si>
    <t>Városi Könyvtár</t>
  </si>
  <si>
    <t>Védőnői Szolgálat</t>
  </si>
  <si>
    <t xml:space="preserve">Polgármesteri Hivatal </t>
  </si>
  <si>
    <t xml:space="preserve">     - működés </t>
  </si>
  <si>
    <t xml:space="preserve">     - projektek ÁFA </t>
  </si>
  <si>
    <t xml:space="preserve">Piroskavárosi Idősek Otthona </t>
  </si>
  <si>
    <t xml:space="preserve">Mindösszesen  </t>
  </si>
  <si>
    <t>Intézményi kintlevőségek</t>
  </si>
  <si>
    <t>Polgármesteri Hivatal</t>
  </si>
  <si>
    <t>39 m²</t>
  </si>
  <si>
    <t>23.950 m²</t>
  </si>
  <si>
    <t>Csongrád, Fő u. 26. (volt Földhivatal, irodák és raktár</t>
  </si>
  <si>
    <t>1.226 m²</t>
  </si>
  <si>
    <t>662/1</t>
  </si>
  <si>
    <t>18.190 m²</t>
  </si>
  <si>
    <t>699</t>
  </si>
  <si>
    <t>5.705 m²</t>
  </si>
  <si>
    <t>0313/1</t>
  </si>
  <si>
    <t>55.246 m²</t>
  </si>
  <si>
    <t xml:space="preserve">Csongrád, külterület  (legelő, sportpálya-paint-ball) </t>
  </si>
  <si>
    <t>0314/1</t>
  </si>
  <si>
    <t xml:space="preserve">Csongrád, külterület (szántó) </t>
  </si>
  <si>
    <t>0317/254</t>
  </si>
  <si>
    <t xml:space="preserve">Alkotóház </t>
  </si>
  <si>
    <t xml:space="preserve">Gépek, berend, járművek </t>
  </si>
  <si>
    <t xml:space="preserve">Beruházások, felújítások </t>
  </si>
  <si>
    <t xml:space="preserve">Gépek, berend., járművek </t>
  </si>
  <si>
    <t xml:space="preserve">Üzemelt. átad. eszk. </t>
  </si>
  <si>
    <t xml:space="preserve">2013. 
dec. 31. </t>
  </si>
  <si>
    <t>GESZ</t>
  </si>
  <si>
    <t>Gazdasági Ellátó  Szervezet</t>
  </si>
  <si>
    <t>Könyvtár</t>
  </si>
  <si>
    <t>Dr. Szarka Ödön Egyesített Eü. és  Szociális Intézmény</t>
  </si>
  <si>
    <t>Gépek, berend., járművek</t>
  </si>
  <si>
    <t>Dr. Szarka Ödön Egyesített Egészségügyi és Szociális Intézmény</t>
  </si>
  <si>
    <t>29.968 m²</t>
  </si>
  <si>
    <t>56.796 m²</t>
  </si>
  <si>
    <t>3.5 Tájékoztató adatok az önkormányzat által nyújtott</t>
  </si>
  <si>
    <t xml:space="preserve">Csongrád Városi Önkormányzat </t>
  </si>
  <si>
    <t>Ft</t>
  </si>
  <si>
    <t>Első lakáshoz jutók támogatásából kintlévőség</t>
  </si>
  <si>
    <t xml:space="preserve">Vállalkozásélénkítési alapból nyújtott kölcsönök kintlévősége </t>
  </si>
  <si>
    <t>Csongrád, Dob u. 3-5. (fürdő)</t>
  </si>
  <si>
    <t>Csongrád, Síp utca 3-5, Dob utca 4-8. (volt iskola)</t>
  </si>
  <si>
    <t>2014. 
dec. 31.</t>
  </si>
  <si>
    <t>2015. 
dec. 31.</t>
  </si>
  <si>
    <t xml:space="preserve">GESZ </t>
  </si>
  <si>
    <t xml:space="preserve">Dr. Szarka Ödön Egyesített Egészségügyi és Szoc. Int. </t>
  </si>
  <si>
    <t>Ssz</t>
  </si>
  <si>
    <t>ingatlan (db)</t>
  </si>
  <si>
    <t>Földrészlet</t>
  </si>
  <si>
    <t>Könyv szerinti br.ért.</t>
  </si>
  <si>
    <t>Becslés sz.</t>
  </si>
  <si>
    <t>ha</t>
  </si>
  <si>
    <t>m2</t>
  </si>
  <si>
    <t>darab</t>
  </si>
  <si>
    <t>eFt</t>
  </si>
  <si>
    <t xml:space="preserve">d </t>
  </si>
  <si>
    <t xml:space="preserve">e </t>
  </si>
  <si>
    <t>f</t>
  </si>
  <si>
    <t>g</t>
  </si>
  <si>
    <t>01</t>
  </si>
  <si>
    <t>Rendezett összes ingatlan</t>
  </si>
  <si>
    <t>02</t>
  </si>
  <si>
    <t>Rendezetlen, tulaj.került ingatlan</t>
  </si>
  <si>
    <t>03</t>
  </si>
  <si>
    <t>Rendezetlen, tulaj.kikerült ingat.</t>
  </si>
  <si>
    <t>04</t>
  </si>
  <si>
    <t>Helyrajzi számmal nem rendelk.ing.</t>
  </si>
  <si>
    <t>05</t>
  </si>
  <si>
    <t>Állomány összesen (1+2+4)-3</t>
  </si>
  <si>
    <t>06</t>
  </si>
  <si>
    <t>05. sorból külföldi ingatlan</t>
  </si>
  <si>
    <t>07</t>
  </si>
  <si>
    <t>05 sorból belterület</t>
  </si>
  <si>
    <t>08</t>
  </si>
  <si>
    <t>05. sorból külterület</t>
  </si>
  <si>
    <t>09</t>
  </si>
  <si>
    <t>05. sorból forgalomképtelen</t>
  </si>
  <si>
    <t>10</t>
  </si>
  <si>
    <t>05. sorból korl.forgalomképes</t>
  </si>
  <si>
    <t>11</t>
  </si>
  <si>
    <t>05. sorból forgalomképes</t>
  </si>
  <si>
    <t>12</t>
  </si>
  <si>
    <t>Beépítetlen terület összesen</t>
  </si>
  <si>
    <t>13</t>
  </si>
  <si>
    <t>12. sorból 100 %-os saját tulajdon</t>
  </si>
  <si>
    <t>14</t>
  </si>
  <si>
    <t>12. sorból más önkorm.közös tulajdon</t>
  </si>
  <si>
    <t>15</t>
  </si>
  <si>
    <t>12. sorból egyéb közös tulajdon</t>
  </si>
  <si>
    <t>16</t>
  </si>
  <si>
    <t>Beépített terület összesen</t>
  </si>
  <si>
    <t>17</t>
  </si>
  <si>
    <t>17. sorból 100 %-os saját tulajdon</t>
  </si>
  <si>
    <t>18</t>
  </si>
  <si>
    <t>17. sorból más önkorm. közös tulajdon</t>
  </si>
  <si>
    <t>19</t>
  </si>
  <si>
    <t>17. sorból egyéb közös tulajdon</t>
  </si>
  <si>
    <t>20</t>
  </si>
  <si>
    <t>17. sorból más tulajdonos által beép.</t>
  </si>
  <si>
    <t>21</t>
  </si>
  <si>
    <t>Egyéb önálló ingatlan összesen:</t>
  </si>
  <si>
    <t>22</t>
  </si>
  <si>
    <t>21. sorból 100 %-os saját tulajdon</t>
  </si>
  <si>
    <t>23</t>
  </si>
  <si>
    <t>21. sorból más önkorm. közös tulajdon</t>
  </si>
  <si>
    <t>24</t>
  </si>
  <si>
    <t>21. sorból egyéb közös tulajdon</t>
  </si>
  <si>
    <t>25</t>
  </si>
  <si>
    <t>05. sorból önk. településen kívül fekvő</t>
  </si>
  <si>
    <t>26</t>
  </si>
  <si>
    <t>05. sorból védett természeti terület</t>
  </si>
  <si>
    <t>27</t>
  </si>
  <si>
    <t>05. sorból műemléki védettségű</t>
  </si>
  <si>
    <t>2016.
dec. 31.</t>
  </si>
  <si>
    <t>GESZ és intézményei összesen</t>
  </si>
  <si>
    <t xml:space="preserve">Cs.V.Ö. Homokhátság Gesztor Intézménye </t>
  </si>
  <si>
    <t>Piroskavárosi SZCSGYI</t>
  </si>
  <si>
    <t>3A Takarékszövetkezet Felgyő számlák egyenlege</t>
  </si>
  <si>
    <t>3ATakarékszövetkezet Csongrád számlák egyenlege</t>
  </si>
  <si>
    <t>3A  Takarékszövetkezet Bokros számlák egyenlege</t>
  </si>
  <si>
    <t>Jelzáloggal  terhelt</t>
  </si>
  <si>
    <t>2011.
dec. 31.</t>
  </si>
  <si>
    <t>2012.
dec. 31.</t>
  </si>
  <si>
    <t>2017.
dec. 31.</t>
  </si>
  <si>
    <t>2018. dec 31.</t>
  </si>
  <si>
    <t>eFt
 össz.</t>
  </si>
  <si>
    <t>eFt 
össz.</t>
  </si>
  <si>
    <t>eFt össz.</t>
  </si>
  <si>
    <t>1-30 
nap 
Ft</t>
  </si>
  <si>
    <t>30-60 nap
Ft</t>
  </si>
  <si>
    <t>61-90 nap Ft</t>
  </si>
  <si>
    <t>90 napon
 túli 
Ft</t>
  </si>
  <si>
    <t>össz.
 Ft</t>
  </si>
  <si>
    <t>Dr. Szarka Ödön Egyesített Eü. és Szoc. Intézmény</t>
  </si>
  <si>
    <t>Polgármesteri Hiv.összesen</t>
  </si>
  <si>
    <t xml:space="preserve">Szociális Ellát. Intézménye </t>
  </si>
  <si>
    <t>Sorsz.</t>
  </si>
  <si>
    <t>ESZKÖZÖK</t>
  </si>
  <si>
    <t>Városellátó Int.</t>
  </si>
  <si>
    <t>Csongrádi Információs Központ Csemegi Károly Könyvtár és Tari László Múzeum</t>
  </si>
  <si>
    <t>Homokhátsági
Konzorcium</t>
  </si>
  <si>
    <t>Polg. Hiv.</t>
  </si>
  <si>
    <t>Önkorm.</t>
  </si>
  <si>
    <t xml:space="preserve">1. </t>
  </si>
  <si>
    <t>A/I/1        Vagyoni értékű jogok</t>
  </si>
  <si>
    <t xml:space="preserve">2. </t>
  </si>
  <si>
    <t>A/I/2        Szellemi termékek</t>
  </si>
  <si>
    <t xml:space="preserve">3. </t>
  </si>
  <si>
    <t>A/I/3        Immateriális javak értékhelyesbítése</t>
  </si>
  <si>
    <t xml:space="preserve">4. </t>
  </si>
  <si>
    <t>A/I        Immateriális javak (=A/I/1+A/I/2+A/I/3) (04=01+02+03)</t>
  </si>
  <si>
    <t xml:space="preserve">5. </t>
  </si>
  <si>
    <t>A/II/1        Ingatlanok és a kapcsolódó vagyoni értékű jogok</t>
  </si>
  <si>
    <t xml:space="preserve">6. </t>
  </si>
  <si>
    <t>A/II/2        Gépek, berendezések, felszerelések, járművek</t>
  </si>
  <si>
    <t xml:space="preserve">7. </t>
  </si>
  <si>
    <t>A/II/3        Tenyészállatok</t>
  </si>
  <si>
    <t xml:space="preserve">8. </t>
  </si>
  <si>
    <t>A/II/4        Beruházások, felújítások</t>
  </si>
  <si>
    <t xml:space="preserve">9. </t>
  </si>
  <si>
    <t>A/II/5        Tárgyi eszközök értékhelyesbítése</t>
  </si>
  <si>
    <t xml:space="preserve">10. </t>
  </si>
  <si>
    <t>A/II        Tárgyi eszközök (=A/II/1+...+A/II/5) (10=05+...+09)</t>
  </si>
  <si>
    <t xml:space="preserve">11. </t>
  </si>
  <si>
    <t>A/III/1        Tartós részesedések (11&gt;=12+13)</t>
  </si>
  <si>
    <t xml:space="preserve">12. </t>
  </si>
  <si>
    <t>A/III/1a        - ebből: tartós részesedések jegybankban</t>
  </si>
  <si>
    <t xml:space="preserve">13. </t>
  </si>
  <si>
    <t xml:space="preserve">14. </t>
  </si>
  <si>
    <t>A/III/2        Tartós hitelviszonyt megtestesítő értékpapírok (14&gt;=15+16)</t>
  </si>
  <si>
    <t xml:space="preserve">15. </t>
  </si>
  <si>
    <t>A/III/2a        - ebből: államkötvények</t>
  </si>
  <si>
    <t xml:space="preserve">16. </t>
  </si>
  <si>
    <t>A/III/2b        - ebből: helyi önkormányzatok kötvényei</t>
  </si>
  <si>
    <t xml:space="preserve">17. </t>
  </si>
  <si>
    <t>A/III/3        Befektetett pénzügyi eszközök értékhelyesbítése</t>
  </si>
  <si>
    <t xml:space="preserve">18. </t>
  </si>
  <si>
    <t>A/III        Befektetett pénzügyi eszközök (=A/III/1+A/III/2+A/III/3) (18=11+14+17)</t>
  </si>
  <si>
    <t xml:space="preserve">19. </t>
  </si>
  <si>
    <t>A/IV/1        Koncesszióba, vagyonkezelésbe adott eszközök</t>
  </si>
  <si>
    <t xml:space="preserve">20. </t>
  </si>
  <si>
    <t>A/IV/2        Koncesszióba, vagyonkezelésbe adott eszközök értékhelyesbítése</t>
  </si>
  <si>
    <t xml:space="preserve">21. </t>
  </si>
  <si>
    <t>A/IV        Koncesszióba, vagyonkezelésbe adott eszközök (=A/IV/1+A/IV/2) (21=19+20)</t>
  </si>
  <si>
    <t xml:space="preserve">22. </t>
  </si>
  <si>
    <t>A)        NEMZETI VAGYONBA TARTOZÓ BEFEKTETETT ESZKÖZÖK (=A/I+A/II+A/III+A/IV) (22=04+10+18+21)</t>
  </si>
  <si>
    <t xml:space="preserve">23. </t>
  </si>
  <si>
    <t>B/I/1        Vásárolt készletek</t>
  </si>
  <si>
    <t xml:space="preserve">24. </t>
  </si>
  <si>
    <t>B/I/2        Átsorolt, követelés fejében átvett készletek</t>
  </si>
  <si>
    <t xml:space="preserve">25. </t>
  </si>
  <si>
    <t>B/I/3        Egyéb készletek</t>
  </si>
  <si>
    <t xml:space="preserve">26. </t>
  </si>
  <si>
    <t>B/I/4        Befejezetlen termelés, félkész termékek, késztermékek</t>
  </si>
  <si>
    <t xml:space="preserve">27. </t>
  </si>
  <si>
    <t>B/I/5        Növendék-, hízó és egyéb állatok</t>
  </si>
  <si>
    <t xml:space="preserve">28. </t>
  </si>
  <si>
    <t>B/I        Készletek (=B/I/1+…+B/I/5) (28=23+...+27)</t>
  </si>
  <si>
    <t xml:space="preserve">29. </t>
  </si>
  <si>
    <t>B/II/1        Nem tartós részesedések</t>
  </si>
  <si>
    <t xml:space="preserve">30. </t>
  </si>
  <si>
    <t>B/II/2        Forgatási célú hitelviszonyt megtestesítő értékpapírok (30&gt;=31+...+35)</t>
  </si>
  <si>
    <t xml:space="preserve">31. </t>
  </si>
  <si>
    <t>B/II/2a        - ebből: kárpótlási jegyek</t>
  </si>
  <si>
    <t xml:space="preserve">32. </t>
  </si>
  <si>
    <t>B/II/2b        - ebből: kincstárjegyek</t>
  </si>
  <si>
    <t xml:space="preserve">33. </t>
  </si>
  <si>
    <t>B/II/2c        - ebből: államkötvények</t>
  </si>
  <si>
    <t xml:space="preserve">34. </t>
  </si>
  <si>
    <t>B/II/2d        - ebből: helyi önkormányzatok kötvényei</t>
  </si>
  <si>
    <t xml:space="preserve">35. </t>
  </si>
  <si>
    <t>B/II/2e        - ebből: befektetési jegyek</t>
  </si>
  <si>
    <t xml:space="preserve">36. </t>
  </si>
  <si>
    <t>B/II        Értékpapírok (=B/II/1+B/II/2) (36=29+30)</t>
  </si>
  <si>
    <t xml:space="preserve">37. </t>
  </si>
  <si>
    <t>B)        NEMZETI VAGYONBA TARTOZÓ FORGÓESZKÖZÖK 
(= B/I+B/II) (37=28+36)</t>
  </si>
  <si>
    <t xml:space="preserve">38. </t>
  </si>
  <si>
    <t>C/I        Hosszú lejáratú betétek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</si>
  <si>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</si>
  <si>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</si>
  <si>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</si>
  <si>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</si>
  <si>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</si>
  <si>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>C)        PÉNZESZKÖZÖK (=C/I+…+C/V) (43=38+...+42)</t>
  </si>
  <si>
    <t xml:space="preserve">44. </t>
  </si>
  <si>
    <t>D/I/1        Költségvetési évben esedékes követelések működési célú támogatások bevételeire államháztartáson belülről (44&gt;=45)</t>
  </si>
  <si>
    <t xml:space="preserve">45. </t>
  </si>
  <si>
    <t>D/I/1a        - ebből: költségvetési évben esedékes követelések működési célú visszatérítendő támogatások, kölcsönök visszatérülésére államháztartáson belülről</t>
  </si>
  <si>
    <t xml:space="preserve">46. </t>
  </si>
  <si>
    <t>D/I/2        Költségvetési évben esedékes követelések felhalmozási célú támogatások bevételeire államháztartáson belülről (46&gt;=47)</t>
  </si>
  <si>
    <t xml:space="preserve">47. </t>
  </si>
  <si>
    <t>D/I/2a        - ebből: költségvetési évben esedékes követelések felhalmozási célú visszatérítendő támogatások, kölcsönök visszatérülésére államháztartáson belülről</t>
  </si>
  <si>
    <t xml:space="preserve">48. </t>
  </si>
  <si>
    <t>D/I/3        Költségvetési évben esedékes követelések közhatalmi bevételre</t>
  </si>
  <si>
    <t xml:space="preserve">49. </t>
  </si>
  <si>
    <t>D/I/4        Költségvetési évben esedékes követelések működési bevételre</t>
  </si>
  <si>
    <t xml:space="preserve">50. </t>
  </si>
  <si>
    <t xml:space="preserve">51. </t>
  </si>
  <si>
    <t xml:space="preserve">52. </t>
  </si>
  <si>
    <t>D/I/6a        - ebből: költségvetési évben esedékes követelések működési célú visszatérítendő támogatások, kölcsönök visszatérülésére államháztartáson kívülről</t>
  </si>
  <si>
    <t xml:space="preserve">53. </t>
  </si>
  <si>
    <t xml:space="preserve">54. </t>
  </si>
  <si>
    <t>D/I/7a        - ebből: költségvetési évben esedékes követelések felhalmozási célú visszatérítendő támogatások, kölcsönök visszatérülésére államháztartáson kívülről</t>
  </si>
  <si>
    <t xml:space="preserve">55. </t>
  </si>
  <si>
    <t>D/I/8        Költségvetési évben esedékes követelések finanszírozási bevételekre (55&gt;=56)</t>
  </si>
  <si>
    <t xml:space="preserve">56. </t>
  </si>
  <si>
    <t>D/I/8a        - ebből: költségvetési évben esedékes követelések államháztartáson belüli megelőlegezések törlesztésére</t>
  </si>
  <si>
    <t xml:space="preserve">57. </t>
  </si>
  <si>
    <t>D/I        Költségvetési évben esedékes követelések (=D/I/1+…+D/I/8) (57=44+46+48+...+51+53+55)</t>
  </si>
  <si>
    <t xml:space="preserve">58. </t>
  </si>
  <si>
    <t>D/II/1        Költségvetési évet követően esedékes követelések működési célú támogatások bevételeire államháztartáson belülről (58&gt;=59)</t>
  </si>
  <si>
    <t xml:space="preserve">59. </t>
  </si>
  <si>
    <t>D/II/1a        - ebből: költségvetési évet követően esedékes követelések működési célú visszatérítendő támogatások, kölcsönök visszatérülésére államháztartáson belülről</t>
  </si>
  <si>
    <t xml:space="preserve">60. </t>
  </si>
  <si>
    <t>D/II/2        Költségvetési évet követően esedékes követelések felhalmozási célú támogatások bevételeire államháztartáson belülről (60&gt;=61)</t>
  </si>
  <si>
    <t xml:space="preserve">61. </t>
  </si>
  <si>
    <t>D/II/2a        - ebből: költségvetési évet követően esedékes követelések felhalmozási célú visszatérítendő támogatások, kölcsönök visszatérülésére államháztartáson belülről</t>
  </si>
  <si>
    <t xml:space="preserve">62. </t>
  </si>
  <si>
    <t>D/II/3        Költségvetési évet követően esedékes követelések közhatalmi bevételre</t>
  </si>
  <si>
    <t xml:space="preserve">63. </t>
  </si>
  <si>
    <t>D/II/4        Költségvetési évet követően esedékes követelések működési bevételre</t>
  </si>
  <si>
    <t xml:space="preserve">64. </t>
  </si>
  <si>
    <t>D/II/5        Költségvetési évet követően esedékes követelések felhalmozási bevételre</t>
  </si>
  <si>
    <t xml:space="preserve">65. </t>
  </si>
  <si>
    <t>D/II/6        Költségvetési évet követően esedékes követelések működési célú átvett pénzeszközre (65&gt;=66)</t>
  </si>
  <si>
    <t xml:space="preserve">66. </t>
  </si>
  <si>
    <t>D/II/6a        - ebből: költségvetési évet követően esedékes követelések működési célú visszatérítendő támogatások, kölcsönök visszatérülésére államháztartáson kívülről</t>
  </si>
  <si>
    <t xml:space="preserve">67. </t>
  </si>
  <si>
    <t>D/II/7        Költségvetési évet követően esedékes követelések felhalmozási célú átvett pénzeszközre (67&gt;=68)</t>
  </si>
  <si>
    <t xml:space="preserve">68. </t>
  </si>
  <si>
    <t>D/II/7a        - ebből: költségvetési évet követően esedékes követelések felhalmozási célú visszatérítendő támogatások, kölcsönök visszatérülésére államháztartáson kívülről</t>
  </si>
  <si>
    <t xml:space="preserve">69. </t>
  </si>
  <si>
    <t>D/II/8        Költségvetési évet követően esedékes követelések finanszírozási bevételekre (69&gt;=70)</t>
  </si>
  <si>
    <t xml:space="preserve">70. </t>
  </si>
  <si>
    <t>D/II8a        - ebből: költségvetési évet követően esedékes követelések államháztartáson belüli megelőlegezések törlesztésére</t>
  </si>
  <si>
    <t xml:space="preserve">71. </t>
  </si>
  <si>
    <t>D/II        Költségvetési évet követően esedékes követelések (=D/II/1+…+D/II/8) (71=58+60+62+...+65+67+69)</t>
  </si>
  <si>
    <t xml:space="preserve">72. </t>
  </si>
  <si>
    <t>D/III/1        Adott előlegek (72&gt;=73+...+77)</t>
  </si>
  <si>
    <t xml:space="preserve">73. </t>
  </si>
  <si>
    <t xml:space="preserve">74. </t>
  </si>
  <si>
    <t xml:space="preserve">75. </t>
  </si>
  <si>
    <t xml:space="preserve">76. </t>
  </si>
  <si>
    <t xml:space="preserve">77. </t>
  </si>
  <si>
    <t xml:space="preserve">78. </t>
  </si>
  <si>
    <t>D/III/2        Továbbadási célból folyósított támogatások, ellátások elszámolása</t>
  </si>
  <si>
    <t xml:space="preserve">79. </t>
  </si>
  <si>
    <t>D/III/3        Más által beszedett bevételek elszámolása</t>
  </si>
  <si>
    <t xml:space="preserve">80. </t>
  </si>
  <si>
    <t>D/III/4        Forgótőke elszámolása</t>
  </si>
  <si>
    <t xml:space="preserve">81. </t>
  </si>
  <si>
    <t>D/III/5        Vagyonkezelésbe adott eszközökkel kapcsolatos visszapótlási követelés elszámolása</t>
  </si>
  <si>
    <t xml:space="preserve">82. </t>
  </si>
  <si>
    <t>D/III/6        Nem társadalombiztosítás pénzügyi alapjait terhelő kifizetett ellátások megtérítésének elszámolása</t>
  </si>
  <si>
    <t xml:space="preserve">83. </t>
  </si>
  <si>
    <t>D/III/7        Folyósított, megelőlegezett társadalombiztosítási és családtámogatási ellátások elszámolása</t>
  </si>
  <si>
    <t xml:space="preserve">84. </t>
  </si>
  <si>
    <t>D/III        Követelés jellegű sajátos elszámolások (=D/III/1+…+D/III/7) (84=72+78+...+83)</t>
  </si>
  <si>
    <t xml:space="preserve">85. </t>
  </si>
  <si>
    <t>D)        KÖVETELÉSEK (=D/I+D/II+D/III) (85=57+71+84)</t>
  </si>
  <si>
    <t xml:space="preserve">86. </t>
  </si>
  <si>
    <t>E)        EGYÉB SAJÁTOS ESZKÖZOLDALI ELSZÁMOLÁSOK</t>
  </si>
  <si>
    <t xml:space="preserve">87. </t>
  </si>
  <si>
    <t>F/1        Eredményszemléletű bevételek aktív időbeli elhatárolása</t>
  </si>
  <si>
    <t xml:space="preserve">88. </t>
  </si>
  <si>
    <t>F/2        Költségek, ráfordítások aktív időbeli elhatárolása</t>
  </si>
  <si>
    <t xml:space="preserve">89. </t>
  </si>
  <si>
    <t>F/3        Halasztott ráfordítások</t>
  </si>
  <si>
    <t xml:space="preserve">90. </t>
  </si>
  <si>
    <t>F)        AKTÍV IDŐBELI ELHATÁROLÁSOK (=F/1+F/2+F/3) (90=87+...+89)</t>
  </si>
  <si>
    <t xml:space="preserve">91. 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</si>
  <si>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</si>
  <si>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</si>
  <si>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</si>
  <si>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</si>
  <si>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</si>
  <si>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</si>
  <si>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</si>
  <si>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</si>
  <si>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</si>
  <si>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</si>
  <si>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</si>
  <si>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</si>
  <si>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</si>
  <si>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</si>
  <si>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</si>
  <si>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</si>
  <si>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</si>
  <si>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</si>
  <si>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</si>
  <si>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</si>
  <si>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</si>
  <si>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</si>
  <si>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</si>
  <si>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</si>
  <si>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</si>
  <si>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</si>
  <si>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</si>
  <si>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</si>
  <si>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</si>
  <si>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</si>
  <si>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</si>
  <si>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</si>
  <si>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</si>
  <si>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</si>
  <si>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</si>
  <si>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</si>
  <si>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</si>
  <si>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</si>
  <si>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</si>
  <si>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</si>
  <si>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</si>
  <si>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</si>
  <si>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</si>
  <si>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</si>
  <si>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</si>
  <si>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</si>
  <si>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</si>
  <si>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</si>
  <si>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</si>
  <si>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</si>
  <si>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</si>
  <si>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</si>
  <si>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</si>
  <si>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</si>
  <si>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</si>
  <si>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</si>
  <si>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H/III/8. Letétre, megőrzésre átvett pénzeszköz</t>
  </si>
  <si>
    <t>H/III        Kötelezettség jellegű sajátos elszámolások (=H)/III/1+…+H)/III/7) (147=139+...+146)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</si>
  <si>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</si>
  <si>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</si>
  <si>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</si>
  <si>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</si>
  <si>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</si>
  <si>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</si>
  <si>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</si>
  <si>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Beruházások, felújítások</t>
  </si>
  <si>
    <t>Üzemelt. átad.eszk.</t>
  </si>
  <si>
    <r>
      <t xml:space="preserve">Óvodák
</t>
    </r>
    <r>
      <rPr>
        <b/>
        <sz val="9"/>
        <rFont val="Arial"/>
        <family val="2"/>
        <charset val="238"/>
      </rPr>
      <t>Igazgatósága</t>
    </r>
  </si>
  <si>
    <t>H)        KÖTELEZETTSÉGEK (=H/I+H/II+H/III) (=118+138+147)</t>
  </si>
  <si>
    <t>Csongrádi Óvodák Igazgatósága</t>
  </si>
  <si>
    <t xml:space="preserve">D/I/6        Költségvetési évben esedékes követelések </t>
  </si>
  <si>
    <t>D/I/7        Költségvetési évben esedékes követelések felhalmozási bevételekre</t>
  </si>
  <si>
    <t xml:space="preserve">D/I/5        Költségvetési évben esedékes követelések felhalmozási </t>
  </si>
  <si>
    <t>D/III/1e    - ebből: egyéb adott előlegek /túlfizetés, visszajövő előleg/</t>
  </si>
  <si>
    <t>D/III/1d    - ebből: foglalkoztatottaknak adott előlegek</t>
  </si>
  <si>
    <t>D/III/1c    - ebből: igénybevett szolgáltatások</t>
  </si>
  <si>
    <t>D/III/1b    - ebből: beruházásokra adott előlegek</t>
  </si>
  <si>
    <t>D/III/1a    - ebből: immateriális javakra adott előlegek</t>
  </si>
  <si>
    <t>Üzemelt. átadott eszk.</t>
  </si>
  <si>
    <t>Csongrád, Fő u. 3. (szálloda)</t>
  </si>
  <si>
    <t xml:space="preserve"> Csongrád, Dózsa Gy. tér 1. (Posta)</t>
  </si>
  <si>
    <t>Csongrád, Fő u. 54. (üzlet-söröző)</t>
  </si>
  <si>
    <t>OTP Nyrt-nél vezetett munkáltatói kölcsön kintlévőség</t>
  </si>
  <si>
    <t>Beruházás megnevezés</t>
  </si>
  <si>
    <t>KEHOP 2.2.2-15-2015-00045 Szennyvíztisztító felúj. és csatornahálózat fejlesztés,</t>
  </si>
  <si>
    <t>TOP-2.1.1-15-CS1-2016-00020 Barnamezős terület rehabilitációja,</t>
  </si>
  <si>
    <t>Ivóvízhálózat rekonstrukciós terv vizjogi engedélyezési,</t>
  </si>
  <si>
    <t>Erzsébet szálló felújítás,</t>
  </si>
  <si>
    <t>Kerékpárút terv 4931-4923/7-08/1 hrsz között,</t>
  </si>
  <si>
    <t>Bontott anyag darálás útfelújításhoz,</t>
  </si>
  <si>
    <t>Jelzőlámpás csomópont tervezése Fő utca-vég utca-Arany J. utca csómópont,</t>
  </si>
  <si>
    <t>Fő utca, Szentháromság tér, Csemegi K. utcai csomópont körforgalom tervezés,</t>
  </si>
  <si>
    <t>Önkormányzat összesen:</t>
  </si>
  <si>
    <t>MINDÖSSZESEN:</t>
  </si>
  <si>
    <t>FBH NP üzletrész</t>
  </si>
  <si>
    <t>üzletrész</t>
  </si>
  <si>
    <t>Csongrád Televízió Kft.</t>
  </si>
  <si>
    <t xml:space="preserve">Alföldvíz Zrt. </t>
  </si>
  <si>
    <t>Közmű Kft</t>
  </si>
  <si>
    <t>Csoterm KFT.</t>
  </si>
  <si>
    <t>Homokhátsági részvény</t>
  </si>
  <si>
    <t>Körös-toroki Projektház</t>
  </si>
  <si>
    <t>Homokhátság Zrt</t>
  </si>
  <si>
    <t>Piroskavárosi Nonprofit Kft</t>
  </si>
  <si>
    <t>Osztalékelsőbbségi Forrás részvény</t>
  </si>
  <si>
    <t>Csongrádi Víz és Kommunális Kft.</t>
  </si>
  <si>
    <t>ÖSSZESEN:    (Mérleg 11. sor)</t>
  </si>
  <si>
    <t xml:space="preserve">                                         A RÉSZESEDÉSEK ZÁRÓÁLLOMÁNYÁNAK RÉSZLETEZÉSE</t>
  </si>
  <si>
    <t xml:space="preserve">                                                                      A/III. TÉNYLEGES LELTÁR</t>
  </si>
  <si>
    <t>D/III/1f     - ebből: túlfizetések, téves és visszajáró kifizetések</t>
  </si>
  <si>
    <t>3.1  Ingatlanvagyon-összesítő 2020. december 31.</t>
  </si>
  <si>
    <t>2020. 01.01.nyit.(bruttó)</t>
  </si>
  <si>
    <t>2020. 12.31.záró (bruttó)</t>
  </si>
  <si>
    <t>2020. 12.31.záró(nettó)</t>
  </si>
  <si>
    <t>2019. dec 31.</t>
  </si>
  <si>
    <t xml:space="preserve">2020. december 31. </t>
  </si>
  <si>
    <t>2021. február 28.</t>
  </si>
  <si>
    <t>Homokhátsági Munkaszerv.</t>
  </si>
  <si>
    <t>A/III/1b        - ebből: tartós részesedések vállalkozásban</t>
  </si>
  <si>
    <t>C/III        Kincstáron kívüli számlák</t>
  </si>
  <si>
    <t>C/IV        Kincstárban vezetett forintszámlák</t>
  </si>
  <si>
    <t>C/V        Kincstáron kívüli devizaszámlák</t>
  </si>
  <si>
    <t>C/II        Pénztárak, csekkek, betétkönyvek, forintszámlák</t>
  </si>
  <si>
    <t xml:space="preserve">Állományi érték 2020. december 31-én </t>
  </si>
  <si>
    <t xml:space="preserve">D tipusú sportpark (átvett beruházás) </t>
  </si>
  <si>
    <t>Járdaépítés 2020 lakossági</t>
  </si>
  <si>
    <t>Önkormányzati és intézményi eszközök beszerzése</t>
  </si>
  <si>
    <t>Galéria nyílászáró csere</t>
  </si>
  <si>
    <t>térfigyelő kamerák csere és tel.</t>
  </si>
  <si>
    <t>Önkormányzati épületek felújítása</t>
  </si>
  <si>
    <t>Önkormányzati lakásfelújítások 2020</t>
  </si>
  <si>
    <t>Útfelújítások 2020 (ipari parki út és Bokrosi elkerülő</t>
  </si>
  <si>
    <t>Barnamezős beru. egyéb. eszközök</t>
  </si>
  <si>
    <t>Barnamezős beru. inf. eszközök</t>
  </si>
  <si>
    <t>térfigyelő kamera telepítése</t>
  </si>
  <si>
    <t>Belvíz, csapadékvízelvezetési munkák</t>
  </si>
  <si>
    <t>Ingatlanvásárlás 2019-2020</t>
  </si>
  <si>
    <t>Üzlethelyiségek, egyéb bérlemények  felújítása</t>
  </si>
  <si>
    <t>Platánfa Óvoda felújítása</t>
  </si>
  <si>
    <t>Területelőkészítés, bontás Kézilabda munkacsarnok</t>
  </si>
  <si>
    <t>Síp utcai volt iskola felújítási terv ,</t>
  </si>
  <si>
    <t>EFOP 4.1.7-16 Lendülettel Kor-határok nélkül projekt,</t>
  </si>
  <si>
    <t>Start 2017 Belvíz projekt,</t>
  </si>
  <si>
    <t>Belvárosi villanyoszlopok anyagbeszerzés Telifa ,</t>
  </si>
  <si>
    <t>Körös-toroki kemping felújítási terv,</t>
  </si>
  <si>
    <t>Ipari park infrastuktura kiépítés</t>
  </si>
  <si>
    <t>PARKOLÓK KIALAKÍTÁSA (HÁRSFA U. ),</t>
  </si>
  <si>
    <t>Szennyvíztisztitó ber. (EU pályázat) tervezés</t>
  </si>
  <si>
    <t>Földvásárlás foly.  beruházás,</t>
  </si>
  <si>
    <t xml:space="preserve">                                          3.4 BEFEKTETETT PÉNZÜGYI ESZKÖZÖK  2020. december 31.</t>
  </si>
  <si>
    <t>Gyógy és strandfürdő rekonstrukció 2013.</t>
  </si>
  <si>
    <t>Művelődési Ház</t>
  </si>
  <si>
    <t>Díszterem felújítására előleg</t>
  </si>
  <si>
    <t>Csúszdalap Bökényi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</si>
</sst>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0"/>
      <name val="Arial"/>
      <charset val="238"/>
    </font>
    <font>
      <sz val="10"/>
      <name val="Arial CE"/>
      <charset val="238"/>
    </font>
    <font>
      <b/>
      <sz val="12"/>
      <name val="Times New Roman"/>
      <family val="1"/>
    </font>
    <font>
      <sz val="12"/>
      <name val="Arial CE"/>
      <charset val="238"/>
    </font>
    <font>
      <i/>
      <sz val="12"/>
      <name val="Arial CE"/>
      <charset val="238"/>
    </font>
    <font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1"/>
      <name val="Times New Roman"/>
      <family val="1"/>
    </font>
    <font>
      <sz val="11"/>
      <name val="Arial CE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5" applyNumberFormat="0" applyAlignment="0" applyProtection="0"/>
    <xf numFmtId="0" fontId="22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" fillId="4" borderId="7" applyNumberFormat="0" applyFont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23" fillId="6" borderId="0" applyNumberFormat="0" applyBorder="0" applyAlignment="0" applyProtection="0"/>
    <xf numFmtId="0" fontId="24" fillId="16" borderId="8" applyNumberFormat="0" applyAlignment="0" applyProtection="0"/>
    <xf numFmtId="0" fontId="25" fillId="0" borderId="0" applyNumberFormat="0" applyFill="0" applyBorder="0" applyAlignment="0" applyProtection="0"/>
    <xf numFmtId="0" fontId="34" fillId="0" borderId="0"/>
    <xf numFmtId="0" fontId="34" fillId="0" borderId="0"/>
    <xf numFmtId="0" fontId="1" fillId="0" borderId="0"/>
    <xf numFmtId="0" fontId="26" fillId="0" borderId="9" applyNumberFormat="0" applyFill="0" applyAlignment="0" applyProtection="0"/>
    <xf numFmtId="0" fontId="27" fillId="17" borderId="0" applyNumberFormat="0" applyBorder="0" applyAlignment="0" applyProtection="0"/>
    <xf numFmtId="0" fontId="28" fillId="7" borderId="0" applyNumberFormat="0" applyBorder="0" applyAlignment="0" applyProtection="0"/>
    <xf numFmtId="0" fontId="29" fillId="16" borderId="1" applyNumberFormat="0" applyAlignment="0" applyProtection="0"/>
  </cellStyleXfs>
  <cellXfs count="323">
    <xf numFmtId="0" fontId="0" fillId="0" borderId="0" xfId="0"/>
    <xf numFmtId="0" fontId="3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30" fillId="0" borderId="0" xfId="0" applyFont="1"/>
    <xf numFmtId="0" fontId="10" fillId="0" borderId="0" xfId="0" applyFont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justify"/>
    </xf>
    <xf numFmtId="0" fontId="10" fillId="0" borderId="10" xfId="0" applyFont="1" applyBorder="1" applyAlignment="1">
      <alignment horizontal="justify"/>
    </xf>
    <xf numFmtId="0" fontId="30" fillId="0" borderId="10" xfId="0" applyFont="1" applyBorder="1"/>
    <xf numFmtId="0" fontId="30" fillId="0" borderId="0" xfId="0" applyFont="1" applyAlignment="1">
      <alignment horizontal="justify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12" fillId="0" borderId="0" xfId="0" applyFont="1" applyFill="1" applyAlignment="1">
      <alignment horizontal="justify" vertical="center"/>
    </xf>
    <xf numFmtId="0" fontId="36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5" fillId="0" borderId="11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center" vertical="center" wrapText="1"/>
    </xf>
    <xf numFmtId="3" fontId="35" fillId="0" borderId="10" xfId="0" applyNumberFormat="1" applyFont="1" applyFill="1" applyBorder="1" applyAlignment="1">
      <alignment horizontal="right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justify" vertical="center" wrapText="1"/>
    </xf>
    <xf numFmtId="3" fontId="12" fillId="0" borderId="10" xfId="0" applyNumberFormat="1" applyFont="1" applyFill="1" applyBorder="1" applyAlignment="1">
      <alignment horizontal="right" vertical="center" wrapText="1"/>
    </xf>
    <xf numFmtId="0" fontId="0" fillId="0" borderId="12" xfId="0" applyBorder="1"/>
    <xf numFmtId="0" fontId="33" fillId="0" borderId="12" xfId="0" applyFont="1" applyBorder="1"/>
    <xf numFmtId="14" fontId="33" fillId="0" borderId="12" xfId="0" applyNumberFormat="1" applyFont="1" applyBorder="1"/>
    <xf numFmtId="0" fontId="5" fillId="0" borderId="0" xfId="40" applyFont="1" applyBorder="1" applyAlignment="1">
      <alignment vertical="center"/>
    </xf>
    <xf numFmtId="0" fontId="5" fillId="0" borderId="10" xfId="40" applyFont="1" applyBorder="1" applyAlignment="1">
      <alignment vertical="center"/>
    </xf>
    <xf numFmtId="0" fontId="2" fillId="0" borderId="10" xfId="40" applyFont="1" applyBorder="1" applyAlignment="1">
      <alignment horizontal="center" vertical="center" wrapText="1"/>
    </xf>
    <xf numFmtId="49" fontId="2" fillId="0" borderId="10" xfId="40" applyNumberFormat="1" applyFont="1" applyBorder="1" applyAlignment="1">
      <alignment horizontal="center" vertical="center" wrapText="1"/>
    </xf>
    <xf numFmtId="0" fontId="5" fillId="0" borderId="10" xfId="40" applyFont="1" applyBorder="1" applyAlignment="1">
      <alignment vertical="center" wrapText="1"/>
    </xf>
    <xf numFmtId="49" fontId="5" fillId="0" borderId="10" xfId="40" applyNumberFormat="1" applyFont="1" applyBorder="1" applyAlignment="1">
      <alignment horizontal="right" vertical="center" wrapText="1"/>
    </xf>
    <xf numFmtId="0" fontId="5" fillId="0" borderId="10" xfId="40" applyFont="1" applyBorder="1" applyAlignment="1">
      <alignment horizontal="right" vertical="center" wrapText="1"/>
    </xf>
    <xf numFmtId="3" fontId="5" fillId="0" borderId="10" xfId="40" applyNumberFormat="1" applyFont="1" applyBorder="1" applyAlignment="1">
      <alignment horizontal="right" vertical="center" wrapText="1"/>
    </xf>
    <xf numFmtId="0" fontId="5" fillId="0" borderId="13" xfId="40" applyFont="1" applyBorder="1" applyAlignment="1">
      <alignment vertical="center" wrapText="1"/>
    </xf>
    <xf numFmtId="0" fontId="10" fillId="0" borderId="10" xfId="40" applyFont="1" applyBorder="1" applyAlignment="1">
      <alignment vertical="center"/>
    </xf>
    <xf numFmtId="49" fontId="10" fillId="0" borderId="10" xfId="40" applyNumberFormat="1" applyFont="1" applyBorder="1" applyAlignment="1">
      <alignment vertical="center"/>
    </xf>
    <xf numFmtId="3" fontId="10" fillId="0" borderId="10" xfId="40" applyNumberFormat="1" applyFont="1" applyBorder="1" applyAlignment="1">
      <alignment vertical="center"/>
    </xf>
    <xf numFmtId="49" fontId="5" fillId="0" borderId="0" xfId="40" applyNumberFormat="1" applyFont="1" applyBorder="1" applyAlignment="1">
      <alignment vertical="center"/>
    </xf>
    <xf numFmtId="3" fontId="30" fillId="0" borderId="10" xfId="0" applyNumberFormat="1" applyFont="1" applyBorder="1" applyAlignment="1">
      <alignment horizontal="right" indent="2"/>
    </xf>
    <xf numFmtId="3" fontId="10" fillId="0" borderId="10" xfId="0" applyNumberFormat="1" applyFont="1" applyBorder="1" applyAlignment="1">
      <alignment horizontal="right" indent="2"/>
    </xf>
    <xf numFmtId="3" fontId="5" fillId="0" borderId="0" xfId="0" applyNumberFormat="1" applyFont="1" applyFill="1" applyAlignment="1">
      <alignment vertical="center" wrapText="1"/>
    </xf>
    <xf numFmtId="49" fontId="5" fillId="0" borderId="10" xfId="40" applyNumberFormat="1" applyFont="1" applyFill="1" applyBorder="1" applyAlignment="1">
      <alignment horizontal="right" vertical="center" wrapText="1"/>
    </xf>
    <xf numFmtId="0" fontId="5" fillId="0" borderId="10" xfId="40" applyFont="1" applyFill="1" applyBorder="1" applyAlignment="1">
      <alignment horizontal="right" vertical="center" wrapText="1"/>
    </xf>
    <xf numFmtId="3" fontId="5" fillId="0" borderId="10" xfId="40" applyNumberFormat="1" applyFont="1" applyFill="1" applyBorder="1" applyAlignment="1">
      <alignment horizontal="right" vertical="center" wrapText="1"/>
    </xf>
    <xf numFmtId="0" fontId="5" fillId="0" borderId="0" xfId="40" applyFont="1" applyFill="1" applyBorder="1" applyAlignment="1">
      <alignment vertical="center"/>
    </xf>
    <xf numFmtId="0" fontId="5" fillId="0" borderId="10" xfId="40" applyFont="1" applyFill="1" applyBorder="1" applyAlignment="1">
      <alignment vertical="center"/>
    </xf>
    <xf numFmtId="0" fontId="5" fillId="0" borderId="10" xfId="40" applyFont="1" applyFill="1" applyBorder="1" applyAlignment="1">
      <alignment vertical="center" wrapText="1"/>
    </xf>
    <xf numFmtId="3" fontId="5" fillId="0" borderId="0" xfId="40" applyNumberFormat="1" applyFont="1" applyBorder="1" applyAlignment="1">
      <alignment vertical="center"/>
    </xf>
    <xf numFmtId="0" fontId="32" fillId="0" borderId="15" xfId="0" applyFont="1" applyBorder="1" applyAlignment="1">
      <alignment horizontal="center" wrapText="1"/>
    </xf>
    <xf numFmtId="0" fontId="32" fillId="0" borderId="16" xfId="0" applyFont="1" applyBorder="1" applyAlignment="1">
      <alignment horizontal="center" wrapText="1"/>
    </xf>
    <xf numFmtId="0" fontId="33" fillId="0" borderId="18" xfId="0" applyFont="1" applyBorder="1"/>
    <xf numFmtId="0" fontId="8" fillId="0" borderId="12" xfId="0" applyFont="1" applyBorder="1"/>
    <xf numFmtId="0" fontId="0" fillId="0" borderId="19" xfId="0" applyBorder="1"/>
    <xf numFmtId="0" fontId="39" fillId="0" borderId="18" xfId="0" applyFont="1" applyBorder="1"/>
    <xf numFmtId="0" fontId="39" fillId="0" borderId="0" xfId="0" applyFont="1"/>
    <xf numFmtId="0" fontId="39" fillId="0" borderId="20" xfId="0" applyFont="1" applyBorder="1"/>
    <xf numFmtId="0" fontId="8" fillId="0" borderId="10" xfId="38" applyFont="1" applyFill="1" applyBorder="1" applyAlignment="1">
      <alignment horizontal="center" vertical="center" wrapText="1"/>
    </xf>
    <xf numFmtId="0" fontId="7" fillId="0" borderId="10" xfId="39" applyFont="1" applyBorder="1" applyAlignment="1">
      <alignment horizontal="center" vertical="center" wrapText="1"/>
    </xf>
    <xf numFmtId="0" fontId="7" fillId="0" borderId="23" xfId="39" applyFont="1" applyBorder="1" applyAlignment="1">
      <alignment horizontal="center" vertical="center" wrapText="1"/>
    </xf>
    <xf numFmtId="0" fontId="7" fillId="0" borderId="24" xfId="39" applyFont="1" applyBorder="1" applyAlignment="1">
      <alignment horizontal="center" vertical="center" wrapText="1"/>
    </xf>
    <xf numFmtId="0" fontId="2" fillId="0" borderId="22" xfId="39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/>
    </xf>
    <xf numFmtId="0" fontId="38" fillId="0" borderId="15" xfId="0" applyFont="1" applyBorder="1" applyAlignment="1">
      <alignment horizontal="center" wrapText="1"/>
    </xf>
    <xf numFmtId="0" fontId="38" fillId="0" borderId="17" xfId="0" applyFont="1" applyBorder="1" applyAlignment="1">
      <alignment horizontal="center"/>
    </xf>
    <xf numFmtId="0" fontId="34" fillId="0" borderId="0" xfId="0" applyFont="1"/>
    <xf numFmtId="0" fontId="37" fillId="0" borderId="18" xfId="0" applyFont="1" applyBorder="1"/>
    <xf numFmtId="3" fontId="34" fillId="0" borderId="22" xfId="0" applyNumberFormat="1" applyFont="1" applyBorder="1"/>
    <xf numFmtId="0" fontId="34" fillId="0" borderId="22" xfId="0" applyFont="1" applyBorder="1"/>
    <xf numFmtId="0" fontId="34" fillId="0" borderId="33" xfId="0" applyFont="1" applyBorder="1"/>
    <xf numFmtId="0" fontId="34" fillId="0" borderId="18" xfId="0" applyFont="1" applyBorder="1"/>
    <xf numFmtId="3" fontId="34" fillId="0" borderId="10" xfId="0" applyNumberFormat="1" applyFont="1" applyBorder="1"/>
    <xf numFmtId="3" fontId="38" fillId="0" borderId="24" xfId="0" applyNumberFormat="1" applyFont="1" applyBorder="1"/>
    <xf numFmtId="0" fontId="34" fillId="0" borderId="12" xfId="0" applyFont="1" applyBorder="1"/>
    <xf numFmtId="0" fontId="34" fillId="0" borderId="19" xfId="0" applyFont="1" applyBorder="1"/>
    <xf numFmtId="3" fontId="34" fillId="0" borderId="29" xfId="0" applyNumberFormat="1" applyFont="1" applyBorder="1"/>
    <xf numFmtId="3" fontId="38" fillId="0" borderId="31" xfId="0" applyNumberFormat="1" applyFont="1" applyBorder="1"/>
    <xf numFmtId="0" fontId="38" fillId="0" borderId="18" xfId="0" applyFont="1" applyBorder="1"/>
    <xf numFmtId="3" fontId="38" fillId="0" borderId="22" xfId="0" applyNumberFormat="1" applyFont="1" applyBorder="1"/>
    <xf numFmtId="3" fontId="38" fillId="0" borderId="33" xfId="0" applyNumberFormat="1" applyFont="1" applyBorder="1"/>
    <xf numFmtId="0" fontId="37" fillId="0" borderId="12" xfId="0" applyFont="1" applyBorder="1"/>
    <xf numFmtId="14" fontId="37" fillId="0" borderId="12" xfId="0" applyNumberFormat="1" applyFont="1" applyBorder="1"/>
    <xf numFmtId="0" fontId="38" fillId="0" borderId="14" xfId="0" applyFont="1" applyBorder="1"/>
    <xf numFmtId="3" fontId="38" fillId="0" borderId="15" xfId="0" applyNumberFormat="1" applyFont="1" applyBorder="1"/>
    <xf numFmtId="3" fontId="38" fillId="0" borderId="17" xfId="0" applyNumberFormat="1" applyFont="1" applyBorder="1"/>
    <xf numFmtId="3" fontId="12" fillId="0" borderId="10" xfId="0" applyNumberFormat="1" applyFont="1" applyFill="1" applyBorder="1" applyAlignment="1">
      <alignment vertical="center" wrapText="1"/>
    </xf>
    <xf numFmtId="3" fontId="12" fillId="0" borderId="13" xfId="0" applyNumberFormat="1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3" fontId="12" fillId="0" borderId="29" xfId="0" applyNumberFormat="1" applyFont="1" applyFill="1" applyBorder="1" applyAlignment="1">
      <alignment vertical="center" wrapText="1"/>
    </xf>
    <xf numFmtId="0" fontId="7" fillId="0" borderId="33" xfId="39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wrapText="1"/>
    </xf>
    <xf numFmtId="0" fontId="34" fillId="0" borderId="34" xfId="0" applyFont="1" applyBorder="1"/>
    <xf numFmtId="3" fontId="34" fillId="0" borderId="13" xfId="0" applyNumberFormat="1" applyFont="1" applyBorder="1"/>
    <xf numFmtId="3" fontId="38" fillId="0" borderId="35" xfId="0" applyNumberFormat="1" applyFont="1" applyBorder="1"/>
    <xf numFmtId="0" fontId="43" fillId="18" borderId="10" xfId="39" applyFont="1" applyFill="1" applyBorder="1" applyAlignment="1">
      <alignment horizontal="center" vertical="center" wrapText="1"/>
    </xf>
    <xf numFmtId="0" fontId="43" fillId="18" borderId="10" xfId="39" applyFont="1" applyFill="1" applyBorder="1" applyAlignment="1">
      <alignment horizontal="center" vertical="center" textRotation="90" wrapText="1"/>
    </xf>
    <xf numFmtId="3" fontId="38" fillId="0" borderId="10" xfId="0" applyNumberFormat="1" applyFont="1" applyBorder="1" applyAlignment="1">
      <alignment horizontal="center" vertical="center" textRotation="90" wrapText="1"/>
    </xf>
    <xf numFmtId="0" fontId="34" fillId="0" borderId="10" xfId="39" applyFont="1" applyBorder="1" applyAlignment="1">
      <alignment horizontal="center" vertical="top" wrapText="1"/>
    </xf>
    <xf numFmtId="0" fontId="34" fillId="0" borderId="10" xfId="39" applyFont="1" applyBorder="1" applyAlignment="1">
      <alignment horizontal="left" vertical="top" wrapText="1"/>
    </xf>
    <xf numFmtId="3" fontId="34" fillId="0" borderId="10" xfId="39" applyNumberFormat="1" applyFont="1" applyBorder="1" applyAlignment="1">
      <alignment horizontal="right" vertical="top" wrapText="1"/>
    </xf>
    <xf numFmtId="3" fontId="34" fillId="0" borderId="23" xfId="39" applyNumberFormat="1" applyFont="1" applyBorder="1" applyAlignment="1">
      <alignment horizontal="right" vertical="top" wrapText="1"/>
    </xf>
    <xf numFmtId="0" fontId="38" fillId="0" borderId="10" xfId="39" applyFont="1" applyBorder="1" applyAlignment="1">
      <alignment horizontal="center" vertical="top" wrapText="1"/>
    </xf>
    <xf numFmtId="0" fontId="38" fillId="0" borderId="10" xfId="39" applyFont="1" applyBorder="1" applyAlignment="1">
      <alignment horizontal="left" vertical="top" wrapText="1"/>
    </xf>
    <xf numFmtId="3" fontId="38" fillId="0" borderId="10" xfId="39" applyNumberFormat="1" applyFont="1" applyBorder="1" applyAlignment="1">
      <alignment horizontal="right" vertical="top" wrapText="1"/>
    </xf>
    <xf numFmtId="3" fontId="38" fillId="0" borderId="23" xfId="39" applyNumberFormat="1" applyFont="1" applyBorder="1" applyAlignment="1">
      <alignment horizontal="right" vertical="top" wrapText="1"/>
    </xf>
    <xf numFmtId="3" fontId="34" fillId="0" borderId="23" xfId="0" applyNumberFormat="1" applyFont="1" applyBorder="1" applyAlignment="1">
      <alignment horizontal="right" vertical="top" wrapText="1"/>
    </xf>
    <xf numFmtId="3" fontId="38" fillId="0" borderId="23" xfId="0" applyNumberFormat="1" applyFont="1" applyBorder="1" applyAlignment="1">
      <alignment horizontal="right" vertical="top" wrapText="1"/>
    </xf>
    <xf numFmtId="0" fontId="0" fillId="0" borderId="23" xfId="0" applyBorder="1"/>
    <xf numFmtId="3" fontId="34" fillId="0" borderId="0" xfId="39" applyNumberFormat="1" applyFont="1" applyAlignment="1">
      <alignment horizontal="right" vertical="top" wrapText="1"/>
    </xf>
    <xf numFmtId="0" fontId="0" fillId="0" borderId="10" xfId="0" applyBorder="1"/>
    <xf numFmtId="0" fontId="0" fillId="0" borderId="0" xfId="0" applyBorder="1"/>
    <xf numFmtId="3" fontId="44" fillId="0" borderId="0" xfId="0" applyNumberFormat="1" applyFont="1" applyFill="1" applyAlignment="1">
      <alignment horizontal="center" vertical="center" wrapText="1"/>
    </xf>
    <xf numFmtId="3" fontId="44" fillId="0" borderId="30" xfId="0" applyNumberFormat="1" applyFont="1" applyFill="1" applyBorder="1" applyAlignment="1">
      <alignment horizontal="center" vertical="center" wrapText="1"/>
    </xf>
    <xf numFmtId="3" fontId="44" fillId="0" borderId="29" xfId="0" applyNumberFormat="1" applyFont="1" applyFill="1" applyBorder="1" applyAlignment="1">
      <alignment horizontal="center" vertical="center" wrapText="1"/>
    </xf>
    <xf numFmtId="3" fontId="46" fillId="0" borderId="12" xfId="0" applyNumberFormat="1" applyFont="1" applyFill="1" applyBorder="1" applyAlignment="1">
      <alignment vertical="center" wrapText="1"/>
    </xf>
    <xf numFmtId="3" fontId="44" fillId="0" borderId="23" xfId="0" applyNumberFormat="1" applyFont="1" applyFill="1" applyBorder="1" applyAlignment="1">
      <alignment vertical="center" wrapText="1"/>
    </xf>
    <xf numFmtId="3" fontId="46" fillId="0" borderId="0" xfId="0" applyNumberFormat="1" applyFont="1" applyFill="1" applyAlignment="1">
      <alignment vertical="center" wrapText="1"/>
    </xf>
    <xf numFmtId="3" fontId="46" fillId="0" borderId="34" xfId="0" applyNumberFormat="1" applyFont="1" applyFill="1" applyBorder="1" applyAlignment="1">
      <alignment vertical="center" wrapText="1"/>
    </xf>
    <xf numFmtId="3" fontId="44" fillId="0" borderId="38" xfId="0" applyNumberFormat="1" applyFont="1" applyFill="1" applyBorder="1" applyAlignment="1">
      <alignment vertical="center" wrapText="1"/>
    </xf>
    <xf numFmtId="3" fontId="44" fillId="0" borderId="19" xfId="0" applyNumberFormat="1" applyFont="1" applyFill="1" applyBorder="1" applyAlignment="1">
      <alignment vertical="center" wrapText="1"/>
    </xf>
    <xf numFmtId="3" fontId="44" fillId="0" borderId="30" xfId="0" applyNumberFormat="1" applyFont="1" applyFill="1" applyBorder="1" applyAlignment="1">
      <alignment vertical="center" wrapText="1"/>
    </xf>
    <xf numFmtId="3" fontId="44" fillId="0" borderId="0" xfId="0" applyNumberFormat="1" applyFont="1" applyFill="1" applyBorder="1" applyAlignment="1">
      <alignment vertical="center" wrapText="1"/>
    </xf>
    <xf numFmtId="3" fontId="46" fillId="0" borderId="0" xfId="0" applyNumberFormat="1" applyFont="1" applyFill="1" applyBorder="1" applyAlignment="1">
      <alignment vertical="center" wrapText="1"/>
    </xf>
    <xf numFmtId="3" fontId="44" fillId="0" borderId="10" xfId="0" applyNumberFormat="1" applyFont="1" applyFill="1" applyBorder="1" applyAlignment="1">
      <alignment vertical="center" wrapText="1"/>
    </xf>
    <xf numFmtId="3" fontId="44" fillId="0" borderId="31" xfId="0" applyNumberFormat="1" applyFont="1" applyFill="1" applyBorder="1" applyAlignment="1">
      <alignment vertical="center" wrapText="1"/>
    </xf>
    <xf numFmtId="3" fontId="44" fillId="0" borderId="39" xfId="0" applyNumberFormat="1" applyFont="1" applyFill="1" applyBorder="1" applyAlignment="1">
      <alignment vertical="center" wrapText="1"/>
    </xf>
    <xf numFmtId="3" fontId="44" fillId="0" borderId="40" xfId="0" applyNumberFormat="1" applyFont="1" applyFill="1" applyBorder="1" applyAlignment="1">
      <alignment vertical="center" wrapText="1"/>
    </xf>
    <xf numFmtId="3" fontId="0" fillId="0" borderId="10" xfId="0" applyNumberFormat="1" applyBorder="1"/>
    <xf numFmtId="0" fontId="47" fillId="0" borderId="10" xfId="39" applyFont="1" applyBorder="1" applyAlignment="1">
      <alignment horizontal="center" vertical="top" wrapText="1"/>
    </xf>
    <xf numFmtId="0" fontId="47" fillId="0" borderId="10" xfId="39" applyFont="1" applyBorder="1" applyAlignment="1">
      <alignment horizontal="left" vertical="top" wrapText="1"/>
    </xf>
    <xf numFmtId="0" fontId="48" fillId="0" borderId="10" xfId="39" applyFont="1" applyBorder="1" applyAlignment="1">
      <alignment horizontal="center" vertical="top" wrapText="1"/>
    </xf>
    <xf numFmtId="0" fontId="48" fillId="0" borderId="10" xfId="39" applyFont="1" applyBorder="1" applyAlignment="1">
      <alignment horizontal="left" vertical="top" wrapText="1"/>
    </xf>
    <xf numFmtId="3" fontId="47" fillId="0" borderId="10" xfId="39" applyNumberFormat="1" applyFont="1" applyBorder="1" applyAlignment="1">
      <alignment horizontal="right" vertical="top" wrapText="1"/>
    </xf>
    <xf numFmtId="0" fontId="38" fillId="0" borderId="0" xfId="0" applyFont="1"/>
    <xf numFmtId="0" fontId="1" fillId="0" borderId="0" xfId="0" applyFont="1"/>
    <xf numFmtId="0" fontId="0" fillId="0" borderId="22" xfId="0" applyBorder="1"/>
    <xf numFmtId="0" fontId="0" fillId="0" borderId="37" xfId="0" applyBorder="1"/>
    <xf numFmtId="0" fontId="0" fillId="0" borderId="33" xfId="0" applyBorder="1"/>
    <xf numFmtId="3" fontId="0" fillId="0" borderId="23" xfId="0" applyNumberFormat="1" applyBorder="1"/>
    <xf numFmtId="3" fontId="31" fillId="0" borderId="24" xfId="0" applyNumberFormat="1" applyFont="1" applyBorder="1"/>
    <xf numFmtId="3" fontId="0" fillId="0" borderId="29" xfId="0" applyNumberFormat="1" applyBorder="1"/>
    <xf numFmtId="3" fontId="0" fillId="0" borderId="30" xfId="0" applyNumberFormat="1" applyBorder="1"/>
    <xf numFmtId="3" fontId="31" fillId="0" borderId="31" xfId="0" applyNumberFormat="1" applyFont="1" applyBorder="1"/>
    <xf numFmtId="3" fontId="39" fillId="0" borderId="22" xfId="0" applyNumberFormat="1" applyFont="1" applyBorder="1"/>
    <xf numFmtId="3" fontId="31" fillId="0" borderId="33" xfId="0" applyNumberFormat="1" applyFont="1" applyBorder="1"/>
    <xf numFmtId="3" fontId="31" fillId="0" borderId="41" xfId="0" applyNumberFormat="1" applyFont="1" applyBorder="1"/>
    <xf numFmtId="3" fontId="2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3" fontId="44" fillId="0" borderId="32" xfId="0" applyNumberFormat="1" applyFont="1" applyFill="1" applyBorder="1" applyAlignment="1">
      <alignment horizontal="center" vertical="center" wrapText="1"/>
    </xf>
    <xf numFmtId="3" fontId="45" fillId="0" borderId="20" xfId="0" applyNumberFormat="1" applyFont="1" applyBorder="1" applyAlignment="1">
      <alignment horizontal="center" vertical="center" wrapText="1"/>
    </xf>
    <xf numFmtId="3" fontId="12" fillId="0" borderId="23" xfId="0" applyNumberFormat="1" applyFont="1" applyFill="1" applyBorder="1" applyAlignment="1">
      <alignment vertical="center" wrapText="1"/>
    </xf>
    <xf numFmtId="3" fontId="46" fillId="0" borderId="23" xfId="0" applyNumberFormat="1" applyFont="1" applyFill="1" applyBorder="1" applyAlignment="1">
      <alignment vertical="center" wrapText="1"/>
    </xf>
    <xf numFmtId="3" fontId="46" fillId="0" borderId="10" xfId="0" applyNumberFormat="1" applyFont="1" applyFill="1" applyBorder="1" applyAlignment="1">
      <alignment vertical="center" wrapText="1"/>
    </xf>
    <xf numFmtId="3" fontId="46" fillId="0" borderId="13" xfId="0" applyNumberFormat="1" applyFont="1" applyFill="1" applyBorder="1" applyAlignment="1">
      <alignment vertical="center" wrapText="1"/>
    </xf>
    <xf numFmtId="3" fontId="44" fillId="0" borderId="47" xfId="0" applyNumberFormat="1" applyFont="1" applyFill="1" applyBorder="1" applyAlignment="1">
      <alignment horizontal="center" vertical="center" wrapText="1"/>
    </xf>
    <xf numFmtId="3" fontId="12" fillId="0" borderId="45" xfId="0" applyNumberFormat="1" applyFont="1" applyFill="1" applyBorder="1" applyAlignment="1">
      <alignment vertical="center" wrapText="1"/>
    </xf>
    <xf numFmtId="3" fontId="12" fillId="0" borderId="45" xfId="0" applyNumberFormat="1" applyFont="1" applyFill="1" applyBorder="1" applyAlignment="1">
      <alignment horizontal="center" vertical="center" wrapText="1"/>
    </xf>
    <xf numFmtId="3" fontId="12" fillId="0" borderId="48" xfId="0" applyNumberFormat="1" applyFont="1" applyFill="1" applyBorder="1" applyAlignment="1">
      <alignment vertical="center" wrapText="1"/>
    </xf>
    <xf numFmtId="3" fontId="12" fillId="0" borderId="47" xfId="0" applyNumberFormat="1" applyFont="1" applyFill="1" applyBorder="1" applyAlignment="1">
      <alignment vertical="center" wrapText="1"/>
    </xf>
    <xf numFmtId="3" fontId="46" fillId="0" borderId="45" xfId="0" applyNumberFormat="1" applyFont="1" applyFill="1" applyBorder="1" applyAlignment="1">
      <alignment vertical="center" wrapText="1"/>
    </xf>
    <xf numFmtId="3" fontId="46" fillId="19" borderId="0" xfId="0" applyNumberFormat="1" applyFont="1" applyFill="1" applyAlignment="1">
      <alignment vertical="center" wrapText="1"/>
    </xf>
    <xf numFmtId="3" fontId="12" fillId="0" borderId="19" xfId="0" applyNumberFormat="1" applyFont="1" applyFill="1" applyBorder="1" applyAlignment="1">
      <alignment vertical="center" wrapText="1"/>
    </xf>
    <xf numFmtId="3" fontId="44" fillId="0" borderId="43" xfId="0" applyNumberFormat="1" applyFont="1" applyFill="1" applyBorder="1" applyAlignment="1">
      <alignment horizontal="center" vertical="center" wrapText="1"/>
    </xf>
    <xf numFmtId="3" fontId="44" fillId="0" borderId="26" xfId="0" applyNumberFormat="1" applyFont="1" applyFill="1" applyBorder="1" applyAlignment="1">
      <alignment horizontal="center" vertical="center" wrapText="1"/>
    </xf>
    <xf numFmtId="3" fontId="44" fillId="0" borderId="45" xfId="0" applyNumberFormat="1" applyFont="1" applyFill="1" applyBorder="1" applyAlignment="1">
      <alignment vertical="center" wrapText="1"/>
    </xf>
    <xf numFmtId="3" fontId="35" fillId="0" borderId="45" xfId="0" applyNumberFormat="1" applyFont="1" applyFill="1" applyBorder="1" applyAlignment="1">
      <alignment vertical="center" wrapText="1"/>
    </xf>
    <xf numFmtId="3" fontId="44" fillId="0" borderId="48" xfId="0" applyNumberFormat="1" applyFont="1" applyFill="1" applyBorder="1" applyAlignment="1">
      <alignment vertical="center" wrapText="1"/>
    </xf>
    <xf numFmtId="3" fontId="12" fillId="0" borderId="45" xfId="0" applyNumberFormat="1" applyFont="1" applyFill="1" applyBorder="1" applyAlignment="1">
      <alignment horizontal="right" vertical="center" wrapText="1"/>
    </xf>
    <xf numFmtId="3" fontId="12" fillId="0" borderId="51" xfId="0" applyNumberFormat="1" applyFont="1" applyFill="1" applyBorder="1" applyAlignment="1">
      <alignment vertical="center" wrapText="1"/>
    </xf>
    <xf numFmtId="3" fontId="35" fillId="0" borderId="45" xfId="0" applyNumberFormat="1" applyFont="1" applyFill="1" applyBorder="1" applyAlignment="1">
      <alignment horizontal="right" vertical="center" wrapText="1"/>
    </xf>
    <xf numFmtId="3" fontId="46" fillId="0" borderId="10" xfId="0" applyNumberFormat="1" applyFont="1" applyFill="1" applyBorder="1" applyAlignment="1">
      <alignment horizontal="right" vertical="center" wrapText="1"/>
    </xf>
    <xf numFmtId="3" fontId="35" fillId="0" borderId="23" xfId="0" applyNumberFormat="1" applyFont="1" applyFill="1" applyBorder="1" applyAlignment="1">
      <alignment vertical="center" wrapText="1"/>
    </xf>
    <xf numFmtId="3" fontId="38" fillId="0" borderId="10" xfId="0" applyNumberFormat="1" applyFont="1" applyBorder="1" applyAlignment="1">
      <alignment horizontal="right" vertical="top" wrapText="1"/>
    </xf>
    <xf numFmtId="3" fontId="38" fillId="0" borderId="10" xfId="0" applyNumberFormat="1" applyFont="1" applyBorder="1"/>
    <xf numFmtId="0" fontId="38" fillId="0" borderId="0" xfId="0" applyFont="1" applyBorder="1"/>
    <xf numFmtId="3" fontId="2" fillId="0" borderId="0" xfId="0" applyNumberFormat="1" applyFont="1" applyFill="1" applyAlignment="1">
      <alignment vertical="center" wrapText="1"/>
    </xf>
    <xf numFmtId="3" fontId="35" fillId="0" borderId="45" xfId="0" applyNumberFormat="1" applyFont="1" applyBorder="1" applyAlignment="1">
      <alignment vertical="center"/>
    </xf>
    <xf numFmtId="3" fontId="31" fillId="0" borderId="42" xfId="0" applyNumberFormat="1" applyFont="1" applyBorder="1"/>
    <xf numFmtId="0" fontId="0" fillId="0" borderId="52" xfId="0" applyBorder="1"/>
    <xf numFmtId="3" fontId="31" fillId="0" borderId="17" xfId="0" applyNumberFormat="1" applyFont="1" applyBorder="1"/>
    <xf numFmtId="3" fontId="30" fillId="0" borderId="10" xfId="0" applyNumberFormat="1" applyFont="1" applyBorder="1" applyAlignment="1">
      <alignment horizontal="center"/>
    </xf>
    <xf numFmtId="3" fontId="35" fillId="0" borderId="23" xfId="0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3" fontId="44" fillId="0" borderId="31" xfId="0" applyNumberFormat="1" applyFont="1" applyFill="1" applyBorder="1" applyAlignment="1">
      <alignment horizontal="center" vertical="center" wrapText="1"/>
    </xf>
    <xf numFmtId="3" fontId="44" fillId="0" borderId="27" xfId="0" applyNumberFormat="1" applyFont="1" applyFill="1" applyBorder="1" applyAlignment="1">
      <alignment horizontal="center" vertical="center" wrapText="1"/>
    </xf>
    <xf numFmtId="0" fontId="0" fillId="19" borderId="11" xfId="0" applyFill="1" applyBorder="1" applyAlignment="1">
      <alignment vertical="center" wrapText="1"/>
    </xf>
    <xf numFmtId="3" fontId="44" fillId="19" borderId="49" xfId="0" applyNumberFormat="1" applyFont="1" applyFill="1" applyBorder="1" applyAlignment="1">
      <alignment horizontal="left" vertical="center" wrapText="1"/>
    </xf>
    <xf numFmtId="0" fontId="0" fillId="19" borderId="50" xfId="0" applyFill="1" applyBorder="1" applyAlignment="1">
      <alignment vertical="center" wrapText="1"/>
    </xf>
    <xf numFmtId="3" fontId="46" fillId="0" borderId="48" xfId="0" applyNumberFormat="1" applyFont="1" applyFill="1" applyBorder="1" applyAlignment="1">
      <alignment vertical="center" wrapText="1"/>
    </xf>
    <xf numFmtId="3" fontId="12" fillId="0" borderId="44" xfId="0" applyNumberFormat="1" applyFont="1" applyFill="1" applyBorder="1" applyAlignment="1">
      <alignment horizontal="center" vertical="center" wrapText="1"/>
    </xf>
    <xf numFmtId="3" fontId="44" fillId="0" borderId="54" xfId="0" applyNumberFormat="1" applyFont="1" applyFill="1" applyBorder="1" applyAlignment="1">
      <alignment horizontal="center" vertical="center" wrapText="1"/>
    </xf>
    <xf numFmtId="3" fontId="35" fillId="0" borderId="55" xfId="0" applyNumberFormat="1" applyFont="1" applyFill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35" fillId="0" borderId="55" xfId="0" applyNumberFormat="1" applyFont="1" applyBorder="1" applyAlignment="1">
      <alignment vertical="center"/>
    </xf>
    <xf numFmtId="3" fontId="12" fillId="0" borderId="55" xfId="0" applyNumberFormat="1" applyFont="1" applyFill="1" applyBorder="1" applyAlignment="1">
      <alignment horizontal="center"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horizontal="center" vertical="center" wrapText="1"/>
    </xf>
    <xf numFmtId="0" fontId="0" fillId="19" borderId="53" xfId="0" applyFill="1" applyBorder="1" applyAlignment="1">
      <alignment vertical="center" wrapText="1"/>
    </xf>
    <xf numFmtId="3" fontId="12" fillId="0" borderId="12" xfId="0" applyNumberFormat="1" applyFont="1" applyFill="1" applyBorder="1" applyAlignment="1">
      <alignment vertical="center" wrapText="1"/>
    </xf>
    <xf numFmtId="3" fontId="44" fillId="0" borderId="51" xfId="0" applyNumberFormat="1" applyFont="1" applyFill="1" applyBorder="1" applyAlignment="1">
      <alignment vertical="center" wrapText="1"/>
    </xf>
    <xf numFmtId="3" fontId="12" fillId="0" borderId="10" xfId="0" applyNumberFormat="1" applyFont="1" applyBorder="1" applyAlignment="1">
      <alignment vertical="center"/>
    </xf>
    <xf numFmtId="3" fontId="2" fillId="0" borderId="51" xfId="0" applyNumberFormat="1" applyFont="1" applyFill="1" applyBorder="1" applyAlignment="1">
      <alignment vertical="center" wrapText="1"/>
    </xf>
    <xf numFmtId="3" fontId="44" fillId="0" borderId="13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46" fillId="19" borderId="45" xfId="0" applyNumberFormat="1" applyFont="1" applyFill="1" applyBorder="1" applyAlignment="1">
      <alignment vertical="center" wrapText="1"/>
    </xf>
    <xf numFmtId="0" fontId="0" fillId="19" borderId="33" xfId="0" applyFill="1" applyBorder="1" applyAlignment="1">
      <alignment vertical="center" wrapText="1"/>
    </xf>
    <xf numFmtId="3" fontId="46" fillId="0" borderId="24" xfId="0" applyNumberFormat="1" applyFont="1" applyFill="1" applyBorder="1" applyAlignment="1">
      <alignment vertical="center" wrapText="1"/>
    </xf>
    <xf numFmtId="3" fontId="35" fillId="0" borderId="24" xfId="0" applyNumberFormat="1" applyFont="1" applyFill="1" applyBorder="1" applyAlignment="1">
      <alignment horizontal="right" vertical="center" wrapText="1"/>
    </xf>
    <xf numFmtId="3" fontId="46" fillId="0" borderId="52" xfId="0" applyNumberFormat="1" applyFont="1" applyFill="1" applyBorder="1" applyAlignment="1">
      <alignment vertical="center" wrapText="1"/>
    </xf>
    <xf numFmtId="3" fontId="44" fillId="0" borderId="58" xfId="0" applyNumberFormat="1" applyFont="1" applyFill="1" applyBorder="1" applyAlignment="1">
      <alignment vertical="center" wrapText="1"/>
    </xf>
    <xf numFmtId="3" fontId="44" fillId="0" borderId="52" xfId="0" applyNumberFormat="1" applyFont="1" applyFill="1" applyBorder="1" applyAlignment="1">
      <alignment vertical="center" wrapText="1"/>
    </xf>
    <xf numFmtId="0" fontId="0" fillId="19" borderId="39" xfId="0" applyFill="1" applyBorder="1" applyAlignment="1">
      <alignment vertical="center" wrapText="1"/>
    </xf>
    <xf numFmtId="0" fontId="0" fillId="19" borderId="45" xfId="0" applyFill="1" applyBorder="1" applyAlignment="1">
      <alignment vertical="center" wrapText="1"/>
    </xf>
    <xf numFmtId="3" fontId="12" fillId="0" borderId="55" xfId="0" applyNumberFormat="1" applyFont="1" applyFill="1" applyBorder="1" applyAlignment="1">
      <alignment horizontal="right" vertical="center" wrapText="1"/>
    </xf>
    <xf numFmtId="3" fontId="12" fillId="0" borderId="55" xfId="0" applyNumberFormat="1" applyFont="1" applyFill="1" applyBorder="1" applyAlignment="1">
      <alignment vertical="center"/>
    </xf>
    <xf numFmtId="3" fontId="12" fillId="0" borderId="55" xfId="0" applyNumberFormat="1" applyFont="1" applyBorder="1" applyAlignment="1">
      <alignment vertical="center"/>
    </xf>
    <xf numFmtId="3" fontId="46" fillId="0" borderId="60" xfId="0" applyNumberFormat="1" applyFont="1" applyFill="1" applyBorder="1" applyAlignment="1">
      <alignment vertical="center" wrapText="1"/>
    </xf>
    <xf numFmtId="0" fontId="0" fillId="19" borderId="23" xfId="0" applyFill="1" applyBorder="1" applyAlignment="1">
      <alignment vertical="center" wrapText="1"/>
    </xf>
    <xf numFmtId="3" fontId="35" fillId="0" borderId="10" xfId="0" applyNumberFormat="1" applyFont="1" applyFill="1" applyBorder="1" applyAlignment="1">
      <alignment vertical="center" wrapText="1"/>
    </xf>
    <xf numFmtId="3" fontId="46" fillId="0" borderId="46" xfId="0" applyNumberFormat="1" applyFont="1" applyFill="1" applyBorder="1" applyAlignment="1">
      <alignment vertical="center" wrapText="1"/>
    </xf>
    <xf numFmtId="3" fontId="35" fillId="0" borderId="10" xfId="0" applyNumberFormat="1" applyFont="1" applyFill="1" applyBorder="1" applyAlignment="1">
      <alignment horizontal="left" vertical="center" wrapText="1"/>
    </xf>
    <xf numFmtId="3" fontId="46" fillId="0" borderId="19" xfId="0" applyNumberFormat="1" applyFont="1" applyFill="1" applyBorder="1" applyAlignment="1">
      <alignment vertical="center" wrapText="1"/>
    </xf>
    <xf numFmtId="3" fontId="44" fillId="0" borderId="29" xfId="0" applyNumberFormat="1" applyFont="1" applyFill="1" applyBorder="1" applyAlignment="1">
      <alignment vertical="center" wrapText="1"/>
    </xf>
    <xf numFmtId="3" fontId="44" fillId="0" borderId="61" xfId="0" applyNumberFormat="1" applyFont="1" applyFill="1" applyBorder="1" applyAlignment="1">
      <alignment vertical="center" wrapText="1"/>
    </xf>
    <xf numFmtId="3" fontId="46" fillId="0" borderId="36" xfId="0" applyNumberFormat="1" applyFont="1" applyFill="1" applyBorder="1" applyAlignment="1">
      <alignment vertical="center" wrapText="1"/>
    </xf>
    <xf numFmtId="3" fontId="12" fillId="0" borderId="24" xfId="0" applyNumberFormat="1" applyFont="1" applyFill="1" applyBorder="1" applyAlignment="1">
      <alignment vertical="center" wrapText="1"/>
    </xf>
    <xf numFmtId="3" fontId="0" fillId="0" borderId="22" xfId="0" applyNumberFormat="1" applyBorder="1"/>
    <xf numFmtId="3" fontId="35" fillId="0" borderId="45" xfId="0" applyNumberFormat="1" applyFont="1" applyFill="1" applyBorder="1" applyAlignment="1">
      <alignment vertical="center"/>
    </xf>
    <xf numFmtId="3" fontId="35" fillId="0" borderId="48" xfId="0" applyNumberFormat="1" applyFont="1" applyFill="1" applyBorder="1" applyAlignment="1">
      <alignment vertical="center" wrapText="1"/>
    </xf>
    <xf numFmtId="0" fontId="49" fillId="0" borderId="10" xfId="39" applyFont="1" applyBorder="1" applyAlignment="1">
      <alignment horizontal="center" vertical="center" wrapText="1"/>
    </xf>
    <xf numFmtId="3" fontId="49" fillId="0" borderId="10" xfId="39" applyNumberFormat="1" applyFont="1" applyBorder="1" applyAlignment="1">
      <alignment horizontal="center" vertical="center" wrapText="1"/>
    </xf>
    <xf numFmtId="3" fontId="49" fillId="0" borderId="23" xfId="39" applyNumberFormat="1" applyFont="1" applyBorder="1" applyAlignment="1">
      <alignment horizontal="center" vertical="center" wrapText="1"/>
    </xf>
    <xf numFmtId="3" fontId="49" fillId="0" borderId="10" xfId="0" applyNumberFormat="1" applyFont="1" applyBorder="1" applyAlignment="1">
      <alignment horizontal="center" vertical="center" wrapText="1"/>
    </xf>
    <xf numFmtId="3" fontId="44" fillId="19" borderId="23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center"/>
    </xf>
    <xf numFmtId="0" fontId="9" fillId="0" borderId="10" xfId="38" applyFont="1" applyFill="1" applyBorder="1" applyAlignment="1">
      <alignment horizontal="center" vertical="center" wrapText="1"/>
    </xf>
    <xf numFmtId="0" fontId="8" fillId="0" borderId="10" xfId="38" applyFont="1" applyFill="1" applyBorder="1" applyAlignment="1">
      <alignment horizontal="justify" vertical="center" wrapText="1"/>
    </xf>
    <xf numFmtId="0" fontId="42" fillId="0" borderId="10" xfId="0" applyFont="1" applyFill="1" applyBorder="1" applyAlignment="1">
      <alignment horizontal="center" vertical="center"/>
    </xf>
    <xf numFmtId="3" fontId="42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3" fontId="8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" fillId="0" borderId="21" xfId="39" applyFont="1" applyBorder="1" applyAlignment="1">
      <alignment horizontal="center" vertical="center" wrapText="1"/>
    </xf>
    <xf numFmtId="0" fontId="7" fillId="0" borderId="22" xfId="39" applyFont="1" applyBorder="1" applyAlignment="1">
      <alignment horizontal="center" vertical="center" wrapText="1"/>
    </xf>
    <xf numFmtId="0" fontId="5" fillId="0" borderId="0" xfId="38" applyFont="1" applyAlignment="1">
      <alignment wrapText="1"/>
    </xf>
    <xf numFmtId="0" fontId="2" fillId="0" borderId="0" xfId="38" applyFont="1" applyAlignment="1">
      <alignment wrapText="1"/>
    </xf>
    <xf numFmtId="0" fontId="5" fillId="0" borderId="0" xfId="38" applyFont="1" applyFill="1" applyAlignment="1">
      <alignment wrapText="1"/>
    </xf>
    <xf numFmtId="49" fontId="5" fillId="0" borderId="0" xfId="38" applyNumberFormat="1" applyFont="1" applyAlignment="1">
      <alignment wrapText="1"/>
    </xf>
    <xf numFmtId="49" fontId="5" fillId="0" borderId="25" xfId="39" applyNumberFormat="1" applyFont="1" applyFill="1" applyBorder="1" applyAlignment="1">
      <alignment horizontal="center" vertical="center" wrapText="1"/>
    </xf>
    <xf numFmtId="0" fontId="5" fillId="0" borderId="26" xfId="39" applyFont="1" applyFill="1" applyBorder="1" applyAlignment="1">
      <alignment vertical="center" wrapText="1"/>
    </xf>
    <xf numFmtId="3" fontId="5" fillId="0" borderId="26" xfId="39" applyNumberFormat="1" applyFont="1" applyFill="1" applyBorder="1" applyAlignment="1">
      <alignment vertical="center" wrapText="1"/>
    </xf>
    <xf numFmtId="3" fontId="5" fillId="0" borderId="27" xfId="39" applyNumberFormat="1" applyFont="1" applyFill="1" applyBorder="1" applyAlignment="1">
      <alignment vertical="center" wrapText="1"/>
    </xf>
    <xf numFmtId="3" fontId="5" fillId="0" borderId="28" xfId="39" applyNumberFormat="1" applyFont="1" applyFill="1" applyBorder="1" applyAlignment="1">
      <alignment vertical="center" wrapText="1"/>
    </xf>
    <xf numFmtId="49" fontId="5" fillId="0" borderId="12" xfId="39" applyNumberFormat="1" applyFont="1" applyFill="1" applyBorder="1" applyAlignment="1">
      <alignment horizontal="center" vertical="center" wrapText="1"/>
    </xf>
    <xf numFmtId="0" fontId="5" fillId="0" borderId="10" xfId="39" applyFont="1" applyFill="1" applyBorder="1" applyAlignment="1">
      <alignment vertical="center" wrapText="1"/>
    </xf>
    <xf numFmtId="3" fontId="5" fillId="0" borderId="10" xfId="39" applyNumberFormat="1" applyFont="1" applyFill="1" applyBorder="1" applyAlignment="1">
      <alignment vertical="center" wrapText="1"/>
    </xf>
    <xf numFmtId="3" fontId="5" fillId="0" borderId="23" xfId="39" applyNumberFormat="1" applyFont="1" applyFill="1" applyBorder="1" applyAlignment="1">
      <alignment vertical="center" wrapText="1"/>
    </xf>
    <xf numFmtId="3" fontId="5" fillId="0" borderId="24" xfId="39" applyNumberFormat="1" applyFont="1" applyFill="1" applyBorder="1" applyAlignment="1">
      <alignment vertical="center" wrapText="1"/>
    </xf>
    <xf numFmtId="0" fontId="2" fillId="0" borderId="10" xfId="39" applyFont="1" applyFill="1" applyBorder="1" applyAlignment="1">
      <alignment vertical="center" wrapText="1"/>
    </xf>
    <xf numFmtId="3" fontId="2" fillId="0" borderId="10" xfId="39" applyNumberFormat="1" applyFont="1" applyFill="1" applyBorder="1" applyAlignment="1">
      <alignment vertical="center" wrapText="1"/>
    </xf>
    <xf numFmtId="3" fontId="2" fillId="0" borderId="24" xfId="39" applyNumberFormat="1" applyFont="1" applyFill="1" applyBorder="1" applyAlignment="1">
      <alignment vertical="center" wrapText="1"/>
    </xf>
    <xf numFmtId="0" fontId="2" fillId="0" borderId="0" xfId="38" applyFont="1" applyFill="1" applyAlignment="1">
      <alignment wrapText="1"/>
    </xf>
    <xf numFmtId="49" fontId="5" fillId="0" borderId="19" xfId="39" applyNumberFormat="1" applyFont="1" applyFill="1" applyBorder="1" applyAlignment="1">
      <alignment horizontal="center" vertical="center" wrapText="1"/>
    </xf>
    <xf numFmtId="0" fontId="5" fillId="0" borderId="29" xfId="39" applyFont="1" applyFill="1" applyBorder="1" applyAlignment="1">
      <alignment vertical="center" wrapText="1"/>
    </xf>
    <xf numFmtId="3" fontId="5" fillId="0" borderId="29" xfId="39" applyNumberFormat="1" applyFont="1" applyFill="1" applyBorder="1" applyAlignment="1">
      <alignment vertical="center" wrapText="1"/>
    </xf>
    <xf numFmtId="3" fontId="5" fillId="0" borderId="30" xfId="39" applyNumberFormat="1" applyFont="1" applyFill="1" applyBorder="1" applyAlignment="1">
      <alignment vertical="center" wrapText="1"/>
    </xf>
    <xf numFmtId="3" fontId="5" fillId="0" borderId="31" xfId="39" applyNumberFormat="1" applyFont="1" applyFill="1" applyBorder="1" applyAlignment="1">
      <alignment vertical="center" wrapText="1"/>
    </xf>
    <xf numFmtId="0" fontId="35" fillId="0" borderId="10" xfId="0" applyFont="1" applyFill="1" applyBorder="1" applyAlignment="1">
      <alignment horizontal="justify" vertical="center" wrapText="1"/>
    </xf>
    <xf numFmtId="0" fontId="35" fillId="0" borderId="10" xfId="0" applyFont="1" applyFill="1" applyBorder="1" applyAlignment="1">
      <alignment vertical="center"/>
    </xf>
    <xf numFmtId="0" fontId="2" fillId="0" borderId="0" xfId="38" applyFont="1" applyBorder="1" applyAlignment="1">
      <alignment wrapText="1"/>
    </xf>
    <xf numFmtId="0" fontId="3" fillId="0" borderId="0" xfId="38" applyFont="1" applyBorder="1" applyAlignment="1">
      <alignment wrapText="1"/>
    </xf>
    <xf numFmtId="0" fontId="4" fillId="0" borderId="0" xfId="38" applyFont="1" applyBorder="1" applyAlignment="1">
      <alignment horizontal="right" wrapText="1"/>
    </xf>
    <xf numFmtId="0" fontId="6" fillId="0" borderId="0" xfId="39" applyFont="1" applyAlignment="1">
      <alignment horizontal="center" wrapText="1"/>
    </xf>
    <xf numFmtId="0" fontId="2" fillId="0" borderId="32" xfId="39" applyFont="1" applyBorder="1" applyAlignment="1">
      <alignment horizontal="center" vertical="center" wrapText="1"/>
    </xf>
    <xf numFmtId="0" fontId="2" fillId="0" borderId="21" xfId="39" applyFont="1" applyBorder="1" applyAlignment="1">
      <alignment horizontal="center" vertical="center" wrapText="1"/>
    </xf>
    <xf numFmtId="0" fontId="2" fillId="0" borderId="26" xfId="39" applyFont="1" applyBorder="1" applyAlignment="1">
      <alignment horizontal="center" vertical="center" wrapText="1"/>
    </xf>
    <xf numFmtId="0" fontId="2" fillId="0" borderId="10" xfId="39" applyFont="1" applyBorder="1" applyAlignment="1">
      <alignment horizontal="center" vertical="center" wrapText="1"/>
    </xf>
    <xf numFmtId="0" fontId="7" fillId="0" borderId="42" xfId="39" applyFont="1" applyBorder="1" applyAlignment="1">
      <alignment horizontal="center" vertical="center" wrapText="1"/>
    </xf>
    <xf numFmtId="0" fontId="7" fillId="0" borderId="22" xfId="39" applyFont="1" applyBorder="1" applyAlignment="1">
      <alignment horizontal="center" vertical="center" wrapText="1"/>
    </xf>
    <xf numFmtId="0" fontId="7" fillId="0" borderId="26" xfId="39" applyFont="1" applyBorder="1" applyAlignment="1">
      <alignment horizontal="center" vertical="center" wrapText="1"/>
    </xf>
    <xf numFmtId="0" fontId="7" fillId="0" borderId="27" xfId="39" applyFont="1" applyBorder="1" applyAlignment="1">
      <alignment horizontal="center" vertical="center" wrapText="1"/>
    </xf>
    <xf numFmtId="0" fontId="7" fillId="0" borderId="43" xfId="39" applyFont="1" applyBorder="1" applyAlignment="1">
      <alignment horizontal="center" vertical="center" wrapText="1"/>
    </xf>
    <xf numFmtId="0" fontId="7" fillId="0" borderId="44" xfId="39" applyFont="1" applyBorder="1" applyAlignment="1">
      <alignment horizontal="center" vertical="center" wrapText="1"/>
    </xf>
    <xf numFmtId="0" fontId="9" fillId="0" borderId="10" xfId="38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0" fillId="0" borderId="23" xfId="0" applyFont="1" applyBorder="1" applyAlignment="1">
      <alignment horizontal="center"/>
    </xf>
    <xf numFmtId="0" fontId="0" fillId="0" borderId="45" xfId="0" applyBorder="1" applyAlignment="1"/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2" fillId="0" borderId="11" xfId="40" applyFont="1" applyBorder="1" applyAlignment="1">
      <alignment horizontal="center" vertical="center"/>
    </xf>
    <xf numFmtId="0" fontId="1" fillId="0" borderId="11" xfId="40" applyBorder="1" applyAlignment="1">
      <alignment horizontal="center" vertical="center"/>
    </xf>
    <xf numFmtId="0" fontId="5" fillId="0" borderId="13" xfId="40" applyFont="1" applyFill="1" applyBorder="1" applyAlignment="1">
      <alignment horizontal="right" vertical="center"/>
    </xf>
    <xf numFmtId="0" fontId="5" fillId="0" borderId="46" xfId="40" applyFont="1" applyFill="1" applyBorder="1" applyAlignment="1">
      <alignment horizontal="right" vertical="center"/>
    </xf>
    <xf numFmtId="0" fontId="5" fillId="0" borderId="22" xfId="40" applyFont="1" applyFill="1" applyBorder="1" applyAlignment="1">
      <alignment horizontal="right" vertical="center"/>
    </xf>
    <xf numFmtId="0" fontId="5" fillId="0" borderId="13" xfId="40" applyFont="1" applyFill="1" applyBorder="1" applyAlignment="1">
      <alignment horizontal="left" vertical="center" wrapText="1"/>
    </xf>
    <xf numFmtId="0" fontId="5" fillId="0" borderId="46" xfId="40" applyFont="1" applyFill="1" applyBorder="1" applyAlignment="1">
      <alignment horizontal="left" vertical="center" wrapText="1"/>
    </xf>
    <xf numFmtId="0" fontId="5" fillId="0" borderId="22" xfId="40" applyFont="1" applyFill="1" applyBorder="1" applyAlignment="1">
      <alignment horizontal="left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3" fontId="44" fillId="0" borderId="59" xfId="0" applyNumberFormat="1" applyFont="1" applyFill="1" applyBorder="1" applyAlignment="1">
      <alignment horizontal="center" vertical="center" wrapText="1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3" xfId="39"/>
    <cellStyle name="Normál_ingatlanok jelzálog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view="pageLayout" zoomScale="60" zoomScaleSheetLayoutView="93" zoomScalePageLayoutView="60" workbookViewId="0">
      <selection activeCell="L1" sqref="L1"/>
    </sheetView>
  </sheetViews>
  <sheetFormatPr defaultColWidth="21" defaultRowHeight="12.75" x14ac:dyDescent="0.2"/>
  <cols>
    <col min="1" max="1" width="8.85546875" customWidth="1"/>
    <col min="2" max="2" width="53.85546875" customWidth="1"/>
    <col min="3" max="3" width="11.7109375" customWidth="1"/>
    <col min="4" max="4" width="15.140625" style="110" customWidth="1"/>
    <col min="5" max="5" width="12.42578125" style="110" customWidth="1"/>
    <col min="6" max="6" width="12.7109375" style="110" customWidth="1"/>
    <col min="7" max="7" width="10.7109375" style="110" customWidth="1"/>
    <col min="8" max="8" width="11" style="110" customWidth="1"/>
    <col min="9" max="9" width="13.5703125" style="110" customWidth="1"/>
    <col min="10" max="10" width="12.85546875" style="110" customWidth="1"/>
    <col min="11" max="11" width="14.5703125" style="110" customWidth="1"/>
    <col min="12" max="12" width="13.85546875" style="110" customWidth="1"/>
    <col min="13" max="13" width="15.28515625" style="110" customWidth="1"/>
    <col min="14" max="14" width="15.85546875" style="175" customWidth="1"/>
  </cols>
  <sheetData>
    <row r="1" spans="1:14" ht="123" customHeight="1" x14ac:dyDescent="0.2">
      <c r="A1" s="94" t="s">
        <v>223</v>
      </c>
      <c r="B1" s="94" t="s">
        <v>224</v>
      </c>
      <c r="C1" s="95" t="s">
        <v>114</v>
      </c>
      <c r="D1" s="96" t="s">
        <v>225</v>
      </c>
      <c r="E1" s="96" t="s">
        <v>467</v>
      </c>
      <c r="F1" s="96" t="s">
        <v>226</v>
      </c>
      <c r="G1" s="96" t="s">
        <v>84</v>
      </c>
      <c r="H1" s="96" t="s">
        <v>51</v>
      </c>
      <c r="I1" s="96" t="s">
        <v>119</v>
      </c>
      <c r="J1" s="96" t="s">
        <v>203</v>
      </c>
      <c r="K1" s="96" t="s">
        <v>227</v>
      </c>
      <c r="L1" s="96" t="s">
        <v>228</v>
      </c>
      <c r="M1" s="96" t="s">
        <v>229</v>
      </c>
      <c r="N1" s="96" t="s">
        <v>1</v>
      </c>
    </row>
    <row r="2" spans="1:14" x14ac:dyDescent="0.2">
      <c r="A2" s="240"/>
      <c r="B2" s="240">
        <v>1</v>
      </c>
      <c r="C2" s="241">
        <v>2</v>
      </c>
      <c r="D2" s="242">
        <v>3</v>
      </c>
      <c r="E2" s="241">
        <v>4</v>
      </c>
      <c r="F2" s="241">
        <v>5</v>
      </c>
      <c r="G2" s="241">
        <v>6</v>
      </c>
      <c r="H2" s="241">
        <v>7</v>
      </c>
      <c r="I2" s="241">
        <v>8</v>
      </c>
      <c r="J2" s="241">
        <v>9</v>
      </c>
      <c r="K2" s="241">
        <v>10</v>
      </c>
      <c r="L2" s="241">
        <v>11</v>
      </c>
      <c r="M2" s="241">
        <v>12</v>
      </c>
      <c r="N2" s="243">
        <v>13</v>
      </c>
    </row>
    <row r="3" spans="1:14" x14ac:dyDescent="0.2">
      <c r="A3" s="128" t="s">
        <v>230</v>
      </c>
      <c r="B3" s="129" t="s">
        <v>231</v>
      </c>
      <c r="C3" s="99"/>
      <c r="D3" s="100"/>
      <c r="E3" s="99"/>
      <c r="F3" s="99"/>
      <c r="G3" s="99"/>
      <c r="H3" s="99"/>
      <c r="I3" s="99"/>
      <c r="J3" s="99"/>
      <c r="K3" s="99"/>
      <c r="L3" s="132">
        <v>454381</v>
      </c>
      <c r="M3" s="132">
        <v>6294984</v>
      </c>
      <c r="N3" s="173">
        <f>SUM(D3:M3)</f>
        <v>6749365</v>
      </c>
    </row>
    <row r="4" spans="1:14" s="134" customFormat="1" x14ac:dyDescent="0.2">
      <c r="A4" s="97" t="s">
        <v>232</v>
      </c>
      <c r="B4" s="98" t="s">
        <v>233</v>
      </c>
      <c r="C4" s="99">
        <v>4946</v>
      </c>
      <c r="D4" s="99">
        <v>14817</v>
      </c>
      <c r="E4" s="99">
        <v>17624</v>
      </c>
      <c r="F4" s="99">
        <v>330220</v>
      </c>
      <c r="G4" s="99">
        <v>78777</v>
      </c>
      <c r="H4" s="99"/>
      <c r="I4" s="99"/>
      <c r="J4" s="99"/>
      <c r="K4" s="99"/>
      <c r="L4" s="99"/>
      <c r="M4" s="99">
        <v>3493794</v>
      </c>
      <c r="N4" s="103">
        <f>SUM(C4:M4)</f>
        <v>3940178</v>
      </c>
    </row>
    <row r="5" spans="1:14" x14ac:dyDescent="0.2">
      <c r="A5" s="128" t="s">
        <v>234</v>
      </c>
      <c r="B5" s="129" t="s">
        <v>235</v>
      </c>
      <c r="C5" s="99"/>
      <c r="D5" s="100"/>
      <c r="E5" s="99"/>
      <c r="F5" s="99"/>
      <c r="G5" s="99"/>
      <c r="H5" s="99"/>
      <c r="I5" s="99"/>
      <c r="J5" s="99"/>
      <c r="K5" s="99"/>
      <c r="L5" s="132"/>
      <c r="M5" s="132"/>
      <c r="N5" s="103">
        <f t="shared" ref="N5:N68" si="0">SUM(C5:M5)</f>
        <v>0</v>
      </c>
    </row>
    <row r="6" spans="1:14" s="133" customFormat="1" ht="25.5" x14ac:dyDescent="0.2">
      <c r="A6" s="101" t="s">
        <v>236</v>
      </c>
      <c r="B6" s="102" t="s">
        <v>237</v>
      </c>
      <c r="C6" s="103">
        <f>SUM(C3,C4,C5)</f>
        <v>4946</v>
      </c>
      <c r="D6" s="103">
        <f t="shared" ref="D6:M6" si="1">SUM(D3,D4,D5)</f>
        <v>14817</v>
      </c>
      <c r="E6" s="103">
        <f>SUM(E3,E4,E5)</f>
        <v>17624</v>
      </c>
      <c r="F6" s="103">
        <f t="shared" si="1"/>
        <v>330220</v>
      </c>
      <c r="G6" s="103">
        <f t="shared" si="1"/>
        <v>78777</v>
      </c>
      <c r="H6" s="103">
        <f t="shared" si="1"/>
        <v>0</v>
      </c>
      <c r="I6" s="103">
        <f t="shared" si="1"/>
        <v>0</v>
      </c>
      <c r="J6" s="103">
        <f t="shared" si="1"/>
        <v>0</v>
      </c>
      <c r="K6" s="103">
        <f t="shared" si="1"/>
        <v>0</v>
      </c>
      <c r="L6" s="103">
        <f t="shared" si="1"/>
        <v>454381</v>
      </c>
      <c r="M6" s="103">
        <f t="shared" si="1"/>
        <v>9788778</v>
      </c>
      <c r="N6" s="103">
        <f t="shared" si="0"/>
        <v>10689543</v>
      </c>
    </row>
    <row r="7" spans="1:14" x14ac:dyDescent="0.2">
      <c r="A7" s="128" t="s">
        <v>238</v>
      </c>
      <c r="B7" s="129" t="s">
        <v>239</v>
      </c>
      <c r="C7" s="99"/>
      <c r="D7" s="104"/>
      <c r="E7" s="99">
        <v>4529737</v>
      </c>
      <c r="F7" s="99">
        <v>16452379</v>
      </c>
      <c r="G7" s="99">
        <v>13289216</v>
      </c>
      <c r="H7" s="99"/>
      <c r="I7" s="99">
        <v>94470156</v>
      </c>
      <c r="J7" s="99">
        <v>771652</v>
      </c>
      <c r="K7" s="99"/>
      <c r="L7" s="132"/>
      <c r="M7" s="132">
        <v>20697935664</v>
      </c>
      <c r="N7" s="103">
        <f t="shared" si="0"/>
        <v>20827448804</v>
      </c>
    </row>
    <row r="8" spans="1:14" s="65" customFormat="1" x14ac:dyDescent="0.2">
      <c r="A8" s="97" t="s">
        <v>240</v>
      </c>
      <c r="B8" s="98" t="s">
        <v>241</v>
      </c>
      <c r="C8" s="99">
        <v>19340617</v>
      </c>
      <c r="D8" s="100">
        <v>33271979</v>
      </c>
      <c r="E8" s="99">
        <v>2087214</v>
      </c>
      <c r="F8" s="99">
        <v>4479587</v>
      </c>
      <c r="G8" s="99">
        <v>3554310</v>
      </c>
      <c r="H8" s="99">
        <v>508868</v>
      </c>
      <c r="I8" s="99">
        <v>77248193</v>
      </c>
      <c r="J8" s="99">
        <v>2185824</v>
      </c>
      <c r="K8" s="99">
        <v>142427002</v>
      </c>
      <c r="L8" s="132">
        <v>1142772</v>
      </c>
      <c r="M8" s="132">
        <v>243243042</v>
      </c>
      <c r="N8" s="103">
        <f t="shared" si="0"/>
        <v>529489408</v>
      </c>
    </row>
    <row r="9" spans="1:14" x14ac:dyDescent="0.2">
      <c r="A9" s="128" t="s">
        <v>242</v>
      </c>
      <c r="B9" s="129" t="s">
        <v>243</v>
      </c>
      <c r="C9" s="99"/>
      <c r="D9" s="100"/>
      <c r="E9" s="99"/>
      <c r="F9" s="99"/>
      <c r="G9" s="99"/>
      <c r="H9" s="99"/>
      <c r="I9" s="99"/>
      <c r="J9" s="99"/>
      <c r="K9" s="99"/>
      <c r="L9" s="132"/>
      <c r="M9" s="132"/>
      <c r="N9" s="103">
        <f t="shared" si="0"/>
        <v>0</v>
      </c>
    </row>
    <row r="10" spans="1:14" s="55" customFormat="1" x14ac:dyDescent="0.2">
      <c r="A10" s="97" t="s">
        <v>244</v>
      </c>
      <c r="B10" s="98" t="s">
        <v>245</v>
      </c>
      <c r="C10" s="103"/>
      <c r="D10" s="103"/>
      <c r="E10" s="103">
        <v>260315</v>
      </c>
      <c r="F10" s="103"/>
      <c r="G10" s="103">
        <v>1693271</v>
      </c>
      <c r="H10" s="103"/>
      <c r="I10" s="103"/>
      <c r="J10" s="103"/>
      <c r="K10" s="103"/>
      <c r="L10" s="103"/>
      <c r="M10" s="103">
        <v>1595298681</v>
      </c>
      <c r="N10" s="103">
        <f t="shared" si="0"/>
        <v>1597252267</v>
      </c>
    </row>
    <row r="11" spans="1:14" x14ac:dyDescent="0.2">
      <c r="A11" s="128" t="s">
        <v>246</v>
      </c>
      <c r="B11" s="129" t="s">
        <v>247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3">
        <f t="shared" si="0"/>
        <v>0</v>
      </c>
    </row>
    <row r="12" spans="1:14" s="133" customFormat="1" ht="25.5" x14ac:dyDescent="0.2">
      <c r="A12" s="101" t="s">
        <v>248</v>
      </c>
      <c r="B12" s="102" t="s">
        <v>249</v>
      </c>
      <c r="C12" s="103">
        <f>SUM(C7,C8,C9,C10,C11)</f>
        <v>19340617</v>
      </c>
      <c r="D12" s="103">
        <f t="shared" ref="D12:M12" si="2">SUM(D7,D8,D9,D10,D11)</f>
        <v>33271979</v>
      </c>
      <c r="E12" s="103">
        <f t="shared" si="2"/>
        <v>6877266</v>
      </c>
      <c r="F12" s="103">
        <f t="shared" si="2"/>
        <v>20931966</v>
      </c>
      <c r="G12" s="103">
        <f t="shared" si="2"/>
        <v>18536797</v>
      </c>
      <c r="H12" s="103">
        <f t="shared" si="2"/>
        <v>508868</v>
      </c>
      <c r="I12" s="103">
        <f t="shared" si="2"/>
        <v>171718349</v>
      </c>
      <c r="J12" s="103">
        <f t="shared" si="2"/>
        <v>2957476</v>
      </c>
      <c r="K12" s="103">
        <f t="shared" si="2"/>
        <v>142427002</v>
      </c>
      <c r="L12" s="103">
        <f t="shared" si="2"/>
        <v>1142772</v>
      </c>
      <c r="M12" s="103">
        <f t="shared" si="2"/>
        <v>22536477387</v>
      </c>
      <c r="N12" s="103">
        <f t="shared" si="0"/>
        <v>22954190479</v>
      </c>
    </row>
    <row r="13" spans="1:14" x14ac:dyDescent="0.2">
      <c r="A13" s="128" t="s">
        <v>250</v>
      </c>
      <c r="B13" s="129" t="s">
        <v>251</v>
      </c>
      <c r="C13" s="99"/>
      <c r="D13" s="99"/>
      <c r="E13" s="99"/>
      <c r="F13" s="99"/>
      <c r="G13" s="99"/>
      <c r="H13" s="99"/>
      <c r="I13" s="99"/>
      <c r="J13" s="99"/>
      <c r="K13" s="99"/>
      <c r="L13" s="132"/>
      <c r="M13" s="132">
        <v>122122000</v>
      </c>
      <c r="N13" s="103">
        <f t="shared" si="0"/>
        <v>122122000</v>
      </c>
    </row>
    <row r="14" spans="1:14" x14ac:dyDescent="0.2">
      <c r="A14" s="128" t="s">
        <v>252</v>
      </c>
      <c r="B14" s="129" t="s">
        <v>253</v>
      </c>
      <c r="C14" s="99"/>
      <c r="D14" s="99"/>
      <c r="E14" s="99"/>
      <c r="F14" s="99"/>
      <c r="G14" s="99"/>
      <c r="H14" s="99"/>
      <c r="I14" s="99"/>
      <c r="J14" s="99"/>
      <c r="K14" s="99"/>
      <c r="L14" s="132"/>
      <c r="M14" s="132">
        <v>132000</v>
      </c>
      <c r="N14" s="103">
        <f t="shared" si="0"/>
        <v>132000</v>
      </c>
    </row>
    <row r="15" spans="1:14" x14ac:dyDescent="0.2">
      <c r="A15" s="128" t="s">
        <v>254</v>
      </c>
      <c r="B15" s="98" t="s">
        <v>516</v>
      </c>
      <c r="C15" s="99"/>
      <c r="D15" s="99"/>
      <c r="E15" s="99"/>
      <c r="F15" s="99"/>
      <c r="G15" s="99"/>
      <c r="H15" s="99"/>
      <c r="I15" s="99"/>
      <c r="J15" s="99"/>
      <c r="K15" s="99"/>
      <c r="L15" s="132"/>
      <c r="M15" s="132">
        <v>121990000</v>
      </c>
      <c r="N15" s="103">
        <f t="shared" si="0"/>
        <v>121990000</v>
      </c>
    </row>
    <row r="16" spans="1:14" ht="25.5" x14ac:dyDescent="0.2">
      <c r="A16" s="128" t="s">
        <v>255</v>
      </c>
      <c r="B16" s="129" t="s">
        <v>256</v>
      </c>
      <c r="C16" s="99"/>
      <c r="D16" s="99"/>
      <c r="E16" s="99"/>
      <c r="F16" s="99"/>
      <c r="G16" s="99"/>
      <c r="H16" s="99"/>
      <c r="I16" s="99"/>
      <c r="J16" s="99"/>
      <c r="K16" s="99"/>
      <c r="L16" s="132"/>
      <c r="M16" s="132"/>
      <c r="N16" s="103">
        <f t="shared" si="0"/>
        <v>0</v>
      </c>
    </row>
    <row r="17" spans="1:14" ht="14.25" customHeight="1" x14ac:dyDescent="0.2">
      <c r="A17" s="128" t="s">
        <v>257</v>
      </c>
      <c r="B17" s="129" t="s">
        <v>258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3">
        <f t="shared" si="0"/>
        <v>0</v>
      </c>
    </row>
    <row r="18" spans="1:14" x14ac:dyDescent="0.2">
      <c r="A18" s="128" t="s">
        <v>259</v>
      </c>
      <c r="B18" s="129" t="s">
        <v>260</v>
      </c>
      <c r="C18" s="99"/>
      <c r="D18" s="99"/>
      <c r="E18" s="99"/>
      <c r="F18" s="99"/>
      <c r="G18" s="99"/>
      <c r="H18" s="99"/>
      <c r="I18" s="99"/>
      <c r="J18" s="99"/>
      <c r="K18" s="99"/>
      <c r="L18" s="132"/>
      <c r="M18" s="132"/>
      <c r="N18" s="103">
        <f t="shared" si="0"/>
        <v>0</v>
      </c>
    </row>
    <row r="19" spans="1:14" x14ac:dyDescent="0.2">
      <c r="A19" s="128" t="s">
        <v>261</v>
      </c>
      <c r="B19" s="129" t="s">
        <v>262</v>
      </c>
      <c r="C19" s="99"/>
      <c r="D19" s="99"/>
      <c r="E19" s="99"/>
      <c r="F19" s="99"/>
      <c r="G19" s="99"/>
      <c r="H19" s="99"/>
      <c r="I19" s="99"/>
      <c r="J19" s="99"/>
      <c r="K19" s="99"/>
      <c r="L19" s="132"/>
      <c r="M19" s="132"/>
      <c r="N19" s="103">
        <f t="shared" si="0"/>
        <v>0</v>
      </c>
    </row>
    <row r="20" spans="1:14" ht="25.5" x14ac:dyDescent="0.2">
      <c r="A20" s="101" t="s">
        <v>263</v>
      </c>
      <c r="B20" s="102" t="s">
        <v>264</v>
      </c>
      <c r="C20" s="99">
        <f>SUM(C13,C16,C19)</f>
        <v>0</v>
      </c>
      <c r="D20" s="99">
        <f t="shared" ref="D20:M20" si="3">SUM(D13,D16,D19)</f>
        <v>0</v>
      </c>
      <c r="E20" s="99">
        <f t="shared" si="3"/>
        <v>0</v>
      </c>
      <c r="F20" s="99">
        <f t="shared" si="3"/>
        <v>0</v>
      </c>
      <c r="G20" s="99">
        <f t="shared" si="3"/>
        <v>0</v>
      </c>
      <c r="H20" s="99">
        <f t="shared" si="3"/>
        <v>0</v>
      </c>
      <c r="I20" s="99">
        <f t="shared" si="3"/>
        <v>0</v>
      </c>
      <c r="J20" s="99">
        <f t="shared" si="3"/>
        <v>0</v>
      </c>
      <c r="K20" s="99">
        <f t="shared" si="3"/>
        <v>0</v>
      </c>
      <c r="L20" s="99">
        <f t="shared" si="3"/>
        <v>0</v>
      </c>
      <c r="M20" s="99">
        <f t="shared" si="3"/>
        <v>122122000</v>
      </c>
      <c r="N20" s="103">
        <f t="shared" si="0"/>
        <v>122122000</v>
      </c>
    </row>
    <row r="21" spans="1:14" s="55" customFormat="1" x14ac:dyDescent="0.2">
      <c r="A21" s="97" t="s">
        <v>265</v>
      </c>
      <c r="B21" s="98" t="s">
        <v>266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>
        <f t="shared" si="0"/>
        <v>0</v>
      </c>
    </row>
    <row r="22" spans="1:14" ht="25.5" x14ac:dyDescent="0.2">
      <c r="A22" s="97" t="s">
        <v>267</v>
      </c>
      <c r="B22" s="98" t="s">
        <v>268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103">
        <f t="shared" si="0"/>
        <v>0</v>
      </c>
    </row>
    <row r="23" spans="1:14" s="133" customFormat="1" ht="25.5" x14ac:dyDescent="0.2">
      <c r="A23" s="101" t="s">
        <v>269</v>
      </c>
      <c r="B23" s="102" t="s">
        <v>270</v>
      </c>
      <c r="C23" s="103"/>
      <c r="D23" s="103">
        <f t="shared" ref="D23:M23" si="4">SUM(D21,D22)</f>
        <v>0</v>
      </c>
      <c r="E23" s="103">
        <f t="shared" si="4"/>
        <v>0</v>
      </c>
      <c r="F23" s="103">
        <f t="shared" si="4"/>
        <v>0</v>
      </c>
      <c r="G23" s="103">
        <f t="shared" si="4"/>
        <v>0</v>
      </c>
      <c r="H23" s="103">
        <f t="shared" si="4"/>
        <v>0</v>
      </c>
      <c r="I23" s="103">
        <f t="shared" si="4"/>
        <v>0</v>
      </c>
      <c r="J23" s="103">
        <f t="shared" si="4"/>
        <v>0</v>
      </c>
      <c r="K23" s="103">
        <f t="shared" si="4"/>
        <v>0</v>
      </c>
      <c r="L23" s="103">
        <f t="shared" si="4"/>
        <v>0</v>
      </c>
      <c r="M23" s="103">
        <f t="shared" si="4"/>
        <v>0</v>
      </c>
      <c r="N23" s="103">
        <f t="shared" si="0"/>
        <v>0</v>
      </c>
    </row>
    <row r="24" spans="1:14" s="133" customFormat="1" ht="25.5" x14ac:dyDescent="0.2">
      <c r="A24" s="101" t="s">
        <v>271</v>
      </c>
      <c r="B24" s="102" t="s">
        <v>272</v>
      </c>
      <c r="C24" s="103">
        <f t="shared" ref="C24:M24" si="5">SUM(C6,C12,C20,C23)</f>
        <v>19345563</v>
      </c>
      <c r="D24" s="103">
        <f t="shared" si="5"/>
        <v>33286796</v>
      </c>
      <c r="E24" s="103">
        <f t="shared" si="5"/>
        <v>6894890</v>
      </c>
      <c r="F24" s="103">
        <f t="shared" si="5"/>
        <v>21262186</v>
      </c>
      <c r="G24" s="103">
        <f t="shared" si="5"/>
        <v>18615574</v>
      </c>
      <c r="H24" s="103">
        <f t="shared" si="5"/>
        <v>508868</v>
      </c>
      <c r="I24" s="103">
        <f t="shared" si="5"/>
        <v>171718349</v>
      </c>
      <c r="J24" s="103">
        <f t="shared" si="5"/>
        <v>2957476</v>
      </c>
      <c r="K24" s="103">
        <f t="shared" si="5"/>
        <v>142427002</v>
      </c>
      <c r="L24" s="103">
        <f t="shared" si="5"/>
        <v>1597153</v>
      </c>
      <c r="M24" s="103">
        <f t="shared" si="5"/>
        <v>22668388165</v>
      </c>
      <c r="N24" s="103">
        <f t="shared" si="0"/>
        <v>23087002022</v>
      </c>
    </row>
    <row r="25" spans="1:14" x14ac:dyDescent="0.2">
      <c r="A25" s="128" t="s">
        <v>273</v>
      </c>
      <c r="B25" s="129" t="s">
        <v>274</v>
      </c>
      <c r="C25" s="99">
        <v>2469101</v>
      </c>
      <c r="D25" s="99">
        <v>7520704</v>
      </c>
      <c r="E25" s="99"/>
      <c r="F25" s="99"/>
      <c r="G25" s="99"/>
      <c r="H25" s="99"/>
      <c r="I25" s="99">
        <v>1156875</v>
      </c>
      <c r="J25" s="99"/>
      <c r="K25" s="99"/>
      <c r="L25" s="132"/>
      <c r="M25" s="132">
        <v>20016</v>
      </c>
      <c r="N25" s="103">
        <f t="shared" si="0"/>
        <v>11166696</v>
      </c>
    </row>
    <row r="26" spans="1:14" x14ac:dyDescent="0.2">
      <c r="A26" s="128" t="s">
        <v>275</v>
      </c>
      <c r="B26" s="129" t="s">
        <v>276</v>
      </c>
      <c r="C26" s="99"/>
      <c r="D26" s="99"/>
      <c r="E26" s="99"/>
      <c r="F26" s="99"/>
      <c r="G26" s="99"/>
      <c r="H26" s="99"/>
      <c r="I26" s="99"/>
      <c r="J26" s="99"/>
      <c r="K26" s="99"/>
      <c r="L26" s="132"/>
      <c r="M26" s="132"/>
      <c r="N26" s="103">
        <f t="shared" si="0"/>
        <v>0</v>
      </c>
    </row>
    <row r="27" spans="1:14" s="55" customFormat="1" x14ac:dyDescent="0.2">
      <c r="A27" s="130" t="s">
        <v>277</v>
      </c>
      <c r="B27" s="131" t="s">
        <v>278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>
        <f t="shared" si="0"/>
        <v>0</v>
      </c>
    </row>
    <row r="28" spans="1:14" s="55" customFormat="1" ht="25.5" x14ac:dyDescent="0.2">
      <c r="A28" s="130" t="s">
        <v>279</v>
      </c>
      <c r="B28" s="131" t="s">
        <v>280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>
        <v>5100840</v>
      </c>
      <c r="N28" s="103">
        <f t="shared" si="0"/>
        <v>5100840</v>
      </c>
    </row>
    <row r="29" spans="1:14" x14ac:dyDescent="0.2">
      <c r="A29" s="128" t="s">
        <v>281</v>
      </c>
      <c r="B29" s="129" t="s">
        <v>282</v>
      </c>
      <c r="C29" s="99"/>
      <c r="D29" s="100"/>
      <c r="E29" s="99"/>
      <c r="F29" s="99"/>
      <c r="G29" s="99"/>
      <c r="H29" s="99"/>
      <c r="I29" s="99"/>
      <c r="J29" s="99"/>
      <c r="K29" s="99"/>
      <c r="L29" s="132"/>
      <c r="M29" s="132"/>
      <c r="N29" s="103">
        <f t="shared" si="0"/>
        <v>0</v>
      </c>
    </row>
    <row r="30" spans="1:14" s="133" customFormat="1" x14ac:dyDescent="0.2">
      <c r="A30" s="101" t="s">
        <v>283</v>
      </c>
      <c r="B30" s="102" t="s">
        <v>284</v>
      </c>
      <c r="C30" s="103">
        <f>SUM(C25,C26,C27,C28,C29)</f>
        <v>2469101</v>
      </c>
      <c r="D30" s="103">
        <f t="shared" ref="D30:M30" si="6">SUM(D25,D26,D27,D28,D29)</f>
        <v>7520704</v>
      </c>
      <c r="E30" s="103">
        <f t="shared" si="6"/>
        <v>0</v>
      </c>
      <c r="F30" s="103">
        <f t="shared" si="6"/>
        <v>0</v>
      </c>
      <c r="G30" s="103">
        <f t="shared" si="6"/>
        <v>0</v>
      </c>
      <c r="H30" s="103">
        <f t="shared" si="6"/>
        <v>0</v>
      </c>
      <c r="I30" s="103">
        <f t="shared" si="6"/>
        <v>1156875</v>
      </c>
      <c r="J30" s="103">
        <f t="shared" si="6"/>
        <v>0</v>
      </c>
      <c r="K30" s="103">
        <f t="shared" si="6"/>
        <v>0</v>
      </c>
      <c r="L30" s="103">
        <f t="shared" si="6"/>
        <v>0</v>
      </c>
      <c r="M30" s="103">
        <f t="shared" si="6"/>
        <v>5120856</v>
      </c>
      <c r="N30" s="103">
        <f t="shared" si="0"/>
        <v>16267536</v>
      </c>
    </row>
    <row r="31" spans="1:14" x14ac:dyDescent="0.2">
      <c r="A31" s="128" t="s">
        <v>285</v>
      </c>
      <c r="B31" s="129" t="s">
        <v>286</v>
      </c>
      <c r="C31" s="99"/>
      <c r="D31" s="99"/>
      <c r="E31" s="99"/>
      <c r="F31" s="99"/>
      <c r="G31" s="99"/>
      <c r="H31" s="99"/>
      <c r="I31" s="99"/>
      <c r="J31" s="99"/>
      <c r="K31" s="99"/>
      <c r="L31" s="132"/>
      <c r="M31" s="132"/>
      <c r="N31" s="103">
        <f t="shared" si="0"/>
        <v>0</v>
      </c>
    </row>
    <row r="32" spans="1:14" ht="25.5" x14ac:dyDescent="0.2">
      <c r="A32" s="128" t="s">
        <v>287</v>
      </c>
      <c r="B32" s="129" t="s">
        <v>288</v>
      </c>
      <c r="C32" s="99"/>
      <c r="D32" s="99"/>
      <c r="E32" s="99"/>
      <c r="F32" s="99"/>
      <c r="G32" s="99"/>
      <c r="H32" s="99"/>
      <c r="I32" s="99"/>
      <c r="J32" s="99"/>
      <c r="K32" s="99"/>
      <c r="L32" s="132"/>
      <c r="M32" s="132"/>
      <c r="N32" s="103">
        <f t="shared" si="0"/>
        <v>0</v>
      </c>
    </row>
    <row r="33" spans="1:14" x14ac:dyDescent="0.2">
      <c r="A33" s="128" t="s">
        <v>289</v>
      </c>
      <c r="B33" s="129" t="s">
        <v>290</v>
      </c>
      <c r="C33" s="99"/>
      <c r="D33" s="99"/>
      <c r="E33" s="99"/>
      <c r="F33" s="99"/>
      <c r="G33" s="99"/>
      <c r="H33" s="99"/>
      <c r="I33" s="99"/>
      <c r="J33" s="99"/>
      <c r="K33" s="99"/>
      <c r="L33" s="132"/>
      <c r="M33" s="132"/>
      <c r="N33" s="103">
        <f t="shared" si="0"/>
        <v>0</v>
      </c>
    </row>
    <row r="34" spans="1:14" s="134" customFormat="1" x14ac:dyDescent="0.2">
      <c r="A34" s="97" t="s">
        <v>291</v>
      </c>
      <c r="B34" s="98" t="s">
        <v>292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3">
        <f t="shared" si="0"/>
        <v>0</v>
      </c>
    </row>
    <row r="35" spans="1:14" x14ac:dyDescent="0.2">
      <c r="A35" s="128" t="s">
        <v>293</v>
      </c>
      <c r="B35" s="129" t="s">
        <v>294</v>
      </c>
      <c r="C35" s="99"/>
      <c r="D35" s="99"/>
      <c r="E35" s="99"/>
      <c r="F35" s="99"/>
      <c r="G35" s="99"/>
      <c r="H35" s="99"/>
      <c r="I35" s="99"/>
      <c r="J35" s="99"/>
      <c r="K35" s="99"/>
      <c r="L35" s="132"/>
      <c r="M35" s="132"/>
      <c r="N35" s="103">
        <f t="shared" si="0"/>
        <v>0</v>
      </c>
    </row>
    <row r="36" spans="1:14" x14ac:dyDescent="0.2">
      <c r="A36" s="128" t="s">
        <v>295</v>
      </c>
      <c r="B36" s="129" t="s">
        <v>296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3">
        <f t="shared" si="0"/>
        <v>0</v>
      </c>
    </row>
    <row r="37" spans="1:14" x14ac:dyDescent="0.2">
      <c r="A37" s="128" t="s">
        <v>297</v>
      </c>
      <c r="B37" s="129" t="s">
        <v>298</v>
      </c>
      <c r="C37" s="99"/>
      <c r="D37" s="99"/>
      <c r="E37" s="99"/>
      <c r="F37" s="99"/>
      <c r="G37" s="99"/>
      <c r="H37" s="99"/>
      <c r="I37" s="99"/>
      <c r="J37" s="99"/>
      <c r="K37" s="99"/>
      <c r="L37" s="132"/>
      <c r="M37" s="132"/>
      <c r="N37" s="103">
        <f t="shared" si="0"/>
        <v>0</v>
      </c>
    </row>
    <row r="38" spans="1:14" s="133" customFormat="1" x14ac:dyDescent="0.2">
      <c r="A38" s="101" t="s">
        <v>299</v>
      </c>
      <c r="B38" s="102" t="s">
        <v>300</v>
      </c>
      <c r="C38" s="103">
        <f>SUM(C31,C32)</f>
        <v>0</v>
      </c>
      <c r="D38" s="103">
        <f t="shared" ref="D38:M38" si="7">SUM(D31,D32)</f>
        <v>0</v>
      </c>
      <c r="E38" s="103">
        <f t="shared" si="7"/>
        <v>0</v>
      </c>
      <c r="F38" s="103">
        <f t="shared" si="7"/>
        <v>0</v>
      </c>
      <c r="G38" s="103">
        <f t="shared" si="7"/>
        <v>0</v>
      </c>
      <c r="H38" s="103">
        <f t="shared" si="7"/>
        <v>0</v>
      </c>
      <c r="I38" s="103">
        <f t="shared" si="7"/>
        <v>0</v>
      </c>
      <c r="J38" s="103">
        <f t="shared" si="7"/>
        <v>0</v>
      </c>
      <c r="K38" s="103">
        <f t="shared" si="7"/>
        <v>0</v>
      </c>
      <c r="L38" s="103">
        <f t="shared" si="7"/>
        <v>0</v>
      </c>
      <c r="M38" s="103">
        <f t="shared" si="7"/>
        <v>0</v>
      </c>
      <c r="N38" s="103">
        <f t="shared" si="0"/>
        <v>0</v>
      </c>
    </row>
    <row r="39" spans="1:14" s="133" customFormat="1" ht="38.25" x14ac:dyDescent="0.2">
      <c r="A39" s="101" t="s">
        <v>301</v>
      </c>
      <c r="B39" s="102" t="s">
        <v>302</v>
      </c>
      <c r="C39" s="103">
        <f>SUM(C30,C38)</f>
        <v>2469101</v>
      </c>
      <c r="D39" s="103">
        <f t="shared" ref="D39:M39" si="8">SUM(D30,D38)</f>
        <v>7520704</v>
      </c>
      <c r="E39" s="103">
        <f t="shared" si="8"/>
        <v>0</v>
      </c>
      <c r="F39" s="103">
        <f t="shared" si="8"/>
        <v>0</v>
      </c>
      <c r="G39" s="103">
        <f t="shared" si="8"/>
        <v>0</v>
      </c>
      <c r="H39" s="103">
        <f t="shared" si="8"/>
        <v>0</v>
      </c>
      <c r="I39" s="103">
        <f t="shared" si="8"/>
        <v>1156875</v>
      </c>
      <c r="J39" s="103">
        <f t="shared" si="8"/>
        <v>0</v>
      </c>
      <c r="K39" s="103">
        <f t="shared" si="8"/>
        <v>0</v>
      </c>
      <c r="L39" s="103">
        <f t="shared" si="8"/>
        <v>0</v>
      </c>
      <c r="M39" s="103">
        <f t="shared" si="8"/>
        <v>5120856</v>
      </c>
      <c r="N39" s="103">
        <f t="shared" si="0"/>
        <v>16267536</v>
      </c>
    </row>
    <row r="40" spans="1:14" x14ac:dyDescent="0.2">
      <c r="A40" s="128" t="s">
        <v>303</v>
      </c>
      <c r="B40" s="129" t="s">
        <v>304</v>
      </c>
      <c r="C40" s="99"/>
      <c r="D40" s="99"/>
      <c r="E40" s="99">
        <f t="shared" ref="E40" si="9">SUM(C40:D40)</f>
        <v>0</v>
      </c>
      <c r="F40" s="99"/>
      <c r="G40" s="99"/>
      <c r="H40" s="99"/>
      <c r="I40" s="99"/>
      <c r="J40" s="99"/>
      <c r="K40" s="99"/>
      <c r="L40" s="132"/>
      <c r="M40" s="132"/>
      <c r="N40" s="103">
        <f t="shared" si="0"/>
        <v>0</v>
      </c>
    </row>
    <row r="41" spans="1:14" x14ac:dyDescent="0.2">
      <c r="A41" s="128" t="s">
        <v>305</v>
      </c>
      <c r="B41" s="98" t="s">
        <v>520</v>
      </c>
      <c r="C41" s="99">
        <v>171985</v>
      </c>
      <c r="D41" s="99">
        <v>117390</v>
      </c>
      <c r="E41" s="99">
        <v>4835</v>
      </c>
      <c r="F41" s="99">
        <v>61040</v>
      </c>
      <c r="G41" s="99"/>
      <c r="H41" s="99">
        <v>516150</v>
      </c>
      <c r="I41" s="99">
        <v>476240</v>
      </c>
      <c r="J41" s="99">
        <v>1965</v>
      </c>
      <c r="K41" s="99">
        <v>24540</v>
      </c>
      <c r="L41" s="132">
        <v>289300</v>
      </c>
      <c r="M41" s="132">
        <v>280235</v>
      </c>
      <c r="N41" s="103">
        <f t="shared" si="0"/>
        <v>1943680</v>
      </c>
    </row>
    <row r="42" spans="1:14" s="134" customFormat="1" x14ac:dyDescent="0.2">
      <c r="A42" s="97" t="s">
        <v>306</v>
      </c>
      <c r="B42" s="98" t="s">
        <v>517</v>
      </c>
      <c r="C42" s="99">
        <v>862542</v>
      </c>
      <c r="D42" s="99">
        <v>1592469</v>
      </c>
      <c r="E42" s="99">
        <v>6894061</v>
      </c>
      <c r="F42" s="99">
        <v>1066807</v>
      </c>
      <c r="G42" s="99">
        <v>7660792</v>
      </c>
      <c r="H42" s="99"/>
      <c r="I42" s="99">
        <v>60691390</v>
      </c>
      <c r="J42" s="99">
        <v>10696055</v>
      </c>
      <c r="K42" s="99">
        <v>1561879</v>
      </c>
      <c r="L42" s="99">
        <v>758317</v>
      </c>
      <c r="M42" s="99">
        <v>196671121</v>
      </c>
      <c r="N42" s="103">
        <f t="shared" si="0"/>
        <v>288455433</v>
      </c>
    </row>
    <row r="43" spans="1:14" s="134" customFormat="1" x14ac:dyDescent="0.2">
      <c r="A43" s="97" t="s">
        <v>307</v>
      </c>
      <c r="B43" s="98" t="s">
        <v>518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>
        <v>50101550</v>
      </c>
      <c r="N43" s="103">
        <f t="shared" si="0"/>
        <v>50101550</v>
      </c>
    </row>
    <row r="44" spans="1:14" x14ac:dyDescent="0.2">
      <c r="A44" s="128" t="s">
        <v>308</v>
      </c>
      <c r="B44" s="98" t="s">
        <v>519</v>
      </c>
      <c r="C44" s="99">
        <f t="shared" ref="C44" si="10">SUM(C43)</f>
        <v>0</v>
      </c>
      <c r="D44" s="100">
        <f t="shared" ref="D44" si="11">SUM(D43,D28)</f>
        <v>0</v>
      </c>
      <c r="E44" s="99"/>
      <c r="F44" s="99"/>
      <c r="G44" s="99"/>
      <c r="H44" s="99"/>
      <c r="I44" s="99"/>
      <c r="J44" s="99"/>
      <c r="K44" s="99"/>
      <c r="L44" s="132"/>
      <c r="M44" s="132">
        <v>765246</v>
      </c>
      <c r="N44" s="103">
        <f t="shared" si="0"/>
        <v>765246</v>
      </c>
    </row>
    <row r="45" spans="1:14" s="133" customFormat="1" x14ac:dyDescent="0.2">
      <c r="A45" s="101" t="s">
        <v>309</v>
      </c>
      <c r="B45" s="102" t="s">
        <v>310</v>
      </c>
      <c r="C45" s="103">
        <f>SUM(C41:C44)</f>
        <v>1034527</v>
      </c>
      <c r="D45" s="103">
        <f>SUM(D41:D44)</f>
        <v>1709859</v>
      </c>
      <c r="E45" s="103">
        <f>SUM(E41:E44)</f>
        <v>6898896</v>
      </c>
      <c r="F45" s="103">
        <f>SUM(F41:F44)</f>
        <v>1127847</v>
      </c>
      <c r="G45" s="103">
        <f>SUM(G41:G44)</f>
        <v>7660792</v>
      </c>
      <c r="H45" s="103">
        <f t="shared" ref="H45:M45" si="12">SUM(H40:H44)</f>
        <v>516150</v>
      </c>
      <c r="I45" s="103">
        <f t="shared" si="12"/>
        <v>61167630</v>
      </c>
      <c r="J45" s="103">
        <f t="shared" si="12"/>
        <v>10698020</v>
      </c>
      <c r="K45" s="103">
        <f t="shared" si="12"/>
        <v>1586419</v>
      </c>
      <c r="L45" s="103">
        <f t="shared" si="12"/>
        <v>1047617</v>
      </c>
      <c r="M45" s="103">
        <f t="shared" si="12"/>
        <v>247818152</v>
      </c>
      <c r="N45" s="103">
        <f t="shared" si="0"/>
        <v>341265909</v>
      </c>
    </row>
    <row r="46" spans="1:14" s="134" customFormat="1" ht="38.25" x14ac:dyDescent="0.2">
      <c r="A46" s="97" t="s">
        <v>311</v>
      </c>
      <c r="B46" s="98" t="s">
        <v>312</v>
      </c>
      <c r="C46" s="99"/>
      <c r="D46" s="99"/>
      <c r="E46" s="99">
        <v>1500000</v>
      </c>
      <c r="F46" s="99"/>
      <c r="G46" s="99"/>
      <c r="H46" s="99"/>
      <c r="I46" s="99"/>
      <c r="J46" s="99"/>
      <c r="K46" s="99">
        <v>15110002</v>
      </c>
      <c r="L46" s="99"/>
      <c r="M46" s="99">
        <v>1520339</v>
      </c>
      <c r="N46" s="103">
        <f t="shared" si="0"/>
        <v>18130341</v>
      </c>
    </row>
    <row r="47" spans="1:14" ht="38.25" x14ac:dyDescent="0.2">
      <c r="A47" s="128" t="s">
        <v>313</v>
      </c>
      <c r="B47" s="129" t="s">
        <v>314</v>
      </c>
      <c r="C47" s="99"/>
      <c r="D47" s="100"/>
      <c r="E47" s="99"/>
      <c r="F47" s="99"/>
      <c r="G47" s="99"/>
      <c r="H47" s="99"/>
      <c r="I47" s="99"/>
      <c r="J47" s="99"/>
      <c r="K47" s="99"/>
      <c r="L47" s="132"/>
      <c r="M47" s="132"/>
      <c r="N47" s="103">
        <f t="shared" si="0"/>
        <v>0</v>
      </c>
    </row>
    <row r="48" spans="1:14" ht="38.25" x14ac:dyDescent="0.2">
      <c r="A48" s="128" t="s">
        <v>315</v>
      </c>
      <c r="B48" s="129" t="s">
        <v>316</v>
      </c>
      <c r="C48" s="99"/>
      <c r="D48" s="99"/>
      <c r="E48" s="99"/>
      <c r="F48" s="99"/>
      <c r="G48" s="99"/>
      <c r="H48" s="99"/>
      <c r="I48" s="99"/>
      <c r="J48" s="99"/>
      <c r="K48" s="99">
        <v>100990363</v>
      </c>
      <c r="L48" s="132"/>
      <c r="M48" s="132"/>
      <c r="N48" s="103">
        <f t="shared" si="0"/>
        <v>100990363</v>
      </c>
    </row>
    <row r="49" spans="1:14" ht="38.25" x14ac:dyDescent="0.2">
      <c r="A49" s="128" t="s">
        <v>317</v>
      </c>
      <c r="B49" s="129" t="s">
        <v>318</v>
      </c>
      <c r="C49" s="99"/>
      <c r="D49" s="99"/>
      <c r="E49" s="99"/>
      <c r="F49" s="99"/>
      <c r="G49" s="99"/>
      <c r="H49" s="99"/>
      <c r="I49" s="99"/>
      <c r="J49" s="99"/>
      <c r="K49" s="99"/>
      <c r="L49" s="132"/>
      <c r="M49" s="132"/>
      <c r="N49" s="103">
        <f t="shared" si="0"/>
        <v>0</v>
      </c>
    </row>
    <row r="50" spans="1:14" s="134" customFormat="1" ht="25.5" x14ac:dyDescent="0.2">
      <c r="A50" s="97" t="s">
        <v>319</v>
      </c>
      <c r="B50" s="98" t="s">
        <v>320</v>
      </c>
      <c r="C50" s="99"/>
      <c r="D50" s="99"/>
      <c r="E50" s="99"/>
      <c r="F50" s="99"/>
      <c r="G50" s="99"/>
      <c r="H50" s="99"/>
      <c r="I50" s="99"/>
      <c r="J50" s="99"/>
      <c r="K50" s="99"/>
      <c r="L50" s="99">
        <v>2150</v>
      </c>
      <c r="M50" s="99">
        <v>68722042</v>
      </c>
      <c r="N50" s="103">
        <f t="shared" si="0"/>
        <v>68724192</v>
      </c>
    </row>
    <row r="51" spans="1:14" ht="25.5" x14ac:dyDescent="0.2">
      <c r="A51" s="128" t="s">
        <v>321</v>
      </c>
      <c r="B51" s="129" t="s">
        <v>322</v>
      </c>
      <c r="C51" s="99">
        <v>9567072</v>
      </c>
      <c r="D51" s="100">
        <v>1485897</v>
      </c>
      <c r="E51" s="99">
        <v>123000</v>
      </c>
      <c r="F51" s="99">
        <v>968728</v>
      </c>
      <c r="G51" s="99">
        <v>709214</v>
      </c>
      <c r="H51" s="99"/>
      <c r="I51" s="99">
        <v>3890446</v>
      </c>
      <c r="J51" s="99">
        <v>401815</v>
      </c>
      <c r="K51" s="99">
        <v>1936339</v>
      </c>
      <c r="L51" s="132">
        <v>7519289</v>
      </c>
      <c r="M51" s="132">
        <v>109081004</v>
      </c>
      <c r="N51" s="103">
        <f t="shared" si="0"/>
        <v>135682804</v>
      </c>
    </row>
    <row r="52" spans="1:14" ht="25.5" x14ac:dyDescent="0.2">
      <c r="A52" s="128" t="s">
        <v>323</v>
      </c>
      <c r="B52" s="98" t="s">
        <v>470</v>
      </c>
      <c r="C52" s="99"/>
      <c r="D52" s="105"/>
      <c r="E52" s="99"/>
      <c r="F52" s="99"/>
      <c r="G52" s="99"/>
      <c r="H52" s="99"/>
      <c r="I52" s="99"/>
      <c r="J52" s="99"/>
      <c r="K52" s="99"/>
      <c r="L52" s="132">
        <v>102362</v>
      </c>
      <c r="M52" s="132">
        <v>5880961</v>
      </c>
      <c r="N52" s="103">
        <f t="shared" si="0"/>
        <v>5983323</v>
      </c>
    </row>
    <row r="53" spans="1:14" s="134" customFormat="1" x14ac:dyDescent="0.2">
      <c r="A53" s="97" t="s">
        <v>324</v>
      </c>
      <c r="B53" s="98" t="s">
        <v>468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>
        <v>100220619</v>
      </c>
      <c r="N53" s="103">
        <f t="shared" si="0"/>
        <v>100220619</v>
      </c>
    </row>
    <row r="54" spans="1:14" ht="38.25" x14ac:dyDescent="0.2">
      <c r="A54" s="128" t="s">
        <v>325</v>
      </c>
      <c r="B54" s="129" t="s">
        <v>326</v>
      </c>
      <c r="C54" s="99"/>
      <c r="D54" s="99"/>
      <c r="E54" s="99"/>
      <c r="F54" s="99"/>
      <c r="G54" s="99"/>
      <c r="H54" s="99"/>
      <c r="I54" s="99"/>
      <c r="J54" s="99"/>
      <c r="K54" s="99"/>
      <c r="L54" s="132"/>
      <c r="M54" s="132"/>
      <c r="N54" s="103">
        <f t="shared" si="0"/>
        <v>0</v>
      </c>
    </row>
    <row r="55" spans="1:14" ht="25.5" x14ac:dyDescent="0.2">
      <c r="A55" s="128" t="s">
        <v>327</v>
      </c>
      <c r="B55" s="98" t="s">
        <v>469</v>
      </c>
      <c r="C55" s="99"/>
      <c r="D55" s="99"/>
      <c r="E55" s="99"/>
      <c r="F55" s="99"/>
      <c r="G55" s="99"/>
      <c r="H55" s="99"/>
      <c r="I55" s="99"/>
      <c r="J55" s="99"/>
      <c r="K55" s="99"/>
      <c r="L55" s="132"/>
      <c r="M55" s="132">
        <v>16153990</v>
      </c>
      <c r="N55" s="103">
        <f t="shared" si="0"/>
        <v>16153990</v>
      </c>
    </row>
    <row r="56" spans="1:14" s="134" customFormat="1" ht="38.25" x14ac:dyDescent="0.2">
      <c r="A56" s="97" t="s">
        <v>328</v>
      </c>
      <c r="B56" s="98" t="s">
        <v>329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103">
        <f t="shared" si="0"/>
        <v>0</v>
      </c>
    </row>
    <row r="57" spans="1:14" s="134" customFormat="1" ht="25.5" x14ac:dyDescent="0.2">
      <c r="A57" s="97" t="s">
        <v>330</v>
      </c>
      <c r="B57" s="98" t="s">
        <v>331</v>
      </c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103">
        <f t="shared" si="0"/>
        <v>0</v>
      </c>
    </row>
    <row r="58" spans="1:14" ht="38.25" x14ac:dyDescent="0.2">
      <c r="A58" s="128" t="s">
        <v>332</v>
      </c>
      <c r="B58" s="129" t="s">
        <v>333</v>
      </c>
      <c r="C58" s="99"/>
      <c r="D58" s="99"/>
      <c r="E58" s="99"/>
      <c r="F58" s="99"/>
      <c r="G58" s="99"/>
      <c r="H58" s="99"/>
      <c r="I58" s="99"/>
      <c r="J58" s="99"/>
      <c r="K58" s="99"/>
      <c r="L58" s="132"/>
      <c r="M58" s="132"/>
      <c r="N58" s="103">
        <f t="shared" si="0"/>
        <v>0</v>
      </c>
    </row>
    <row r="59" spans="1:14" s="133" customFormat="1" ht="39" customHeight="1" x14ac:dyDescent="0.2">
      <c r="A59" s="101" t="s">
        <v>334</v>
      </c>
      <c r="B59" s="102" t="s">
        <v>335</v>
      </c>
      <c r="C59" s="103">
        <f>SUM(C46,C47,C48,C49,C50,C51,C52,C53,C54,C55,C56,C57)</f>
        <v>9567072</v>
      </c>
      <c r="D59" s="103">
        <f t="shared" ref="D59:M59" si="13">SUM(D46,D47,D48,D49,D50,D51,D52,D53,D54,D55,D56,D57)</f>
        <v>1485897</v>
      </c>
      <c r="E59" s="103">
        <f t="shared" si="13"/>
        <v>1623000</v>
      </c>
      <c r="F59" s="103">
        <f t="shared" si="13"/>
        <v>968728</v>
      </c>
      <c r="G59" s="103">
        <f t="shared" si="13"/>
        <v>709214</v>
      </c>
      <c r="H59" s="103">
        <f t="shared" si="13"/>
        <v>0</v>
      </c>
      <c r="I59" s="103">
        <f t="shared" si="13"/>
        <v>3890446</v>
      </c>
      <c r="J59" s="103">
        <f t="shared" si="13"/>
        <v>401815</v>
      </c>
      <c r="K59" s="103">
        <f t="shared" si="13"/>
        <v>118036704</v>
      </c>
      <c r="L59" s="103">
        <f t="shared" si="13"/>
        <v>7623801</v>
      </c>
      <c r="M59" s="103">
        <f t="shared" si="13"/>
        <v>301578955</v>
      </c>
      <c r="N59" s="103">
        <f t="shared" si="0"/>
        <v>445885632</v>
      </c>
    </row>
    <row r="60" spans="1:14" ht="45" customHeight="1" x14ac:dyDescent="0.2">
      <c r="A60" s="128" t="s">
        <v>336</v>
      </c>
      <c r="B60" s="129" t="s">
        <v>337</v>
      </c>
      <c r="C60" s="99"/>
      <c r="D60" s="99"/>
      <c r="E60" s="99"/>
      <c r="F60" s="99"/>
      <c r="G60" s="99"/>
      <c r="H60" s="99"/>
      <c r="I60" s="99"/>
      <c r="J60" s="99"/>
      <c r="K60" s="99"/>
      <c r="L60" s="132">
        <v>98169</v>
      </c>
      <c r="M60" s="132"/>
      <c r="N60" s="103">
        <f t="shared" si="0"/>
        <v>98169</v>
      </c>
    </row>
    <row r="61" spans="1:14" ht="38.25" x14ac:dyDescent="0.2">
      <c r="A61" s="128" t="s">
        <v>338</v>
      </c>
      <c r="B61" s="129" t="s">
        <v>339</v>
      </c>
      <c r="C61" s="99"/>
      <c r="D61" s="99"/>
      <c r="E61" s="99"/>
      <c r="F61" s="99"/>
      <c r="G61" s="99"/>
      <c r="H61" s="99"/>
      <c r="I61" s="99"/>
      <c r="J61" s="99"/>
      <c r="K61" s="99"/>
      <c r="L61" s="132"/>
      <c r="M61" s="132"/>
      <c r="N61" s="103">
        <f t="shared" si="0"/>
        <v>0</v>
      </c>
    </row>
    <row r="62" spans="1:14" ht="38.25" x14ac:dyDescent="0.2">
      <c r="A62" s="128" t="s">
        <v>340</v>
      </c>
      <c r="B62" s="129" t="s">
        <v>341</v>
      </c>
      <c r="C62" s="99"/>
      <c r="D62" s="99"/>
      <c r="E62" s="99"/>
      <c r="F62" s="99"/>
      <c r="G62" s="99"/>
      <c r="H62" s="99"/>
      <c r="I62" s="99"/>
      <c r="J62" s="99"/>
      <c r="K62" s="99"/>
      <c r="L62" s="132"/>
      <c r="M62" s="132">
        <v>4302804</v>
      </c>
      <c r="N62" s="103">
        <f t="shared" si="0"/>
        <v>4302804</v>
      </c>
    </row>
    <row r="63" spans="1:14" ht="38.25" x14ac:dyDescent="0.2">
      <c r="A63" s="128" t="s">
        <v>342</v>
      </c>
      <c r="B63" s="129" t="s">
        <v>343</v>
      </c>
      <c r="C63" s="99"/>
      <c r="D63" s="99"/>
      <c r="E63" s="99"/>
      <c r="F63" s="99"/>
      <c r="G63" s="99"/>
      <c r="H63" s="99"/>
      <c r="I63" s="99"/>
      <c r="J63" s="99"/>
      <c r="K63" s="99"/>
      <c r="L63" s="132"/>
      <c r="M63" s="132"/>
      <c r="N63" s="103">
        <f t="shared" si="0"/>
        <v>0</v>
      </c>
    </row>
    <row r="64" spans="1:14" ht="25.5" x14ac:dyDescent="0.2">
      <c r="A64" s="128" t="s">
        <v>344</v>
      </c>
      <c r="B64" s="129" t="s">
        <v>345</v>
      </c>
      <c r="C64" s="99"/>
      <c r="D64" s="99"/>
      <c r="E64" s="99"/>
      <c r="F64" s="99"/>
      <c r="G64" s="99"/>
      <c r="H64" s="99"/>
      <c r="I64" s="99"/>
      <c r="J64" s="99"/>
      <c r="K64" s="99"/>
      <c r="L64" s="132"/>
      <c r="M64" s="132">
        <v>505901060</v>
      </c>
      <c r="N64" s="103">
        <f t="shared" si="0"/>
        <v>505901060</v>
      </c>
    </row>
    <row r="65" spans="1:14" ht="25.5" x14ac:dyDescent="0.2">
      <c r="A65" s="128" t="s">
        <v>346</v>
      </c>
      <c r="B65" s="129" t="s">
        <v>347</v>
      </c>
      <c r="C65" s="99"/>
      <c r="D65" s="99"/>
      <c r="E65" s="99"/>
      <c r="F65" s="99"/>
      <c r="G65" s="99"/>
      <c r="H65" s="99"/>
      <c r="I65" s="99"/>
      <c r="J65" s="99"/>
      <c r="K65" s="99"/>
      <c r="L65" s="132"/>
      <c r="M65" s="132">
        <v>42000</v>
      </c>
      <c r="N65" s="103">
        <f t="shared" si="0"/>
        <v>42000</v>
      </c>
    </row>
    <row r="66" spans="1:14" ht="25.5" x14ac:dyDescent="0.2">
      <c r="A66" s="128" t="s">
        <v>348</v>
      </c>
      <c r="B66" s="129" t="s">
        <v>349</v>
      </c>
      <c r="C66" s="99"/>
      <c r="D66" s="99"/>
      <c r="E66" s="99"/>
      <c r="F66" s="99"/>
      <c r="G66" s="99"/>
      <c r="H66" s="99"/>
      <c r="I66" s="99"/>
      <c r="J66" s="99"/>
      <c r="K66" s="99"/>
      <c r="L66" s="132"/>
      <c r="M66" s="132"/>
      <c r="N66" s="103">
        <f t="shared" si="0"/>
        <v>0</v>
      </c>
    </row>
    <row r="67" spans="1:14" ht="25.5" x14ac:dyDescent="0.2">
      <c r="A67" s="128" t="s">
        <v>350</v>
      </c>
      <c r="B67" s="129" t="s">
        <v>351</v>
      </c>
      <c r="C67" s="99"/>
      <c r="D67" s="99"/>
      <c r="E67" s="99"/>
      <c r="F67" s="99"/>
      <c r="G67" s="99"/>
      <c r="H67" s="99"/>
      <c r="I67" s="99"/>
      <c r="J67" s="99"/>
      <c r="K67" s="99"/>
      <c r="L67" s="132"/>
      <c r="M67" s="132"/>
      <c r="N67" s="103">
        <f t="shared" si="0"/>
        <v>0</v>
      </c>
    </row>
    <row r="68" spans="1:14" ht="38.25" x14ac:dyDescent="0.2">
      <c r="A68" s="128" t="s">
        <v>352</v>
      </c>
      <c r="B68" s="129" t="s">
        <v>353</v>
      </c>
      <c r="C68" s="99"/>
      <c r="D68" s="99"/>
      <c r="E68" s="99"/>
      <c r="F68" s="99"/>
      <c r="G68" s="99"/>
      <c r="H68" s="99"/>
      <c r="I68" s="99"/>
      <c r="J68" s="99"/>
      <c r="K68" s="99"/>
      <c r="L68" s="132"/>
      <c r="M68" s="132"/>
      <c r="N68" s="103">
        <f t="shared" si="0"/>
        <v>0</v>
      </c>
    </row>
    <row r="69" spans="1:14" ht="25.5" x14ac:dyDescent="0.2">
      <c r="A69" s="128" t="s">
        <v>354</v>
      </c>
      <c r="B69" s="129" t="s">
        <v>355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103">
        <f t="shared" ref="N69:N133" si="14">SUM(C69:M69)</f>
        <v>0</v>
      </c>
    </row>
    <row r="70" spans="1:14" ht="38.25" x14ac:dyDescent="0.2">
      <c r="A70" s="128" t="s">
        <v>356</v>
      </c>
      <c r="B70" s="129" t="s">
        <v>357</v>
      </c>
      <c r="C70" s="99"/>
      <c r="D70" s="100"/>
      <c r="E70" s="99"/>
      <c r="F70" s="99"/>
      <c r="G70" s="99"/>
      <c r="H70" s="99"/>
      <c r="I70" s="99"/>
      <c r="J70" s="99"/>
      <c r="K70" s="99"/>
      <c r="L70" s="132"/>
      <c r="M70" s="132"/>
      <c r="N70" s="103">
        <f t="shared" si="14"/>
        <v>0</v>
      </c>
    </row>
    <row r="71" spans="1:14" ht="25.5" x14ac:dyDescent="0.2">
      <c r="A71" s="128" t="s">
        <v>358</v>
      </c>
      <c r="B71" s="129" t="s">
        <v>359</v>
      </c>
      <c r="C71" s="99"/>
      <c r="D71" s="106"/>
      <c r="E71" s="99"/>
      <c r="F71" s="99"/>
      <c r="G71" s="99"/>
      <c r="H71" s="99"/>
      <c r="I71" s="99"/>
      <c r="J71" s="99"/>
      <c r="K71" s="99"/>
      <c r="L71" s="132"/>
      <c r="M71" s="132"/>
      <c r="N71" s="103">
        <f t="shared" si="14"/>
        <v>0</v>
      </c>
    </row>
    <row r="72" spans="1:14" ht="26.25" customHeight="1" x14ac:dyDescent="0.2">
      <c r="A72" s="128" t="s">
        <v>360</v>
      </c>
      <c r="B72" s="129" t="s">
        <v>361</v>
      </c>
      <c r="C72" s="99"/>
      <c r="D72" s="100"/>
      <c r="E72" s="99"/>
      <c r="F72" s="99"/>
      <c r="G72" s="99"/>
      <c r="H72" s="99"/>
      <c r="I72" s="99"/>
      <c r="J72" s="99"/>
      <c r="K72" s="99"/>
      <c r="L72" s="132"/>
      <c r="M72" s="132"/>
      <c r="N72" s="103">
        <f t="shared" si="14"/>
        <v>0</v>
      </c>
    </row>
    <row r="73" spans="1:14" s="133" customFormat="1" ht="38.25" x14ac:dyDescent="0.2">
      <c r="A73" s="101" t="s">
        <v>362</v>
      </c>
      <c r="B73" s="102" t="s">
        <v>363</v>
      </c>
      <c r="C73" s="103">
        <f>SUM(C60,C62,C64,C65,C66,C67,C69,C71)</f>
        <v>0</v>
      </c>
      <c r="D73" s="103">
        <f t="shared" ref="D73:M73" si="15">SUM(D60,D62,D64,D65,D66,D67,D69,D71)</f>
        <v>0</v>
      </c>
      <c r="E73" s="103">
        <f t="shared" si="15"/>
        <v>0</v>
      </c>
      <c r="F73" s="103">
        <f t="shared" si="15"/>
        <v>0</v>
      </c>
      <c r="G73" s="103">
        <f t="shared" si="15"/>
        <v>0</v>
      </c>
      <c r="H73" s="103">
        <f t="shared" si="15"/>
        <v>0</v>
      </c>
      <c r="I73" s="103">
        <f t="shared" si="15"/>
        <v>0</v>
      </c>
      <c r="J73" s="103">
        <f t="shared" si="15"/>
        <v>0</v>
      </c>
      <c r="K73" s="103">
        <f t="shared" si="15"/>
        <v>0</v>
      </c>
      <c r="L73" s="103">
        <f t="shared" si="15"/>
        <v>98169</v>
      </c>
      <c r="M73" s="103">
        <f t="shared" si="15"/>
        <v>510245864</v>
      </c>
      <c r="N73" s="103">
        <f t="shared" si="14"/>
        <v>510344033</v>
      </c>
    </row>
    <row r="74" spans="1:14" x14ac:dyDescent="0.2">
      <c r="A74" s="128" t="s">
        <v>364</v>
      </c>
      <c r="B74" s="129" t="s">
        <v>365</v>
      </c>
      <c r="C74" s="99">
        <v>507292</v>
      </c>
      <c r="D74" s="99">
        <v>737838</v>
      </c>
      <c r="E74" s="99">
        <v>2032018</v>
      </c>
      <c r="F74" s="99">
        <v>147340</v>
      </c>
      <c r="G74" s="99">
        <v>30992</v>
      </c>
      <c r="H74" s="99">
        <v>770958</v>
      </c>
      <c r="I74" s="99">
        <v>330284</v>
      </c>
      <c r="J74" s="99">
        <v>1361327</v>
      </c>
      <c r="K74" s="99"/>
      <c r="L74" s="99">
        <v>1100291</v>
      </c>
      <c r="M74" s="99">
        <v>3006599</v>
      </c>
      <c r="N74" s="103">
        <f t="shared" si="14"/>
        <v>10024939</v>
      </c>
    </row>
    <row r="75" spans="1:14" x14ac:dyDescent="0.2">
      <c r="A75" s="128" t="s">
        <v>366</v>
      </c>
      <c r="B75" s="98" t="s">
        <v>475</v>
      </c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103">
        <f t="shared" si="14"/>
        <v>0</v>
      </c>
    </row>
    <row r="76" spans="1:14" x14ac:dyDescent="0.2">
      <c r="A76" s="128" t="s">
        <v>367</v>
      </c>
      <c r="B76" s="98" t="s">
        <v>474</v>
      </c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103">
        <f t="shared" si="14"/>
        <v>0</v>
      </c>
    </row>
    <row r="77" spans="1:14" x14ac:dyDescent="0.2">
      <c r="A77" s="128" t="s">
        <v>368</v>
      </c>
      <c r="B77" s="98" t="s">
        <v>473</v>
      </c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>
        <v>1500000</v>
      </c>
      <c r="N77" s="103">
        <f t="shared" si="14"/>
        <v>1500000</v>
      </c>
    </row>
    <row r="78" spans="1:14" x14ac:dyDescent="0.2">
      <c r="A78" s="128" t="s">
        <v>369</v>
      </c>
      <c r="B78" s="98" t="s">
        <v>472</v>
      </c>
      <c r="C78" s="99">
        <v>311672</v>
      </c>
      <c r="D78" s="99"/>
      <c r="E78" s="99">
        <v>2032018</v>
      </c>
      <c r="F78" s="99">
        <v>147340</v>
      </c>
      <c r="G78" s="99">
        <v>30992</v>
      </c>
      <c r="H78" s="99"/>
      <c r="I78" s="99">
        <v>310000</v>
      </c>
      <c r="J78" s="99">
        <v>961327</v>
      </c>
      <c r="K78" s="99"/>
      <c r="L78" s="99">
        <v>1100291</v>
      </c>
      <c r="M78" s="99">
        <v>893054</v>
      </c>
      <c r="N78" s="103">
        <f t="shared" si="14"/>
        <v>5786694</v>
      </c>
    </row>
    <row r="79" spans="1:14" ht="25.5" x14ac:dyDescent="0.2">
      <c r="A79" s="128" t="s">
        <v>370</v>
      </c>
      <c r="B79" s="98" t="s">
        <v>471</v>
      </c>
      <c r="C79" s="99">
        <v>195620</v>
      </c>
      <c r="D79" s="99"/>
      <c r="E79" s="99"/>
      <c r="F79" s="99"/>
      <c r="G79" s="99"/>
      <c r="H79" s="99">
        <v>743754</v>
      </c>
      <c r="I79" s="99">
        <v>20284</v>
      </c>
      <c r="J79" s="99"/>
      <c r="K79" s="99"/>
      <c r="L79" s="99"/>
      <c r="M79" s="99">
        <v>613545</v>
      </c>
      <c r="N79" s="103">
        <f t="shared" si="14"/>
        <v>1573203</v>
      </c>
    </row>
    <row r="80" spans="1:14" ht="20.25" customHeight="1" x14ac:dyDescent="0.2">
      <c r="A80" s="128"/>
      <c r="B80" s="98" t="s">
        <v>507</v>
      </c>
      <c r="C80" s="99"/>
      <c r="D80" s="99"/>
      <c r="E80" s="99"/>
      <c r="F80" s="99"/>
      <c r="G80" s="99"/>
      <c r="H80" s="99">
        <v>27204</v>
      </c>
      <c r="I80" s="99"/>
      <c r="J80" s="99"/>
      <c r="K80" s="99"/>
      <c r="L80" s="99"/>
      <c r="M80" s="99"/>
      <c r="N80" s="103"/>
    </row>
    <row r="81" spans="1:14" ht="25.5" x14ac:dyDescent="0.2">
      <c r="A81" s="128" t="s">
        <v>371</v>
      </c>
      <c r="B81" s="129" t="s">
        <v>372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3">
        <f t="shared" si="14"/>
        <v>0</v>
      </c>
    </row>
    <row r="82" spans="1:14" x14ac:dyDescent="0.2">
      <c r="A82" s="128" t="s">
        <v>373</v>
      </c>
      <c r="B82" s="129" t="s">
        <v>374</v>
      </c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103">
        <f t="shared" si="14"/>
        <v>0</v>
      </c>
    </row>
    <row r="83" spans="1:14" x14ac:dyDescent="0.2">
      <c r="A83" s="128" t="s">
        <v>375</v>
      </c>
      <c r="B83" s="129" t="s">
        <v>376</v>
      </c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>
        <v>1140000</v>
      </c>
      <c r="N83" s="103">
        <f t="shared" si="14"/>
        <v>1140000</v>
      </c>
    </row>
    <row r="84" spans="1:14" ht="25.5" x14ac:dyDescent="0.2">
      <c r="A84" s="128" t="s">
        <v>377</v>
      </c>
      <c r="B84" s="129" t="s">
        <v>378</v>
      </c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3">
        <f t="shared" si="14"/>
        <v>0</v>
      </c>
    </row>
    <row r="85" spans="1:14" ht="25.5" x14ac:dyDescent="0.2">
      <c r="A85" s="128" t="s">
        <v>379</v>
      </c>
      <c r="B85" s="129" t="s">
        <v>380</v>
      </c>
      <c r="C85" s="99"/>
      <c r="D85" s="99"/>
      <c r="E85" s="99"/>
      <c r="F85" s="99"/>
      <c r="G85" s="99"/>
      <c r="H85" s="99"/>
      <c r="I85" s="99"/>
      <c r="J85" s="99"/>
      <c r="K85" s="99"/>
      <c r="L85" s="132"/>
      <c r="M85" s="132"/>
      <c r="N85" s="103">
        <f t="shared" si="14"/>
        <v>0</v>
      </c>
    </row>
    <row r="86" spans="1:14" ht="25.5" x14ac:dyDescent="0.2">
      <c r="A86" s="128" t="s">
        <v>381</v>
      </c>
      <c r="B86" s="129" t="s">
        <v>382</v>
      </c>
      <c r="C86" s="99"/>
      <c r="D86" s="99"/>
      <c r="E86" s="99"/>
      <c r="F86" s="99"/>
      <c r="G86" s="99"/>
      <c r="H86" s="99"/>
      <c r="I86" s="99"/>
      <c r="J86" s="99"/>
      <c r="K86" s="99"/>
      <c r="L86" s="132"/>
      <c r="M86" s="132"/>
      <c r="N86" s="103">
        <f t="shared" si="14"/>
        <v>0</v>
      </c>
    </row>
    <row r="87" spans="1:14" s="133" customFormat="1" ht="25.5" x14ac:dyDescent="0.2">
      <c r="A87" s="101" t="s">
        <v>383</v>
      </c>
      <c r="B87" s="102" t="s">
        <v>384</v>
      </c>
      <c r="C87" s="103">
        <f>SUM(C74,C81,C82,C83,C84,C85,C86)</f>
        <v>507292</v>
      </c>
      <c r="D87" s="103">
        <f t="shared" ref="D87:M87" si="16">SUM(D74,D81,D82,D83,D84,D85,D86)</f>
        <v>737838</v>
      </c>
      <c r="E87" s="103">
        <f t="shared" si="16"/>
        <v>2032018</v>
      </c>
      <c r="F87" s="103">
        <f t="shared" si="16"/>
        <v>147340</v>
      </c>
      <c r="G87" s="103">
        <f t="shared" si="16"/>
        <v>30992</v>
      </c>
      <c r="H87" s="103">
        <f t="shared" si="16"/>
        <v>770958</v>
      </c>
      <c r="I87" s="103">
        <f t="shared" si="16"/>
        <v>330284</v>
      </c>
      <c r="J87" s="103">
        <f t="shared" si="16"/>
        <v>1361327</v>
      </c>
      <c r="K87" s="103">
        <f t="shared" si="16"/>
        <v>0</v>
      </c>
      <c r="L87" s="103">
        <f t="shared" si="16"/>
        <v>1100291</v>
      </c>
      <c r="M87" s="103">
        <f t="shared" si="16"/>
        <v>4146599</v>
      </c>
      <c r="N87" s="103">
        <f t="shared" si="14"/>
        <v>11164939</v>
      </c>
    </row>
    <row r="88" spans="1:14" s="133" customFormat="1" ht="28.5" customHeight="1" x14ac:dyDescent="0.2">
      <c r="A88" s="101" t="s">
        <v>385</v>
      </c>
      <c r="B88" s="102" t="s">
        <v>386</v>
      </c>
      <c r="C88" s="103">
        <f>SUM(C59,C73,C87)</f>
        <v>10074364</v>
      </c>
      <c r="D88" s="103">
        <f t="shared" ref="D88:M88" si="17">SUM(D59,D73,D87)</f>
        <v>2223735</v>
      </c>
      <c r="E88" s="103">
        <f t="shared" si="17"/>
        <v>3655018</v>
      </c>
      <c r="F88" s="103">
        <f t="shared" si="17"/>
        <v>1116068</v>
      </c>
      <c r="G88" s="103">
        <f t="shared" si="17"/>
        <v>740206</v>
      </c>
      <c r="H88" s="103">
        <f t="shared" si="17"/>
        <v>770958</v>
      </c>
      <c r="I88" s="103">
        <f t="shared" si="17"/>
        <v>4220730</v>
      </c>
      <c r="J88" s="103">
        <f t="shared" si="17"/>
        <v>1763142</v>
      </c>
      <c r="K88" s="103">
        <f t="shared" si="17"/>
        <v>118036704</v>
      </c>
      <c r="L88" s="103">
        <f t="shared" si="17"/>
        <v>8822261</v>
      </c>
      <c r="M88" s="103">
        <f t="shared" si="17"/>
        <v>815971418</v>
      </c>
      <c r="N88" s="103">
        <f t="shared" si="14"/>
        <v>967394604</v>
      </c>
    </row>
    <row r="89" spans="1:14" s="133" customFormat="1" ht="21" customHeight="1" x14ac:dyDescent="0.2">
      <c r="A89" s="101" t="s">
        <v>387</v>
      </c>
      <c r="B89" s="102" t="s">
        <v>388</v>
      </c>
      <c r="C89" s="103">
        <v>-2722949</v>
      </c>
      <c r="D89" s="103">
        <v>-2772344</v>
      </c>
      <c r="E89" s="103"/>
      <c r="F89" s="103">
        <v>1149156</v>
      </c>
      <c r="G89" s="103">
        <v>1436814</v>
      </c>
      <c r="H89" s="103"/>
      <c r="I89" s="103">
        <v>-1069158</v>
      </c>
      <c r="J89" s="103">
        <v>-951000</v>
      </c>
      <c r="K89" s="103">
        <v>631000</v>
      </c>
      <c r="L89" s="103">
        <v>-730000</v>
      </c>
      <c r="M89" s="103">
        <v>-35011000</v>
      </c>
      <c r="N89" s="103">
        <f t="shared" si="14"/>
        <v>-40039481</v>
      </c>
    </row>
    <row r="90" spans="1:14" ht="25.5" x14ac:dyDescent="0.2">
      <c r="A90" s="128" t="s">
        <v>389</v>
      </c>
      <c r="B90" s="129" t="s">
        <v>390</v>
      </c>
      <c r="C90" s="99"/>
      <c r="D90" s="99"/>
      <c r="E90" s="99"/>
      <c r="F90" s="99"/>
      <c r="G90" s="99"/>
      <c r="H90" s="99"/>
      <c r="I90" s="99"/>
      <c r="J90" s="99"/>
      <c r="K90" s="99"/>
      <c r="L90" s="132"/>
      <c r="M90" s="132"/>
      <c r="N90" s="103">
        <f t="shared" si="14"/>
        <v>0</v>
      </c>
    </row>
    <row r="91" spans="1:14" x14ac:dyDescent="0.2">
      <c r="A91" s="128" t="s">
        <v>391</v>
      </c>
      <c r="B91" s="129" t="s">
        <v>392</v>
      </c>
      <c r="C91" s="99"/>
      <c r="D91" s="99"/>
      <c r="E91" s="99"/>
      <c r="F91" s="99"/>
      <c r="G91" s="99"/>
      <c r="H91" s="99"/>
      <c r="I91" s="99"/>
      <c r="J91" s="99"/>
      <c r="K91" s="99"/>
      <c r="L91" s="132"/>
      <c r="M91" s="132"/>
      <c r="N91" s="103">
        <f t="shared" si="14"/>
        <v>0</v>
      </c>
    </row>
    <row r="92" spans="1:14" x14ac:dyDescent="0.2">
      <c r="A92" s="128" t="s">
        <v>393</v>
      </c>
      <c r="B92" s="129" t="s">
        <v>394</v>
      </c>
      <c r="C92" s="99"/>
      <c r="D92" s="99"/>
      <c r="E92" s="99"/>
      <c r="F92" s="99"/>
      <c r="G92" s="99"/>
      <c r="H92" s="99"/>
      <c r="I92" s="99"/>
      <c r="J92" s="99"/>
      <c r="K92" s="99"/>
      <c r="L92" s="132"/>
      <c r="M92" s="132"/>
      <c r="N92" s="103">
        <f t="shared" si="14"/>
        <v>0</v>
      </c>
    </row>
    <row r="93" spans="1:14" s="133" customFormat="1" ht="25.5" x14ac:dyDescent="0.2">
      <c r="A93" s="101" t="s">
        <v>395</v>
      </c>
      <c r="B93" s="102" t="s">
        <v>396</v>
      </c>
      <c r="C93" s="103">
        <f>SUM(C90,C91,C92)</f>
        <v>0</v>
      </c>
      <c r="D93" s="103">
        <f t="shared" ref="D93:M93" si="18">SUM(D90,D91,D92)</f>
        <v>0</v>
      </c>
      <c r="E93" s="103">
        <f t="shared" si="18"/>
        <v>0</v>
      </c>
      <c r="F93" s="103">
        <f t="shared" si="18"/>
        <v>0</v>
      </c>
      <c r="G93" s="103">
        <f t="shared" si="18"/>
        <v>0</v>
      </c>
      <c r="H93" s="103">
        <f t="shared" si="18"/>
        <v>0</v>
      </c>
      <c r="I93" s="103">
        <f t="shared" si="18"/>
        <v>0</v>
      </c>
      <c r="J93" s="103">
        <f t="shared" si="18"/>
        <v>0</v>
      </c>
      <c r="K93" s="103">
        <f t="shared" si="18"/>
        <v>0</v>
      </c>
      <c r="L93" s="103">
        <f t="shared" si="18"/>
        <v>0</v>
      </c>
      <c r="M93" s="103">
        <f t="shared" si="18"/>
        <v>0</v>
      </c>
      <c r="N93" s="103">
        <f t="shared" si="14"/>
        <v>0</v>
      </c>
    </row>
    <row r="94" spans="1:14" s="133" customFormat="1" ht="25.5" x14ac:dyDescent="0.2">
      <c r="A94" s="101" t="s">
        <v>397</v>
      </c>
      <c r="B94" s="102" t="s">
        <v>398</v>
      </c>
      <c r="C94" s="103">
        <f>SUM(C24,C39,C45,C88,C89,C93)</f>
        <v>30200606</v>
      </c>
      <c r="D94" s="103">
        <f>SUM(D24,D39,D45,D88,D89,D93)</f>
        <v>41968750</v>
      </c>
      <c r="E94" s="103">
        <f t="shared" ref="E94:M94" si="19">SUM(E24,E39,E45,E88,E89,E93)</f>
        <v>17448804</v>
      </c>
      <c r="F94" s="103">
        <f t="shared" si="19"/>
        <v>24655257</v>
      </c>
      <c r="G94" s="103">
        <f t="shared" si="19"/>
        <v>28453386</v>
      </c>
      <c r="H94" s="103">
        <f t="shared" si="19"/>
        <v>1795976</v>
      </c>
      <c r="I94" s="103">
        <f t="shared" si="19"/>
        <v>237194426</v>
      </c>
      <c r="J94" s="103">
        <f t="shared" si="19"/>
        <v>14467638</v>
      </c>
      <c r="K94" s="103">
        <f t="shared" si="19"/>
        <v>262681125</v>
      </c>
      <c r="L94" s="103">
        <f t="shared" si="19"/>
        <v>10737031</v>
      </c>
      <c r="M94" s="103">
        <f t="shared" si="19"/>
        <v>23702287591</v>
      </c>
      <c r="N94" s="103">
        <f t="shared" si="14"/>
        <v>24371890590</v>
      </c>
    </row>
    <row r="95" spans="1:14" s="133" customFormat="1" x14ac:dyDescent="0.2">
      <c r="A95" s="101"/>
      <c r="B95" s="102" t="s">
        <v>399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>
        <f t="shared" si="14"/>
        <v>0</v>
      </c>
    </row>
    <row r="96" spans="1:14" x14ac:dyDescent="0.2">
      <c r="A96" s="128">
        <v>92</v>
      </c>
      <c r="B96" s="129" t="s">
        <v>400</v>
      </c>
      <c r="C96" s="99"/>
      <c r="D96" s="99">
        <v>90874076</v>
      </c>
      <c r="E96" s="99">
        <v>33774029</v>
      </c>
      <c r="F96" s="99">
        <v>49252728</v>
      </c>
      <c r="G96" s="99">
        <v>0</v>
      </c>
      <c r="H96" s="99"/>
      <c r="I96" s="99"/>
      <c r="J96" s="99"/>
      <c r="K96" s="99"/>
      <c r="L96" s="99"/>
      <c r="M96" s="99">
        <v>439933487</v>
      </c>
      <c r="N96" s="103">
        <f t="shared" si="14"/>
        <v>613834320</v>
      </c>
    </row>
    <row r="97" spans="1:14" x14ac:dyDescent="0.2">
      <c r="A97" s="128">
        <v>93</v>
      </c>
      <c r="B97" s="129" t="s">
        <v>401</v>
      </c>
      <c r="C97" s="99">
        <v>-4366152</v>
      </c>
      <c r="D97" s="99">
        <v>-2175956524</v>
      </c>
      <c r="E97" s="99">
        <v>-32451317</v>
      </c>
      <c r="F97" s="99">
        <v>-35277519</v>
      </c>
      <c r="G97" s="99">
        <v>-4082198</v>
      </c>
      <c r="H97" s="99">
        <v>-9561540</v>
      </c>
      <c r="I97" s="99">
        <v>-79227490</v>
      </c>
      <c r="J97" s="99">
        <v>-2966664</v>
      </c>
      <c r="K97" s="99"/>
      <c r="L97" s="99"/>
      <c r="M97" s="99">
        <v>10108168660</v>
      </c>
      <c r="N97" s="103">
        <f t="shared" si="14"/>
        <v>7764279256</v>
      </c>
    </row>
    <row r="98" spans="1:14" x14ac:dyDescent="0.2">
      <c r="A98" s="128">
        <v>94</v>
      </c>
      <c r="B98" s="129" t="s">
        <v>402</v>
      </c>
      <c r="C98" s="99"/>
      <c r="D98" s="99">
        <v>1545637</v>
      </c>
      <c r="E98" s="99">
        <v>133690</v>
      </c>
      <c r="F98" s="99">
        <v>1116470</v>
      </c>
      <c r="G98" s="99">
        <v>27447128</v>
      </c>
      <c r="H98" s="99">
        <v>823753</v>
      </c>
      <c r="I98" s="99">
        <v>5320385</v>
      </c>
      <c r="J98" s="99">
        <v>4695414</v>
      </c>
      <c r="K98" s="99">
        <v>242949750</v>
      </c>
      <c r="L98" s="99">
        <v>12318462</v>
      </c>
      <c r="M98" s="99">
        <v>481390994</v>
      </c>
      <c r="N98" s="103">
        <f t="shared" si="14"/>
        <v>777741683</v>
      </c>
    </row>
    <row r="99" spans="1:14" x14ac:dyDescent="0.2">
      <c r="A99" s="128">
        <v>95</v>
      </c>
      <c r="B99" s="129" t="s">
        <v>403</v>
      </c>
      <c r="C99" s="99">
        <v>-331679</v>
      </c>
      <c r="D99" s="99">
        <v>2086858151</v>
      </c>
      <c r="E99" s="99">
        <v>-2627157</v>
      </c>
      <c r="F99" s="99">
        <v>8166528</v>
      </c>
      <c r="G99" s="99"/>
      <c r="H99" s="99">
        <v>8958702</v>
      </c>
      <c r="I99" s="99">
        <v>281078441</v>
      </c>
      <c r="J99" s="99">
        <v>14198802</v>
      </c>
      <c r="K99" s="99">
        <v>611527064</v>
      </c>
      <c r="L99" s="99">
        <v>-23988949</v>
      </c>
      <c r="M99" s="99">
        <v>12570436540</v>
      </c>
      <c r="N99" s="103">
        <f t="shared" si="14"/>
        <v>15554276443</v>
      </c>
    </row>
    <row r="100" spans="1:14" x14ac:dyDescent="0.2">
      <c r="A100" s="128">
        <v>96</v>
      </c>
      <c r="B100" s="129" t="s">
        <v>404</v>
      </c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103">
        <f t="shared" si="14"/>
        <v>0</v>
      </c>
    </row>
    <row r="101" spans="1:14" x14ac:dyDescent="0.2">
      <c r="A101" s="128">
        <v>97</v>
      </c>
      <c r="B101" s="129" t="s">
        <v>405</v>
      </c>
      <c r="C101" s="99">
        <v>15961655</v>
      </c>
      <c r="D101" s="99">
        <v>3947099</v>
      </c>
      <c r="E101" s="99">
        <v>-11275345</v>
      </c>
      <c r="F101" s="99">
        <v>-2790070</v>
      </c>
      <c r="G101" s="99">
        <v>-107587</v>
      </c>
      <c r="H101" s="99">
        <v>-1064100</v>
      </c>
      <c r="I101" s="99">
        <v>-29108303</v>
      </c>
      <c r="J101" s="99">
        <v>-12262351</v>
      </c>
      <c r="K101" s="99">
        <v>-592374300</v>
      </c>
      <c r="L101" s="99">
        <v>2480371</v>
      </c>
      <c r="M101" s="99">
        <v>-312309045</v>
      </c>
      <c r="N101" s="103">
        <f t="shared" si="14"/>
        <v>-938901976</v>
      </c>
    </row>
    <row r="102" spans="1:14" s="55" customFormat="1" x14ac:dyDescent="0.2">
      <c r="A102" s="130">
        <v>98</v>
      </c>
      <c r="B102" s="131" t="s">
        <v>406</v>
      </c>
      <c r="C102" s="103">
        <f t="shared" ref="C102:M102" si="20">SUM(C96,C97,C98,C99,C100,C101)</f>
        <v>11263824</v>
      </c>
      <c r="D102" s="103">
        <f t="shared" si="20"/>
        <v>7268439</v>
      </c>
      <c r="E102" s="103">
        <f t="shared" si="20"/>
        <v>-12446100</v>
      </c>
      <c r="F102" s="103">
        <f t="shared" si="20"/>
        <v>20468137</v>
      </c>
      <c r="G102" s="103">
        <f t="shared" si="20"/>
        <v>23257343</v>
      </c>
      <c r="H102" s="103">
        <f t="shared" si="20"/>
        <v>-843185</v>
      </c>
      <c r="I102" s="103">
        <f t="shared" si="20"/>
        <v>178063033</v>
      </c>
      <c r="J102" s="103">
        <f t="shared" si="20"/>
        <v>3665201</v>
      </c>
      <c r="K102" s="103">
        <f t="shared" si="20"/>
        <v>262102514</v>
      </c>
      <c r="L102" s="103">
        <f t="shared" si="20"/>
        <v>-9190116</v>
      </c>
      <c r="M102" s="103">
        <f t="shared" si="20"/>
        <v>23287620636</v>
      </c>
      <c r="N102" s="103">
        <f t="shared" si="14"/>
        <v>23771229726</v>
      </c>
    </row>
    <row r="103" spans="1:14" ht="25.5" x14ac:dyDescent="0.2">
      <c r="A103" s="128">
        <v>99</v>
      </c>
      <c r="B103" s="129" t="s">
        <v>407</v>
      </c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103">
        <f t="shared" si="14"/>
        <v>0</v>
      </c>
    </row>
    <row r="104" spans="1:14" ht="31.5" customHeight="1" x14ac:dyDescent="0.2">
      <c r="A104" s="128">
        <v>100</v>
      </c>
      <c r="B104" s="129" t="s">
        <v>408</v>
      </c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103">
        <f t="shared" si="14"/>
        <v>0</v>
      </c>
    </row>
    <row r="105" spans="1:14" ht="25.5" x14ac:dyDescent="0.2">
      <c r="A105" s="128">
        <v>101</v>
      </c>
      <c r="B105" s="129" t="s">
        <v>409</v>
      </c>
      <c r="C105" s="99">
        <v>4850802</v>
      </c>
      <c r="D105" s="99">
        <v>16502968</v>
      </c>
      <c r="E105" s="99">
        <v>196175</v>
      </c>
      <c r="F105" s="99"/>
      <c r="G105" s="99">
        <v>169489</v>
      </c>
      <c r="H105" s="99"/>
      <c r="I105" s="99">
        <v>16551580</v>
      </c>
      <c r="J105" s="99">
        <v>13</v>
      </c>
      <c r="K105" s="99"/>
      <c r="L105" s="99"/>
      <c r="M105" s="99">
        <v>6897492</v>
      </c>
      <c r="N105" s="103">
        <f t="shared" si="14"/>
        <v>45168519</v>
      </c>
    </row>
    <row r="106" spans="1:14" ht="25.5" x14ac:dyDescent="0.2">
      <c r="A106" s="128">
        <v>102</v>
      </c>
      <c r="B106" s="129" t="s">
        <v>410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103">
        <f t="shared" si="14"/>
        <v>0</v>
      </c>
    </row>
    <row r="107" spans="1:14" ht="25.5" x14ac:dyDescent="0.2">
      <c r="A107" s="128">
        <v>103</v>
      </c>
      <c r="B107" s="129" t="s">
        <v>411</v>
      </c>
      <c r="C107" s="99"/>
      <c r="D107" s="99"/>
      <c r="E107" s="99"/>
      <c r="F107" s="99"/>
      <c r="G107" s="99"/>
      <c r="H107" s="99"/>
      <c r="I107" s="99"/>
      <c r="J107" s="99"/>
      <c r="K107" s="99"/>
      <c r="L107" s="99">
        <v>190000</v>
      </c>
      <c r="M107" s="99">
        <v>3414311</v>
      </c>
      <c r="N107" s="103">
        <f t="shared" si="14"/>
        <v>3604311</v>
      </c>
    </row>
    <row r="108" spans="1:14" ht="51" x14ac:dyDescent="0.2">
      <c r="A108" s="128">
        <v>104</v>
      </c>
      <c r="B108" s="129" t="s">
        <v>412</v>
      </c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103">
        <f t="shared" si="14"/>
        <v>0</v>
      </c>
    </row>
    <row r="109" spans="1:14" ht="25.5" x14ac:dyDescent="0.2">
      <c r="A109" s="128">
        <v>105</v>
      </c>
      <c r="B109" s="129" t="s">
        <v>413</v>
      </c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103">
        <f t="shared" si="14"/>
        <v>0</v>
      </c>
    </row>
    <row r="110" spans="1:14" ht="30" customHeight="1" x14ac:dyDescent="0.2">
      <c r="A110" s="128">
        <v>106</v>
      </c>
      <c r="B110" s="129" t="s">
        <v>414</v>
      </c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>
        <v>70284014</v>
      </c>
      <c r="N110" s="103">
        <f t="shared" si="14"/>
        <v>70284014</v>
      </c>
    </row>
    <row r="111" spans="1:14" ht="25.5" x14ac:dyDescent="0.2">
      <c r="A111" s="128">
        <v>107</v>
      </c>
      <c r="B111" s="129" t="s">
        <v>415</v>
      </c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>
        <v>15110002</v>
      </c>
      <c r="N111" s="103">
        <f t="shared" si="14"/>
        <v>15110002</v>
      </c>
    </row>
    <row r="112" spans="1:14" ht="51" x14ac:dyDescent="0.2">
      <c r="A112" s="128">
        <v>108</v>
      </c>
      <c r="B112" s="129" t="s">
        <v>416</v>
      </c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103">
        <f t="shared" si="14"/>
        <v>0</v>
      </c>
    </row>
    <row r="113" spans="1:14" ht="25.5" x14ac:dyDescent="0.2">
      <c r="A113" s="128">
        <v>109</v>
      </c>
      <c r="B113" s="129" t="s">
        <v>417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132"/>
      <c r="M113" s="132">
        <v>45265808</v>
      </c>
      <c r="N113" s="103">
        <f t="shared" si="14"/>
        <v>45265808</v>
      </c>
    </row>
    <row r="114" spans="1:14" ht="30.75" customHeight="1" x14ac:dyDescent="0.2">
      <c r="A114" s="128">
        <v>110</v>
      </c>
      <c r="B114" s="129" t="s">
        <v>418</v>
      </c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103">
        <f t="shared" si="14"/>
        <v>0</v>
      </c>
    </row>
    <row r="115" spans="1:14" ht="38.25" x14ac:dyDescent="0.2">
      <c r="A115" s="128">
        <v>111</v>
      </c>
      <c r="B115" s="129" t="s">
        <v>419</v>
      </c>
      <c r="C115" s="99"/>
      <c r="D115" s="99"/>
      <c r="E115" s="99"/>
      <c r="F115" s="99"/>
      <c r="G115" s="99"/>
      <c r="H115" s="99"/>
      <c r="I115" s="99"/>
      <c r="J115" s="99"/>
      <c r="K115" s="99"/>
      <c r="L115" s="132"/>
      <c r="M115" s="132"/>
      <c r="N115" s="103">
        <f t="shared" si="14"/>
        <v>0</v>
      </c>
    </row>
    <row r="116" spans="1:14" ht="38.25" x14ac:dyDescent="0.2">
      <c r="A116" s="128">
        <v>112</v>
      </c>
      <c r="B116" s="129" t="s">
        <v>420</v>
      </c>
      <c r="C116" s="99"/>
      <c r="D116" s="107"/>
      <c r="E116" s="99"/>
      <c r="F116" s="99"/>
      <c r="G116" s="99"/>
      <c r="H116" s="99"/>
      <c r="I116" s="99"/>
      <c r="J116" s="99"/>
      <c r="K116" s="99"/>
      <c r="L116" s="132"/>
      <c r="M116" s="132"/>
      <c r="N116" s="103">
        <f t="shared" si="14"/>
        <v>0</v>
      </c>
    </row>
    <row r="117" spans="1:14" ht="38.25" x14ac:dyDescent="0.2">
      <c r="A117" s="128">
        <v>113</v>
      </c>
      <c r="B117" s="129" t="s">
        <v>421</v>
      </c>
      <c r="C117" s="99"/>
      <c r="D117" s="107"/>
      <c r="E117" s="99"/>
      <c r="F117" s="99"/>
      <c r="G117" s="99"/>
      <c r="H117" s="99"/>
      <c r="I117" s="99"/>
      <c r="J117" s="99"/>
      <c r="K117" s="99"/>
      <c r="L117" s="132"/>
      <c r="M117" s="132"/>
      <c r="N117" s="103">
        <f t="shared" si="14"/>
        <v>0</v>
      </c>
    </row>
    <row r="118" spans="1:14" ht="25.5" x14ac:dyDescent="0.2">
      <c r="A118" s="128">
        <v>114</v>
      </c>
      <c r="B118" s="129" t="s">
        <v>422</v>
      </c>
      <c r="C118" s="99"/>
      <c r="D118" s="108"/>
      <c r="E118" s="99"/>
      <c r="F118" s="99"/>
      <c r="G118" s="99"/>
      <c r="H118" s="99"/>
      <c r="I118" s="99"/>
      <c r="J118" s="99"/>
      <c r="K118" s="99"/>
      <c r="L118" s="132"/>
      <c r="M118" s="132"/>
      <c r="N118" s="103">
        <f t="shared" si="14"/>
        <v>0</v>
      </c>
    </row>
    <row r="119" spans="1:14" ht="38.25" x14ac:dyDescent="0.2">
      <c r="A119" s="128">
        <v>115</v>
      </c>
      <c r="B119" s="129" t="s">
        <v>423</v>
      </c>
      <c r="C119" s="99"/>
      <c r="D119" s="99"/>
      <c r="E119" s="99"/>
      <c r="F119" s="99"/>
      <c r="G119" s="99"/>
      <c r="H119" s="99"/>
      <c r="I119" s="99"/>
      <c r="J119" s="99"/>
      <c r="K119" s="99"/>
      <c r="L119" s="132"/>
      <c r="M119" s="132"/>
      <c r="N119" s="103">
        <f t="shared" si="14"/>
        <v>0</v>
      </c>
    </row>
    <row r="120" spans="1:14" ht="38.25" x14ac:dyDescent="0.2">
      <c r="A120" s="128">
        <v>116</v>
      </c>
      <c r="B120" s="129" t="s">
        <v>424</v>
      </c>
      <c r="C120" s="99"/>
      <c r="D120" s="99"/>
      <c r="E120" s="99"/>
      <c r="F120" s="99"/>
      <c r="G120" s="99"/>
      <c r="H120" s="99"/>
      <c r="I120" s="99"/>
      <c r="J120" s="99"/>
      <c r="K120" s="99"/>
      <c r="L120" s="132"/>
      <c r="M120" s="132"/>
      <c r="N120" s="103">
        <f t="shared" si="14"/>
        <v>0</v>
      </c>
    </row>
    <row r="121" spans="1:14" ht="25.5" x14ac:dyDescent="0.2">
      <c r="A121" s="128">
        <v>117</v>
      </c>
      <c r="B121" s="129" t="s">
        <v>425</v>
      </c>
      <c r="C121" s="99"/>
      <c r="D121" s="99"/>
      <c r="E121" s="99"/>
      <c r="F121" s="99"/>
      <c r="G121" s="99"/>
      <c r="H121" s="99"/>
      <c r="I121" s="99"/>
      <c r="J121" s="99"/>
      <c r="K121" s="99"/>
      <c r="L121" s="132"/>
      <c r="M121" s="132"/>
      <c r="N121" s="103">
        <f t="shared" si="14"/>
        <v>0</v>
      </c>
    </row>
    <row r="122" spans="1:14" s="133" customFormat="1" ht="25.5" x14ac:dyDescent="0.2">
      <c r="A122" s="101">
        <v>118</v>
      </c>
      <c r="B122" s="102" t="s">
        <v>426</v>
      </c>
      <c r="C122" s="174">
        <f>SUM(C103,C104,C105,C106,C107,C109,C110,C111,C113)</f>
        <v>4850802</v>
      </c>
      <c r="D122" s="174">
        <f t="shared" ref="D122:M122" si="21">SUM(D103,D104,D105,D106,D107,D109,D110,D111,D113)</f>
        <v>16502968</v>
      </c>
      <c r="E122" s="174">
        <f t="shared" si="21"/>
        <v>196175</v>
      </c>
      <c r="F122" s="174">
        <f t="shared" si="21"/>
        <v>0</v>
      </c>
      <c r="G122" s="174">
        <f t="shared" si="21"/>
        <v>169489</v>
      </c>
      <c r="H122" s="174">
        <f t="shared" si="21"/>
        <v>0</v>
      </c>
      <c r="I122" s="174">
        <f t="shared" si="21"/>
        <v>16551580</v>
      </c>
      <c r="J122" s="174">
        <f t="shared" si="21"/>
        <v>13</v>
      </c>
      <c r="K122" s="174">
        <f t="shared" si="21"/>
        <v>0</v>
      </c>
      <c r="L122" s="174">
        <f t="shared" si="21"/>
        <v>190000</v>
      </c>
      <c r="M122" s="174">
        <f t="shared" si="21"/>
        <v>140971627</v>
      </c>
      <c r="N122" s="103">
        <f t="shared" si="14"/>
        <v>179432654</v>
      </c>
    </row>
    <row r="123" spans="1:14" ht="25.5" x14ac:dyDescent="0.2">
      <c r="A123" s="128">
        <v>119</v>
      </c>
      <c r="B123" s="129" t="s">
        <v>427</v>
      </c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3">
        <f t="shared" si="14"/>
        <v>0</v>
      </c>
    </row>
    <row r="124" spans="1:14" ht="38.25" x14ac:dyDescent="0.2">
      <c r="A124" s="128">
        <v>120</v>
      </c>
      <c r="B124" s="129" t="s">
        <v>428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3">
        <f t="shared" si="14"/>
        <v>0</v>
      </c>
    </row>
    <row r="125" spans="1:14" s="133" customFormat="1" ht="25.5" x14ac:dyDescent="0.2">
      <c r="A125" s="97">
        <v>121</v>
      </c>
      <c r="B125" s="98" t="s">
        <v>429</v>
      </c>
      <c r="C125" s="99">
        <v>1196579</v>
      </c>
      <c r="D125" s="99">
        <v>1609680</v>
      </c>
      <c r="E125" s="99">
        <v>924608</v>
      </c>
      <c r="F125" s="99">
        <v>257203</v>
      </c>
      <c r="G125" s="99">
        <v>1187856</v>
      </c>
      <c r="H125" s="99"/>
      <c r="I125" s="99"/>
      <c r="J125" s="99"/>
      <c r="K125" s="99"/>
      <c r="L125" s="99"/>
      <c r="M125" s="99"/>
      <c r="N125" s="103">
        <f t="shared" si="14"/>
        <v>5175926</v>
      </c>
    </row>
    <row r="126" spans="1:14" ht="25.5" x14ac:dyDescent="0.2">
      <c r="A126" s="128">
        <v>122</v>
      </c>
      <c r="B126" s="129" t="s">
        <v>430</v>
      </c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3">
        <f t="shared" si="14"/>
        <v>0</v>
      </c>
    </row>
    <row r="127" spans="1:14" ht="38.25" x14ac:dyDescent="0.2">
      <c r="A127" s="128">
        <v>123</v>
      </c>
      <c r="B127" s="129" t="s">
        <v>431</v>
      </c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103">
        <f t="shared" si="14"/>
        <v>0</v>
      </c>
    </row>
    <row r="128" spans="1:14" ht="38.25" x14ac:dyDescent="0.2">
      <c r="A128" s="128">
        <v>124</v>
      </c>
      <c r="B128" s="129" t="s">
        <v>432</v>
      </c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3">
        <f t="shared" si="14"/>
        <v>0</v>
      </c>
    </row>
    <row r="129" spans="1:14" ht="25.5" x14ac:dyDescent="0.2">
      <c r="A129" s="128">
        <v>125</v>
      </c>
      <c r="B129" s="129" t="s">
        <v>433</v>
      </c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3">
        <f t="shared" si="14"/>
        <v>0</v>
      </c>
    </row>
    <row r="130" spans="1:14" ht="25.5" x14ac:dyDescent="0.2">
      <c r="A130" s="128">
        <v>126</v>
      </c>
      <c r="B130" s="129" t="s">
        <v>434</v>
      </c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103">
        <f t="shared" si="14"/>
        <v>0</v>
      </c>
    </row>
    <row r="131" spans="1:14" ht="32.25" customHeight="1" x14ac:dyDescent="0.2">
      <c r="A131" s="128">
        <v>127</v>
      </c>
      <c r="B131" s="129" t="s">
        <v>435</v>
      </c>
      <c r="C131" s="99"/>
      <c r="D131" s="99"/>
      <c r="E131" s="99"/>
      <c r="F131" s="99"/>
      <c r="G131" s="99"/>
      <c r="H131" s="99"/>
      <c r="I131" s="99"/>
      <c r="J131" s="99"/>
      <c r="K131" s="99"/>
      <c r="L131" s="132"/>
      <c r="M131" s="132"/>
      <c r="N131" s="103">
        <f t="shared" si="14"/>
        <v>0</v>
      </c>
    </row>
    <row r="132" spans="1:14" ht="43.5" customHeight="1" x14ac:dyDescent="0.2">
      <c r="A132" s="128">
        <v>128</v>
      </c>
      <c r="B132" s="129" t="s">
        <v>436</v>
      </c>
      <c r="C132" s="99"/>
      <c r="D132" s="99"/>
      <c r="E132" s="99"/>
      <c r="F132" s="99"/>
      <c r="G132" s="99"/>
      <c r="H132" s="99"/>
      <c r="I132" s="99"/>
      <c r="J132" s="99"/>
      <c r="K132" s="99"/>
      <c r="L132" s="132"/>
      <c r="M132" s="132"/>
      <c r="N132" s="103">
        <f t="shared" si="14"/>
        <v>0</v>
      </c>
    </row>
    <row r="133" spans="1:14" ht="44.25" customHeight="1" x14ac:dyDescent="0.2">
      <c r="A133" s="128">
        <v>129</v>
      </c>
      <c r="B133" s="129" t="s">
        <v>437</v>
      </c>
      <c r="C133" s="99"/>
      <c r="D133" s="99"/>
      <c r="E133" s="99"/>
      <c r="F133" s="99"/>
      <c r="G133" s="99"/>
      <c r="H133" s="99"/>
      <c r="I133" s="99"/>
      <c r="J133" s="99"/>
      <c r="K133" s="99"/>
      <c r="L133" s="132"/>
      <c r="M133" s="132">
        <v>200681072</v>
      </c>
      <c r="N133" s="103">
        <f t="shared" si="14"/>
        <v>200681072</v>
      </c>
    </row>
    <row r="134" spans="1:14" ht="38.25" x14ac:dyDescent="0.2">
      <c r="A134" s="128">
        <v>130</v>
      </c>
      <c r="B134" s="129" t="s">
        <v>438</v>
      </c>
      <c r="C134" s="99"/>
      <c r="D134" s="99"/>
      <c r="E134" s="99"/>
      <c r="F134" s="99"/>
      <c r="G134" s="99"/>
      <c r="H134" s="99"/>
      <c r="I134" s="99"/>
      <c r="J134" s="99"/>
      <c r="K134" s="99"/>
      <c r="L134" s="132"/>
      <c r="M134" s="132"/>
      <c r="N134" s="103">
        <f t="shared" ref="N134:N158" si="22">SUM(C134:M134)</f>
        <v>0</v>
      </c>
    </row>
    <row r="135" spans="1:14" ht="38.25" x14ac:dyDescent="0.2">
      <c r="A135" s="128">
        <v>131</v>
      </c>
      <c r="B135" s="129" t="s">
        <v>439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132"/>
      <c r="M135" s="132"/>
      <c r="N135" s="103">
        <f t="shared" si="22"/>
        <v>0</v>
      </c>
    </row>
    <row r="136" spans="1:14" ht="38.25" x14ac:dyDescent="0.2">
      <c r="A136" s="128">
        <v>132</v>
      </c>
      <c r="B136" s="129" t="s">
        <v>440</v>
      </c>
      <c r="C136" s="99"/>
      <c r="D136" s="99"/>
      <c r="E136" s="99"/>
      <c r="F136" s="99"/>
      <c r="G136" s="99"/>
      <c r="H136" s="99"/>
      <c r="I136" s="99"/>
      <c r="J136" s="99"/>
      <c r="K136" s="99"/>
      <c r="L136" s="132"/>
      <c r="M136" s="132"/>
      <c r="N136" s="103">
        <f t="shared" si="22"/>
        <v>0</v>
      </c>
    </row>
    <row r="137" spans="1:14" ht="38.25" x14ac:dyDescent="0.2">
      <c r="A137" s="128">
        <v>133</v>
      </c>
      <c r="B137" s="129" t="s">
        <v>441</v>
      </c>
      <c r="C137" s="99"/>
      <c r="D137" s="99"/>
      <c r="E137" s="99"/>
      <c r="F137" s="99"/>
      <c r="G137" s="99"/>
      <c r="H137" s="99"/>
      <c r="I137" s="99"/>
      <c r="J137" s="99"/>
      <c r="K137" s="99"/>
      <c r="L137" s="132"/>
      <c r="M137" s="132"/>
      <c r="N137" s="103">
        <f t="shared" si="22"/>
        <v>0</v>
      </c>
    </row>
    <row r="138" spans="1:14" ht="25.5" x14ac:dyDescent="0.2">
      <c r="A138" s="128">
        <v>134</v>
      </c>
      <c r="B138" s="129" t="s">
        <v>442</v>
      </c>
      <c r="C138" s="99"/>
      <c r="D138" s="99"/>
      <c r="E138" s="99"/>
      <c r="F138" s="99"/>
      <c r="G138" s="99"/>
      <c r="H138" s="99"/>
      <c r="I138" s="99"/>
      <c r="J138" s="99"/>
      <c r="K138" s="99"/>
      <c r="L138" s="132"/>
      <c r="M138" s="132"/>
      <c r="N138" s="103">
        <f t="shared" si="22"/>
        <v>0</v>
      </c>
    </row>
    <row r="139" spans="1:14" ht="38.25" x14ac:dyDescent="0.2">
      <c r="A139" s="128">
        <v>135</v>
      </c>
      <c r="B139" s="129" t="s">
        <v>443</v>
      </c>
      <c r="C139" s="99"/>
      <c r="D139" s="99"/>
      <c r="E139" s="99"/>
      <c r="F139" s="99"/>
      <c r="G139" s="99"/>
      <c r="H139" s="99"/>
      <c r="I139" s="99"/>
      <c r="J139" s="99"/>
      <c r="K139" s="99"/>
      <c r="L139" s="132"/>
      <c r="M139" s="132"/>
      <c r="N139" s="103">
        <f t="shared" si="22"/>
        <v>0</v>
      </c>
    </row>
    <row r="140" spans="1:14" ht="38.25" x14ac:dyDescent="0.2">
      <c r="A140" s="128">
        <v>136</v>
      </c>
      <c r="B140" s="129" t="s">
        <v>444</v>
      </c>
      <c r="C140" s="99"/>
      <c r="D140" s="99"/>
      <c r="E140" s="99"/>
      <c r="F140" s="99"/>
      <c r="G140" s="99"/>
      <c r="H140" s="99"/>
      <c r="I140" s="99"/>
      <c r="J140" s="99"/>
      <c r="K140" s="99"/>
      <c r="L140" s="132"/>
      <c r="M140" s="132"/>
      <c r="N140" s="103">
        <f t="shared" si="22"/>
        <v>0</v>
      </c>
    </row>
    <row r="141" spans="1:14" ht="25.5" x14ac:dyDescent="0.2">
      <c r="A141" s="128">
        <v>137</v>
      </c>
      <c r="B141" s="129" t="s">
        <v>445</v>
      </c>
      <c r="C141" s="99"/>
      <c r="D141" s="99"/>
      <c r="E141" s="99"/>
      <c r="F141" s="99"/>
      <c r="G141" s="99"/>
      <c r="H141" s="99"/>
      <c r="I141" s="99"/>
      <c r="J141" s="99"/>
      <c r="K141" s="99"/>
      <c r="L141" s="132"/>
      <c r="M141" s="132"/>
      <c r="N141" s="103">
        <f t="shared" si="22"/>
        <v>0</v>
      </c>
    </row>
    <row r="142" spans="1:14" s="133" customFormat="1" ht="38.25" x14ac:dyDescent="0.2">
      <c r="A142" s="101">
        <v>138</v>
      </c>
      <c r="B142" s="102" t="s">
        <v>446</v>
      </c>
      <c r="C142" s="103">
        <f>SUM(C123:C141)</f>
        <v>1196579</v>
      </c>
      <c r="D142" s="103">
        <f t="shared" ref="D142:M142" si="23">SUM(D123:D141)</f>
        <v>1609680</v>
      </c>
      <c r="E142" s="103">
        <f t="shared" si="23"/>
        <v>924608</v>
      </c>
      <c r="F142" s="103">
        <f t="shared" si="23"/>
        <v>257203</v>
      </c>
      <c r="G142" s="103">
        <f t="shared" si="23"/>
        <v>1187856</v>
      </c>
      <c r="H142" s="103">
        <f t="shared" si="23"/>
        <v>0</v>
      </c>
      <c r="I142" s="103">
        <f t="shared" si="23"/>
        <v>0</v>
      </c>
      <c r="J142" s="103">
        <f t="shared" si="23"/>
        <v>0</v>
      </c>
      <c r="K142" s="103">
        <f t="shared" si="23"/>
        <v>0</v>
      </c>
      <c r="L142" s="103">
        <f t="shared" si="23"/>
        <v>0</v>
      </c>
      <c r="M142" s="103">
        <f t="shared" si="23"/>
        <v>200681072</v>
      </c>
      <c r="N142" s="103">
        <f t="shared" si="22"/>
        <v>205856998</v>
      </c>
    </row>
    <row r="143" spans="1:14" s="134" customFormat="1" x14ac:dyDescent="0.2">
      <c r="A143" s="97">
        <v>139</v>
      </c>
      <c r="B143" s="98" t="s">
        <v>447</v>
      </c>
      <c r="C143" s="99">
        <v>19849</v>
      </c>
      <c r="D143" s="99">
        <v>619938</v>
      </c>
      <c r="E143" s="99"/>
      <c r="F143" s="99"/>
      <c r="G143" s="99"/>
      <c r="H143" s="99"/>
      <c r="I143" s="99">
        <v>107991</v>
      </c>
      <c r="J143" s="99"/>
      <c r="K143" s="99">
        <v>419519</v>
      </c>
      <c r="L143" s="99">
        <v>493466</v>
      </c>
      <c r="M143" s="99">
        <v>59203380</v>
      </c>
      <c r="N143" s="103">
        <f t="shared" si="22"/>
        <v>60864143</v>
      </c>
    </row>
    <row r="144" spans="1:14" ht="25.5" x14ac:dyDescent="0.2">
      <c r="A144" s="128">
        <v>140</v>
      </c>
      <c r="B144" s="129" t="s">
        <v>448</v>
      </c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103">
        <f t="shared" si="22"/>
        <v>0</v>
      </c>
    </row>
    <row r="145" spans="1:14" x14ac:dyDescent="0.2">
      <c r="A145" s="128">
        <v>141</v>
      </c>
      <c r="B145" s="129" t="s">
        <v>449</v>
      </c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>
        <v>2432157</v>
      </c>
      <c r="N145" s="103">
        <f t="shared" si="22"/>
        <v>2432157</v>
      </c>
    </row>
    <row r="146" spans="1:14" x14ac:dyDescent="0.2">
      <c r="A146" s="128">
        <v>142</v>
      </c>
      <c r="B146" s="129" t="s">
        <v>450</v>
      </c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103">
        <f t="shared" si="22"/>
        <v>0</v>
      </c>
    </row>
    <row r="147" spans="1:14" ht="25.5" x14ac:dyDescent="0.2">
      <c r="A147" s="128">
        <v>143</v>
      </c>
      <c r="B147" s="129" t="s">
        <v>451</v>
      </c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103">
        <f t="shared" si="22"/>
        <v>0</v>
      </c>
    </row>
    <row r="148" spans="1:14" ht="25.5" x14ac:dyDescent="0.2">
      <c r="A148" s="128">
        <v>144</v>
      </c>
      <c r="B148" s="129" t="s">
        <v>452</v>
      </c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103">
        <f t="shared" si="22"/>
        <v>0</v>
      </c>
    </row>
    <row r="149" spans="1:14" ht="25.5" x14ac:dyDescent="0.2">
      <c r="A149" s="128">
        <v>145</v>
      </c>
      <c r="B149" s="129" t="s">
        <v>453</v>
      </c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103">
        <f t="shared" si="22"/>
        <v>0</v>
      </c>
    </row>
    <row r="150" spans="1:14" x14ac:dyDescent="0.2">
      <c r="A150" s="128">
        <v>146</v>
      </c>
      <c r="B150" s="129" t="s">
        <v>454</v>
      </c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>
        <v>257046</v>
      </c>
      <c r="N150" s="103">
        <f t="shared" si="22"/>
        <v>257046</v>
      </c>
    </row>
    <row r="151" spans="1:14" ht="25.5" x14ac:dyDescent="0.2">
      <c r="A151" s="128">
        <v>147</v>
      </c>
      <c r="B151" s="129" t="s">
        <v>455</v>
      </c>
      <c r="C151" s="99">
        <f>SUM(C143:C150)</f>
        <v>19849</v>
      </c>
      <c r="D151" s="99">
        <f t="shared" ref="D151:M151" si="24">SUM(D143:D150)</f>
        <v>619938</v>
      </c>
      <c r="E151" s="99">
        <f t="shared" si="24"/>
        <v>0</v>
      </c>
      <c r="F151" s="99">
        <f t="shared" si="24"/>
        <v>0</v>
      </c>
      <c r="G151" s="99">
        <f t="shared" si="24"/>
        <v>0</v>
      </c>
      <c r="H151" s="99">
        <f t="shared" si="24"/>
        <v>0</v>
      </c>
      <c r="I151" s="99">
        <f t="shared" si="24"/>
        <v>107991</v>
      </c>
      <c r="J151" s="99">
        <f t="shared" si="24"/>
        <v>0</v>
      </c>
      <c r="K151" s="99">
        <f t="shared" si="24"/>
        <v>419519</v>
      </c>
      <c r="L151" s="99">
        <f t="shared" si="24"/>
        <v>493466</v>
      </c>
      <c r="M151" s="99">
        <f t="shared" si="24"/>
        <v>61892583</v>
      </c>
      <c r="N151" s="103">
        <f t="shared" si="22"/>
        <v>63553346</v>
      </c>
    </row>
    <row r="152" spans="1:14" s="133" customFormat="1" ht="25.5" x14ac:dyDescent="0.2">
      <c r="A152" s="101">
        <v>148</v>
      </c>
      <c r="B152" s="102" t="s">
        <v>466</v>
      </c>
      <c r="C152" s="103">
        <f>SUM(C122,C142,C151)</f>
        <v>6067230</v>
      </c>
      <c r="D152" s="103">
        <f t="shared" ref="D152:M152" si="25">SUM(D122,D142,D151)</f>
        <v>18732586</v>
      </c>
      <c r="E152" s="103">
        <f t="shared" si="25"/>
        <v>1120783</v>
      </c>
      <c r="F152" s="103">
        <f t="shared" si="25"/>
        <v>257203</v>
      </c>
      <c r="G152" s="103">
        <f t="shared" si="25"/>
        <v>1357345</v>
      </c>
      <c r="H152" s="103">
        <f t="shared" si="25"/>
        <v>0</v>
      </c>
      <c r="I152" s="103">
        <f t="shared" si="25"/>
        <v>16659571</v>
      </c>
      <c r="J152" s="103">
        <f t="shared" si="25"/>
        <v>13</v>
      </c>
      <c r="K152" s="103">
        <f t="shared" si="25"/>
        <v>419519</v>
      </c>
      <c r="L152" s="103">
        <f t="shared" si="25"/>
        <v>683466</v>
      </c>
      <c r="M152" s="103">
        <f t="shared" si="25"/>
        <v>403545282</v>
      </c>
      <c r="N152" s="103">
        <f t="shared" si="22"/>
        <v>448842998</v>
      </c>
    </row>
    <row r="153" spans="1:14" s="133" customFormat="1" ht="25.5" x14ac:dyDescent="0.2">
      <c r="A153" s="101">
        <v>149</v>
      </c>
      <c r="B153" s="102" t="s">
        <v>456</v>
      </c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>
        <f t="shared" si="22"/>
        <v>0</v>
      </c>
    </row>
    <row r="154" spans="1:14" s="133" customFormat="1" ht="25.5" x14ac:dyDescent="0.2">
      <c r="A154" s="101">
        <v>150</v>
      </c>
      <c r="B154" s="102" t="s">
        <v>457</v>
      </c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>
        <f t="shared" si="22"/>
        <v>0</v>
      </c>
    </row>
    <row r="155" spans="1:14" ht="27.75" customHeight="1" x14ac:dyDescent="0.2">
      <c r="A155" s="128">
        <v>151</v>
      </c>
      <c r="B155" s="129" t="s">
        <v>458</v>
      </c>
      <c r="C155" s="99"/>
      <c r="D155" s="99"/>
      <c r="E155" s="99"/>
      <c r="F155" s="99"/>
      <c r="G155" s="99"/>
      <c r="H155" s="99"/>
      <c r="I155" s="99"/>
      <c r="J155" s="99"/>
      <c r="K155" s="99">
        <v>159092</v>
      </c>
      <c r="L155" s="99"/>
      <c r="M155" s="99"/>
      <c r="N155" s="103">
        <f t="shared" si="22"/>
        <v>159092</v>
      </c>
    </row>
    <row r="156" spans="1:14" x14ac:dyDescent="0.2">
      <c r="A156" s="128">
        <v>152</v>
      </c>
      <c r="B156" s="129" t="s">
        <v>459</v>
      </c>
      <c r="C156" s="99">
        <v>12869552</v>
      </c>
      <c r="D156" s="99">
        <v>15967725</v>
      </c>
      <c r="E156" s="99">
        <v>28774121</v>
      </c>
      <c r="F156" s="99">
        <v>3929917</v>
      </c>
      <c r="G156" s="99">
        <v>3838698</v>
      </c>
      <c r="H156" s="99">
        <v>2639161</v>
      </c>
      <c r="I156" s="99">
        <v>42471822</v>
      </c>
      <c r="J156" s="99">
        <v>10802424</v>
      </c>
      <c r="K156" s="99"/>
      <c r="L156" s="99">
        <v>19243681</v>
      </c>
      <c r="M156" s="99">
        <v>11121673</v>
      </c>
      <c r="N156" s="103">
        <f t="shared" si="22"/>
        <v>151658774</v>
      </c>
    </row>
    <row r="157" spans="1:14" x14ac:dyDescent="0.2">
      <c r="A157" s="128">
        <v>153</v>
      </c>
      <c r="B157" s="129" t="s">
        <v>460</v>
      </c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103">
        <f t="shared" si="22"/>
        <v>0</v>
      </c>
    </row>
    <row r="158" spans="1:14" s="133" customFormat="1" ht="25.5" x14ac:dyDescent="0.2">
      <c r="A158" s="101">
        <v>154</v>
      </c>
      <c r="B158" s="102" t="s">
        <v>461</v>
      </c>
      <c r="C158" s="103">
        <f>SUM(C154,C155,C156)</f>
        <v>12869552</v>
      </c>
      <c r="D158" s="103">
        <f t="shared" ref="D158:M158" si="26">SUM(D154,D155,D156)</f>
        <v>15967725</v>
      </c>
      <c r="E158" s="103">
        <f t="shared" si="26"/>
        <v>28774121</v>
      </c>
      <c r="F158" s="103">
        <f t="shared" si="26"/>
        <v>3929917</v>
      </c>
      <c r="G158" s="103">
        <f t="shared" si="26"/>
        <v>3838698</v>
      </c>
      <c r="H158" s="103">
        <f t="shared" si="26"/>
        <v>2639161</v>
      </c>
      <c r="I158" s="103">
        <f t="shared" si="26"/>
        <v>42471822</v>
      </c>
      <c r="J158" s="103">
        <f t="shared" si="26"/>
        <v>10802424</v>
      </c>
      <c r="K158" s="103">
        <f t="shared" si="26"/>
        <v>159092</v>
      </c>
      <c r="L158" s="103">
        <f t="shared" si="26"/>
        <v>19243681</v>
      </c>
      <c r="M158" s="103">
        <f t="shared" si="26"/>
        <v>11121673</v>
      </c>
      <c r="N158" s="103">
        <f t="shared" si="22"/>
        <v>151817866</v>
      </c>
    </row>
    <row r="159" spans="1:14" s="55" customFormat="1" ht="25.5" x14ac:dyDescent="0.2">
      <c r="A159" s="130">
        <v>155</v>
      </c>
      <c r="B159" s="131" t="s">
        <v>462</v>
      </c>
      <c r="C159" s="103">
        <f>SUM(C102,C152,C153,C154,C158)</f>
        <v>30200606</v>
      </c>
      <c r="D159" s="103">
        <f>SUM(D102,D152,D153,D154,D158)</f>
        <v>41968750</v>
      </c>
      <c r="E159" s="103">
        <f t="shared" ref="E159:M159" si="27">SUM(E102,E152,E153,E154,E158)</f>
        <v>17448804</v>
      </c>
      <c r="F159" s="103">
        <f t="shared" si="27"/>
        <v>24655257</v>
      </c>
      <c r="G159" s="103">
        <f t="shared" si="27"/>
        <v>28453386</v>
      </c>
      <c r="H159" s="103">
        <f t="shared" si="27"/>
        <v>1795976</v>
      </c>
      <c r="I159" s="103">
        <f t="shared" si="27"/>
        <v>237194426</v>
      </c>
      <c r="J159" s="103">
        <f t="shared" si="27"/>
        <v>14467638</v>
      </c>
      <c r="K159" s="103">
        <f t="shared" si="27"/>
        <v>262681125</v>
      </c>
      <c r="L159" s="103">
        <f t="shared" si="27"/>
        <v>10737031</v>
      </c>
      <c r="M159" s="103">
        <f t="shared" si="27"/>
        <v>23702287591</v>
      </c>
      <c r="N159" s="103">
        <f>SUM(C159:M159)</f>
        <v>24371890590</v>
      </c>
    </row>
  </sheetData>
  <phoneticPr fontId="0" type="noConversion"/>
  <pageMargins left="0.59055118110236227" right="0.43307086614173229" top="0.74803149606299213" bottom="0.74803149606299213" header="0.31496062992125984" footer="0.31496062992125984"/>
  <pageSetup paperSize="9" scale="60" orientation="landscape" r:id="rId1"/>
  <headerFooter>
    <oddHeader>&amp;C&amp;"Arial,Félkövér"&amp;12 3. Vagyonkimutatás 2020.&amp;Raddatok Ft-ban</oddHeader>
    <oddFooter>&amp;L&amp;8&amp;Z&amp;F&amp;C&amp;P&amp;R3.Vagyonkimutatás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Layout" workbookViewId="0">
      <selection activeCell="F10" sqref="F10"/>
    </sheetView>
  </sheetViews>
  <sheetFormatPr defaultRowHeight="15.75" x14ac:dyDescent="0.25"/>
  <cols>
    <col min="1" max="1" width="6.7109375" style="260" customWidth="1"/>
    <col min="2" max="2" width="39.7109375" style="260" customWidth="1"/>
    <col min="3" max="9" width="12.7109375" style="260" customWidth="1"/>
    <col min="10" max="16384" width="9.140625" style="260"/>
  </cols>
  <sheetData>
    <row r="1" spans="1:10" ht="15.75" customHeight="1" x14ac:dyDescent="0.25">
      <c r="A1" s="285"/>
      <c r="B1" s="286"/>
      <c r="C1" s="286"/>
      <c r="D1" s="286"/>
      <c r="E1" s="286"/>
      <c r="F1" s="286"/>
      <c r="G1" s="286"/>
      <c r="H1" s="287"/>
      <c r="I1" s="287"/>
    </row>
    <row r="2" spans="1:10" ht="18.75" customHeight="1" thickBot="1" x14ac:dyDescent="0.35">
      <c r="A2" s="288" t="s">
        <v>508</v>
      </c>
      <c r="B2" s="288"/>
      <c r="C2" s="288"/>
      <c r="D2" s="288"/>
      <c r="E2" s="288"/>
      <c r="F2" s="288"/>
      <c r="G2" s="288"/>
      <c r="H2" s="288"/>
      <c r="I2" s="288"/>
    </row>
    <row r="3" spans="1:10" ht="15.75" customHeight="1" x14ac:dyDescent="0.25">
      <c r="A3" s="289" t="s">
        <v>133</v>
      </c>
      <c r="B3" s="291" t="s">
        <v>0</v>
      </c>
      <c r="C3" s="293" t="s">
        <v>134</v>
      </c>
      <c r="D3" s="295" t="s">
        <v>135</v>
      </c>
      <c r="E3" s="295"/>
      <c r="F3" s="296" t="s">
        <v>136</v>
      </c>
      <c r="G3" s="297"/>
      <c r="H3" s="296" t="s">
        <v>137</v>
      </c>
      <c r="I3" s="298"/>
    </row>
    <row r="4" spans="1:10" x14ac:dyDescent="0.25">
      <c r="A4" s="290"/>
      <c r="B4" s="292"/>
      <c r="C4" s="294"/>
      <c r="D4" s="58" t="s">
        <v>138</v>
      </c>
      <c r="E4" s="58" t="s">
        <v>139</v>
      </c>
      <c r="F4" s="58" t="s">
        <v>140</v>
      </c>
      <c r="G4" s="58" t="s">
        <v>141</v>
      </c>
      <c r="H4" s="59" t="s">
        <v>140</v>
      </c>
      <c r="I4" s="60" t="s">
        <v>141</v>
      </c>
    </row>
    <row r="5" spans="1:10" ht="16.5" thickBot="1" x14ac:dyDescent="0.3">
      <c r="A5" s="258"/>
      <c r="B5" s="61"/>
      <c r="C5" s="259" t="s">
        <v>2</v>
      </c>
      <c r="D5" s="259" t="s">
        <v>3</v>
      </c>
      <c r="E5" s="259" t="s">
        <v>4</v>
      </c>
      <c r="F5" s="259" t="s">
        <v>142</v>
      </c>
      <c r="G5" s="259" t="s">
        <v>143</v>
      </c>
      <c r="H5" s="259" t="s">
        <v>144</v>
      </c>
      <c r="I5" s="89" t="s">
        <v>145</v>
      </c>
    </row>
    <row r="6" spans="1:10" x14ac:dyDescent="0.25">
      <c r="A6" s="264" t="s">
        <v>146</v>
      </c>
      <c r="B6" s="265" t="s">
        <v>147</v>
      </c>
      <c r="C6" s="266">
        <v>2131</v>
      </c>
      <c r="D6" s="266">
        <v>1035</v>
      </c>
      <c r="E6" s="266">
        <v>8365</v>
      </c>
      <c r="F6" s="266">
        <v>2131</v>
      </c>
      <c r="G6" s="266">
        <v>26749585</v>
      </c>
      <c r="H6" s="267">
        <v>2131</v>
      </c>
      <c r="I6" s="268">
        <v>31796391</v>
      </c>
      <c r="J6" s="262"/>
    </row>
    <row r="7" spans="1:10" x14ac:dyDescent="0.25">
      <c r="A7" s="269" t="s">
        <v>148</v>
      </c>
      <c r="B7" s="270" t="s">
        <v>149</v>
      </c>
      <c r="C7" s="271">
        <v>0</v>
      </c>
      <c r="D7" s="271">
        <v>0</v>
      </c>
      <c r="E7" s="271">
        <v>0</v>
      </c>
      <c r="F7" s="271">
        <v>0</v>
      </c>
      <c r="G7" s="271">
        <v>0</v>
      </c>
      <c r="H7" s="272">
        <v>0</v>
      </c>
      <c r="I7" s="273">
        <v>0</v>
      </c>
      <c r="J7" s="262"/>
    </row>
    <row r="8" spans="1:10" x14ac:dyDescent="0.25">
      <c r="A8" s="269" t="s">
        <v>150</v>
      </c>
      <c r="B8" s="270" t="s">
        <v>151</v>
      </c>
      <c r="C8" s="271">
        <v>0</v>
      </c>
      <c r="D8" s="271">
        <v>0</v>
      </c>
      <c r="E8" s="271">
        <v>0</v>
      </c>
      <c r="F8" s="271">
        <v>0</v>
      </c>
      <c r="G8" s="271">
        <v>0</v>
      </c>
      <c r="H8" s="272">
        <v>0</v>
      </c>
      <c r="I8" s="273">
        <v>0</v>
      </c>
      <c r="J8" s="262"/>
    </row>
    <row r="9" spans="1:10" x14ac:dyDescent="0.25">
      <c r="A9" s="269" t="s">
        <v>152</v>
      </c>
      <c r="B9" s="270" t="s">
        <v>153</v>
      </c>
      <c r="C9" s="271">
        <v>0</v>
      </c>
      <c r="D9" s="271">
        <v>0</v>
      </c>
      <c r="E9" s="271">
        <v>0</v>
      </c>
      <c r="F9" s="271">
        <v>0</v>
      </c>
      <c r="G9" s="271">
        <v>0</v>
      </c>
      <c r="H9" s="272">
        <v>0</v>
      </c>
      <c r="I9" s="273">
        <v>0</v>
      </c>
      <c r="J9" s="262"/>
    </row>
    <row r="10" spans="1:10" s="261" customFormat="1" ht="16.5" thickBot="1" x14ac:dyDescent="0.3">
      <c r="A10" s="269" t="s">
        <v>154</v>
      </c>
      <c r="B10" s="274" t="s">
        <v>155</v>
      </c>
      <c r="C10" s="275">
        <f t="shared" ref="C10:H10" si="0">C6</f>
        <v>2131</v>
      </c>
      <c r="D10" s="275">
        <f t="shared" si="0"/>
        <v>1035</v>
      </c>
      <c r="E10" s="275">
        <f t="shared" si="0"/>
        <v>8365</v>
      </c>
      <c r="F10" s="275">
        <f t="shared" si="0"/>
        <v>2131</v>
      </c>
      <c r="G10" s="275">
        <v>26749585</v>
      </c>
      <c r="H10" s="275">
        <f t="shared" si="0"/>
        <v>2131</v>
      </c>
      <c r="I10" s="276">
        <v>31796391</v>
      </c>
      <c r="J10" s="277"/>
    </row>
    <row r="11" spans="1:10" x14ac:dyDescent="0.25">
      <c r="A11" s="264" t="s">
        <v>156</v>
      </c>
      <c r="B11" s="270" t="s">
        <v>157</v>
      </c>
      <c r="C11" s="271">
        <v>0</v>
      </c>
      <c r="D11" s="271">
        <v>0</v>
      </c>
      <c r="E11" s="271">
        <v>0</v>
      </c>
      <c r="F11" s="271">
        <v>0</v>
      </c>
      <c r="G11" s="271">
        <v>0</v>
      </c>
      <c r="H11" s="272">
        <v>0</v>
      </c>
      <c r="I11" s="273">
        <v>0</v>
      </c>
      <c r="J11" s="262"/>
    </row>
    <row r="12" spans="1:10" x14ac:dyDescent="0.25">
      <c r="A12" s="269" t="s">
        <v>158</v>
      </c>
      <c r="B12" s="270" t="s">
        <v>159</v>
      </c>
      <c r="C12" s="271">
        <v>1043</v>
      </c>
      <c r="D12" s="271">
        <v>337</v>
      </c>
      <c r="E12" s="271">
        <v>6770</v>
      </c>
      <c r="F12" s="271">
        <v>1043</v>
      </c>
      <c r="G12" s="271">
        <f>G10-G13</f>
        <v>15163881</v>
      </c>
      <c r="H12" s="272">
        <v>1043</v>
      </c>
      <c r="I12" s="273">
        <f>I10-I13</f>
        <v>20249069</v>
      </c>
      <c r="J12" s="262"/>
    </row>
    <row r="13" spans="1:10" x14ac:dyDescent="0.25">
      <c r="A13" s="269" t="s">
        <v>160</v>
      </c>
      <c r="B13" s="270" t="s">
        <v>161</v>
      </c>
      <c r="C13" s="271">
        <v>1088</v>
      </c>
      <c r="D13" s="271">
        <v>698</v>
      </c>
      <c r="E13" s="271">
        <v>1595</v>
      </c>
      <c r="F13" s="271">
        <v>1088</v>
      </c>
      <c r="G13" s="271">
        <v>11585704</v>
      </c>
      <c r="H13" s="272">
        <v>1088</v>
      </c>
      <c r="I13" s="273">
        <v>11547322</v>
      </c>
      <c r="J13" s="262"/>
    </row>
    <row r="14" spans="1:10" s="262" customFormat="1" x14ac:dyDescent="0.25">
      <c r="A14" s="269" t="s">
        <v>162</v>
      </c>
      <c r="B14" s="270" t="s">
        <v>163</v>
      </c>
      <c r="C14" s="271">
        <v>1296</v>
      </c>
      <c r="D14" s="271">
        <v>785</v>
      </c>
      <c r="E14" s="271">
        <v>6795</v>
      </c>
      <c r="F14" s="271">
        <v>1296</v>
      </c>
      <c r="G14" s="271">
        <f>G10-G15-G16</f>
        <v>22295433</v>
      </c>
      <c r="H14" s="272">
        <v>1296</v>
      </c>
      <c r="I14" s="273">
        <f>I10-I15-I16</f>
        <v>24041082</v>
      </c>
    </row>
    <row r="15" spans="1:10" s="262" customFormat="1" ht="16.5" thickBot="1" x14ac:dyDescent="0.3">
      <c r="A15" s="269" t="s">
        <v>164</v>
      </c>
      <c r="B15" s="270" t="s">
        <v>165</v>
      </c>
      <c r="C15" s="271">
        <v>112</v>
      </c>
      <c r="D15" s="271">
        <v>59</v>
      </c>
      <c r="E15" s="271">
        <v>5011</v>
      </c>
      <c r="F15" s="271">
        <v>112</v>
      </c>
      <c r="G15" s="271">
        <v>2852228</v>
      </c>
      <c r="H15" s="272">
        <v>112</v>
      </c>
      <c r="I15" s="273">
        <v>5380839</v>
      </c>
    </row>
    <row r="16" spans="1:10" s="262" customFormat="1" x14ac:dyDescent="0.25">
      <c r="A16" s="264" t="s">
        <v>166</v>
      </c>
      <c r="B16" s="270" t="s">
        <v>167</v>
      </c>
      <c r="C16" s="271">
        <v>723</v>
      </c>
      <c r="D16" s="271">
        <v>190</v>
      </c>
      <c r="E16" s="271">
        <v>6559</v>
      </c>
      <c r="F16" s="271">
        <v>723</v>
      </c>
      <c r="G16" s="271">
        <v>1601924</v>
      </c>
      <c r="H16" s="272">
        <v>723</v>
      </c>
      <c r="I16" s="273">
        <v>2374470</v>
      </c>
    </row>
    <row r="17" spans="1:10" x14ac:dyDescent="0.25">
      <c r="A17" s="269" t="s">
        <v>168</v>
      </c>
      <c r="B17" s="270" t="s">
        <v>169</v>
      </c>
      <c r="C17" s="271">
        <v>1447</v>
      </c>
      <c r="D17" s="271">
        <v>864</v>
      </c>
      <c r="E17" s="271">
        <v>2612</v>
      </c>
      <c r="F17" s="271">
        <v>1437</v>
      </c>
      <c r="G17" s="271">
        <f>G10-G21</f>
        <v>13858484</v>
      </c>
      <c r="H17" s="272">
        <v>1442</v>
      </c>
      <c r="I17" s="273">
        <f>I10-I21</f>
        <v>15198661</v>
      </c>
      <c r="J17" s="262"/>
    </row>
    <row r="18" spans="1:10" x14ac:dyDescent="0.25">
      <c r="A18" s="269" t="s">
        <v>170</v>
      </c>
      <c r="B18" s="270" t="s">
        <v>171</v>
      </c>
      <c r="C18" s="271">
        <v>1442</v>
      </c>
      <c r="D18" s="271">
        <v>861</v>
      </c>
      <c r="E18" s="271">
        <v>9107</v>
      </c>
      <c r="F18" s="271">
        <v>1432</v>
      </c>
      <c r="G18" s="271">
        <f>G17-G19-G20</f>
        <v>13838852</v>
      </c>
      <c r="H18" s="272">
        <v>1437</v>
      </c>
      <c r="I18" s="273">
        <f>I17-I19-I20</f>
        <v>15175384</v>
      </c>
      <c r="J18" s="262"/>
    </row>
    <row r="19" spans="1:10" x14ac:dyDescent="0.25">
      <c r="A19" s="269" t="s">
        <v>172</v>
      </c>
      <c r="B19" s="270" t="s">
        <v>173</v>
      </c>
      <c r="C19" s="271">
        <v>1</v>
      </c>
      <c r="D19" s="271">
        <v>0</v>
      </c>
      <c r="E19" s="271">
        <v>468</v>
      </c>
      <c r="F19" s="271">
        <v>1</v>
      </c>
      <c r="G19" s="271">
        <v>4000</v>
      </c>
      <c r="H19" s="272">
        <v>1</v>
      </c>
      <c r="I19" s="273">
        <v>2000</v>
      </c>
      <c r="J19" s="262"/>
    </row>
    <row r="20" spans="1:10" ht="16.5" thickBot="1" x14ac:dyDescent="0.3">
      <c r="A20" s="269" t="s">
        <v>174</v>
      </c>
      <c r="B20" s="270" t="s">
        <v>175</v>
      </c>
      <c r="C20" s="271">
        <v>4</v>
      </c>
      <c r="D20" s="271">
        <v>2</v>
      </c>
      <c r="E20" s="271">
        <v>3037</v>
      </c>
      <c r="F20" s="271">
        <v>4</v>
      </c>
      <c r="G20" s="271">
        <v>15632</v>
      </c>
      <c r="H20" s="272">
        <v>4</v>
      </c>
      <c r="I20" s="273">
        <v>21277</v>
      </c>
      <c r="J20" s="262"/>
    </row>
    <row r="21" spans="1:10" x14ac:dyDescent="0.25">
      <c r="A21" s="264" t="s">
        <v>176</v>
      </c>
      <c r="B21" s="270" t="s">
        <v>177</v>
      </c>
      <c r="C21" s="271">
        <v>578</v>
      </c>
      <c r="D21" s="271">
        <v>171</v>
      </c>
      <c r="E21" s="271">
        <v>5753</v>
      </c>
      <c r="F21" s="271">
        <v>575</v>
      </c>
      <c r="G21" s="271">
        <v>12891101</v>
      </c>
      <c r="H21" s="272">
        <v>572</v>
      </c>
      <c r="I21" s="273">
        <v>16597730</v>
      </c>
      <c r="J21" s="262"/>
    </row>
    <row r="22" spans="1:10" x14ac:dyDescent="0.25">
      <c r="A22" s="269" t="s">
        <v>178</v>
      </c>
      <c r="B22" s="270" t="s">
        <v>179</v>
      </c>
      <c r="C22" s="271">
        <v>366</v>
      </c>
      <c r="D22" s="271">
        <v>162</v>
      </c>
      <c r="E22" s="271">
        <v>7273</v>
      </c>
      <c r="F22" s="271">
        <v>363</v>
      </c>
      <c r="G22" s="271">
        <v>9630096</v>
      </c>
      <c r="H22" s="272">
        <v>360</v>
      </c>
      <c r="I22" s="273">
        <v>13506666</v>
      </c>
      <c r="J22" s="262"/>
    </row>
    <row r="23" spans="1:10" ht="18" customHeight="1" x14ac:dyDescent="0.25">
      <c r="A23" s="269" t="s">
        <v>180</v>
      </c>
      <c r="B23" s="270" t="s">
        <v>181</v>
      </c>
      <c r="C23" s="271">
        <v>0</v>
      </c>
      <c r="D23" s="271">
        <v>0</v>
      </c>
      <c r="E23" s="271">
        <v>0</v>
      </c>
      <c r="F23" s="271">
        <v>0</v>
      </c>
      <c r="G23" s="271">
        <v>0</v>
      </c>
      <c r="H23" s="272">
        <v>0</v>
      </c>
      <c r="I23" s="273">
        <v>0</v>
      </c>
      <c r="J23" s="262"/>
    </row>
    <row r="24" spans="1:10" x14ac:dyDescent="0.25">
      <c r="A24" s="269" t="s">
        <v>182</v>
      </c>
      <c r="B24" s="270" t="s">
        <v>183</v>
      </c>
      <c r="C24" s="271">
        <v>1</v>
      </c>
      <c r="D24" s="271">
        <v>0</v>
      </c>
      <c r="E24" s="271">
        <v>4853</v>
      </c>
      <c r="F24" s="271">
        <v>1</v>
      </c>
      <c r="G24" s="271">
        <v>37814</v>
      </c>
      <c r="H24" s="272">
        <v>1</v>
      </c>
      <c r="I24" s="273">
        <v>158300</v>
      </c>
      <c r="J24" s="262"/>
    </row>
    <row r="25" spans="1:10" ht="16.5" thickBot="1" x14ac:dyDescent="0.3">
      <c r="A25" s="269" t="s">
        <v>184</v>
      </c>
      <c r="B25" s="270" t="s">
        <v>185</v>
      </c>
      <c r="C25" s="271">
        <v>211</v>
      </c>
      <c r="D25" s="271">
        <v>8</v>
      </c>
      <c r="E25" s="271">
        <v>3627</v>
      </c>
      <c r="F25" s="271">
        <v>211</v>
      </c>
      <c r="G25" s="271">
        <v>54517</v>
      </c>
      <c r="H25" s="272">
        <v>211</v>
      </c>
      <c r="I25" s="273">
        <v>54933</v>
      </c>
      <c r="J25" s="262"/>
    </row>
    <row r="26" spans="1:10" x14ac:dyDescent="0.25">
      <c r="A26" s="264" t="s">
        <v>186</v>
      </c>
      <c r="B26" s="270" t="s">
        <v>187</v>
      </c>
      <c r="C26" s="271">
        <v>106</v>
      </c>
      <c r="D26" s="271">
        <v>0</v>
      </c>
      <c r="E26" s="271">
        <v>0</v>
      </c>
      <c r="F26" s="271">
        <v>106</v>
      </c>
      <c r="G26" s="271">
        <v>102775</v>
      </c>
      <c r="H26" s="272">
        <v>104</v>
      </c>
      <c r="I26" s="273">
        <v>472416</v>
      </c>
      <c r="J26" s="262"/>
    </row>
    <row r="27" spans="1:10" x14ac:dyDescent="0.25">
      <c r="A27" s="269" t="s">
        <v>188</v>
      </c>
      <c r="B27" s="270" t="s">
        <v>189</v>
      </c>
      <c r="C27" s="271">
        <v>16</v>
      </c>
      <c r="D27" s="271">
        <v>0</v>
      </c>
      <c r="E27" s="271">
        <v>0</v>
      </c>
      <c r="F27" s="271">
        <v>16</v>
      </c>
      <c r="G27" s="271">
        <v>12108</v>
      </c>
      <c r="H27" s="272">
        <v>16</v>
      </c>
      <c r="I27" s="273">
        <v>72855</v>
      </c>
      <c r="J27" s="262"/>
    </row>
    <row r="28" spans="1:10" ht="17.25" customHeight="1" x14ac:dyDescent="0.25">
      <c r="A28" s="269" t="s">
        <v>190</v>
      </c>
      <c r="B28" s="270" t="s">
        <v>191</v>
      </c>
      <c r="C28" s="271">
        <v>0</v>
      </c>
      <c r="D28" s="271">
        <v>0</v>
      </c>
      <c r="E28" s="271">
        <v>0</v>
      </c>
      <c r="F28" s="271">
        <v>0</v>
      </c>
      <c r="G28" s="271">
        <v>0</v>
      </c>
      <c r="H28" s="272">
        <v>0</v>
      </c>
      <c r="I28" s="273">
        <v>0</v>
      </c>
      <c r="J28" s="262"/>
    </row>
    <row r="29" spans="1:10" x14ac:dyDescent="0.25">
      <c r="A29" s="269" t="s">
        <v>192</v>
      </c>
      <c r="B29" s="270" t="s">
        <v>193</v>
      </c>
      <c r="C29" s="271">
        <v>90</v>
      </c>
      <c r="D29" s="271">
        <v>0</v>
      </c>
      <c r="E29" s="271">
        <v>0</v>
      </c>
      <c r="F29" s="271">
        <v>90</v>
      </c>
      <c r="G29" s="271">
        <v>90667</v>
      </c>
      <c r="H29" s="272">
        <v>88</v>
      </c>
      <c r="I29" s="273">
        <v>399561</v>
      </c>
      <c r="J29" s="262"/>
    </row>
    <row r="30" spans="1:10" ht="16.5" thickBot="1" x14ac:dyDescent="0.3">
      <c r="A30" s="269" t="s">
        <v>194</v>
      </c>
      <c r="B30" s="270" t="s">
        <v>195</v>
      </c>
      <c r="C30" s="271">
        <v>0</v>
      </c>
      <c r="D30" s="271">
        <v>0</v>
      </c>
      <c r="E30" s="271">
        <v>0</v>
      </c>
      <c r="F30" s="271">
        <v>0</v>
      </c>
      <c r="G30" s="271">
        <v>0</v>
      </c>
      <c r="H30" s="272">
        <v>0</v>
      </c>
      <c r="I30" s="273">
        <v>0</v>
      </c>
      <c r="J30" s="262"/>
    </row>
    <row r="31" spans="1:10" x14ac:dyDescent="0.25">
      <c r="A31" s="264" t="s">
        <v>196</v>
      </c>
      <c r="B31" s="270" t="s">
        <v>197</v>
      </c>
      <c r="C31" s="271">
        <v>0</v>
      </c>
      <c r="D31" s="271">
        <v>0</v>
      </c>
      <c r="E31" s="271">
        <v>0</v>
      </c>
      <c r="F31" s="271">
        <v>0</v>
      </c>
      <c r="G31" s="271">
        <v>0</v>
      </c>
      <c r="H31" s="272">
        <v>0</v>
      </c>
      <c r="I31" s="273">
        <v>0</v>
      </c>
      <c r="J31" s="262"/>
    </row>
    <row r="32" spans="1:10" ht="16.5" thickBot="1" x14ac:dyDescent="0.3">
      <c r="A32" s="278" t="s">
        <v>198</v>
      </c>
      <c r="B32" s="279" t="s">
        <v>199</v>
      </c>
      <c r="C32" s="280">
        <v>15</v>
      </c>
      <c r="D32" s="280">
        <v>4</v>
      </c>
      <c r="E32" s="280">
        <v>1661</v>
      </c>
      <c r="F32" s="280">
        <v>15</v>
      </c>
      <c r="G32" s="280">
        <v>265074</v>
      </c>
      <c r="H32" s="281">
        <v>15</v>
      </c>
      <c r="I32" s="282">
        <v>491685</v>
      </c>
      <c r="J32" s="262"/>
    </row>
    <row r="33" spans="1:1" x14ac:dyDescent="0.25">
      <c r="A33" s="263"/>
    </row>
    <row r="34" spans="1:1" x14ac:dyDescent="0.25">
      <c r="A34" s="263"/>
    </row>
    <row r="35" spans="1:1" x14ac:dyDescent="0.25">
      <c r="A35" s="263"/>
    </row>
    <row r="36" spans="1:1" x14ac:dyDescent="0.25">
      <c r="A36" s="263"/>
    </row>
    <row r="37" spans="1:1" x14ac:dyDescent="0.25">
      <c r="A37" s="263"/>
    </row>
    <row r="38" spans="1:1" x14ac:dyDescent="0.25">
      <c r="A38" s="263"/>
    </row>
    <row r="39" spans="1:1" x14ac:dyDescent="0.25">
      <c r="A39" s="263"/>
    </row>
    <row r="40" spans="1:1" x14ac:dyDescent="0.25">
      <c r="A40" s="263"/>
    </row>
    <row r="41" spans="1:1" x14ac:dyDescent="0.25">
      <c r="A41" s="263"/>
    </row>
    <row r="42" spans="1:1" x14ac:dyDescent="0.25">
      <c r="A42" s="263"/>
    </row>
    <row r="43" spans="1:1" x14ac:dyDescent="0.25">
      <c r="A43" s="263"/>
    </row>
    <row r="44" spans="1:1" x14ac:dyDescent="0.25">
      <c r="A44" s="263"/>
    </row>
    <row r="45" spans="1:1" x14ac:dyDescent="0.25">
      <c r="A45" s="263"/>
    </row>
    <row r="46" spans="1:1" x14ac:dyDescent="0.25">
      <c r="A46" s="263"/>
    </row>
  </sheetData>
  <mergeCells count="9">
    <mergeCell ref="A1:G1"/>
    <mergeCell ref="H1:I1"/>
    <mergeCell ref="A2:I2"/>
    <mergeCell ref="A3:A4"/>
    <mergeCell ref="B3:B4"/>
    <mergeCell ref="C3:C4"/>
    <mergeCell ref="D3:E3"/>
    <mergeCell ref="F3:G3"/>
    <mergeCell ref="H3:I3"/>
  </mergeCells>
  <pageMargins left="0.78740157480314965" right="0.19685039370078741" top="0.98425196850393704" bottom="0.59055118110236227" header="0.70866141732283472" footer="0.31496062992125984"/>
  <pageSetup paperSize="9" scale="95" orientation="landscape" r:id="rId1"/>
  <headerFooter alignWithMargins="0">
    <oddHeader>&amp;L&amp;"Arial,Félkövér"Csongrád Városi Önkormányzat</oddHeader>
    <oddFooter>&amp;L&amp;8&amp;Z&amp;F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zoomScaleSheetLayoutView="100" workbookViewId="0">
      <selection activeCell="I22" sqref="I22:I26"/>
    </sheetView>
  </sheetViews>
  <sheetFormatPr defaultRowHeight="12.75" x14ac:dyDescent="0.2"/>
  <cols>
    <col min="1" max="1" width="23" customWidth="1"/>
    <col min="2" max="2" width="12.42578125" customWidth="1"/>
    <col min="3" max="3" width="10.7109375" customWidth="1"/>
    <col min="4" max="5" width="14.140625" customWidth="1"/>
    <col min="6" max="6" width="15.85546875" customWidth="1"/>
    <col min="7" max="7" width="14.42578125" customWidth="1"/>
    <col min="8" max="8" width="15.5703125" customWidth="1"/>
    <col min="9" max="9" width="15.7109375" customWidth="1"/>
  </cols>
  <sheetData>
    <row r="1" spans="1:9" ht="53.25" customHeight="1" thickBot="1" x14ac:dyDescent="0.25">
      <c r="A1" s="190" t="s">
        <v>0</v>
      </c>
      <c r="B1" s="49" t="s">
        <v>201</v>
      </c>
      <c r="C1" s="186" t="s">
        <v>108</v>
      </c>
      <c r="D1" s="49" t="s">
        <v>117</v>
      </c>
      <c r="E1" s="186" t="s">
        <v>90</v>
      </c>
      <c r="F1" s="187" t="s">
        <v>68</v>
      </c>
      <c r="G1" s="188" t="s">
        <v>70</v>
      </c>
      <c r="H1" s="50" t="s">
        <v>202</v>
      </c>
      <c r="I1" s="189" t="s">
        <v>1</v>
      </c>
    </row>
    <row r="2" spans="1:9" x14ac:dyDescent="0.2">
      <c r="A2" s="51" t="s">
        <v>509</v>
      </c>
      <c r="B2" s="67"/>
      <c r="C2" s="135"/>
      <c r="D2" s="135"/>
      <c r="E2" s="135"/>
      <c r="F2" s="135"/>
      <c r="G2" s="136"/>
      <c r="H2" s="136"/>
      <c r="I2" s="137"/>
    </row>
    <row r="3" spans="1:9" x14ac:dyDescent="0.2">
      <c r="A3" s="52" t="s">
        <v>52</v>
      </c>
      <c r="B3" s="127">
        <v>14285246</v>
      </c>
      <c r="C3" s="127"/>
      <c r="D3" s="127">
        <v>3110813</v>
      </c>
      <c r="E3" s="127">
        <v>628376</v>
      </c>
      <c r="F3" s="127">
        <v>300230379</v>
      </c>
      <c r="G3" s="138">
        <v>3086576</v>
      </c>
      <c r="H3" s="138">
        <v>10712000</v>
      </c>
      <c r="I3" s="139">
        <f>SUM(B3:H3)</f>
        <v>332053390</v>
      </c>
    </row>
    <row r="4" spans="1:9" x14ac:dyDescent="0.2">
      <c r="A4" s="23" t="s">
        <v>53</v>
      </c>
      <c r="B4" s="127">
        <v>44996512</v>
      </c>
      <c r="C4" s="127"/>
      <c r="D4" s="127">
        <v>94315933</v>
      </c>
      <c r="E4" s="127"/>
      <c r="F4" s="71">
        <v>25808611550</v>
      </c>
      <c r="G4" s="138"/>
      <c r="H4" s="138"/>
      <c r="I4" s="139">
        <f t="shared" ref="I4:I31" si="0">SUM(B4:H4)</f>
        <v>25947923995</v>
      </c>
    </row>
    <row r="5" spans="1:9" x14ac:dyDescent="0.2">
      <c r="A5" s="23" t="s">
        <v>109</v>
      </c>
      <c r="B5" s="127">
        <v>331625716</v>
      </c>
      <c r="C5" s="127">
        <v>6711468</v>
      </c>
      <c r="D5" s="127">
        <v>144882557</v>
      </c>
      <c r="E5" s="127">
        <v>20356820</v>
      </c>
      <c r="F5" s="127">
        <v>1350363762</v>
      </c>
      <c r="G5" s="138">
        <v>9593871</v>
      </c>
      <c r="H5" s="138">
        <v>2787186044</v>
      </c>
      <c r="I5" s="139">
        <f t="shared" si="0"/>
        <v>4650720238</v>
      </c>
    </row>
    <row r="6" spans="1:9" x14ac:dyDescent="0.2">
      <c r="A6" s="23" t="s">
        <v>110</v>
      </c>
      <c r="B6" s="127">
        <v>0</v>
      </c>
      <c r="C6" s="127"/>
      <c r="D6" s="127"/>
      <c r="E6" s="127">
        <v>787400</v>
      </c>
      <c r="F6" s="127">
        <v>1904720568</v>
      </c>
      <c r="G6" s="138"/>
      <c r="H6" s="138"/>
      <c r="I6" s="139">
        <f t="shared" si="0"/>
        <v>1905507968</v>
      </c>
    </row>
    <row r="7" spans="1:9" ht="13.5" thickBot="1" x14ac:dyDescent="0.25">
      <c r="A7" s="74" t="s">
        <v>476</v>
      </c>
      <c r="B7" s="140"/>
      <c r="C7" s="140"/>
      <c r="D7" s="140"/>
      <c r="E7" s="140"/>
      <c r="F7" s="140"/>
      <c r="G7" s="141"/>
      <c r="H7" s="141"/>
      <c r="I7" s="142">
        <f t="shared" si="0"/>
        <v>0</v>
      </c>
    </row>
    <row r="8" spans="1:9" s="55" customFormat="1" x14ac:dyDescent="0.2">
      <c r="A8" s="54" t="s">
        <v>55</v>
      </c>
      <c r="B8" s="143">
        <f>SUM(B3:B7)</f>
        <v>390907474</v>
      </c>
      <c r="C8" s="143">
        <f t="shared" ref="C8" si="1">SUM(C3:C7)</f>
        <v>6711468</v>
      </c>
      <c r="D8" s="143">
        <v>242309303</v>
      </c>
      <c r="E8" s="143">
        <v>21772596</v>
      </c>
      <c r="F8" s="143">
        <f t="shared" ref="F8" si="2">SUM(F3:F7)</f>
        <v>29363926259</v>
      </c>
      <c r="G8" s="143">
        <v>12680447</v>
      </c>
      <c r="H8" s="143">
        <v>2797898044</v>
      </c>
      <c r="I8" s="144">
        <f>SUM(I3:I7)</f>
        <v>32836205591</v>
      </c>
    </row>
    <row r="9" spans="1:9" x14ac:dyDescent="0.2">
      <c r="A9" s="23"/>
      <c r="B9" s="127"/>
      <c r="C9" s="127"/>
      <c r="D9" s="127"/>
      <c r="E9" s="127"/>
      <c r="F9" s="127"/>
      <c r="G9" s="138"/>
      <c r="H9" s="138"/>
      <c r="I9" s="139">
        <f t="shared" si="0"/>
        <v>0</v>
      </c>
    </row>
    <row r="10" spans="1:9" x14ac:dyDescent="0.2">
      <c r="A10" s="24" t="s">
        <v>510</v>
      </c>
      <c r="B10" s="127"/>
      <c r="C10" s="127"/>
      <c r="D10" s="127"/>
      <c r="E10" s="127"/>
      <c r="F10" s="127"/>
      <c r="G10" s="138"/>
      <c r="H10" s="138"/>
      <c r="I10" s="139">
        <f t="shared" si="0"/>
        <v>0</v>
      </c>
    </row>
    <row r="11" spans="1:9" x14ac:dyDescent="0.2">
      <c r="A11" s="23" t="s">
        <v>52</v>
      </c>
      <c r="B11" s="127">
        <v>14384642</v>
      </c>
      <c r="C11" s="127"/>
      <c r="D11" s="127">
        <v>3110813</v>
      </c>
      <c r="E11" s="127">
        <v>743332</v>
      </c>
      <c r="F11" s="127">
        <v>311622255</v>
      </c>
      <c r="G11" s="138">
        <v>3604994</v>
      </c>
      <c r="H11" s="138">
        <v>10712000</v>
      </c>
      <c r="I11" s="139">
        <f t="shared" si="0"/>
        <v>344178036</v>
      </c>
    </row>
    <row r="12" spans="1:9" x14ac:dyDescent="0.2">
      <c r="A12" s="23" t="s">
        <v>53</v>
      </c>
      <c r="B12" s="127">
        <v>37655005</v>
      </c>
      <c r="C12" s="127"/>
      <c r="D12" s="127">
        <v>98253848</v>
      </c>
      <c r="E12" s="127">
        <v>787400</v>
      </c>
      <c r="F12" s="127">
        <v>26612888339</v>
      </c>
      <c r="G12" s="138"/>
      <c r="H12" s="138"/>
      <c r="I12" s="139">
        <f t="shared" si="0"/>
        <v>26749584592</v>
      </c>
    </row>
    <row r="13" spans="1:9" x14ac:dyDescent="0.2">
      <c r="A13" s="23" t="s">
        <v>118</v>
      </c>
      <c r="B13" s="127">
        <v>346772055</v>
      </c>
      <c r="C13" s="127">
        <v>7523525</v>
      </c>
      <c r="D13" s="127">
        <v>147324219</v>
      </c>
      <c r="E13" s="127">
        <v>24511841</v>
      </c>
      <c r="F13" s="127">
        <v>1375709783</v>
      </c>
      <c r="G13" s="138">
        <v>10486324</v>
      </c>
      <c r="H13" s="138">
        <v>2787186044</v>
      </c>
      <c r="I13" s="139">
        <f t="shared" si="0"/>
        <v>4699513791</v>
      </c>
    </row>
    <row r="14" spans="1:9" x14ac:dyDescent="0.2">
      <c r="A14" s="23" t="s">
        <v>110</v>
      </c>
      <c r="B14" s="127"/>
      <c r="C14" s="127"/>
      <c r="D14" s="127"/>
      <c r="E14" s="127"/>
      <c r="F14" s="127">
        <v>1595298681</v>
      </c>
      <c r="G14" s="138"/>
      <c r="H14" s="138"/>
      <c r="I14" s="139">
        <f t="shared" si="0"/>
        <v>1595298681</v>
      </c>
    </row>
    <row r="15" spans="1:9" ht="13.5" thickBot="1" x14ac:dyDescent="0.25">
      <c r="A15" s="53" t="s">
        <v>56</v>
      </c>
      <c r="B15" s="140"/>
      <c r="C15" s="140"/>
      <c r="D15" s="140"/>
      <c r="E15" s="140"/>
      <c r="F15" s="140"/>
      <c r="G15" s="141"/>
      <c r="H15" s="141"/>
      <c r="I15" s="142">
        <f t="shared" si="0"/>
        <v>0</v>
      </c>
    </row>
    <row r="16" spans="1:9" s="55" customFormat="1" x14ac:dyDescent="0.2">
      <c r="A16" s="54" t="s">
        <v>55</v>
      </c>
      <c r="B16" s="143">
        <f>SUM(B11:B15)</f>
        <v>398811702</v>
      </c>
      <c r="C16" s="143">
        <f>SUM(C10:C15)</f>
        <v>7523525</v>
      </c>
      <c r="D16" s="143">
        <v>248688880</v>
      </c>
      <c r="E16" s="143">
        <v>26042573</v>
      </c>
      <c r="F16" s="143">
        <f>SUM(F10:F15)</f>
        <v>29895519058</v>
      </c>
      <c r="G16" s="143">
        <v>14091318</v>
      </c>
      <c r="H16" s="143">
        <v>2797898044</v>
      </c>
      <c r="I16" s="144">
        <f>SUM(I10:I15)</f>
        <v>33388575100</v>
      </c>
    </row>
    <row r="17" spans="1:9" x14ac:dyDescent="0.2">
      <c r="A17" s="23"/>
      <c r="B17" s="127"/>
      <c r="C17" s="127"/>
      <c r="D17" s="127"/>
      <c r="E17" s="127"/>
      <c r="F17" s="127"/>
      <c r="G17" s="138"/>
      <c r="H17" s="138"/>
      <c r="I17" s="139">
        <f t="shared" si="0"/>
        <v>0</v>
      </c>
    </row>
    <row r="18" spans="1:9" x14ac:dyDescent="0.2">
      <c r="A18" s="25" t="s">
        <v>511</v>
      </c>
      <c r="B18" s="127"/>
      <c r="C18" s="127"/>
      <c r="D18" s="127"/>
      <c r="E18" s="127"/>
      <c r="F18" s="127"/>
      <c r="G18" s="138"/>
      <c r="H18" s="138"/>
      <c r="I18" s="139">
        <f t="shared" si="0"/>
        <v>0</v>
      </c>
    </row>
    <row r="19" spans="1:9" x14ac:dyDescent="0.2">
      <c r="A19" s="23" t="s">
        <v>52</v>
      </c>
      <c r="B19" s="71">
        <v>446384</v>
      </c>
      <c r="C19" s="127"/>
      <c r="D19" s="127"/>
      <c r="E19" s="127">
        <v>0</v>
      </c>
      <c r="F19" s="127">
        <v>9788778</v>
      </c>
      <c r="G19" s="138">
        <v>454381</v>
      </c>
      <c r="H19" s="138">
        <v>0</v>
      </c>
      <c r="I19" s="139">
        <f t="shared" si="0"/>
        <v>10689543</v>
      </c>
    </row>
    <row r="20" spans="1:9" x14ac:dyDescent="0.2">
      <c r="A20" s="23" t="s">
        <v>53</v>
      </c>
      <c r="B20" s="127">
        <v>34271332</v>
      </c>
      <c r="C20" s="127"/>
      <c r="D20" s="127">
        <v>94470156</v>
      </c>
      <c r="E20" s="127">
        <v>771652</v>
      </c>
      <c r="F20" s="127">
        <v>20697935664</v>
      </c>
      <c r="G20" s="138"/>
      <c r="H20" s="138"/>
      <c r="I20" s="139">
        <f>SUM(B20:H20)</f>
        <v>20827448804</v>
      </c>
    </row>
    <row r="21" spans="1:9" x14ac:dyDescent="0.2">
      <c r="A21" s="23" t="s">
        <v>111</v>
      </c>
      <c r="B21" s="127">
        <v>62733707</v>
      </c>
      <c r="C21" s="127">
        <v>508868</v>
      </c>
      <c r="D21" s="127">
        <v>77248193</v>
      </c>
      <c r="E21" s="127">
        <v>2185824</v>
      </c>
      <c r="F21" s="127">
        <v>243243042</v>
      </c>
      <c r="G21" s="138">
        <v>1142772</v>
      </c>
      <c r="H21" s="138">
        <v>142427002</v>
      </c>
      <c r="I21" s="139">
        <f>SUM(B21:H21)</f>
        <v>529489408</v>
      </c>
    </row>
    <row r="22" spans="1:9" x14ac:dyDescent="0.2">
      <c r="A22" s="23" t="s">
        <v>110</v>
      </c>
      <c r="B22" s="127">
        <v>1953586</v>
      </c>
      <c r="C22" s="127"/>
      <c r="D22" s="127"/>
      <c r="E22" s="127"/>
      <c r="F22" s="127">
        <v>1595298681</v>
      </c>
      <c r="G22" s="138"/>
      <c r="H22" s="138"/>
      <c r="I22" s="139">
        <f>SUM(B22:H22)</f>
        <v>1597252267</v>
      </c>
    </row>
    <row r="23" spans="1:9" ht="13.5" thickBot="1" x14ac:dyDescent="0.25">
      <c r="A23" s="53" t="s">
        <v>56</v>
      </c>
      <c r="B23" s="140"/>
      <c r="C23" s="140"/>
      <c r="D23" s="140"/>
      <c r="E23" s="140"/>
      <c r="F23" s="140"/>
      <c r="G23" s="141"/>
      <c r="H23" s="141"/>
      <c r="I23" s="142">
        <f t="shared" si="0"/>
        <v>0</v>
      </c>
    </row>
    <row r="24" spans="1:9" s="55" customFormat="1" x14ac:dyDescent="0.2">
      <c r="A24" s="54" t="s">
        <v>55</v>
      </c>
      <c r="B24" s="143">
        <f>SUM(B19:B23)</f>
        <v>99405009</v>
      </c>
      <c r="C24" s="143">
        <f t="shared" ref="C24" si="3">SUM(C19:C23)</f>
        <v>508868</v>
      </c>
      <c r="D24" s="143">
        <v>171718349</v>
      </c>
      <c r="E24" s="143">
        <v>2957476</v>
      </c>
      <c r="F24" s="143">
        <f t="shared" ref="F24" si="4">SUM(F19:F23)</f>
        <v>22546266165</v>
      </c>
      <c r="G24" s="143">
        <v>1597153</v>
      </c>
      <c r="H24" s="143">
        <v>142427002</v>
      </c>
      <c r="I24" s="144">
        <f>SUM(I19:I23)</f>
        <v>22964880022</v>
      </c>
    </row>
    <row r="25" spans="1:9" x14ac:dyDescent="0.2">
      <c r="A25" s="23"/>
      <c r="B25" s="127"/>
      <c r="C25" s="127"/>
      <c r="D25" s="127"/>
      <c r="E25" s="127"/>
      <c r="F25" s="127"/>
      <c r="G25" s="138"/>
      <c r="H25" s="138"/>
      <c r="I25" s="139">
        <f t="shared" si="0"/>
        <v>0</v>
      </c>
    </row>
    <row r="26" spans="1:9" x14ac:dyDescent="0.2">
      <c r="A26" s="23" t="s">
        <v>57</v>
      </c>
      <c r="B26" s="127"/>
      <c r="C26" s="127"/>
      <c r="D26" s="127"/>
      <c r="E26" s="127"/>
      <c r="F26" s="127"/>
      <c r="G26" s="138"/>
      <c r="H26" s="138"/>
      <c r="I26" s="139">
        <f t="shared" si="0"/>
        <v>0</v>
      </c>
    </row>
    <row r="27" spans="1:9" x14ac:dyDescent="0.2">
      <c r="A27" s="23" t="s">
        <v>58</v>
      </c>
      <c r="B27" s="127"/>
      <c r="C27" s="127"/>
      <c r="D27" s="127"/>
      <c r="E27" s="127"/>
      <c r="F27" s="127"/>
      <c r="G27" s="138"/>
      <c r="H27" s="138"/>
      <c r="I27" s="139">
        <f t="shared" si="0"/>
        <v>0</v>
      </c>
    </row>
    <row r="28" spans="1:9" x14ac:dyDescent="0.2">
      <c r="A28" s="23" t="s">
        <v>52</v>
      </c>
      <c r="B28" s="127">
        <v>13605895</v>
      </c>
      <c r="C28" s="127"/>
      <c r="D28" s="127">
        <v>3110813</v>
      </c>
      <c r="E28" s="127">
        <v>743332</v>
      </c>
      <c r="F28" s="127">
        <v>293921544</v>
      </c>
      <c r="G28" s="138">
        <v>3086576</v>
      </c>
      <c r="H28" s="138">
        <v>10712000</v>
      </c>
      <c r="I28" s="139">
        <f>SUM(B28:H28)</f>
        <v>325180160</v>
      </c>
    </row>
    <row r="29" spans="1:9" x14ac:dyDescent="0.2">
      <c r="A29" s="23" t="s">
        <v>53</v>
      </c>
      <c r="B29" s="127">
        <v>0</v>
      </c>
      <c r="C29" s="127"/>
      <c r="D29" s="127"/>
      <c r="E29" s="127"/>
      <c r="F29" s="127">
        <v>16981605</v>
      </c>
      <c r="G29" s="138"/>
      <c r="H29" s="138"/>
      <c r="I29" s="139">
        <f>SUM(B29:H29)</f>
        <v>16981605</v>
      </c>
    </row>
    <row r="30" spans="1:9" x14ac:dyDescent="0.2">
      <c r="A30" s="23" t="s">
        <v>118</v>
      </c>
      <c r="B30" s="127">
        <v>245314344</v>
      </c>
      <c r="C30" s="127">
        <v>6728730</v>
      </c>
      <c r="D30" s="127">
        <v>38345704</v>
      </c>
      <c r="E30" s="127">
        <v>19084777</v>
      </c>
      <c r="F30" s="127">
        <v>772747232</v>
      </c>
      <c r="G30" s="138">
        <v>6777455</v>
      </c>
      <c r="H30" s="138">
        <v>2563871638</v>
      </c>
      <c r="I30" s="139">
        <f>SUM(B30:H30)</f>
        <v>3652869880</v>
      </c>
    </row>
    <row r="31" spans="1:9" ht="13.5" thickBot="1" x14ac:dyDescent="0.25">
      <c r="A31" s="53" t="s">
        <v>112</v>
      </c>
      <c r="B31" s="140">
        <v>0</v>
      </c>
      <c r="C31" s="140"/>
      <c r="D31" s="140"/>
      <c r="E31" s="140"/>
      <c r="F31" s="140"/>
      <c r="G31" s="141"/>
      <c r="H31" s="141"/>
      <c r="I31" s="142">
        <f t="shared" si="0"/>
        <v>0</v>
      </c>
    </row>
    <row r="32" spans="1:9" s="55" customFormat="1" ht="13.5" thickBot="1" x14ac:dyDescent="0.25">
      <c r="A32" s="56" t="s">
        <v>59</v>
      </c>
      <c r="B32" s="145">
        <f>SUM(B28:B31)</f>
        <v>258920239</v>
      </c>
      <c r="C32" s="178">
        <f t="shared" ref="C32" si="5">SUM(C27:C31)</f>
        <v>6728730</v>
      </c>
      <c r="D32" s="178">
        <v>41456517</v>
      </c>
      <c r="E32" s="178">
        <v>19828109</v>
      </c>
      <c r="F32" s="145">
        <f t="shared" ref="F32" si="6">SUM(F27:F31)</f>
        <v>1083650381</v>
      </c>
      <c r="G32" s="145">
        <v>9864031</v>
      </c>
      <c r="H32" s="145">
        <v>2574583638</v>
      </c>
      <c r="I32" s="180">
        <f>SUM(I27:I31)</f>
        <v>3995031645</v>
      </c>
    </row>
    <row r="33" spans="3:9" x14ac:dyDescent="0.2">
      <c r="C33" s="179"/>
      <c r="D33" s="179"/>
      <c r="E33" s="179"/>
      <c r="I33" s="179"/>
    </row>
    <row r="34" spans="3:9" x14ac:dyDescent="0.2">
      <c r="C34" s="110"/>
      <c r="D34" s="110"/>
      <c r="E34" s="110"/>
      <c r="I34" s="110"/>
    </row>
    <row r="35" spans="3:9" x14ac:dyDescent="0.2">
      <c r="C35" s="110"/>
      <c r="D35" s="110"/>
      <c r="E35" s="110"/>
      <c r="I35" s="110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3" orientation="landscape" horizontalDpi="1200" verticalDpi="1200" r:id="rId1"/>
  <headerFooter alignWithMargins="0">
    <oddHeader>&amp;LCsongrád Városi Önkormányzat&amp;C&amp;"Arial,Félkövér"3.2 Immateriális javak és tárgyi eszközök alakulása 2020. évben&amp;Radatok Ft-ban</oddHeader>
    <oddFooter>&amp;L&amp;"Arial,Dőlt"&amp;8&amp;Z&amp;F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Layout" topLeftCell="A10" zoomScaleSheetLayoutView="100" workbookViewId="0">
      <selection activeCell="G32" sqref="G32"/>
    </sheetView>
  </sheetViews>
  <sheetFormatPr defaultRowHeight="20.25" customHeight="1" x14ac:dyDescent="0.2"/>
  <cols>
    <col min="1" max="1" width="23.7109375" style="65" customWidth="1"/>
    <col min="2" max="2" width="12.7109375" style="65" customWidth="1"/>
    <col min="3" max="3" width="17" style="65" customWidth="1"/>
    <col min="4" max="4" width="11.85546875" style="65" customWidth="1"/>
    <col min="5" max="5" width="12.28515625" style="65" customWidth="1"/>
    <col min="6" max="6" width="12.85546875" style="65" customWidth="1"/>
    <col min="7" max="7" width="13.28515625" style="65" customWidth="1"/>
    <col min="8" max="16384" width="9.140625" style="65"/>
  </cols>
  <sheetData>
    <row r="1" spans="1:7" ht="30" customHeight="1" thickBot="1" x14ac:dyDescent="0.25">
      <c r="A1" s="62" t="s">
        <v>0</v>
      </c>
      <c r="B1" s="90" t="s">
        <v>82</v>
      </c>
      <c r="C1" s="63" t="s">
        <v>115</v>
      </c>
      <c r="D1" s="63" t="s">
        <v>465</v>
      </c>
      <c r="E1" s="63" t="s">
        <v>116</v>
      </c>
      <c r="F1" s="63" t="s">
        <v>84</v>
      </c>
      <c r="G1" s="64" t="s">
        <v>1</v>
      </c>
    </row>
    <row r="2" spans="1:7" ht="20.25" customHeight="1" x14ac:dyDescent="0.2">
      <c r="A2" s="66" t="s">
        <v>509</v>
      </c>
      <c r="B2" s="237"/>
      <c r="C2" s="68"/>
      <c r="D2" s="68"/>
      <c r="E2" s="68"/>
      <c r="F2" s="68"/>
      <c r="G2" s="69"/>
    </row>
    <row r="3" spans="1:7" ht="20.25" customHeight="1" x14ac:dyDescent="0.2">
      <c r="A3" s="70" t="s">
        <v>52</v>
      </c>
      <c r="B3" s="127">
        <v>536500</v>
      </c>
      <c r="C3" s="71">
        <v>1897613</v>
      </c>
      <c r="D3" s="71">
        <v>112571</v>
      </c>
      <c r="E3" s="71">
        <v>11309192</v>
      </c>
      <c r="F3" s="71">
        <v>429370</v>
      </c>
      <c r="G3" s="72">
        <f>SUM(B3:F3)</f>
        <v>14285246</v>
      </c>
    </row>
    <row r="4" spans="1:7" ht="20.25" customHeight="1" x14ac:dyDescent="0.2">
      <c r="A4" s="73" t="s">
        <v>53</v>
      </c>
      <c r="B4" s="127">
        <v>0</v>
      </c>
      <c r="C4" s="71"/>
      <c r="D4" s="71">
        <v>12065915</v>
      </c>
      <c r="E4" s="71">
        <v>18162097</v>
      </c>
      <c r="F4" s="71">
        <v>14768500</v>
      </c>
      <c r="G4" s="72">
        <f t="shared" ref="G4:G31" si="0">SUM(B4:F4)</f>
        <v>44996512</v>
      </c>
    </row>
    <row r="5" spans="1:7" ht="20.25" customHeight="1" x14ac:dyDescent="0.2">
      <c r="A5" s="73" t="s">
        <v>118</v>
      </c>
      <c r="B5" s="127">
        <v>168362550</v>
      </c>
      <c r="C5" s="71">
        <v>62583914</v>
      </c>
      <c r="D5" s="71">
        <v>22593815</v>
      </c>
      <c r="E5" s="71">
        <v>49305440</v>
      </c>
      <c r="F5" s="71">
        <v>28779997</v>
      </c>
      <c r="G5" s="72">
        <f>SUM(B5:F5)</f>
        <v>331625716</v>
      </c>
    </row>
    <row r="6" spans="1:7" ht="20.25" customHeight="1" x14ac:dyDescent="0.2">
      <c r="A6" s="91" t="s">
        <v>463</v>
      </c>
      <c r="B6" s="127">
        <v>0</v>
      </c>
      <c r="C6" s="92"/>
      <c r="D6" s="92"/>
      <c r="E6" s="92"/>
      <c r="F6" s="92"/>
      <c r="G6" s="93">
        <f>SUM(B6:F6)</f>
        <v>0</v>
      </c>
    </row>
    <row r="7" spans="1:7" ht="20.25" customHeight="1" thickBot="1" x14ac:dyDescent="0.25">
      <c r="A7" s="74" t="s">
        <v>54</v>
      </c>
      <c r="B7" s="140">
        <v>0</v>
      </c>
      <c r="C7" s="75"/>
      <c r="D7" s="75"/>
      <c r="E7" s="75"/>
      <c r="F7" s="75"/>
      <c r="G7" s="76"/>
    </row>
    <row r="8" spans="1:7" ht="20.25" customHeight="1" x14ac:dyDescent="0.2">
      <c r="A8" s="77" t="s">
        <v>55</v>
      </c>
      <c r="B8" s="143">
        <f>SUM(B3:B7)</f>
        <v>168899050</v>
      </c>
      <c r="C8" s="78">
        <f>SUM(C3:C7)</f>
        <v>64481527</v>
      </c>
      <c r="D8" s="78">
        <f>SUM(D3:D7)</f>
        <v>34772301</v>
      </c>
      <c r="E8" s="78">
        <f>SUM(E3:E7)</f>
        <v>78776729</v>
      </c>
      <c r="F8" s="78">
        <f>SUM(F3:F7)</f>
        <v>43977867</v>
      </c>
      <c r="G8" s="79">
        <f t="shared" si="0"/>
        <v>390907474</v>
      </c>
    </row>
    <row r="9" spans="1:7" ht="20.25" customHeight="1" x14ac:dyDescent="0.2">
      <c r="A9" s="73"/>
      <c r="B9" s="127"/>
      <c r="C9" s="71"/>
      <c r="D9" s="71"/>
      <c r="E9" s="71"/>
      <c r="F9" s="71"/>
      <c r="G9" s="72"/>
    </row>
    <row r="10" spans="1:7" ht="20.25" customHeight="1" x14ac:dyDescent="0.2">
      <c r="A10" s="80" t="s">
        <v>510</v>
      </c>
      <c r="B10" s="127"/>
      <c r="C10" s="71"/>
      <c r="D10" s="71"/>
      <c r="E10" s="71"/>
      <c r="F10" s="71"/>
      <c r="G10" s="72"/>
    </row>
    <row r="11" spans="1:7" ht="20.25" customHeight="1" x14ac:dyDescent="0.2">
      <c r="A11" s="73" t="s">
        <v>52</v>
      </c>
      <c r="B11" s="127">
        <v>554400</v>
      </c>
      <c r="C11" s="71">
        <v>1897613</v>
      </c>
      <c r="D11" s="71">
        <v>112571</v>
      </c>
      <c r="E11" s="71">
        <v>11309192</v>
      </c>
      <c r="F11" s="71">
        <v>510866</v>
      </c>
      <c r="G11" s="72">
        <f>SUM(B11:F11)</f>
        <v>14384642</v>
      </c>
    </row>
    <row r="12" spans="1:7" ht="20.25" customHeight="1" x14ac:dyDescent="0.2">
      <c r="A12" s="73" t="s">
        <v>53</v>
      </c>
      <c r="B12" s="127">
        <v>0</v>
      </c>
      <c r="C12" s="71"/>
      <c r="D12" s="71">
        <v>4724408</v>
      </c>
      <c r="E12" s="71">
        <v>18162097</v>
      </c>
      <c r="F12" s="71">
        <v>14768500</v>
      </c>
      <c r="G12" s="72">
        <f t="shared" si="0"/>
        <v>37655005</v>
      </c>
    </row>
    <row r="13" spans="1:7" ht="20.25" customHeight="1" x14ac:dyDescent="0.2">
      <c r="A13" s="73" t="s">
        <v>118</v>
      </c>
      <c r="B13" s="127">
        <v>171773160</v>
      </c>
      <c r="C13" s="71">
        <v>57900637</v>
      </c>
      <c r="D13" s="71">
        <v>24813014</v>
      </c>
      <c r="E13" s="71">
        <v>56184521</v>
      </c>
      <c r="F13" s="71">
        <v>36100723</v>
      </c>
      <c r="G13" s="72">
        <f t="shared" si="0"/>
        <v>346772055</v>
      </c>
    </row>
    <row r="14" spans="1:7" ht="20.25" customHeight="1" x14ac:dyDescent="0.2">
      <c r="A14" s="91" t="s">
        <v>463</v>
      </c>
      <c r="B14" s="127">
        <v>0</v>
      </c>
      <c r="C14" s="92"/>
      <c r="D14" s="92">
        <v>260315</v>
      </c>
      <c r="E14" s="92"/>
      <c r="F14" s="92">
        <v>1693271</v>
      </c>
      <c r="G14" s="93">
        <f>SUM(B14:F14)</f>
        <v>1953586</v>
      </c>
    </row>
    <row r="15" spans="1:7" ht="20.25" customHeight="1" thickBot="1" x14ac:dyDescent="0.25">
      <c r="A15" s="74" t="s">
        <v>56</v>
      </c>
      <c r="B15" s="140">
        <v>0</v>
      </c>
      <c r="C15" s="75"/>
      <c r="D15" s="75"/>
      <c r="E15" s="75"/>
      <c r="F15" s="75"/>
      <c r="G15" s="76"/>
    </row>
    <row r="16" spans="1:7" ht="20.25" customHeight="1" x14ac:dyDescent="0.2">
      <c r="A16" s="77" t="s">
        <v>55</v>
      </c>
      <c r="B16" s="143">
        <f>SUM(B11:B15)</f>
        <v>172327560</v>
      </c>
      <c r="C16" s="78">
        <f>SUM(C11:C15)</f>
        <v>59798250</v>
      </c>
      <c r="D16" s="78">
        <f>SUM(D11:D15)</f>
        <v>29910308</v>
      </c>
      <c r="E16" s="78">
        <f>SUM(E11:E15)</f>
        <v>85655810</v>
      </c>
      <c r="F16" s="78">
        <f>SUM(F11:F15)</f>
        <v>53073360</v>
      </c>
      <c r="G16" s="79">
        <f t="shared" si="0"/>
        <v>400765288</v>
      </c>
    </row>
    <row r="17" spans="1:7" ht="20.25" customHeight="1" x14ac:dyDescent="0.2">
      <c r="A17" s="73"/>
      <c r="B17" s="127"/>
      <c r="C17" s="71"/>
      <c r="D17" s="71"/>
      <c r="E17" s="71"/>
      <c r="F17" s="71"/>
      <c r="G17" s="72"/>
    </row>
    <row r="18" spans="1:7" ht="20.25" customHeight="1" x14ac:dyDescent="0.2">
      <c r="A18" s="81" t="s">
        <v>511</v>
      </c>
      <c r="B18" s="127"/>
      <c r="C18" s="71"/>
      <c r="D18" s="71"/>
      <c r="E18" s="71"/>
      <c r="F18" s="71"/>
      <c r="G18" s="72"/>
    </row>
    <row r="19" spans="1:7" ht="20.25" customHeight="1" x14ac:dyDescent="0.2">
      <c r="A19" s="73" t="s">
        <v>52</v>
      </c>
      <c r="B19" s="127">
        <f>554400-539583</f>
        <v>14817</v>
      </c>
      <c r="C19" s="71">
        <v>4946</v>
      </c>
      <c r="D19" s="71">
        <v>17624</v>
      </c>
      <c r="E19" s="71">
        <v>330220</v>
      </c>
      <c r="F19" s="71">
        <v>78777</v>
      </c>
      <c r="G19" s="72">
        <f t="shared" si="0"/>
        <v>446384</v>
      </c>
    </row>
    <row r="20" spans="1:7" ht="20.25" customHeight="1" x14ac:dyDescent="0.2">
      <c r="A20" s="73" t="s">
        <v>53</v>
      </c>
      <c r="B20" s="127">
        <f>0</f>
        <v>0</v>
      </c>
      <c r="C20" s="71"/>
      <c r="D20" s="71">
        <v>4529737</v>
      </c>
      <c r="E20" s="71">
        <v>16452379</v>
      </c>
      <c r="F20" s="71">
        <v>13289216</v>
      </c>
      <c r="G20" s="72">
        <f t="shared" si="0"/>
        <v>34271332</v>
      </c>
    </row>
    <row r="21" spans="1:7" ht="20.25" customHeight="1" x14ac:dyDescent="0.2">
      <c r="A21" s="73" t="s">
        <v>118</v>
      </c>
      <c r="B21" s="127">
        <f>171773160-138501181</f>
        <v>33271979</v>
      </c>
      <c r="C21" s="71">
        <v>19340617</v>
      </c>
      <c r="D21" s="71">
        <v>2087214</v>
      </c>
      <c r="E21" s="71">
        <v>4479587</v>
      </c>
      <c r="F21" s="71">
        <v>3554310</v>
      </c>
      <c r="G21" s="72">
        <f t="shared" si="0"/>
        <v>62733707</v>
      </c>
    </row>
    <row r="22" spans="1:7" ht="20.25" customHeight="1" x14ac:dyDescent="0.2">
      <c r="A22" s="91" t="s">
        <v>463</v>
      </c>
      <c r="B22" s="127">
        <v>0</v>
      </c>
      <c r="C22" s="92"/>
      <c r="D22" s="92"/>
      <c r="E22" s="92"/>
      <c r="F22" s="92"/>
      <c r="G22" s="93"/>
    </row>
    <row r="23" spans="1:7" ht="20.25" customHeight="1" thickBot="1" x14ac:dyDescent="0.25">
      <c r="A23" s="74" t="s">
        <v>56</v>
      </c>
      <c r="B23" s="140">
        <v>0</v>
      </c>
      <c r="C23" s="75">
        <v>0</v>
      </c>
      <c r="D23" s="75"/>
      <c r="E23" s="75"/>
      <c r="F23" s="75"/>
      <c r="G23" s="76"/>
    </row>
    <row r="24" spans="1:7" ht="20.25" customHeight="1" x14ac:dyDescent="0.2">
      <c r="A24" s="77" t="s">
        <v>55</v>
      </c>
      <c r="B24" s="143">
        <f>SUM(B19:B23)</f>
        <v>33286796</v>
      </c>
      <c r="C24" s="78">
        <f>SUM(C19:C23)</f>
        <v>19345563</v>
      </c>
      <c r="D24" s="78">
        <f>SUM(D19:D23)</f>
        <v>6634575</v>
      </c>
      <c r="E24" s="78">
        <f>SUM(E19:E23)</f>
        <v>21262186</v>
      </c>
      <c r="F24" s="78">
        <f>SUM(F19:F23)</f>
        <v>16922303</v>
      </c>
      <c r="G24" s="79">
        <f t="shared" si="0"/>
        <v>97451423</v>
      </c>
    </row>
    <row r="25" spans="1:7" ht="20.25" customHeight="1" x14ac:dyDescent="0.2">
      <c r="A25" s="73"/>
      <c r="B25" s="127"/>
      <c r="C25" s="71"/>
      <c r="D25" s="71"/>
      <c r="E25" s="71"/>
      <c r="F25" s="71"/>
      <c r="G25" s="72"/>
    </row>
    <row r="26" spans="1:7" ht="20.25" customHeight="1" x14ac:dyDescent="0.2">
      <c r="A26" s="73" t="s">
        <v>57</v>
      </c>
      <c r="B26" s="127"/>
      <c r="C26" s="71"/>
      <c r="D26" s="71"/>
      <c r="E26" s="71"/>
      <c r="F26" s="71"/>
      <c r="G26" s="72"/>
    </row>
    <row r="27" spans="1:7" ht="20.25" customHeight="1" x14ac:dyDescent="0.2">
      <c r="A27" s="73" t="s">
        <v>58</v>
      </c>
      <c r="B27" s="127"/>
      <c r="C27" s="71"/>
      <c r="D27" s="71"/>
      <c r="E27" s="71"/>
      <c r="F27" s="71"/>
      <c r="G27" s="72"/>
    </row>
    <row r="28" spans="1:7" ht="20.25" customHeight="1" x14ac:dyDescent="0.2">
      <c r="A28" s="73" t="s">
        <v>52</v>
      </c>
      <c r="B28" s="127">
        <v>536500</v>
      </c>
      <c r="C28" s="71">
        <v>1836833</v>
      </c>
      <c r="D28" s="71">
        <v>5500</v>
      </c>
      <c r="E28" s="71">
        <v>10797692</v>
      </c>
      <c r="F28" s="71">
        <v>429370</v>
      </c>
      <c r="G28" s="72">
        <f t="shared" si="0"/>
        <v>13605895</v>
      </c>
    </row>
    <row r="29" spans="1:7" ht="20.25" customHeight="1" x14ac:dyDescent="0.2">
      <c r="A29" s="73" t="s">
        <v>53</v>
      </c>
      <c r="B29" s="127">
        <v>0</v>
      </c>
      <c r="C29" s="71"/>
      <c r="D29" s="71">
        <v>0</v>
      </c>
      <c r="E29" s="71">
        <v>0</v>
      </c>
      <c r="F29" s="71">
        <v>0</v>
      </c>
      <c r="G29" s="72">
        <f t="shared" si="0"/>
        <v>0</v>
      </c>
    </row>
    <row r="30" spans="1:7" ht="20.25" customHeight="1" x14ac:dyDescent="0.2">
      <c r="A30" s="73" t="s">
        <v>118</v>
      </c>
      <c r="B30" s="127">
        <v>125892994</v>
      </c>
      <c r="C30" s="71">
        <v>27564547</v>
      </c>
      <c r="D30" s="71">
        <v>20023068</v>
      </c>
      <c r="E30" s="71">
        <v>43988221</v>
      </c>
      <c r="F30" s="71">
        <v>27845514</v>
      </c>
      <c r="G30" s="72">
        <f>SUM(B30:F30)</f>
        <v>245314344</v>
      </c>
    </row>
    <row r="31" spans="1:7" ht="20.25" customHeight="1" thickBot="1" x14ac:dyDescent="0.25">
      <c r="A31" s="73" t="s">
        <v>464</v>
      </c>
      <c r="B31" s="140"/>
      <c r="C31" s="71"/>
      <c r="D31" s="71"/>
      <c r="E31" s="71"/>
      <c r="F31" s="71"/>
      <c r="G31" s="72">
        <f t="shared" si="0"/>
        <v>0</v>
      </c>
    </row>
    <row r="32" spans="1:7" ht="20.25" customHeight="1" thickBot="1" x14ac:dyDescent="0.25">
      <c r="A32" s="82" t="s">
        <v>55</v>
      </c>
      <c r="B32" s="145">
        <f>SUM(B27:B31)</f>
        <v>126429494</v>
      </c>
      <c r="C32" s="83">
        <f t="shared" ref="C32:F32" si="1">SUM(C27:C31)</f>
        <v>29401380</v>
      </c>
      <c r="D32" s="83">
        <f t="shared" si="1"/>
        <v>20028568</v>
      </c>
      <c r="E32" s="83">
        <f t="shared" si="1"/>
        <v>54785913</v>
      </c>
      <c r="F32" s="83">
        <f t="shared" si="1"/>
        <v>28274884</v>
      </c>
      <c r="G32" s="84">
        <f>SUM(B32:F32)</f>
        <v>258920239</v>
      </c>
    </row>
  </sheetData>
  <phoneticPr fontId="41" type="noConversion"/>
  <pageMargins left="0.70866141732283472" right="0.70866141732283472" top="0.98281249999999998" bottom="0.74803149606299213" header="0.31496062992125984" footer="0.31496062992125984"/>
  <pageSetup paperSize="9" scale="85" orientation="portrait" r:id="rId1"/>
  <headerFooter>
    <oddHeader xml:space="preserve">&amp;C&amp;"Times,Félkövér"&amp;12 
3.2.1. Immateriális javak és tárgyi eszközök alakulása 2019. évben GESZ és intézményei &amp;R
Adatok Ft-ban </oddHeader>
    <oddFooter>&amp;C&amp;9&amp;Z&amp;F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Layout" topLeftCell="A34" zoomScaleSheetLayoutView="100" workbookViewId="0">
      <selection activeCell="C43" sqref="C43"/>
    </sheetView>
  </sheetViews>
  <sheetFormatPr defaultRowHeight="12.75" x14ac:dyDescent="0.2"/>
  <cols>
    <col min="1" max="1" width="8.28515625" style="255" customWidth="1"/>
    <col min="2" max="2" width="25.42578125" style="256" customWidth="1"/>
    <col min="3" max="3" width="46.5703125" style="245" customWidth="1"/>
    <col min="4" max="4" width="18.7109375" style="255" customWidth="1"/>
    <col min="5" max="5" width="6" style="255" hidden="1" customWidth="1"/>
    <col min="6" max="16384" width="9.140625" style="255"/>
  </cols>
  <sheetData>
    <row r="1" spans="1:4" ht="12.75" customHeight="1" x14ac:dyDescent="0.2">
      <c r="A1" s="247" t="s">
        <v>5</v>
      </c>
      <c r="B1" s="299" t="s">
        <v>8</v>
      </c>
      <c r="C1" s="301" t="s">
        <v>481</v>
      </c>
      <c r="D1" s="299" t="s">
        <v>9</v>
      </c>
    </row>
    <row r="2" spans="1:4" x14ac:dyDescent="0.2">
      <c r="A2" s="247" t="s">
        <v>6</v>
      </c>
      <c r="B2" s="300"/>
      <c r="C2" s="301"/>
      <c r="D2" s="300"/>
    </row>
    <row r="3" spans="1:4" x14ac:dyDescent="0.2">
      <c r="A3" s="247" t="s">
        <v>7</v>
      </c>
      <c r="B3" s="300"/>
      <c r="C3" s="301"/>
      <c r="D3" s="300"/>
    </row>
    <row r="4" spans="1:4" ht="24.75" customHeight="1" x14ac:dyDescent="0.2">
      <c r="A4" s="248">
        <v>1</v>
      </c>
      <c r="B4" s="57" t="s">
        <v>72</v>
      </c>
      <c r="C4" s="183" t="s">
        <v>522</v>
      </c>
      <c r="D4" s="246">
        <v>16116540</v>
      </c>
    </row>
    <row r="5" spans="1:4" ht="24" customHeight="1" x14ac:dyDescent="0.2">
      <c r="A5" s="248">
        <v>2</v>
      </c>
      <c r="B5" s="57" t="s">
        <v>72</v>
      </c>
      <c r="C5" s="183" t="s">
        <v>523</v>
      </c>
      <c r="D5" s="246">
        <v>700171</v>
      </c>
    </row>
    <row r="6" spans="1:4" ht="25.5" x14ac:dyDescent="0.2">
      <c r="A6" s="248">
        <v>3</v>
      </c>
      <c r="B6" s="57" t="s">
        <v>72</v>
      </c>
      <c r="C6" s="183" t="s">
        <v>524</v>
      </c>
      <c r="D6" s="246">
        <v>1243774</v>
      </c>
    </row>
    <row r="7" spans="1:4" ht="25.5" x14ac:dyDescent="0.2">
      <c r="A7" s="248">
        <v>4</v>
      </c>
      <c r="B7" s="57" t="s">
        <v>72</v>
      </c>
      <c r="C7" s="183" t="s">
        <v>525</v>
      </c>
      <c r="D7" s="246">
        <v>826772</v>
      </c>
    </row>
    <row r="8" spans="1:4" ht="25.5" x14ac:dyDescent="0.2">
      <c r="A8" s="248">
        <v>5</v>
      </c>
      <c r="B8" s="57" t="s">
        <v>72</v>
      </c>
      <c r="C8" s="183" t="s">
        <v>526</v>
      </c>
      <c r="D8" s="246">
        <v>1036200</v>
      </c>
    </row>
    <row r="9" spans="1:4" ht="25.5" x14ac:dyDescent="0.2">
      <c r="A9" s="248">
        <v>6</v>
      </c>
      <c r="B9" s="57" t="s">
        <v>72</v>
      </c>
      <c r="C9" s="183" t="s">
        <v>527</v>
      </c>
      <c r="D9" s="246">
        <v>4925166</v>
      </c>
    </row>
    <row r="10" spans="1:4" ht="25.5" x14ac:dyDescent="0.2">
      <c r="A10" s="248">
        <v>7</v>
      </c>
      <c r="B10" s="57" t="s">
        <v>72</v>
      </c>
      <c r="C10" s="183" t="s">
        <v>528</v>
      </c>
      <c r="D10" s="246">
        <v>1751675</v>
      </c>
    </row>
    <row r="11" spans="1:4" ht="25.5" x14ac:dyDescent="0.2">
      <c r="A11" s="248">
        <v>8</v>
      </c>
      <c r="B11" s="57" t="s">
        <v>72</v>
      </c>
      <c r="C11" s="183" t="s">
        <v>529</v>
      </c>
      <c r="D11" s="246">
        <v>7570079</v>
      </c>
    </row>
    <row r="12" spans="1:4" ht="25.5" x14ac:dyDescent="0.2">
      <c r="A12" s="248">
        <v>9</v>
      </c>
      <c r="B12" s="57" t="s">
        <v>72</v>
      </c>
      <c r="C12" s="183" t="s">
        <v>530</v>
      </c>
      <c r="D12" s="246">
        <v>6872859</v>
      </c>
    </row>
    <row r="13" spans="1:4" ht="25.5" x14ac:dyDescent="0.2">
      <c r="A13" s="248">
        <v>10</v>
      </c>
      <c r="B13" s="57" t="s">
        <v>72</v>
      </c>
      <c r="C13" s="183" t="s">
        <v>531</v>
      </c>
      <c r="D13" s="246">
        <v>1574796</v>
      </c>
    </row>
    <row r="14" spans="1:4" ht="25.5" x14ac:dyDescent="0.2">
      <c r="A14" s="248">
        <v>11</v>
      </c>
      <c r="B14" s="57" t="s">
        <v>72</v>
      </c>
      <c r="C14" s="183" t="s">
        <v>532</v>
      </c>
      <c r="D14" s="246">
        <v>536000</v>
      </c>
    </row>
    <row r="15" spans="1:4" ht="25.5" x14ac:dyDescent="0.2">
      <c r="A15" s="248">
        <v>12</v>
      </c>
      <c r="B15" s="57" t="s">
        <v>72</v>
      </c>
      <c r="C15" s="183" t="s">
        <v>533</v>
      </c>
      <c r="D15" s="246">
        <v>6150828</v>
      </c>
    </row>
    <row r="16" spans="1:4" ht="25.5" x14ac:dyDescent="0.2">
      <c r="A16" s="248">
        <v>13</v>
      </c>
      <c r="B16" s="57" t="s">
        <v>72</v>
      </c>
      <c r="C16" s="183" t="s">
        <v>534</v>
      </c>
      <c r="D16" s="246">
        <v>8097421</v>
      </c>
    </row>
    <row r="17" spans="1:4" ht="25.5" x14ac:dyDescent="0.2">
      <c r="A17" s="248">
        <v>14</v>
      </c>
      <c r="B17" s="57" t="s">
        <v>72</v>
      </c>
      <c r="C17" s="183" t="s">
        <v>535</v>
      </c>
      <c r="D17" s="246">
        <v>130100</v>
      </c>
    </row>
    <row r="18" spans="1:4" ht="25.5" x14ac:dyDescent="0.2">
      <c r="A18" s="248">
        <v>15</v>
      </c>
      <c r="B18" s="57" t="s">
        <v>72</v>
      </c>
      <c r="C18" s="183" t="s">
        <v>536</v>
      </c>
      <c r="D18" s="246">
        <v>43221257</v>
      </c>
    </row>
    <row r="19" spans="1:4" ht="25.5" x14ac:dyDescent="0.2">
      <c r="A19" s="248">
        <v>16</v>
      </c>
      <c r="B19" s="57" t="s">
        <v>72</v>
      </c>
      <c r="C19" s="183" t="s">
        <v>537</v>
      </c>
      <c r="D19" s="246">
        <v>7748519</v>
      </c>
    </row>
    <row r="20" spans="1:4" ht="25.5" x14ac:dyDescent="0.2">
      <c r="A20" s="248">
        <v>17</v>
      </c>
      <c r="B20" s="57" t="s">
        <v>72</v>
      </c>
      <c r="C20" s="183" t="s">
        <v>538</v>
      </c>
      <c r="D20" s="246">
        <v>200000</v>
      </c>
    </row>
    <row r="21" spans="1:4" ht="25.5" x14ac:dyDescent="0.2">
      <c r="A21" s="248">
        <v>18</v>
      </c>
      <c r="B21" s="57" t="s">
        <v>72</v>
      </c>
      <c r="C21" s="183" t="s">
        <v>489</v>
      </c>
      <c r="D21" s="246">
        <v>800000</v>
      </c>
    </row>
    <row r="22" spans="1:4" ht="29.25" customHeight="1" x14ac:dyDescent="0.2">
      <c r="A22" s="248">
        <v>19</v>
      </c>
      <c r="B22" s="57" t="s">
        <v>72</v>
      </c>
      <c r="C22" s="183" t="s">
        <v>482</v>
      </c>
      <c r="D22" s="246">
        <v>1218933732</v>
      </c>
    </row>
    <row r="23" spans="1:4" ht="29.25" customHeight="1" x14ac:dyDescent="0.2">
      <c r="A23" s="248">
        <v>20</v>
      </c>
      <c r="B23" s="57" t="s">
        <v>72</v>
      </c>
      <c r="C23" s="183" t="s">
        <v>539</v>
      </c>
      <c r="D23" s="246">
        <v>80000</v>
      </c>
    </row>
    <row r="24" spans="1:4" ht="29.25" customHeight="1" x14ac:dyDescent="0.2">
      <c r="A24" s="248">
        <v>21</v>
      </c>
      <c r="B24" s="57" t="s">
        <v>72</v>
      </c>
      <c r="C24" s="183" t="s">
        <v>484</v>
      </c>
      <c r="D24" s="246">
        <v>4000000</v>
      </c>
    </row>
    <row r="25" spans="1:4" ht="29.25" customHeight="1" x14ac:dyDescent="0.2">
      <c r="A25" s="248">
        <v>22</v>
      </c>
      <c r="B25" s="57" t="s">
        <v>72</v>
      </c>
      <c r="C25" s="183" t="s">
        <v>540</v>
      </c>
      <c r="D25" s="246">
        <v>336000</v>
      </c>
    </row>
    <row r="26" spans="1:4" ht="29.25" customHeight="1" x14ac:dyDescent="0.2">
      <c r="A26" s="248">
        <v>23</v>
      </c>
      <c r="B26" s="57" t="s">
        <v>72</v>
      </c>
      <c r="C26" s="183" t="s">
        <v>541</v>
      </c>
      <c r="D26" s="246">
        <v>271669</v>
      </c>
    </row>
    <row r="27" spans="1:4" ht="29.25" customHeight="1" x14ac:dyDescent="0.2">
      <c r="A27" s="248">
        <v>24</v>
      </c>
      <c r="B27" s="57" t="s">
        <v>72</v>
      </c>
      <c r="C27" s="183" t="s">
        <v>488</v>
      </c>
      <c r="D27" s="246">
        <v>1700000</v>
      </c>
    </row>
    <row r="28" spans="1:4" ht="29.25" customHeight="1" x14ac:dyDescent="0.2">
      <c r="A28" s="248">
        <v>25</v>
      </c>
      <c r="B28" s="57" t="s">
        <v>72</v>
      </c>
      <c r="C28" s="183" t="s">
        <v>542</v>
      </c>
      <c r="D28" s="246">
        <v>259000</v>
      </c>
    </row>
    <row r="29" spans="1:4" ht="29.25" customHeight="1" x14ac:dyDescent="0.2">
      <c r="A29" s="248">
        <v>26</v>
      </c>
      <c r="B29" s="57" t="s">
        <v>72</v>
      </c>
      <c r="C29" s="183" t="s">
        <v>486</v>
      </c>
      <c r="D29" s="246">
        <v>2640000</v>
      </c>
    </row>
    <row r="30" spans="1:4" ht="29.25" customHeight="1" x14ac:dyDescent="0.2">
      <c r="A30" s="248">
        <v>27</v>
      </c>
      <c r="B30" s="57" t="s">
        <v>72</v>
      </c>
      <c r="C30" s="183" t="s">
        <v>483</v>
      </c>
      <c r="D30" s="246">
        <v>204638389</v>
      </c>
    </row>
    <row r="31" spans="1:4" ht="29.25" customHeight="1" x14ac:dyDescent="0.2">
      <c r="A31" s="248">
        <v>28</v>
      </c>
      <c r="B31" s="57" t="s">
        <v>72</v>
      </c>
      <c r="C31" s="183" t="s">
        <v>543</v>
      </c>
      <c r="D31" s="246">
        <v>578000</v>
      </c>
    </row>
    <row r="32" spans="1:4" ht="29.25" customHeight="1" x14ac:dyDescent="0.2">
      <c r="A32" s="248">
        <v>29</v>
      </c>
      <c r="B32" s="57" t="s">
        <v>72</v>
      </c>
      <c r="C32" s="183" t="s">
        <v>487</v>
      </c>
      <c r="D32" s="246">
        <v>1787402</v>
      </c>
    </row>
    <row r="33" spans="1:4" ht="29.25" customHeight="1" x14ac:dyDescent="0.2">
      <c r="A33" s="248">
        <v>30</v>
      </c>
      <c r="B33" s="57" t="s">
        <v>72</v>
      </c>
      <c r="C33" s="183" t="s">
        <v>548</v>
      </c>
      <c r="D33" s="246">
        <v>2000000</v>
      </c>
    </row>
    <row r="34" spans="1:4" ht="29.25" customHeight="1" x14ac:dyDescent="0.2">
      <c r="A34" s="248">
        <v>31</v>
      </c>
      <c r="B34" s="57" t="s">
        <v>72</v>
      </c>
      <c r="C34" s="183" t="s">
        <v>485</v>
      </c>
      <c r="D34" s="246">
        <v>3702050</v>
      </c>
    </row>
    <row r="35" spans="1:4" ht="29.25" customHeight="1" x14ac:dyDescent="0.2">
      <c r="A35" s="248">
        <v>32</v>
      </c>
      <c r="B35" s="57" t="s">
        <v>72</v>
      </c>
      <c r="C35" s="183" t="s">
        <v>544</v>
      </c>
      <c r="D35" s="246">
        <v>216000</v>
      </c>
    </row>
    <row r="36" spans="1:4" ht="29.25" customHeight="1" x14ac:dyDescent="0.2">
      <c r="A36" s="248">
        <v>33</v>
      </c>
      <c r="B36" s="57" t="s">
        <v>72</v>
      </c>
      <c r="C36" s="183" t="s">
        <v>545</v>
      </c>
      <c r="D36" s="246">
        <v>42990782</v>
      </c>
    </row>
    <row r="37" spans="1:4" ht="29.25" customHeight="1" x14ac:dyDescent="0.2">
      <c r="A37" s="248">
        <v>34</v>
      </c>
      <c r="B37" s="57" t="s">
        <v>72</v>
      </c>
      <c r="C37" s="183" t="s">
        <v>546</v>
      </c>
      <c r="D37" s="246">
        <v>1663500</v>
      </c>
    </row>
    <row r="38" spans="1:4" ht="13.5" x14ac:dyDescent="0.2">
      <c r="A38" s="184"/>
      <c r="B38" s="249" t="s">
        <v>490</v>
      </c>
      <c r="C38" s="148"/>
      <c r="D38" s="250">
        <f>SUM(D4:D37)</f>
        <v>1595298681</v>
      </c>
    </row>
    <row r="39" spans="1:4" ht="16.5" customHeight="1" x14ac:dyDescent="0.2">
      <c r="A39" s="184"/>
      <c r="B39" s="251" t="s">
        <v>549</v>
      </c>
      <c r="C39" s="257" t="s">
        <v>550</v>
      </c>
      <c r="D39" s="246">
        <v>1693271</v>
      </c>
    </row>
    <row r="40" spans="1:4" ht="20.25" customHeight="1" x14ac:dyDescent="0.2">
      <c r="A40" s="184"/>
      <c r="B40" s="251" t="s">
        <v>83</v>
      </c>
      <c r="C40" s="257" t="s">
        <v>551</v>
      </c>
      <c r="D40" s="252">
        <v>260315</v>
      </c>
    </row>
    <row r="41" spans="1:4" ht="18" customHeight="1" x14ac:dyDescent="0.2">
      <c r="A41" s="184"/>
      <c r="B41" s="253" t="s">
        <v>491</v>
      </c>
      <c r="C41" s="148"/>
      <c r="D41" s="254">
        <f>SUM(D38:D40)</f>
        <v>1597252267</v>
      </c>
    </row>
  </sheetData>
  <mergeCells count="3">
    <mergeCell ref="B1:B3"/>
    <mergeCell ref="C1:C3"/>
    <mergeCell ref="D1:D3"/>
  </mergeCells>
  <phoneticPr fontId="0" type="noConversion"/>
  <dataValidations count="1">
    <dataValidation type="textLength" operator="greaterThanOrEqual" showInputMessage="1" showErrorMessage="1" sqref="D4:D37">
      <formula1>1</formula1>
    </dataValidation>
  </dataValidations>
  <pageMargins left="0.78740157480314965" right="0.78740157480314965" top="1.1811023622047245" bottom="0.59055118110236227" header="0.51181102362204722" footer="0.31496062992125984"/>
  <pageSetup paperSize="9" scale="84" orientation="portrait" r:id="rId1"/>
  <headerFooter alignWithMargins="0">
    <oddHeader>&amp;L&amp;"Arial,Félkövér"Csongrád Városi Önkormányzat&amp;C&amp;"Arial,Félkövér"
3.3 Beruházások, beruházásokra adott előlegek 2020. december 31.&amp;Radatok Ft-ban</oddHeader>
    <oddFooter>&amp;L&amp;8&amp;Z&amp;F&amp;R&amp;8&amp;A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24" sqref="B24"/>
    </sheetView>
  </sheetViews>
  <sheetFormatPr defaultRowHeight="15" x14ac:dyDescent="0.2"/>
  <cols>
    <col min="1" max="1" width="32" style="13" customWidth="1"/>
    <col min="2" max="2" width="21.140625" style="12" customWidth="1"/>
    <col min="3" max="3" width="40.28515625" style="13" customWidth="1"/>
    <col min="4" max="4" width="13.42578125" style="13" customWidth="1"/>
    <col min="5" max="5" width="15.5703125" style="13" customWidth="1"/>
    <col min="6" max="6" width="12.140625" style="13" customWidth="1"/>
    <col min="7" max="16384" width="9.140625" style="13"/>
  </cols>
  <sheetData>
    <row r="1" spans="1:6" ht="24" customHeight="1" x14ac:dyDescent="0.2">
      <c r="A1" s="303" t="s">
        <v>547</v>
      </c>
      <c r="B1" s="304"/>
      <c r="C1" s="304"/>
      <c r="D1" s="304"/>
      <c r="E1" s="304"/>
      <c r="F1" s="304"/>
    </row>
    <row r="2" spans="1:6" x14ac:dyDescent="0.2">
      <c r="A2" s="14"/>
      <c r="F2" s="15"/>
    </row>
    <row r="3" spans="1:6" x14ac:dyDescent="0.2">
      <c r="A3" s="305"/>
      <c r="B3" s="306"/>
      <c r="C3" s="306"/>
      <c r="D3" s="306"/>
      <c r="E3" s="306"/>
      <c r="F3" s="306"/>
    </row>
    <row r="4" spans="1:6" s="185" customFormat="1" x14ac:dyDescent="0.2">
      <c r="A4" s="303" t="s">
        <v>506</v>
      </c>
      <c r="B4" s="304"/>
      <c r="C4" s="304"/>
      <c r="D4" s="304"/>
      <c r="E4" s="304"/>
      <c r="F4" s="304"/>
    </row>
    <row r="5" spans="1:6" s="185" customFormat="1" x14ac:dyDescent="0.2">
      <c r="A5" s="303" t="s">
        <v>505</v>
      </c>
      <c r="B5" s="304"/>
      <c r="C5" s="304"/>
      <c r="D5" s="304"/>
      <c r="E5" s="304"/>
      <c r="F5" s="304"/>
    </row>
    <row r="6" spans="1:6" x14ac:dyDescent="0.2">
      <c r="A6" s="16"/>
    </row>
    <row r="7" spans="1:6" x14ac:dyDescent="0.25">
      <c r="C7" s="17" t="s">
        <v>62</v>
      </c>
    </row>
    <row r="8" spans="1:6" ht="42" customHeight="1" x14ac:dyDescent="0.2">
      <c r="A8" s="302" t="s">
        <v>63</v>
      </c>
      <c r="B8" s="302" t="s">
        <v>64</v>
      </c>
      <c r="C8" s="18" t="s">
        <v>65</v>
      </c>
    </row>
    <row r="9" spans="1:6" x14ac:dyDescent="0.2">
      <c r="A9" s="302"/>
      <c r="B9" s="302"/>
      <c r="C9" s="18" t="s">
        <v>66</v>
      </c>
    </row>
    <row r="10" spans="1:6" x14ac:dyDescent="0.2">
      <c r="A10" s="283" t="s">
        <v>492</v>
      </c>
      <c r="B10" s="19">
        <v>3000000</v>
      </c>
      <c r="C10" s="20" t="s">
        <v>493</v>
      </c>
    </row>
    <row r="11" spans="1:6" x14ac:dyDescent="0.2">
      <c r="A11" s="283" t="s">
        <v>494</v>
      </c>
      <c r="B11" s="19">
        <v>6000000</v>
      </c>
      <c r="C11" s="20" t="s">
        <v>493</v>
      </c>
    </row>
    <row r="12" spans="1:6" x14ac:dyDescent="0.2">
      <c r="A12" s="283" t="s">
        <v>495</v>
      </c>
      <c r="B12" s="19">
        <v>140000</v>
      </c>
      <c r="C12" s="20" t="s">
        <v>67</v>
      </c>
    </row>
    <row r="13" spans="1:6" x14ac:dyDescent="0.2">
      <c r="A13" s="283" t="s">
        <v>496</v>
      </c>
      <c r="B13" s="19">
        <v>100000000</v>
      </c>
      <c r="C13" s="20" t="s">
        <v>493</v>
      </c>
    </row>
    <row r="14" spans="1:6" x14ac:dyDescent="0.2">
      <c r="A14" s="283" t="s">
        <v>503</v>
      </c>
      <c r="B14" s="19">
        <v>3000000</v>
      </c>
      <c r="C14" s="20" t="s">
        <v>493</v>
      </c>
    </row>
    <row r="15" spans="1:6" ht="15" customHeight="1" x14ac:dyDescent="0.2">
      <c r="A15" s="283" t="s">
        <v>497</v>
      </c>
      <c r="B15" s="19">
        <v>2640000</v>
      </c>
      <c r="C15" s="20" t="s">
        <v>493</v>
      </c>
    </row>
    <row r="16" spans="1:6" x14ac:dyDescent="0.2">
      <c r="A16" s="283" t="s">
        <v>498</v>
      </c>
      <c r="B16" s="19">
        <v>2000000</v>
      </c>
      <c r="C16" s="20" t="s">
        <v>67</v>
      </c>
    </row>
    <row r="17" spans="1:3" x14ac:dyDescent="0.2">
      <c r="A17" s="283" t="s">
        <v>499</v>
      </c>
      <c r="B17" s="19">
        <v>1530000</v>
      </c>
      <c r="C17" s="20" t="s">
        <v>493</v>
      </c>
    </row>
    <row r="18" spans="1:3" x14ac:dyDescent="0.2">
      <c r="A18" s="283" t="s">
        <v>500</v>
      </c>
      <c r="B18" s="19">
        <v>680000</v>
      </c>
      <c r="C18" s="20" t="s">
        <v>67</v>
      </c>
    </row>
    <row r="19" spans="1:3" x14ac:dyDescent="0.2">
      <c r="A19" s="284" t="s">
        <v>501</v>
      </c>
      <c r="B19" s="19">
        <v>3000000</v>
      </c>
      <c r="C19" s="20" t="s">
        <v>493</v>
      </c>
    </row>
    <row r="20" spans="1:3" x14ac:dyDescent="0.2">
      <c r="A20" s="284"/>
      <c r="B20" s="19">
        <v>121990000</v>
      </c>
      <c r="C20" s="20"/>
    </row>
    <row r="21" spans="1:3" ht="24.75" customHeight="1" x14ac:dyDescent="0.2">
      <c r="A21" s="283" t="s">
        <v>502</v>
      </c>
      <c r="B21" s="19">
        <v>132000</v>
      </c>
      <c r="C21" s="20" t="s">
        <v>67</v>
      </c>
    </row>
    <row r="22" spans="1:3" s="16" customFormat="1" ht="14.25" x14ac:dyDescent="0.2">
      <c r="A22" s="21" t="s">
        <v>504</v>
      </c>
      <c r="B22" s="22">
        <f>SUM(B20:B21)</f>
        <v>122122000</v>
      </c>
      <c r="C22" s="21"/>
    </row>
    <row r="23" spans="1:3" x14ac:dyDescent="0.2">
      <c r="A23" s="21"/>
      <c r="B23" s="22"/>
      <c r="C23" s="20"/>
    </row>
    <row r="24" spans="1:3" x14ac:dyDescent="0.2">
      <c r="A24" s="21"/>
      <c r="B24" s="22"/>
      <c r="C24" s="20"/>
    </row>
    <row r="27" spans="1:3" ht="22.5" customHeight="1" x14ac:dyDescent="0.2"/>
  </sheetData>
  <mergeCells count="6">
    <mergeCell ref="A8:A9"/>
    <mergeCell ref="B8:B9"/>
    <mergeCell ref="A1:F1"/>
    <mergeCell ref="A3:F3"/>
    <mergeCell ref="A4:F4"/>
    <mergeCell ref="A5:F5"/>
  </mergeCells>
  <phoneticPr fontId="0" type="noConversion"/>
  <pageMargins left="0.51181102362204722" right="0.70866141732283472" top="0.74803149606299213" bottom="0.74803149606299213" header="0.31496062992125984" footer="0.31496062992125984"/>
  <pageSetup paperSize="9" scale="88" orientation="portrait" r:id="rId1"/>
  <headerFooter>
    <oddHeader>&amp;LCsongrád Városi Önkormányzat</oddHeader>
    <oddFooter>&amp;L&amp;8&amp;Z&amp;F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view="pageBreakPreview" zoomScaleSheetLayoutView="100" workbookViewId="0">
      <selection activeCell="B30" sqref="B30"/>
    </sheetView>
  </sheetViews>
  <sheetFormatPr defaultRowHeight="15.75" x14ac:dyDescent="0.25"/>
  <cols>
    <col min="1" max="1" width="5" style="1" customWidth="1"/>
    <col min="2" max="2" width="66.140625" style="4" customWidth="1"/>
    <col min="3" max="3" width="17.140625" style="1" customWidth="1"/>
    <col min="4" max="16384" width="9.140625" style="4"/>
  </cols>
  <sheetData>
    <row r="2" spans="1:3" x14ac:dyDescent="0.25">
      <c r="B2" s="309"/>
      <c r="C2" s="310"/>
    </row>
    <row r="3" spans="1:3" x14ac:dyDescent="0.25">
      <c r="B3" s="2" t="s">
        <v>123</v>
      </c>
      <c r="C3" s="3"/>
    </row>
    <row r="5" spans="1:3" x14ac:dyDescent="0.25">
      <c r="B5" s="5" t="s">
        <v>122</v>
      </c>
    </row>
    <row r="6" spans="1:3" x14ac:dyDescent="0.25">
      <c r="B6" s="5" t="s">
        <v>46</v>
      </c>
    </row>
    <row r="7" spans="1:3" x14ac:dyDescent="0.25">
      <c r="B7" s="5"/>
    </row>
    <row r="8" spans="1:3" x14ac:dyDescent="0.25">
      <c r="A8" s="307" t="s">
        <v>0</v>
      </c>
      <c r="B8" s="308"/>
      <c r="C8" s="6" t="s">
        <v>124</v>
      </c>
    </row>
    <row r="9" spans="1:3" x14ac:dyDescent="0.25">
      <c r="A9" s="7">
        <v>1</v>
      </c>
      <c r="B9" s="8" t="s">
        <v>47</v>
      </c>
      <c r="C9" s="181">
        <v>1134034</v>
      </c>
    </row>
    <row r="10" spans="1:3" x14ac:dyDescent="0.25">
      <c r="A10" s="6" t="s">
        <v>2</v>
      </c>
      <c r="B10" s="8" t="s">
        <v>480</v>
      </c>
      <c r="C10" s="39"/>
    </row>
    <row r="11" spans="1:3" x14ac:dyDescent="0.25">
      <c r="A11" s="6" t="s">
        <v>3</v>
      </c>
      <c r="B11" s="8" t="s">
        <v>204</v>
      </c>
      <c r="C11" s="39"/>
    </row>
    <row r="12" spans="1:3" x14ac:dyDescent="0.25">
      <c r="A12" s="6" t="s">
        <v>4</v>
      </c>
      <c r="B12" s="8" t="s">
        <v>205</v>
      </c>
      <c r="C12" s="39"/>
    </row>
    <row r="13" spans="1:3" x14ac:dyDescent="0.25">
      <c r="A13" s="6" t="s">
        <v>48</v>
      </c>
      <c r="B13" s="8" t="s">
        <v>206</v>
      </c>
      <c r="C13" s="39"/>
    </row>
    <row r="14" spans="1:3" x14ac:dyDescent="0.25">
      <c r="A14" s="6"/>
      <c r="B14" s="9"/>
      <c r="C14" s="39"/>
    </row>
    <row r="15" spans="1:3" x14ac:dyDescent="0.25">
      <c r="A15" s="7">
        <v>2</v>
      </c>
      <c r="B15" s="8" t="s">
        <v>49</v>
      </c>
      <c r="C15" s="39"/>
    </row>
    <row r="16" spans="1:3" x14ac:dyDescent="0.25">
      <c r="A16" s="6"/>
      <c r="B16" s="10"/>
      <c r="C16" s="39"/>
    </row>
    <row r="17" spans="1:3" x14ac:dyDescent="0.25">
      <c r="A17" s="7">
        <v>3</v>
      </c>
      <c r="B17" s="8" t="s">
        <v>125</v>
      </c>
      <c r="C17" s="39">
        <v>20128393</v>
      </c>
    </row>
    <row r="18" spans="1:3" x14ac:dyDescent="0.25">
      <c r="A18" s="7"/>
      <c r="B18" s="10"/>
      <c r="C18" s="39"/>
    </row>
    <row r="19" spans="1:3" x14ac:dyDescent="0.25">
      <c r="A19" s="7">
        <v>4</v>
      </c>
      <c r="B19" s="8" t="s">
        <v>126</v>
      </c>
      <c r="C19" s="39">
        <v>3275888</v>
      </c>
    </row>
    <row r="20" spans="1:3" x14ac:dyDescent="0.25">
      <c r="A20" s="6"/>
      <c r="B20" s="10"/>
      <c r="C20" s="39"/>
    </row>
    <row r="21" spans="1:3" x14ac:dyDescent="0.25">
      <c r="A21" s="7">
        <v>5</v>
      </c>
      <c r="B21" s="8" t="s">
        <v>50</v>
      </c>
      <c r="C21" s="39"/>
    </row>
    <row r="22" spans="1:3" x14ac:dyDescent="0.25">
      <c r="A22" s="6"/>
      <c r="B22" s="8"/>
      <c r="C22" s="39"/>
    </row>
    <row r="23" spans="1:3" x14ac:dyDescent="0.25">
      <c r="A23" s="6"/>
      <c r="B23" s="9" t="s">
        <v>521</v>
      </c>
      <c r="C23" s="40">
        <f>SUM(C9:C22)</f>
        <v>24538315</v>
      </c>
    </row>
    <row r="24" spans="1:3" x14ac:dyDescent="0.25">
      <c r="B24" s="11"/>
    </row>
    <row r="25" spans="1:3" x14ac:dyDescent="0.25">
      <c r="B25" s="11"/>
    </row>
  </sheetData>
  <mergeCells count="2">
    <mergeCell ref="A8:B8"/>
    <mergeCell ref="B2:C2"/>
  </mergeCells>
  <phoneticPr fontId="0" type="noConversion"/>
  <pageMargins left="0.75" right="0.75" top="1" bottom="1" header="0.5" footer="0.5"/>
  <pageSetup paperSize="9" scale="99" orientation="portrait" horizontalDpi="4294967293" r:id="rId1"/>
  <headerFooter alignWithMargins="0">
    <oddFooter>&amp;L&amp;"Arial,Dőlt"&amp;6&amp;Z&amp;F&amp;R&amp;6&amp;A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Layout" zoomScaleSheetLayoutView="100" workbookViewId="0">
      <selection activeCell="C20" sqref="C20"/>
    </sheetView>
  </sheetViews>
  <sheetFormatPr defaultRowHeight="15.75" x14ac:dyDescent="0.2"/>
  <cols>
    <col min="1" max="1" width="4" style="26" bestFit="1" customWidth="1"/>
    <col min="2" max="2" width="42.28515625" style="26" customWidth="1"/>
    <col min="3" max="3" width="15.28515625" style="38" customWidth="1"/>
    <col min="4" max="4" width="16.140625" style="26" customWidth="1"/>
    <col min="5" max="5" width="15" style="26" customWidth="1"/>
    <col min="6" max="6" width="34" style="26" customWidth="1"/>
    <col min="7" max="16384" width="9.140625" style="26"/>
  </cols>
  <sheetData>
    <row r="1" spans="1:7" ht="30" customHeight="1" x14ac:dyDescent="0.2">
      <c r="A1" s="311" t="s">
        <v>73</v>
      </c>
      <c r="B1" s="312"/>
      <c r="C1" s="312"/>
      <c r="D1" s="312"/>
      <c r="E1" s="312"/>
      <c r="F1" s="312"/>
    </row>
    <row r="2" spans="1:7" ht="31.5" x14ac:dyDescent="0.2">
      <c r="A2" s="27"/>
      <c r="B2" s="28" t="s">
        <v>10</v>
      </c>
      <c r="C2" s="29" t="s">
        <v>11</v>
      </c>
      <c r="D2" s="28" t="s">
        <v>12</v>
      </c>
      <c r="E2" s="28" t="s">
        <v>13</v>
      </c>
      <c r="F2" s="28" t="s">
        <v>14</v>
      </c>
    </row>
    <row r="3" spans="1:7" x14ac:dyDescent="0.2">
      <c r="A3" s="27"/>
      <c r="B3" s="30" t="s">
        <v>479</v>
      </c>
      <c r="C3" s="31" t="s">
        <v>15</v>
      </c>
      <c r="D3" s="32" t="s">
        <v>94</v>
      </c>
      <c r="E3" s="33">
        <v>3900</v>
      </c>
      <c r="F3" s="32" t="s">
        <v>16</v>
      </c>
    </row>
    <row r="4" spans="1:7" x14ac:dyDescent="0.2">
      <c r="A4" s="27">
        <v>1</v>
      </c>
      <c r="B4" s="30" t="s">
        <v>17</v>
      </c>
      <c r="C4" s="31" t="s">
        <v>18</v>
      </c>
      <c r="D4" s="32" t="s">
        <v>19</v>
      </c>
      <c r="E4" s="33">
        <v>7000</v>
      </c>
      <c r="F4" s="32" t="s">
        <v>16</v>
      </c>
    </row>
    <row r="5" spans="1:7" x14ac:dyDescent="0.2">
      <c r="A5" s="27">
        <f t="shared" ref="A5:A10" si="0">A4+1</f>
        <v>2</v>
      </c>
      <c r="B5" s="30" t="s">
        <v>20</v>
      </c>
      <c r="C5" s="31" t="s">
        <v>21</v>
      </c>
      <c r="D5" s="32" t="s">
        <v>22</v>
      </c>
      <c r="E5" s="33">
        <v>9700</v>
      </c>
      <c r="F5" s="32" t="s">
        <v>16</v>
      </c>
    </row>
    <row r="6" spans="1:7" x14ac:dyDescent="0.2">
      <c r="A6" s="27">
        <f t="shared" si="0"/>
        <v>3</v>
      </c>
      <c r="B6" s="30" t="s">
        <v>23</v>
      </c>
      <c r="C6" s="31" t="s">
        <v>24</v>
      </c>
      <c r="D6" s="32" t="s">
        <v>25</v>
      </c>
      <c r="E6" s="33">
        <v>4900</v>
      </c>
      <c r="F6" s="32" t="s">
        <v>16</v>
      </c>
    </row>
    <row r="7" spans="1:7" x14ac:dyDescent="0.2">
      <c r="A7" s="27">
        <f t="shared" si="0"/>
        <v>4</v>
      </c>
      <c r="B7" s="30" t="s">
        <v>26</v>
      </c>
      <c r="C7" s="31" t="s">
        <v>27</v>
      </c>
      <c r="D7" s="32" t="s">
        <v>28</v>
      </c>
      <c r="E7" s="33">
        <v>48000</v>
      </c>
      <c r="F7" s="32" t="s">
        <v>207</v>
      </c>
    </row>
    <row r="8" spans="1:7" x14ac:dyDescent="0.2">
      <c r="A8" s="27">
        <f t="shared" si="0"/>
        <v>5</v>
      </c>
      <c r="B8" s="30" t="s">
        <v>29</v>
      </c>
      <c r="C8" s="31" t="s">
        <v>30</v>
      </c>
      <c r="D8" s="32" t="s">
        <v>31</v>
      </c>
      <c r="E8" s="33">
        <v>14000</v>
      </c>
      <c r="F8" s="32" t="s">
        <v>16</v>
      </c>
    </row>
    <row r="9" spans="1:7" x14ac:dyDescent="0.2">
      <c r="A9" s="27">
        <f t="shared" si="0"/>
        <v>6</v>
      </c>
      <c r="B9" s="30" t="s">
        <v>32</v>
      </c>
      <c r="C9" s="31" t="s">
        <v>33</v>
      </c>
      <c r="D9" s="32" t="s">
        <v>34</v>
      </c>
      <c r="E9" s="33">
        <v>22300</v>
      </c>
      <c r="F9" s="32" t="s">
        <v>16</v>
      </c>
    </row>
    <row r="10" spans="1:7" x14ac:dyDescent="0.2">
      <c r="A10" s="27">
        <f t="shared" si="0"/>
        <v>7</v>
      </c>
      <c r="B10" s="34" t="s">
        <v>74</v>
      </c>
      <c r="C10" s="31" t="s">
        <v>69</v>
      </c>
      <c r="D10" s="32" t="s">
        <v>95</v>
      </c>
      <c r="E10" s="33">
        <v>28000</v>
      </c>
      <c r="F10" s="32" t="s">
        <v>16</v>
      </c>
      <c r="G10" s="48"/>
    </row>
    <row r="11" spans="1:7" s="45" customFormat="1" x14ac:dyDescent="0.2">
      <c r="A11" s="313">
        <v>8</v>
      </c>
      <c r="B11" s="316" t="s">
        <v>96</v>
      </c>
      <c r="C11" s="42" t="s">
        <v>75</v>
      </c>
      <c r="D11" s="43" t="s">
        <v>76</v>
      </c>
      <c r="E11" s="44">
        <v>7412</v>
      </c>
      <c r="F11" s="43" t="s">
        <v>60</v>
      </c>
    </row>
    <row r="12" spans="1:7" s="45" customFormat="1" x14ac:dyDescent="0.2">
      <c r="A12" s="314"/>
      <c r="B12" s="317"/>
      <c r="C12" s="42" t="s">
        <v>77</v>
      </c>
      <c r="D12" s="43" t="s">
        <v>78</v>
      </c>
      <c r="E12" s="44">
        <v>29850</v>
      </c>
      <c r="F12" s="43" t="s">
        <v>60</v>
      </c>
    </row>
    <row r="13" spans="1:7" s="45" customFormat="1" ht="16.5" customHeight="1" x14ac:dyDescent="0.2">
      <c r="A13" s="315"/>
      <c r="B13" s="318"/>
      <c r="C13" s="42" t="s">
        <v>79</v>
      </c>
      <c r="D13" s="43" t="s">
        <v>80</v>
      </c>
      <c r="E13" s="44">
        <v>13738</v>
      </c>
      <c r="F13" s="43" t="s">
        <v>60</v>
      </c>
    </row>
    <row r="14" spans="1:7" s="45" customFormat="1" x14ac:dyDescent="0.2">
      <c r="A14" s="46">
        <v>9</v>
      </c>
      <c r="B14" s="47" t="s">
        <v>478</v>
      </c>
      <c r="C14" s="42">
        <v>219</v>
      </c>
      <c r="D14" s="43" t="s">
        <v>35</v>
      </c>
      <c r="E14" s="44">
        <v>159800</v>
      </c>
      <c r="F14" s="43" t="s">
        <v>60</v>
      </c>
    </row>
    <row r="15" spans="1:7" x14ac:dyDescent="0.2">
      <c r="A15" s="27">
        <v>10</v>
      </c>
      <c r="B15" s="30" t="s">
        <v>477</v>
      </c>
      <c r="C15" s="31" t="s">
        <v>61</v>
      </c>
      <c r="D15" s="43" t="s">
        <v>97</v>
      </c>
      <c r="E15" s="33">
        <v>140000</v>
      </c>
      <c r="F15" s="32" t="s">
        <v>16</v>
      </c>
    </row>
    <row r="16" spans="1:7" x14ac:dyDescent="0.2">
      <c r="A16" s="27">
        <v>11</v>
      </c>
      <c r="B16" s="30" t="s">
        <v>127</v>
      </c>
      <c r="C16" s="31" t="s">
        <v>98</v>
      </c>
      <c r="D16" s="32" t="s">
        <v>99</v>
      </c>
      <c r="E16" s="33">
        <v>374000</v>
      </c>
      <c r="F16" s="32" t="s">
        <v>60</v>
      </c>
    </row>
    <row r="17" spans="1:6" ht="31.5" x14ac:dyDescent="0.2">
      <c r="A17" s="27">
        <v>12</v>
      </c>
      <c r="B17" s="30" t="s">
        <v>128</v>
      </c>
      <c r="C17" s="31" t="s">
        <v>100</v>
      </c>
      <c r="D17" s="32" t="s">
        <v>101</v>
      </c>
      <c r="E17" s="33">
        <v>423000</v>
      </c>
      <c r="F17" s="32" t="s">
        <v>60</v>
      </c>
    </row>
    <row r="18" spans="1:6" ht="20.100000000000001" customHeight="1" x14ac:dyDescent="0.2">
      <c r="A18" s="27">
        <v>12</v>
      </c>
      <c r="B18" s="30" t="s">
        <v>36</v>
      </c>
      <c r="C18" s="31" t="s">
        <v>38</v>
      </c>
      <c r="D18" s="32" t="s">
        <v>39</v>
      </c>
      <c r="E18" s="33">
        <v>6500</v>
      </c>
      <c r="F18" s="32" t="s">
        <v>16</v>
      </c>
    </row>
    <row r="19" spans="1:6" ht="20.100000000000001" customHeight="1" x14ac:dyDescent="0.2">
      <c r="A19" s="27">
        <v>13</v>
      </c>
      <c r="B19" s="30" t="s">
        <v>36</v>
      </c>
      <c r="C19" s="31" t="s">
        <v>40</v>
      </c>
      <c r="D19" s="32" t="s">
        <v>41</v>
      </c>
      <c r="E19" s="33">
        <v>4100</v>
      </c>
      <c r="F19" s="32" t="s">
        <v>16</v>
      </c>
    </row>
    <row r="20" spans="1:6" ht="26.25" customHeight="1" x14ac:dyDescent="0.2">
      <c r="A20" s="27">
        <v>14</v>
      </c>
      <c r="B20" s="30" t="s">
        <v>36</v>
      </c>
      <c r="C20" s="31" t="s">
        <v>102</v>
      </c>
      <c r="D20" s="32" t="s">
        <v>103</v>
      </c>
      <c r="E20" s="33">
        <v>5500</v>
      </c>
      <c r="F20" s="32" t="s">
        <v>16</v>
      </c>
    </row>
    <row r="21" spans="1:6" x14ac:dyDescent="0.2">
      <c r="A21" s="27">
        <v>15</v>
      </c>
      <c r="B21" s="30" t="s">
        <v>36</v>
      </c>
      <c r="C21" s="31" t="s">
        <v>42</v>
      </c>
      <c r="D21" s="32" t="s">
        <v>43</v>
      </c>
      <c r="E21" s="33">
        <v>4660</v>
      </c>
      <c r="F21" s="32" t="s">
        <v>16</v>
      </c>
    </row>
    <row r="22" spans="1:6" x14ac:dyDescent="0.2">
      <c r="A22" s="27">
        <v>16</v>
      </c>
      <c r="B22" s="30" t="s">
        <v>37</v>
      </c>
      <c r="C22" s="31" t="s">
        <v>44</v>
      </c>
      <c r="D22" s="32" t="s">
        <v>45</v>
      </c>
      <c r="E22" s="33">
        <v>2640</v>
      </c>
      <c r="F22" s="32" t="s">
        <v>16</v>
      </c>
    </row>
    <row r="23" spans="1:6" ht="31.5" x14ac:dyDescent="0.2">
      <c r="A23" s="27">
        <v>17</v>
      </c>
      <c r="B23" s="30" t="s">
        <v>104</v>
      </c>
      <c r="C23" s="31" t="s">
        <v>105</v>
      </c>
      <c r="D23" s="32" t="s">
        <v>120</v>
      </c>
      <c r="E23" s="33">
        <v>3000</v>
      </c>
      <c r="F23" s="32" t="s">
        <v>16</v>
      </c>
    </row>
    <row r="24" spans="1:6" x14ac:dyDescent="0.2">
      <c r="A24" s="27">
        <v>18</v>
      </c>
      <c r="B24" s="30" t="s">
        <v>106</v>
      </c>
      <c r="C24" s="31" t="s">
        <v>107</v>
      </c>
      <c r="D24" s="32" t="s">
        <v>121</v>
      </c>
      <c r="E24" s="33">
        <v>5800</v>
      </c>
      <c r="F24" s="32" t="s">
        <v>16</v>
      </c>
    </row>
    <row r="25" spans="1:6" ht="18.75" customHeight="1" x14ac:dyDescent="0.2">
      <c r="A25" s="27"/>
      <c r="B25" s="35" t="s">
        <v>1</v>
      </c>
      <c r="C25" s="36"/>
      <c r="D25" s="35"/>
      <c r="E25" s="37">
        <f>SUM(E3:E24)</f>
        <v>1317800</v>
      </c>
      <c r="F25" s="27"/>
    </row>
  </sheetData>
  <mergeCells count="3">
    <mergeCell ref="A1:F1"/>
    <mergeCell ref="A11:A13"/>
    <mergeCell ref="B11:B13"/>
  </mergeCells>
  <phoneticPr fontId="13" type="noConversion"/>
  <printOptions horizontalCentered="1"/>
  <pageMargins left="0.39370078740157483" right="0.39370078740157483" top="0.98425196850393704" bottom="0.59055118110236227" header="0.51181102362204722" footer="0.31496062992125984"/>
  <pageSetup paperSize="9" orientation="landscape" r:id="rId1"/>
  <headerFooter alignWithMargins="0">
    <oddHeader>&amp;L&amp;"Arial CE,Félkövér"Csongrád Városi Önkormányzat&amp;C&amp;"Arial CE,Félkövér"3.6. Jelzáloggal terhelhető jelentősebb ingatlanok&amp;R</oddHeader>
    <oddFooter>&amp;L&amp;"Arial CE,Dőlt"&amp;8&amp;Z&amp;F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Layout" zoomScale="69" zoomScaleSheetLayoutView="100" zoomScalePageLayoutView="69" workbookViewId="0">
      <selection activeCell="T21" sqref="T21"/>
    </sheetView>
  </sheetViews>
  <sheetFormatPr defaultRowHeight="15.75" x14ac:dyDescent="0.2"/>
  <cols>
    <col min="1" max="1" width="27.140625" style="41" customWidth="1"/>
    <col min="2" max="2" width="10.28515625" style="41" customWidth="1"/>
    <col min="3" max="3" width="9.85546875" style="41" customWidth="1"/>
    <col min="4" max="4" width="11.7109375" style="41" customWidth="1"/>
    <col min="5" max="5" width="8" style="41" customWidth="1"/>
    <col min="6" max="6" width="8.5703125" style="41" customWidth="1"/>
    <col min="7" max="8" width="8.7109375" style="41" customWidth="1"/>
    <col min="9" max="9" width="8.28515625" style="212" customWidth="1"/>
    <col min="10" max="10" width="8.5703125" style="206" customWidth="1"/>
    <col min="11" max="11" width="10" style="41" customWidth="1"/>
    <col min="12" max="12" width="11.85546875" style="41" customWidth="1"/>
    <col min="13" max="13" width="9.7109375" style="41" customWidth="1"/>
    <col min="14" max="14" width="11.85546875" style="212" customWidth="1"/>
    <col min="15" max="15" width="11.85546875" style="41" customWidth="1"/>
    <col min="16" max="16" width="9.85546875" style="41" customWidth="1"/>
    <col min="17" max="17" width="11.28515625" style="41" customWidth="1"/>
    <col min="18" max="18" width="10.28515625" style="41" customWidth="1"/>
    <col min="19" max="19" width="12" style="176" customWidth="1"/>
    <col min="20" max="20" width="12.140625" style="41" customWidth="1"/>
    <col min="21" max="16384" width="9.140625" style="41"/>
  </cols>
  <sheetData>
    <row r="1" spans="1:20" s="111" customFormat="1" ht="35.25" customHeight="1" x14ac:dyDescent="0.2">
      <c r="A1" s="149" t="s">
        <v>0</v>
      </c>
      <c r="B1" s="192" t="s">
        <v>208</v>
      </c>
      <c r="C1" s="192" t="s">
        <v>209</v>
      </c>
      <c r="D1" s="192" t="s">
        <v>113</v>
      </c>
      <c r="E1" s="192" t="s">
        <v>129</v>
      </c>
      <c r="F1" s="192" t="s">
        <v>130</v>
      </c>
      <c r="G1" s="164" t="s">
        <v>200</v>
      </c>
      <c r="H1" s="163" t="s">
        <v>210</v>
      </c>
      <c r="I1" s="207" t="s">
        <v>211</v>
      </c>
      <c r="J1" s="197" t="s">
        <v>512</v>
      </c>
      <c r="K1" s="319" t="s">
        <v>513</v>
      </c>
      <c r="L1" s="320"/>
      <c r="M1" s="320"/>
      <c r="N1" s="320"/>
      <c r="O1" s="321"/>
      <c r="P1" s="322" t="s">
        <v>514</v>
      </c>
      <c r="Q1" s="320"/>
      <c r="R1" s="320"/>
      <c r="S1" s="320"/>
      <c r="T1" s="321"/>
    </row>
    <row r="2" spans="1:20" s="111" customFormat="1" ht="61.5" customHeight="1" thickBot="1" x14ac:dyDescent="0.25">
      <c r="A2" s="150"/>
      <c r="B2" s="112" t="s">
        <v>212</v>
      </c>
      <c r="C2" s="112" t="s">
        <v>213</v>
      </c>
      <c r="D2" s="112" t="s">
        <v>213</v>
      </c>
      <c r="E2" s="112" t="s">
        <v>213</v>
      </c>
      <c r="F2" s="112" t="s">
        <v>214</v>
      </c>
      <c r="G2" s="113" t="s">
        <v>214</v>
      </c>
      <c r="H2" s="155" t="s">
        <v>214</v>
      </c>
      <c r="I2" s="113" t="s">
        <v>214</v>
      </c>
      <c r="J2" s="198" t="s">
        <v>214</v>
      </c>
      <c r="K2" s="155" t="s">
        <v>215</v>
      </c>
      <c r="L2" s="112" t="s">
        <v>216</v>
      </c>
      <c r="M2" s="113" t="s">
        <v>217</v>
      </c>
      <c r="N2" s="113" t="s">
        <v>218</v>
      </c>
      <c r="O2" s="191" t="s">
        <v>219</v>
      </c>
      <c r="P2" s="155" t="s">
        <v>215</v>
      </c>
      <c r="Q2" s="113" t="s">
        <v>216</v>
      </c>
      <c r="R2" s="113" t="s">
        <v>217</v>
      </c>
      <c r="S2" s="113" t="s">
        <v>218</v>
      </c>
      <c r="T2" s="113" t="s">
        <v>219</v>
      </c>
    </row>
    <row r="3" spans="1:20" s="111" customFormat="1" ht="14.25" customHeight="1" x14ac:dyDescent="0.2">
      <c r="A3" s="194" t="s">
        <v>81</v>
      </c>
      <c r="B3" s="193"/>
      <c r="C3" s="193"/>
      <c r="D3" s="193"/>
      <c r="E3" s="193"/>
      <c r="F3" s="193"/>
      <c r="G3" s="193"/>
      <c r="H3" s="193"/>
      <c r="I3" s="208"/>
      <c r="J3" s="195"/>
      <c r="K3" s="193"/>
      <c r="L3" s="193"/>
      <c r="M3" s="193"/>
      <c r="N3" s="208"/>
      <c r="O3" s="216"/>
      <c r="P3" s="193"/>
      <c r="Q3" s="193"/>
      <c r="R3" s="193"/>
      <c r="S3" s="208"/>
      <c r="T3" s="208"/>
    </row>
    <row r="4" spans="1:20" s="116" customFormat="1" ht="29.25" customHeight="1" x14ac:dyDescent="0.2">
      <c r="A4" s="114" t="s">
        <v>220</v>
      </c>
      <c r="B4" s="115"/>
      <c r="C4" s="115"/>
      <c r="D4" s="115"/>
      <c r="E4" s="115"/>
      <c r="F4" s="115"/>
      <c r="G4" s="123">
        <v>2706</v>
      </c>
      <c r="H4" s="165">
        <v>5344</v>
      </c>
      <c r="I4" s="85">
        <v>918</v>
      </c>
      <c r="J4" s="200">
        <v>2397</v>
      </c>
      <c r="K4" s="166">
        <v>767000</v>
      </c>
      <c r="L4" s="172">
        <v>0</v>
      </c>
      <c r="M4" s="153">
        <v>47000</v>
      </c>
      <c r="N4" s="229">
        <v>410000</v>
      </c>
      <c r="O4" s="236">
        <f>SUM(K4:N4)</f>
        <v>1224000</v>
      </c>
      <c r="P4" s="160"/>
      <c r="Q4" s="153"/>
      <c r="R4" s="153"/>
      <c r="S4" s="123"/>
      <c r="T4" s="160">
        <v>0</v>
      </c>
    </row>
    <row r="5" spans="1:20" s="116" customFormat="1" ht="15" x14ac:dyDescent="0.2">
      <c r="A5" s="114" t="s">
        <v>82</v>
      </c>
      <c r="B5" s="115">
        <v>39864</v>
      </c>
      <c r="C5" s="115">
        <v>29587</v>
      </c>
      <c r="D5" s="115">
        <v>82442</v>
      </c>
      <c r="E5" s="115">
        <v>32044</v>
      </c>
      <c r="F5" s="115">
        <v>11233</v>
      </c>
      <c r="G5" s="123">
        <v>10540</v>
      </c>
      <c r="H5" s="165">
        <v>9248</v>
      </c>
      <c r="I5" s="22">
        <v>14191</v>
      </c>
      <c r="J5" s="224">
        <v>16538</v>
      </c>
      <c r="K5" s="170">
        <v>5119611</v>
      </c>
      <c r="L5" s="182">
        <v>3428588</v>
      </c>
      <c r="M5" s="153">
        <v>1194212</v>
      </c>
      <c r="N5" s="229">
        <v>6111906</v>
      </c>
      <c r="O5" s="236">
        <f>SUM(K5:N5)</f>
        <v>15854317</v>
      </c>
      <c r="P5" s="160">
        <v>4613651</v>
      </c>
      <c r="Q5" s="153">
        <v>1034823</v>
      </c>
      <c r="R5" s="153">
        <v>1340618</v>
      </c>
      <c r="S5" s="229">
        <v>10270416</v>
      </c>
      <c r="T5" s="156">
        <f>SUM(P5:S5)</f>
        <v>17259508</v>
      </c>
    </row>
    <row r="6" spans="1:20" s="116" customFormat="1" ht="15" x14ac:dyDescent="0.2">
      <c r="A6" s="114" t="s">
        <v>131</v>
      </c>
      <c r="B6" s="115"/>
      <c r="C6" s="115"/>
      <c r="D6" s="115"/>
      <c r="E6" s="115">
        <v>30121</v>
      </c>
      <c r="F6" s="115">
        <v>4265</v>
      </c>
      <c r="G6" s="123">
        <v>5151</v>
      </c>
      <c r="H6" s="165">
        <v>4250</v>
      </c>
      <c r="I6" s="85">
        <v>5823</v>
      </c>
      <c r="J6" s="200">
        <v>10261</v>
      </c>
      <c r="K6" s="166">
        <v>134883</v>
      </c>
      <c r="L6" s="172">
        <v>-73102</v>
      </c>
      <c r="M6" s="153">
        <v>385634</v>
      </c>
      <c r="N6" s="229">
        <v>422148</v>
      </c>
      <c r="O6" s="236">
        <f>SUM(K6:N6)</f>
        <v>869563</v>
      </c>
      <c r="P6" s="160">
        <v>3987534</v>
      </c>
      <c r="Q6" s="153">
        <v>415812</v>
      </c>
      <c r="R6" s="153"/>
      <c r="S6" s="229">
        <v>792782</v>
      </c>
      <c r="T6" s="156">
        <f>SUM(P6:S6)</f>
        <v>5196128</v>
      </c>
    </row>
    <row r="7" spans="1:20" s="116" customFormat="1" ht="15" x14ac:dyDescent="0.2">
      <c r="A7" s="114" t="s">
        <v>83</v>
      </c>
      <c r="B7" s="115">
        <v>71</v>
      </c>
      <c r="C7" s="115">
        <v>763</v>
      </c>
      <c r="D7" s="115">
        <v>3948</v>
      </c>
      <c r="E7" s="115">
        <v>155</v>
      </c>
      <c r="F7" s="115"/>
      <c r="G7" s="123">
        <v>45</v>
      </c>
      <c r="H7" s="165">
        <v>0</v>
      </c>
      <c r="I7" s="85">
        <v>19</v>
      </c>
      <c r="J7" s="200"/>
      <c r="K7" s="166"/>
      <c r="L7" s="172"/>
      <c r="M7" s="153"/>
      <c r="N7" s="123"/>
      <c r="O7" s="217">
        <f t="shared" ref="O7:O19" si="0">SUM(K7:N7)</f>
        <v>0</v>
      </c>
      <c r="P7" s="160"/>
      <c r="Q7" s="153"/>
      <c r="R7" s="153"/>
      <c r="S7" s="123"/>
      <c r="T7" s="156">
        <f t="shared" ref="T7:T19" si="1">SUM(P7:S7)</f>
        <v>0</v>
      </c>
    </row>
    <row r="8" spans="1:20" s="116" customFormat="1" ht="15" x14ac:dyDescent="0.2">
      <c r="A8" s="114" t="s">
        <v>84</v>
      </c>
      <c r="B8" s="115">
        <v>0</v>
      </c>
      <c r="C8" s="115">
        <v>0</v>
      </c>
      <c r="D8" s="115">
        <v>35</v>
      </c>
      <c r="E8" s="115"/>
      <c r="F8" s="115"/>
      <c r="G8" s="123">
        <v>51</v>
      </c>
      <c r="H8" s="165">
        <v>110</v>
      </c>
      <c r="I8" s="85">
        <v>23</v>
      </c>
      <c r="J8" s="200">
        <v>92</v>
      </c>
      <c r="K8" s="166">
        <v>120650</v>
      </c>
      <c r="L8" s="172"/>
      <c r="M8" s="153"/>
      <c r="N8" s="123"/>
      <c r="O8" s="236">
        <f t="shared" si="0"/>
        <v>120650</v>
      </c>
      <c r="P8" s="160">
        <v>15600</v>
      </c>
      <c r="Q8" s="153"/>
      <c r="R8" s="153"/>
      <c r="S8" s="123"/>
      <c r="T8" s="156">
        <f t="shared" si="1"/>
        <v>15600</v>
      </c>
    </row>
    <row r="9" spans="1:20" s="116" customFormat="1" ht="15" x14ac:dyDescent="0.2">
      <c r="A9" s="114" t="s">
        <v>85</v>
      </c>
      <c r="B9" s="115">
        <v>496</v>
      </c>
      <c r="C9" s="115">
        <v>818</v>
      </c>
      <c r="D9" s="115"/>
      <c r="E9" s="115"/>
      <c r="F9" s="115">
        <v>173</v>
      </c>
      <c r="G9" s="123">
        <v>3</v>
      </c>
      <c r="H9" s="165">
        <v>66</v>
      </c>
      <c r="I9" s="85">
        <v>7</v>
      </c>
      <c r="J9" s="200">
        <v>49</v>
      </c>
      <c r="K9" s="166"/>
      <c r="L9" s="172"/>
      <c r="M9" s="153"/>
      <c r="N9" s="123"/>
      <c r="O9" s="217">
        <f t="shared" si="0"/>
        <v>0</v>
      </c>
      <c r="P9" s="160">
        <v>149097</v>
      </c>
      <c r="Q9" s="153"/>
      <c r="R9" s="153"/>
      <c r="S9" s="123"/>
      <c r="T9" s="156">
        <f t="shared" si="1"/>
        <v>149097</v>
      </c>
    </row>
    <row r="10" spans="1:20" s="116" customFormat="1" ht="15" x14ac:dyDescent="0.2">
      <c r="A10" s="114" t="s">
        <v>86</v>
      </c>
      <c r="B10" s="115">
        <v>14</v>
      </c>
      <c r="C10" s="115">
        <v>73</v>
      </c>
      <c r="D10" s="115">
        <v>76</v>
      </c>
      <c r="E10" s="115">
        <v>33</v>
      </c>
      <c r="F10" s="115"/>
      <c r="G10" s="123"/>
      <c r="H10" s="165">
        <v>0</v>
      </c>
      <c r="I10" s="85"/>
      <c r="J10" s="200"/>
      <c r="K10" s="156"/>
      <c r="L10" s="151"/>
      <c r="M10" s="153"/>
      <c r="N10" s="123"/>
      <c r="O10" s="217">
        <f t="shared" si="0"/>
        <v>0</v>
      </c>
      <c r="P10" s="160"/>
      <c r="Q10" s="153"/>
      <c r="R10" s="153"/>
      <c r="S10" s="123"/>
      <c r="T10" s="156">
        <f t="shared" si="1"/>
        <v>0</v>
      </c>
    </row>
    <row r="11" spans="1:20" s="116" customFormat="1" ht="15" x14ac:dyDescent="0.2">
      <c r="A11" s="114" t="s">
        <v>51</v>
      </c>
      <c r="B11" s="115"/>
      <c r="C11" s="115">
        <v>0</v>
      </c>
      <c r="D11" s="115"/>
      <c r="E11" s="115"/>
      <c r="F11" s="115"/>
      <c r="G11" s="123"/>
      <c r="H11" s="165">
        <v>0</v>
      </c>
      <c r="I11" s="85">
        <v>64</v>
      </c>
      <c r="J11" s="200"/>
      <c r="K11" s="156">
        <v>0</v>
      </c>
      <c r="L11" s="151"/>
      <c r="M11" s="153"/>
      <c r="N11" s="123"/>
      <c r="O11" s="217">
        <f t="shared" si="0"/>
        <v>0</v>
      </c>
      <c r="P11" s="160"/>
      <c r="Q11" s="153"/>
      <c r="R11" s="153"/>
      <c r="S11" s="123"/>
      <c r="T11" s="156">
        <f t="shared" si="1"/>
        <v>0</v>
      </c>
    </row>
    <row r="12" spans="1:20" s="116" customFormat="1" ht="15" x14ac:dyDescent="0.2">
      <c r="A12" s="114" t="s">
        <v>87</v>
      </c>
      <c r="B12" s="115"/>
      <c r="C12" s="115"/>
      <c r="D12" s="115"/>
      <c r="E12" s="115"/>
      <c r="F12" s="115"/>
      <c r="G12" s="123"/>
      <c r="H12" s="165">
        <v>0</v>
      </c>
      <c r="I12" s="85"/>
      <c r="J12" s="200"/>
      <c r="K12" s="156"/>
      <c r="L12" s="151"/>
      <c r="M12" s="153"/>
      <c r="N12" s="229">
        <v>190000</v>
      </c>
      <c r="O12" s="236">
        <f t="shared" si="0"/>
        <v>190000</v>
      </c>
      <c r="P12" s="160"/>
      <c r="Q12" s="153"/>
      <c r="R12" s="153"/>
      <c r="S12" s="123"/>
      <c r="T12" s="156">
        <f t="shared" si="1"/>
        <v>0</v>
      </c>
    </row>
    <row r="13" spans="1:20" s="116" customFormat="1" ht="15" x14ac:dyDescent="0.2">
      <c r="A13" s="114" t="s">
        <v>88</v>
      </c>
      <c r="B13" s="115">
        <v>18882</v>
      </c>
      <c r="C13" s="115"/>
      <c r="D13" s="115"/>
      <c r="E13" s="115"/>
      <c r="F13" s="115"/>
      <c r="G13" s="123"/>
      <c r="H13" s="165">
        <v>2772</v>
      </c>
      <c r="I13" s="85">
        <v>789</v>
      </c>
      <c r="J13" s="200"/>
      <c r="K13" s="166"/>
      <c r="L13" s="151"/>
      <c r="M13" s="153"/>
      <c r="N13" s="123"/>
      <c r="O13" s="217">
        <f t="shared" si="0"/>
        <v>0</v>
      </c>
      <c r="P13" s="160"/>
      <c r="Q13" s="153"/>
      <c r="R13" s="153"/>
      <c r="S13" s="123"/>
      <c r="T13" s="156">
        <f t="shared" si="1"/>
        <v>0</v>
      </c>
    </row>
    <row r="14" spans="1:20" s="116" customFormat="1" ht="15" x14ac:dyDescent="0.2">
      <c r="A14" s="114" t="s">
        <v>89</v>
      </c>
      <c r="B14" s="115">
        <v>128350</v>
      </c>
      <c r="C14" s="115"/>
      <c r="D14" s="115"/>
      <c r="E14" s="115"/>
      <c r="F14" s="115"/>
      <c r="G14" s="123"/>
      <c r="H14" s="166">
        <v>0</v>
      </c>
      <c r="I14" s="209"/>
      <c r="J14" s="200"/>
      <c r="K14" s="166"/>
      <c r="L14" s="151"/>
      <c r="M14" s="153"/>
      <c r="N14" s="123"/>
      <c r="O14" s="217">
        <f t="shared" si="0"/>
        <v>0</v>
      </c>
      <c r="P14" s="160"/>
      <c r="Q14" s="153"/>
      <c r="R14" s="153"/>
      <c r="S14" s="123"/>
      <c r="T14" s="156">
        <f t="shared" si="1"/>
        <v>0</v>
      </c>
    </row>
    <row r="15" spans="1:20" s="116" customFormat="1" ht="15" x14ac:dyDescent="0.2">
      <c r="A15" s="114" t="s">
        <v>221</v>
      </c>
      <c r="B15" s="115">
        <v>147232</v>
      </c>
      <c r="C15" s="115">
        <v>23282</v>
      </c>
      <c r="D15" s="115">
        <v>6914</v>
      </c>
      <c r="E15" s="115">
        <v>2729</v>
      </c>
      <c r="F15" s="115">
        <v>7064</v>
      </c>
      <c r="G15" s="123">
        <v>4056</v>
      </c>
      <c r="H15" s="165">
        <v>2772</v>
      </c>
      <c r="I15" s="85">
        <v>789</v>
      </c>
      <c r="J15" s="200"/>
      <c r="K15" s="166"/>
      <c r="L15" s="172"/>
      <c r="M15" s="153"/>
      <c r="N15" s="229"/>
      <c r="O15" s="236">
        <f t="shared" si="0"/>
        <v>0</v>
      </c>
      <c r="P15" s="160"/>
      <c r="Q15" s="153"/>
      <c r="R15" s="153"/>
      <c r="S15" s="229">
        <v>190000</v>
      </c>
      <c r="T15" s="156">
        <f t="shared" si="1"/>
        <v>190000</v>
      </c>
    </row>
    <row r="16" spans="1:20" s="116" customFormat="1" ht="15" x14ac:dyDescent="0.2">
      <c r="A16" s="114" t="s">
        <v>68</v>
      </c>
      <c r="B16" s="115"/>
      <c r="C16" s="115">
        <v>26860</v>
      </c>
      <c r="D16" s="115">
        <v>17630</v>
      </c>
      <c r="E16" s="115">
        <v>30520</v>
      </c>
      <c r="F16" s="115">
        <v>69527</v>
      </c>
      <c r="G16" s="123">
        <v>57391</v>
      </c>
      <c r="H16" s="165">
        <v>85335</v>
      </c>
      <c r="I16" s="85">
        <v>65738</v>
      </c>
      <c r="J16" s="200">
        <v>25553</v>
      </c>
      <c r="K16" s="166"/>
      <c r="L16" s="172">
        <v>3448880</v>
      </c>
      <c r="M16" s="153"/>
      <c r="N16" s="229">
        <v>17449424</v>
      </c>
      <c r="O16" s="236">
        <f t="shared" si="0"/>
        <v>20898304</v>
      </c>
      <c r="P16" s="160"/>
      <c r="Q16" s="153"/>
      <c r="R16" s="153"/>
      <c r="S16" s="229">
        <v>20284698</v>
      </c>
      <c r="T16" s="156">
        <f t="shared" si="1"/>
        <v>20284698</v>
      </c>
    </row>
    <row r="17" spans="1:20" s="116" customFormat="1" ht="15" x14ac:dyDescent="0.2">
      <c r="A17" s="114" t="s">
        <v>515</v>
      </c>
      <c r="B17" s="115"/>
      <c r="C17" s="115"/>
      <c r="D17" s="115"/>
      <c r="E17" s="115"/>
      <c r="F17" s="115"/>
      <c r="G17" s="123"/>
      <c r="H17" s="165">
        <v>5607</v>
      </c>
      <c r="I17" s="85"/>
      <c r="J17" s="200">
        <v>2254</v>
      </c>
      <c r="K17" s="166"/>
      <c r="L17" s="151"/>
      <c r="M17" s="153"/>
      <c r="N17" s="123"/>
      <c r="O17" s="217">
        <f t="shared" si="0"/>
        <v>0</v>
      </c>
      <c r="P17" s="160"/>
      <c r="Q17" s="153"/>
      <c r="R17" s="153"/>
      <c r="S17" s="123"/>
      <c r="T17" s="156">
        <f t="shared" si="1"/>
        <v>0</v>
      </c>
    </row>
    <row r="18" spans="1:20" s="116" customFormat="1" ht="18" customHeight="1" x14ac:dyDescent="0.2">
      <c r="A18" s="114" t="s">
        <v>71</v>
      </c>
      <c r="B18" s="115"/>
      <c r="C18" s="115"/>
      <c r="D18" s="115">
        <v>38592</v>
      </c>
      <c r="E18" s="115">
        <v>11680</v>
      </c>
      <c r="F18" s="115">
        <v>32</v>
      </c>
      <c r="G18" s="123"/>
      <c r="H18" s="165"/>
      <c r="I18" s="85"/>
      <c r="J18" s="200"/>
      <c r="K18" s="156"/>
      <c r="L18" s="151"/>
      <c r="M18" s="153"/>
      <c r="N18" s="123"/>
      <c r="O18" s="217">
        <f t="shared" si="0"/>
        <v>0</v>
      </c>
      <c r="P18" s="160"/>
      <c r="Q18" s="153"/>
      <c r="R18" s="153"/>
      <c r="S18" s="123"/>
      <c r="T18" s="156">
        <f t="shared" si="1"/>
        <v>0</v>
      </c>
    </row>
    <row r="19" spans="1:20" s="116" customFormat="1" ht="16.5" customHeight="1" x14ac:dyDescent="0.2">
      <c r="A19" s="117" t="s">
        <v>90</v>
      </c>
      <c r="B19" s="118"/>
      <c r="C19" s="118"/>
      <c r="D19" s="115"/>
      <c r="E19" s="115"/>
      <c r="F19" s="115"/>
      <c r="G19" s="123"/>
      <c r="H19" s="167"/>
      <c r="I19" s="86"/>
      <c r="J19" s="201"/>
      <c r="K19" s="239">
        <v>13000</v>
      </c>
      <c r="L19" s="151"/>
      <c r="M19" s="153"/>
      <c r="N19" s="123"/>
      <c r="O19" s="236">
        <f t="shared" si="0"/>
        <v>13000</v>
      </c>
      <c r="P19" s="160"/>
      <c r="Q19" s="153"/>
      <c r="R19" s="153"/>
      <c r="S19" s="123"/>
      <c r="T19" s="156">
        <f t="shared" si="1"/>
        <v>0</v>
      </c>
    </row>
    <row r="20" spans="1:20" s="116" customFormat="1" ht="15.75" customHeight="1" thickBot="1" x14ac:dyDescent="0.25">
      <c r="A20" s="162" t="s">
        <v>91</v>
      </c>
      <c r="B20" s="120">
        <v>334909</v>
      </c>
      <c r="C20" s="120">
        <v>81383</v>
      </c>
      <c r="D20" s="120">
        <v>149637</v>
      </c>
      <c r="E20" s="120">
        <v>107282</v>
      </c>
      <c r="F20" s="120">
        <v>92294</v>
      </c>
      <c r="G20" s="124">
        <v>79943</v>
      </c>
      <c r="H20" s="119">
        <v>115504</v>
      </c>
      <c r="I20" s="88">
        <v>88361</v>
      </c>
      <c r="J20" s="202">
        <v>57144</v>
      </c>
      <c r="K20" s="159">
        <f>SUM(K4:K19)</f>
        <v>6155144</v>
      </c>
      <c r="L20" s="88">
        <f>SUM(L4:L19)</f>
        <v>6804366</v>
      </c>
      <c r="M20" s="88">
        <f>SUM(M4:M19)</f>
        <v>1626846</v>
      </c>
      <c r="N20" s="88">
        <f>SUM(N4:N19)</f>
        <v>24583478</v>
      </c>
      <c r="O20" s="236">
        <f>SUM(O4:O19)</f>
        <v>39169834</v>
      </c>
      <c r="P20" s="159">
        <f>SUM(P5:P19)</f>
        <v>8765882</v>
      </c>
      <c r="Q20" s="88">
        <f>SUM(Q4:Q19)</f>
        <v>1450635</v>
      </c>
      <c r="R20" s="88">
        <f>SUM(R4:R19)</f>
        <v>1340618</v>
      </c>
      <c r="S20" s="88">
        <f>SUM(S4:S19)</f>
        <v>31537896</v>
      </c>
      <c r="T20" s="88">
        <f>SUM(T4:T19)</f>
        <v>43095031</v>
      </c>
    </row>
    <row r="21" spans="1:20" s="116" customFormat="1" ht="15" x14ac:dyDescent="0.2">
      <c r="A21" s="121"/>
      <c r="B21" s="121"/>
      <c r="C21" s="121"/>
      <c r="D21" s="121"/>
      <c r="E21" s="121"/>
      <c r="F21" s="121"/>
      <c r="G21" s="121"/>
      <c r="H21" s="122"/>
      <c r="I21" s="210"/>
      <c r="J21" s="227"/>
      <c r="K21" s="122"/>
      <c r="L21" s="122"/>
      <c r="M21" s="219"/>
      <c r="N21" s="220"/>
      <c r="O21" s="219"/>
      <c r="P21" s="219"/>
      <c r="Q21" s="219"/>
      <c r="R21" s="219"/>
      <c r="S21" s="221"/>
      <c r="T21" s="235"/>
    </row>
    <row r="22" spans="1:20" s="161" customFormat="1" ht="15" x14ac:dyDescent="0.2">
      <c r="A22" s="244"/>
      <c r="B22" s="222"/>
      <c r="C22" s="222"/>
      <c r="D22" s="222"/>
      <c r="E22" s="222"/>
      <c r="F22" s="222"/>
      <c r="G22" s="222"/>
      <c r="H22" s="222"/>
      <c r="I22" s="223"/>
      <c r="J22" s="228"/>
      <c r="K22" s="222"/>
      <c r="L22" s="222"/>
      <c r="M22" s="222"/>
      <c r="N22" s="223"/>
      <c r="O22" s="222"/>
      <c r="P22" s="222"/>
      <c r="Q22" s="222"/>
      <c r="R22" s="222"/>
      <c r="S22" s="222"/>
      <c r="T22" s="215"/>
    </row>
    <row r="23" spans="1:20" s="116" customFormat="1" ht="33" customHeight="1" x14ac:dyDescent="0.2">
      <c r="A23" s="85" t="s">
        <v>92</v>
      </c>
      <c r="B23" s="115"/>
      <c r="C23" s="115"/>
      <c r="D23" s="123"/>
      <c r="E23" s="115"/>
      <c r="F23" s="115"/>
      <c r="G23" s="123"/>
      <c r="H23" s="165"/>
      <c r="I23" s="211"/>
      <c r="J23" s="203"/>
      <c r="K23" s="177"/>
      <c r="L23" s="152"/>
      <c r="M23" s="153"/>
      <c r="N23" s="123"/>
      <c r="O23" s="217"/>
      <c r="P23" s="160"/>
      <c r="Q23" s="153"/>
      <c r="R23" s="153"/>
      <c r="S23" s="123"/>
      <c r="T23" s="160"/>
    </row>
    <row r="24" spans="1:20" s="116" customFormat="1" ht="30" x14ac:dyDescent="0.2">
      <c r="A24" s="153" t="s">
        <v>132</v>
      </c>
      <c r="B24" s="115"/>
      <c r="C24" s="115"/>
      <c r="D24" s="123"/>
      <c r="E24" s="115"/>
      <c r="F24" s="115"/>
      <c r="G24" s="123">
        <v>3289</v>
      </c>
      <c r="H24" s="165">
        <v>3371</v>
      </c>
      <c r="I24" s="87">
        <v>2297</v>
      </c>
      <c r="J24" s="225">
        <v>3294</v>
      </c>
      <c r="K24" s="238">
        <v>355000</v>
      </c>
      <c r="L24" s="152">
        <v>30000</v>
      </c>
      <c r="M24" s="153">
        <v>37000</v>
      </c>
      <c r="N24" s="229">
        <v>3468000</v>
      </c>
      <c r="O24" s="236">
        <f>SUM(K24:N24)</f>
        <v>3890000</v>
      </c>
      <c r="P24" s="160">
        <v>114000</v>
      </c>
      <c r="Q24" s="153">
        <v>17000</v>
      </c>
      <c r="R24" s="153">
        <v>73000</v>
      </c>
      <c r="S24" s="229">
        <v>3384000</v>
      </c>
      <c r="T24" s="156">
        <f>SUM(P24:S24)</f>
        <v>3588000</v>
      </c>
    </row>
    <row r="25" spans="1:20" s="116" customFormat="1" ht="18.75" customHeight="1" x14ac:dyDescent="0.2">
      <c r="A25" s="153" t="s">
        <v>82</v>
      </c>
      <c r="B25" s="115">
        <v>45714</v>
      </c>
      <c r="C25" s="115">
        <v>58996</v>
      </c>
      <c r="D25" s="123">
        <v>51319</v>
      </c>
      <c r="E25" s="115">
        <v>7933</v>
      </c>
      <c r="F25" s="115">
        <v>4660</v>
      </c>
      <c r="G25" s="123">
        <v>1631</v>
      </c>
      <c r="H25" s="165">
        <v>2009</v>
      </c>
      <c r="I25" s="211">
        <v>1351</v>
      </c>
      <c r="J25" s="226">
        <v>1416</v>
      </c>
      <c r="K25" s="177">
        <v>255807</v>
      </c>
      <c r="L25" s="152">
        <v>28672</v>
      </c>
      <c r="M25" s="153"/>
      <c r="N25" s="229">
        <v>1201418</v>
      </c>
      <c r="O25" s="236">
        <f>SUM(K25:N25)</f>
        <v>1485897</v>
      </c>
      <c r="P25" s="160">
        <v>346514</v>
      </c>
      <c r="Q25" s="153">
        <v>143567</v>
      </c>
      <c r="R25" s="153">
        <v>85533</v>
      </c>
      <c r="S25" s="229">
        <v>1211418</v>
      </c>
      <c r="T25" s="156">
        <f>SUM(P25:S25)</f>
        <v>1787032</v>
      </c>
    </row>
    <row r="26" spans="1:20" s="116" customFormat="1" ht="15" x14ac:dyDescent="0.2">
      <c r="A26" s="229" t="s">
        <v>131</v>
      </c>
      <c r="B26" s="115"/>
      <c r="C26" s="115"/>
      <c r="D26" s="123"/>
      <c r="E26" s="115">
        <v>7507</v>
      </c>
      <c r="F26" s="115">
        <v>432</v>
      </c>
      <c r="G26" s="123">
        <v>4791</v>
      </c>
      <c r="H26" s="165">
        <v>3074</v>
      </c>
      <c r="I26" s="85">
        <v>7125</v>
      </c>
      <c r="J26" s="200">
        <v>7277</v>
      </c>
      <c r="K26" s="166">
        <v>1573997</v>
      </c>
      <c r="L26" s="229">
        <v>1210136</v>
      </c>
      <c r="M26" s="153">
        <v>855235</v>
      </c>
      <c r="N26" s="229">
        <v>5927704</v>
      </c>
      <c r="O26" s="236">
        <f>SUM(K26:N26)</f>
        <v>9567072</v>
      </c>
      <c r="P26" s="160">
        <v>2586027</v>
      </c>
      <c r="Q26" s="153">
        <v>320005</v>
      </c>
      <c r="R26" s="153">
        <v>376181</v>
      </c>
      <c r="S26" s="229">
        <v>6154317</v>
      </c>
      <c r="T26" s="156">
        <f>SUM(P26:S26)</f>
        <v>9436530</v>
      </c>
    </row>
    <row r="27" spans="1:20" s="116" customFormat="1" ht="15" x14ac:dyDescent="0.2">
      <c r="A27" s="230" t="s">
        <v>83</v>
      </c>
      <c r="B27" s="153">
        <v>105</v>
      </c>
      <c r="C27" s="153">
        <v>14</v>
      </c>
      <c r="D27" s="153"/>
      <c r="E27" s="153">
        <v>8</v>
      </c>
      <c r="F27" s="85">
        <v>1500</v>
      </c>
      <c r="G27" s="169">
        <v>1500</v>
      </c>
      <c r="H27" s="85">
        <v>72</v>
      </c>
      <c r="I27" s="169"/>
      <c r="J27" s="201"/>
      <c r="K27" s="196"/>
      <c r="L27" s="154"/>
      <c r="M27" s="153"/>
      <c r="N27" s="123"/>
      <c r="O27" s="217">
        <v>0</v>
      </c>
      <c r="P27" s="160"/>
      <c r="Q27" s="153"/>
      <c r="R27" s="153"/>
      <c r="S27" s="123"/>
      <c r="T27" s="156">
        <f t="shared" ref="T27:T36" si="2">SUM(P27:S27)</f>
        <v>0</v>
      </c>
    </row>
    <row r="28" spans="1:20" s="111" customFormat="1" ht="15.75" customHeight="1" x14ac:dyDescent="0.2">
      <c r="A28" s="231" t="s">
        <v>84</v>
      </c>
      <c r="B28" s="85"/>
      <c r="C28" s="85"/>
      <c r="D28" s="85"/>
      <c r="E28" s="85"/>
      <c r="F28" s="85">
        <v>662</v>
      </c>
      <c r="G28" s="85">
        <v>236</v>
      </c>
      <c r="H28" s="168">
        <v>353</v>
      </c>
      <c r="I28" s="85">
        <v>44</v>
      </c>
      <c r="J28" s="200">
        <v>436</v>
      </c>
      <c r="K28" s="166">
        <v>191944</v>
      </c>
      <c r="L28" s="229">
        <v>22000</v>
      </c>
      <c r="M28" s="19">
        <v>22000</v>
      </c>
      <c r="N28" s="229">
        <v>235270</v>
      </c>
      <c r="O28" s="218">
        <f>SUM(K28:N28)</f>
        <v>471214</v>
      </c>
      <c r="P28" s="170">
        <v>44880</v>
      </c>
      <c r="Q28" s="19"/>
      <c r="R28" s="19">
        <v>34000</v>
      </c>
      <c r="S28" s="123">
        <v>89270</v>
      </c>
      <c r="T28" s="156">
        <f t="shared" si="2"/>
        <v>168150</v>
      </c>
    </row>
    <row r="29" spans="1:20" s="116" customFormat="1" ht="15" x14ac:dyDescent="0.2">
      <c r="A29" s="153" t="s">
        <v>85</v>
      </c>
      <c r="B29" s="115">
        <v>10</v>
      </c>
      <c r="C29" s="115">
        <v>10</v>
      </c>
      <c r="D29" s="123"/>
      <c r="E29" s="125">
        <v>18</v>
      </c>
      <c r="F29" s="115">
        <v>670</v>
      </c>
      <c r="G29" s="123">
        <v>21</v>
      </c>
      <c r="H29" s="165">
        <v>3</v>
      </c>
      <c r="I29" s="85">
        <v>3</v>
      </c>
      <c r="J29" s="200">
        <v>1822</v>
      </c>
      <c r="K29" s="166">
        <v>963128</v>
      </c>
      <c r="L29" s="151"/>
      <c r="M29" s="171"/>
      <c r="N29" s="229">
        <v>2600</v>
      </c>
      <c r="O29" s="218">
        <f>SUM(K29:N29)</f>
        <v>965728</v>
      </c>
      <c r="P29" s="160"/>
      <c r="Q29" s="153">
        <v>963128</v>
      </c>
      <c r="R29" s="153"/>
      <c r="S29" s="123"/>
      <c r="T29" s="156">
        <f t="shared" si="2"/>
        <v>963128</v>
      </c>
    </row>
    <row r="30" spans="1:20" s="116" customFormat="1" ht="15" x14ac:dyDescent="0.2">
      <c r="A30" s="153" t="s">
        <v>86</v>
      </c>
      <c r="B30" s="115"/>
      <c r="C30" s="115"/>
      <c r="D30" s="123"/>
      <c r="E30" s="125"/>
      <c r="F30" s="115"/>
      <c r="G30" s="123"/>
      <c r="H30" s="165"/>
      <c r="I30" s="22"/>
      <c r="J30" s="204"/>
      <c r="K30" s="157"/>
      <c r="L30" s="151"/>
      <c r="M30" s="171"/>
      <c r="N30" s="123"/>
      <c r="O30" s="217">
        <v>0</v>
      </c>
      <c r="P30" s="160"/>
      <c r="Q30" s="153"/>
      <c r="R30" s="153"/>
      <c r="S30" s="123"/>
      <c r="T30" s="156">
        <f t="shared" si="2"/>
        <v>0</v>
      </c>
    </row>
    <row r="31" spans="1:20" s="116" customFormat="1" ht="15" x14ac:dyDescent="0.2">
      <c r="A31" s="153" t="s">
        <v>51</v>
      </c>
      <c r="B31" s="115"/>
      <c r="C31" s="115"/>
      <c r="D31" s="123"/>
      <c r="E31" s="125"/>
      <c r="F31" s="115">
        <v>300</v>
      </c>
      <c r="G31" s="123"/>
      <c r="H31" s="165"/>
      <c r="I31" s="85"/>
      <c r="J31" s="200"/>
      <c r="K31" s="166">
        <v>0</v>
      </c>
      <c r="L31" s="172"/>
      <c r="M31" s="19"/>
      <c r="N31" s="123"/>
      <c r="O31" s="217">
        <v>0</v>
      </c>
      <c r="P31" s="160"/>
      <c r="Q31" s="153"/>
      <c r="R31" s="153"/>
      <c r="S31" s="123"/>
      <c r="T31" s="156">
        <f t="shared" si="2"/>
        <v>0</v>
      </c>
    </row>
    <row r="32" spans="1:20" s="116" customFormat="1" ht="15" x14ac:dyDescent="0.2">
      <c r="A32" s="153" t="s">
        <v>93</v>
      </c>
      <c r="B32" s="115">
        <v>127259</v>
      </c>
      <c r="C32" s="115">
        <v>45802</v>
      </c>
      <c r="D32" s="123">
        <v>18619</v>
      </c>
      <c r="E32" s="125">
        <v>18353</v>
      </c>
      <c r="F32" s="115">
        <v>20066</v>
      </c>
      <c r="G32" s="123">
        <v>8539</v>
      </c>
      <c r="H32" s="165">
        <v>19042</v>
      </c>
      <c r="I32" s="85">
        <v>9958</v>
      </c>
      <c r="J32" s="200">
        <v>4556</v>
      </c>
      <c r="K32" s="166">
        <v>106308</v>
      </c>
      <c r="L32" s="172"/>
      <c r="M32" s="19"/>
      <c r="N32" s="229">
        <v>7193124</v>
      </c>
      <c r="O32" s="236">
        <f>SUM(K32:N32)</f>
        <v>7299432</v>
      </c>
      <c r="P32" s="160">
        <v>76729</v>
      </c>
      <c r="Q32" s="153"/>
      <c r="R32" s="153"/>
      <c r="S32" s="123">
        <v>7092608</v>
      </c>
      <c r="T32" s="156">
        <f t="shared" si="2"/>
        <v>7169337</v>
      </c>
    </row>
    <row r="33" spans="1:20" s="116" customFormat="1" ht="15" x14ac:dyDescent="0.2">
      <c r="A33" s="153" t="s">
        <v>68</v>
      </c>
      <c r="B33" s="115"/>
      <c r="C33" s="115">
        <v>72426</v>
      </c>
      <c r="D33" s="123">
        <v>61646</v>
      </c>
      <c r="E33" s="125">
        <v>64780</v>
      </c>
      <c r="F33" s="115">
        <v>62962</v>
      </c>
      <c r="G33" s="123">
        <v>68315</v>
      </c>
      <c r="H33" s="165">
        <v>58187</v>
      </c>
      <c r="I33" s="85">
        <v>81353</v>
      </c>
      <c r="J33" s="200">
        <v>119400</v>
      </c>
      <c r="K33" s="156"/>
      <c r="L33" s="172">
        <v>122255320</v>
      </c>
      <c r="M33" s="171"/>
      <c r="N33" s="229">
        <v>103545756</v>
      </c>
      <c r="O33" s="236">
        <f>SUM(K33:N33)</f>
        <v>225801076</v>
      </c>
      <c r="P33" s="160">
        <v>5982206</v>
      </c>
      <c r="Q33" s="153">
        <v>13479959</v>
      </c>
      <c r="R33" s="153">
        <v>7305826</v>
      </c>
      <c r="S33" s="123">
        <v>199200648</v>
      </c>
      <c r="T33" s="156">
        <f t="shared" si="2"/>
        <v>225968639</v>
      </c>
    </row>
    <row r="34" spans="1:20" s="116" customFormat="1" ht="15" x14ac:dyDescent="0.2">
      <c r="A34" s="153" t="s">
        <v>515</v>
      </c>
      <c r="B34" s="115"/>
      <c r="C34" s="115"/>
      <c r="D34" s="123"/>
      <c r="E34" s="125"/>
      <c r="F34" s="115">
        <v>235427</v>
      </c>
      <c r="G34" s="123">
        <v>163427</v>
      </c>
      <c r="H34" s="165">
        <v>163427</v>
      </c>
      <c r="I34" s="85">
        <v>148427</v>
      </c>
      <c r="J34" s="200">
        <v>111712</v>
      </c>
      <c r="K34" s="156"/>
      <c r="L34" s="151"/>
      <c r="M34" s="171"/>
      <c r="N34" s="229">
        <v>118036704</v>
      </c>
      <c r="O34" s="236">
        <f>SUM(N34)</f>
        <v>118036704</v>
      </c>
      <c r="P34" s="160"/>
      <c r="Q34" s="153"/>
      <c r="R34" s="153"/>
      <c r="S34" s="123"/>
      <c r="T34" s="156">
        <f t="shared" si="2"/>
        <v>0</v>
      </c>
    </row>
    <row r="35" spans="1:20" s="116" customFormat="1" ht="15" x14ac:dyDescent="0.2">
      <c r="A35" s="153" t="s">
        <v>222</v>
      </c>
      <c r="B35" s="115"/>
      <c r="C35" s="115"/>
      <c r="D35" s="123">
        <v>2023</v>
      </c>
      <c r="E35" s="125">
        <v>2173</v>
      </c>
      <c r="F35" s="115">
        <v>5058</v>
      </c>
      <c r="G35" s="123"/>
      <c r="H35" s="165"/>
      <c r="I35" s="85"/>
      <c r="J35" s="199"/>
      <c r="K35" s="166"/>
      <c r="L35" s="151"/>
      <c r="M35" s="171"/>
      <c r="N35" s="123"/>
      <c r="O35" s="217">
        <v>0</v>
      </c>
      <c r="P35" s="160"/>
      <c r="Q35" s="153"/>
      <c r="R35" s="153"/>
      <c r="S35" s="123"/>
      <c r="T35" s="156">
        <f t="shared" si="2"/>
        <v>0</v>
      </c>
    </row>
    <row r="36" spans="1:20" s="116" customFormat="1" ht="28.5" x14ac:dyDescent="0.2">
      <c r="A36" s="85" t="s">
        <v>90</v>
      </c>
      <c r="B36" s="118"/>
      <c r="C36" s="118"/>
      <c r="D36" s="213"/>
      <c r="E36" s="126"/>
      <c r="F36" s="118">
        <v>3135</v>
      </c>
      <c r="G36" s="213"/>
      <c r="H36" s="167">
        <v>2802</v>
      </c>
      <c r="I36" s="86"/>
      <c r="J36" s="201">
        <v>117</v>
      </c>
      <c r="K36" s="158"/>
      <c r="L36" s="86"/>
      <c r="M36" s="86"/>
      <c r="N36" s="239">
        <v>135790</v>
      </c>
      <c r="O36" s="205">
        <f>SUM(K36:N36)</f>
        <v>135790</v>
      </c>
      <c r="P36" s="158"/>
      <c r="Q36" s="158"/>
      <c r="R36" s="158"/>
      <c r="S36" s="86"/>
      <c r="T36" s="156">
        <f t="shared" si="2"/>
        <v>0</v>
      </c>
    </row>
    <row r="37" spans="1:20" s="116" customFormat="1" thickBot="1" x14ac:dyDescent="0.25">
      <c r="A37" s="232" t="s">
        <v>91</v>
      </c>
      <c r="B37" s="120">
        <v>173088</v>
      </c>
      <c r="C37" s="120">
        <v>177248</v>
      </c>
      <c r="D37" s="233">
        <v>133607</v>
      </c>
      <c r="E37" s="234">
        <v>100772</v>
      </c>
      <c r="F37" s="120">
        <v>334872</v>
      </c>
      <c r="G37" s="124">
        <v>251479</v>
      </c>
      <c r="H37" s="119">
        <v>252340</v>
      </c>
      <c r="I37" s="88">
        <v>250558</v>
      </c>
      <c r="J37" s="202">
        <v>250030</v>
      </c>
      <c r="K37" s="159">
        <f>SUM(K24:K36)</f>
        <v>3446184</v>
      </c>
      <c r="L37" s="159">
        <f t="shared" ref="L37:S37" si="3">SUM(L24:L36)</f>
        <v>123546128</v>
      </c>
      <c r="M37" s="159">
        <f t="shared" si="3"/>
        <v>914235</v>
      </c>
      <c r="N37" s="159">
        <f t="shared" si="3"/>
        <v>239746366</v>
      </c>
      <c r="O37" s="159">
        <f>SUM(O24:O36)</f>
        <v>367652913</v>
      </c>
      <c r="P37" s="159">
        <f t="shared" si="3"/>
        <v>9150356</v>
      </c>
      <c r="Q37" s="159">
        <f t="shared" si="3"/>
        <v>14923659</v>
      </c>
      <c r="R37" s="159">
        <f t="shared" si="3"/>
        <v>7874540</v>
      </c>
      <c r="S37" s="159">
        <f t="shared" si="3"/>
        <v>217132261</v>
      </c>
      <c r="T37" s="159">
        <f>SUM(T24:T36)</f>
        <v>249080816</v>
      </c>
    </row>
    <row r="38" spans="1:20" s="116" customFormat="1" ht="15" x14ac:dyDescent="0.2">
      <c r="A38" s="121"/>
      <c r="B38" s="121"/>
      <c r="C38" s="121"/>
      <c r="D38" s="121"/>
      <c r="E38" s="121"/>
      <c r="F38" s="121"/>
      <c r="G38" s="121"/>
      <c r="H38" s="121"/>
      <c r="I38" s="214"/>
      <c r="J38" s="214"/>
      <c r="K38" s="214"/>
      <c r="L38" s="121"/>
      <c r="M38" s="122"/>
      <c r="N38" s="121"/>
      <c r="O38" s="122"/>
      <c r="P38" s="122"/>
      <c r="Q38" s="122"/>
      <c r="R38" s="122"/>
      <c r="S38" s="210"/>
    </row>
    <row r="39" spans="1:20" s="116" customFormat="1" ht="15" x14ac:dyDescent="0.2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1"/>
      <c r="O39" s="122"/>
      <c r="P39" s="122"/>
      <c r="Q39" s="122"/>
      <c r="R39" s="122"/>
      <c r="S39" s="121"/>
    </row>
    <row r="40" spans="1:20" s="116" customFormat="1" ht="18" customHeight="1" x14ac:dyDescent="0.2">
      <c r="A40" s="122"/>
      <c r="B40" s="121"/>
      <c r="C40" s="121"/>
      <c r="D40" s="121"/>
      <c r="E40" s="121"/>
      <c r="F40" s="121"/>
      <c r="G40" s="121"/>
      <c r="H40" s="121"/>
      <c r="I40" s="214"/>
      <c r="J40" s="214"/>
      <c r="K40" s="214"/>
      <c r="L40" s="122"/>
      <c r="M40" s="122"/>
      <c r="N40" s="121"/>
      <c r="O40" s="122"/>
      <c r="P40" s="122"/>
      <c r="Q40" s="122"/>
      <c r="R40" s="122"/>
      <c r="S40" s="121"/>
    </row>
    <row r="41" spans="1:20" s="116" customFormat="1" ht="15" x14ac:dyDescent="0.2">
      <c r="A41" s="122"/>
      <c r="B41" s="121"/>
      <c r="C41" s="121"/>
      <c r="D41" s="121"/>
      <c r="E41" s="121"/>
      <c r="F41" s="121"/>
      <c r="G41" s="121"/>
      <c r="H41" s="121"/>
      <c r="I41" s="214"/>
      <c r="J41" s="214"/>
      <c r="K41" s="214"/>
      <c r="L41" s="122"/>
      <c r="M41" s="122"/>
      <c r="N41" s="121"/>
      <c r="O41" s="122"/>
      <c r="P41" s="122"/>
      <c r="Q41" s="122"/>
      <c r="R41" s="122"/>
      <c r="S41" s="121"/>
    </row>
    <row r="42" spans="1:20" s="116" customFormat="1" ht="15.75" customHeight="1" x14ac:dyDescent="0.2">
      <c r="A42" s="122"/>
      <c r="B42" s="121"/>
      <c r="C42" s="121"/>
      <c r="D42" s="121"/>
      <c r="E42" s="121"/>
      <c r="F42" s="121"/>
      <c r="G42" s="121"/>
      <c r="H42" s="121"/>
      <c r="I42" s="214"/>
      <c r="J42" s="214"/>
      <c r="K42" s="214"/>
      <c r="L42" s="122"/>
      <c r="M42" s="122"/>
      <c r="N42" s="121"/>
      <c r="O42" s="122"/>
      <c r="P42" s="122"/>
      <c r="Q42" s="122"/>
      <c r="R42" s="122"/>
      <c r="S42" s="121"/>
    </row>
    <row r="43" spans="1:20" s="116" customFormat="1" ht="15" x14ac:dyDescent="0.2">
      <c r="A43" s="122"/>
      <c r="B43" s="121"/>
      <c r="C43" s="121"/>
      <c r="D43" s="121"/>
      <c r="E43" s="121"/>
      <c r="F43" s="121"/>
      <c r="G43" s="121"/>
      <c r="H43" s="121"/>
      <c r="I43" s="214"/>
      <c r="J43" s="214"/>
      <c r="K43" s="214"/>
      <c r="L43" s="122"/>
      <c r="M43" s="122"/>
      <c r="N43" s="121"/>
      <c r="O43" s="122"/>
      <c r="P43" s="122"/>
      <c r="Q43" s="122"/>
      <c r="R43" s="122"/>
      <c r="S43" s="121"/>
    </row>
    <row r="44" spans="1:20" s="116" customFormat="1" ht="15" x14ac:dyDescent="0.2">
      <c r="A44" s="121"/>
      <c r="B44" s="121"/>
      <c r="C44" s="121"/>
      <c r="D44" s="121"/>
      <c r="E44" s="121"/>
      <c r="F44" s="121"/>
      <c r="G44" s="121"/>
      <c r="H44" s="121"/>
      <c r="I44" s="214"/>
      <c r="J44" s="214"/>
      <c r="K44" s="214"/>
      <c r="L44" s="121"/>
      <c r="M44" s="122"/>
      <c r="N44" s="121"/>
      <c r="O44" s="122"/>
      <c r="P44" s="122"/>
      <c r="Q44" s="122"/>
      <c r="R44" s="122"/>
      <c r="S44" s="121"/>
    </row>
    <row r="45" spans="1:20" s="147" customFormat="1" x14ac:dyDescent="0.2">
      <c r="A45" s="146"/>
      <c r="B45" s="146"/>
      <c r="C45" s="146"/>
      <c r="D45" s="146"/>
      <c r="E45" s="146"/>
      <c r="F45" s="146"/>
      <c r="G45" s="146"/>
      <c r="I45" s="146"/>
      <c r="N45" s="146"/>
      <c r="S45" s="146"/>
    </row>
  </sheetData>
  <mergeCells count="2">
    <mergeCell ref="K1:O1"/>
    <mergeCell ref="P1:T1"/>
  </mergeCells>
  <phoneticPr fontId="37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>
    <oddHeader>&amp;LCsongrád Városi Önkormányzat&amp;C&amp;"Arial,Félkövér"&amp;11 &amp;12 3.7. Kifizetetlen számlák, intézményi kintlévőségek &amp;Radatok Ft-ban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3.</vt:lpstr>
      <vt:lpstr>3.1  (2)</vt:lpstr>
      <vt:lpstr>3.2</vt:lpstr>
      <vt:lpstr>3.2.1</vt:lpstr>
      <vt:lpstr>3.3</vt:lpstr>
      <vt:lpstr>3.4</vt:lpstr>
      <vt:lpstr>3.5</vt:lpstr>
      <vt:lpstr>3.6 </vt:lpstr>
      <vt:lpstr>3.7</vt:lpstr>
      <vt:lpstr>'3.'!Nyomtatási_cím</vt:lpstr>
      <vt:lpstr>'3.3'!Nyomtatási_cím</vt:lpstr>
      <vt:lpstr>'3.'!Nyomtatási_terület</vt:lpstr>
      <vt:lpstr>'3.2.1'!Nyomtatási_terület</vt:lpstr>
      <vt:lpstr>'3.3'!Nyomtatási_terület</vt:lpstr>
      <vt:lpstr>'3.7'!Nyomtatási_terület</vt:lpstr>
    </vt:vector>
  </TitlesOfParts>
  <Company>Csongrád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Szvoboda Lászlóné</cp:lastModifiedBy>
  <cp:lastPrinted>2021-04-20T11:40:24Z</cp:lastPrinted>
  <dcterms:created xsi:type="dcterms:W3CDTF">2009-03-25T13:49:42Z</dcterms:created>
  <dcterms:modified xsi:type="dcterms:W3CDTF">2021-04-29T12:49:11Z</dcterms:modified>
</cp:coreProperties>
</file>