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Beszámolók, zárszámadási rendeletek\Zárszámadás 2020\Ferencszállás\"/>
    </mc:Choice>
  </mc:AlternateContent>
  <xr:revisionPtr revIDLastSave="0" documentId="13_ncr:1_{F1518EDB-F88F-4445-AA8E-6E8FBE069E1B}" xr6:coauthVersionLast="47" xr6:coauthVersionMax="47" xr10:uidLastSave="{00000000-0000-0000-0000-000000000000}"/>
  <bookViews>
    <workbookView xWindow="-120" yWindow="-120" windowWidth="20730" windowHeight="11160" xr2:uid="{6B407D9B-54B9-4F23-A890-6EB9EADC22F6}"/>
  </bookViews>
  <sheets>
    <sheet name="Munka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2" i="1" l="1"/>
  <c r="K91" i="1"/>
  <c r="K90" i="1"/>
  <c r="K89" i="1"/>
  <c r="K88" i="1"/>
  <c r="K87" i="1"/>
  <c r="K86" i="1"/>
  <c r="K85" i="1"/>
  <c r="K84" i="1"/>
  <c r="M83" i="1"/>
  <c r="K83" i="1"/>
  <c r="K92" i="1" s="1"/>
  <c r="J83" i="1"/>
  <c r="J92" i="1" s="1"/>
  <c r="K82" i="1"/>
  <c r="M77" i="1"/>
  <c r="J77" i="1"/>
  <c r="K76" i="1"/>
  <c r="K75" i="1"/>
  <c r="K74" i="1"/>
  <c r="K77" i="1" s="1"/>
  <c r="K73" i="1"/>
  <c r="K62" i="1"/>
  <c r="K60" i="1"/>
  <c r="K59" i="1"/>
  <c r="K56" i="1"/>
  <c r="K55" i="1"/>
  <c r="J55" i="1"/>
  <c r="J54" i="1"/>
  <c r="K53" i="1"/>
  <c r="M52" i="1"/>
  <c r="J50" i="1"/>
  <c r="M48" i="1"/>
  <c r="K48" i="1"/>
  <c r="J48" i="1"/>
  <c r="J44" i="1"/>
  <c r="J45" i="1" s="1"/>
  <c r="K43" i="1"/>
  <c r="M42" i="1"/>
  <c r="K40" i="1"/>
  <c r="K38" i="1"/>
  <c r="J38" i="1"/>
  <c r="K37" i="1"/>
  <c r="K36" i="1"/>
  <c r="M35" i="1"/>
  <c r="K33" i="1"/>
  <c r="K32" i="1"/>
  <c r="K31" i="1"/>
  <c r="J31" i="1"/>
  <c r="J30" i="1"/>
  <c r="J27" i="1" s="1"/>
  <c r="K29" i="1"/>
  <c r="J29" i="1"/>
  <c r="K28" i="1"/>
  <c r="M27" i="1"/>
  <c r="K25" i="1"/>
  <c r="K24" i="1"/>
  <c r="K23" i="1" s="1"/>
  <c r="M23" i="1"/>
  <c r="J23" i="1"/>
  <c r="K21" i="1"/>
  <c r="K20" i="1" s="1"/>
  <c r="M20" i="1"/>
  <c r="J20" i="1"/>
  <c r="M16" i="1"/>
  <c r="K16" i="1"/>
  <c r="J16" i="1"/>
  <c r="M14" i="1"/>
  <c r="K14" i="1"/>
  <c r="M13" i="1"/>
  <c r="K13" i="1"/>
  <c r="K12" i="1"/>
  <c r="K11" i="1"/>
  <c r="J10" i="1"/>
  <c r="K10" i="1" s="1"/>
  <c r="J9" i="1"/>
  <c r="K9" i="1" s="1"/>
  <c r="K8" i="1"/>
  <c r="J7" i="1"/>
  <c r="K7" i="1" s="1"/>
  <c r="M6" i="1"/>
  <c r="M65" i="1" s="1"/>
  <c r="M94" i="1" s="1"/>
  <c r="L6" i="1"/>
  <c r="K6" i="1" l="1"/>
  <c r="K45" i="1"/>
  <c r="J42" i="1"/>
  <c r="J6" i="1"/>
  <c r="K30" i="1"/>
  <c r="K27" i="1" s="1"/>
  <c r="J39" i="1"/>
  <c r="J35" i="1" s="1"/>
  <c r="K44" i="1"/>
  <c r="K42" i="1" s="1"/>
  <c r="K54" i="1"/>
  <c r="J57" i="1"/>
  <c r="K57" i="1" s="1"/>
  <c r="K52" i="1" l="1"/>
  <c r="J58" i="1"/>
  <c r="K58" i="1" s="1"/>
  <c r="K39" i="1"/>
  <c r="K35" i="1" s="1"/>
  <c r="K65" i="1" s="1"/>
  <c r="K94" i="1" s="1"/>
  <c r="J52" i="1" l="1"/>
  <c r="J65" i="1" s="1"/>
  <c r="J94" i="1" s="1"/>
</calcChain>
</file>

<file path=xl/sharedStrings.xml><?xml version="1.0" encoding="utf-8"?>
<sst xmlns="http://schemas.openxmlformats.org/spreadsheetml/2006/main" count="155" uniqueCount="147">
  <si>
    <t>Ferencszállás Községi Önkormányzat 2020. évi bevételi előirányzatai</t>
  </si>
  <si>
    <t>adatok ezer Ft-ban</t>
  </si>
  <si>
    <t>A) MŰKÖDÉSI BEVÉTELEK</t>
  </si>
  <si>
    <t>2020. évi eredeti ei.</t>
  </si>
  <si>
    <t>Ei. módosítás 2020. évben</t>
  </si>
  <si>
    <t>Módosított ei. 2020.12.31.</t>
  </si>
  <si>
    <t>2020. évi teljesítés</t>
  </si>
  <si>
    <t>I.</t>
  </si>
  <si>
    <t>MŰKÖDÉSI CÉLÚ KÖLTSÉGVETÉSI BEVÉTELEK</t>
  </si>
  <si>
    <t>I.1.</t>
  </si>
  <si>
    <t>Helyi önkormányzatok működésének általános támogatása (018010)</t>
  </si>
  <si>
    <t>I.1.1</t>
  </si>
  <si>
    <t>Működési célú támogatások államháztartáson belülről (B11)</t>
  </si>
  <si>
    <t>I.1.1.1.</t>
  </si>
  <si>
    <t>Helyi önkormányzatok működésének általános támogatása (B111)</t>
  </si>
  <si>
    <t>I.1.1.2.</t>
  </si>
  <si>
    <t>A települési önkormányzatok szociális, gyermekjóléti és gyermekétkeztetési feladatainak támogatása (B113)</t>
  </si>
  <si>
    <t>I.1.1.2.1.</t>
  </si>
  <si>
    <t>Falugondnoki, tanyagondnoki szolgálat támogatása (B113)</t>
  </si>
  <si>
    <t>I.1.1.3.</t>
  </si>
  <si>
    <t>Települési önkormányzatok kulturális feladatainak támogatása (B114)</t>
  </si>
  <si>
    <t>I.1.1.4.</t>
  </si>
  <si>
    <t>Működési célú kv-i támogatások és kiegészítő támogatások (B115)</t>
  </si>
  <si>
    <t>I.1.1.4.1.</t>
  </si>
  <si>
    <t>Átmeneti ivóvíz ellátás támogatása (B115)</t>
  </si>
  <si>
    <t>I.1.1.4.2.</t>
  </si>
  <si>
    <t>Önkormányzatok rendkívüli támogatása (ÖNHIKI) B115</t>
  </si>
  <si>
    <t>I.1.1.4.3.</t>
  </si>
  <si>
    <t>Szociális tüzifa támogatás B115</t>
  </si>
  <si>
    <t xml:space="preserve">I.2. </t>
  </si>
  <si>
    <t>Közművelődés - hagyományos közösségi kulturális értékek gondozása (082092)</t>
  </si>
  <si>
    <t>I.2.1.</t>
  </si>
  <si>
    <t>Egyéb működési célú támogatások államháztartáson belülről falunapra (B16)</t>
  </si>
  <si>
    <t>I.2.2.</t>
  </si>
  <si>
    <t>Egyéb működési célú átvett pénzeszközök falunapra (B6)</t>
  </si>
  <si>
    <t>I.3.</t>
  </si>
  <si>
    <t>Közfoglalkoztatás - Hosszabb időtartamú (041233)</t>
  </si>
  <si>
    <t>I.3.1.</t>
  </si>
  <si>
    <t xml:space="preserve">Egyéb működési célú támogatások államháztartáson belülről (B16) (Munkaügyi Központ tám.)  </t>
  </si>
  <si>
    <t>I.4.</t>
  </si>
  <si>
    <t>Védőnői szolgálat (074031)</t>
  </si>
  <si>
    <t>I.4.1.</t>
  </si>
  <si>
    <t>Egyéb működési célú támogatások államháztartáson belülről (B16) (OEP)</t>
  </si>
  <si>
    <t>I.4.2.</t>
  </si>
  <si>
    <t>Egyéb működési célú támogatások államháztartáson belülről (B16) (Klárafalva Községi Önk.)</t>
  </si>
  <si>
    <t>I.5.</t>
  </si>
  <si>
    <t>Közhatalmi bevételek (B3) (011220)</t>
  </si>
  <si>
    <t>I.5.1.</t>
  </si>
  <si>
    <t>Termőföld bérbeadásból származó jövedelem (B31)</t>
  </si>
  <si>
    <t>I.5.1.1.</t>
  </si>
  <si>
    <t>Magánszemélyek kommunális adója (B34)</t>
  </si>
  <si>
    <t>I.5.2.</t>
  </si>
  <si>
    <t>Értékesítési és forgalmi adók</t>
  </si>
  <si>
    <t>I.5.2.1.</t>
  </si>
  <si>
    <t>Helyi iparűzési adó (B351)</t>
  </si>
  <si>
    <t>I.5.3.</t>
  </si>
  <si>
    <t>Gépjárműadók (B354)</t>
  </si>
  <si>
    <t>I.5.3.1.</t>
  </si>
  <si>
    <t>Egyéb közhatalmi bevételek (B361)</t>
  </si>
  <si>
    <t>I.6.</t>
  </si>
  <si>
    <t>Közvetített szolgáltatások bevételei SZPI + EMMI (082092)</t>
  </si>
  <si>
    <t>I.6.1.</t>
  </si>
  <si>
    <t>Működési célú támogatások diákmunka (B16) (011130)</t>
  </si>
  <si>
    <t>I.6.2.</t>
  </si>
  <si>
    <t>Szolgáltatások ellenértéke (bérleti díjak) (B402)</t>
  </si>
  <si>
    <t>I.6.2.1.</t>
  </si>
  <si>
    <t>Közvetített szolgáltatások  (tsz.) (B403)</t>
  </si>
  <si>
    <t>I.6.2.2.</t>
  </si>
  <si>
    <t>Kiszámlázott ÁFA (B406)</t>
  </si>
  <si>
    <t>I.6.2.3.</t>
  </si>
  <si>
    <t>ÁFA visszatérítése (B407)</t>
  </si>
  <si>
    <t>I.7.</t>
  </si>
  <si>
    <t>Működési bevételek (Ivóvíz közmű 063080)</t>
  </si>
  <si>
    <t>I.7.1.</t>
  </si>
  <si>
    <t>Átvett pénzeszköz ASR konténer üzemeltetésére (B16)</t>
  </si>
  <si>
    <t>I.7.1.1.</t>
  </si>
  <si>
    <t>Szolgáltatások ellenértéke bérleti díj (B402)</t>
  </si>
  <si>
    <t>I.7.1.2.</t>
  </si>
  <si>
    <t>I.7.1.3.</t>
  </si>
  <si>
    <t>I.8.</t>
  </si>
  <si>
    <t>Működési bevételek (Szennyvíz elvez.közmű 052080)</t>
  </si>
  <si>
    <t>I.8.1.1.</t>
  </si>
  <si>
    <t>I.8.1.2.</t>
  </si>
  <si>
    <t>I.9.</t>
  </si>
  <si>
    <t>Működési bevételek az önk-i vagyonnal kapcs. feladatok (013350)</t>
  </si>
  <si>
    <t>I.9.1.</t>
  </si>
  <si>
    <t>Működési célú támogatások (B16)</t>
  </si>
  <si>
    <t>I.9.2.</t>
  </si>
  <si>
    <t>I.9.3.</t>
  </si>
  <si>
    <t>Közvetített szolgáltatások (közüzemi díjak tsz.) (B403)</t>
  </si>
  <si>
    <t>I.9.4.</t>
  </si>
  <si>
    <t>Osztalékbevétel (B404)</t>
  </si>
  <si>
    <t>I.9.5.</t>
  </si>
  <si>
    <t>I.9.6.</t>
  </si>
  <si>
    <t>I.9.7.</t>
  </si>
  <si>
    <t>Biztosító kártérítése (B4101) (013350)</t>
  </si>
  <si>
    <t>I.9.8.</t>
  </si>
  <si>
    <t>Egyéb működési bevételek (B411)</t>
  </si>
  <si>
    <t>I.10.</t>
  </si>
  <si>
    <t>Működési bevételek igazgatás (011130)</t>
  </si>
  <si>
    <t>I.10.1</t>
  </si>
  <si>
    <t>Egyéb kapott kamatok (B408)</t>
  </si>
  <si>
    <t>I.10.2</t>
  </si>
  <si>
    <t>MŰKÖDÉSI CÉLÚ KÖLTSÉGVETÉSI BEVÉTELEK ÖSSZESEN:</t>
  </si>
  <si>
    <t>B) FELHALMOZÁSI CÉLÚ KÖLTSÉGVETÉSI BEVÉTELEK</t>
  </si>
  <si>
    <t>II.</t>
  </si>
  <si>
    <t>FELHALMOZÁSI CÉLÚ KÖLTSÉGVETÉSI BEVÉTELEK</t>
  </si>
  <si>
    <t>II.1.</t>
  </si>
  <si>
    <t>Jármű értékesítés (095213) (013350)</t>
  </si>
  <si>
    <t>II.2.</t>
  </si>
  <si>
    <t>Vidékfejlesztési Program pályázati bevétel (gépbeszerzés) (045160)</t>
  </si>
  <si>
    <t>II.3.</t>
  </si>
  <si>
    <t>VP6-19.2.1.-21-A1-17 Leader pályázat pajtamúzeum (082092)</t>
  </si>
  <si>
    <t>II.4.</t>
  </si>
  <si>
    <t>VP6-19.2.1.-21-A2-17 Leader pályázat napkollektor mozgáspontra (042120)</t>
  </si>
  <si>
    <t>II.5.</t>
  </si>
  <si>
    <t>Magyar Falu Program - Temetői infrastruktúra fejlesztése (062020)</t>
  </si>
  <si>
    <t>II.6.</t>
  </si>
  <si>
    <t>Magyar Falu Program - Közterület karbantart. szolgáló eszközök besz. (062020)</t>
  </si>
  <si>
    <t>II.7.</t>
  </si>
  <si>
    <t>VP6-19.2.1.-21-A2-17 Leader pályázat játszótér létesítése (066020)</t>
  </si>
  <si>
    <t>FELHALMOZÁSI CÉLÚ KÖLTSÉGVETÉSI BEVÉTELEK ÖSSZESEN:</t>
  </si>
  <si>
    <t>C) FINANSZÍROZÁSI BEVÉTELEK</t>
  </si>
  <si>
    <t>III.</t>
  </si>
  <si>
    <t>Finanszírozási bevételek (B8)</t>
  </si>
  <si>
    <t>III.1.</t>
  </si>
  <si>
    <t>Előző év költségvetési maradványának igénybevétele (B8131) (018030)</t>
  </si>
  <si>
    <t>III.2.</t>
  </si>
  <si>
    <t>Hitel felvétele összesen: (B811)  (900060)</t>
  </si>
  <si>
    <t>III.2.2.1</t>
  </si>
  <si>
    <t>VP6-19.2.1.-21-A1-17 Leader pályázat pajtamúzeum létrehozása önerő hitel</t>
  </si>
  <si>
    <t>III.2.2.2</t>
  </si>
  <si>
    <t>VP6-19.2.1.-21-A2-17 Leader pályázat napkollektor mozgáspontra önerő hitel</t>
  </si>
  <si>
    <t>III.2.2.3.</t>
  </si>
  <si>
    <t xml:space="preserve">VP6-7.2.1-7.4.1.2-16  2.célterület önerő (gépbeszerzés) finansz. hitel  </t>
  </si>
  <si>
    <t>III.2.2.4.</t>
  </si>
  <si>
    <t>Önkormányzati fejl. 2019. önkormányzati utak felújítása önerő hitel</t>
  </si>
  <si>
    <t>III.2.2.5.</t>
  </si>
  <si>
    <t>VP6-19.2.1.-21-A1-17 Leader pályázat pajtamúzeum tám. megelőlegező hitel</t>
  </si>
  <si>
    <t>III.2.2.6.</t>
  </si>
  <si>
    <t>VP6-19.2.1.-21-A2-17 Leader pály. napkollektor mozgáspontra tám. megelőleg. hitel</t>
  </si>
  <si>
    <t>III.3.</t>
  </si>
  <si>
    <t>Áh. megelőlegezés közfoglalkoztatás finanszírozás (018010)</t>
  </si>
  <si>
    <t>III.4.</t>
  </si>
  <si>
    <t>Államháztartási megelőlegezés 2021. évre (018010)</t>
  </si>
  <si>
    <t>FINANSZÍROZÁSI BEVÉTELEK ÖSSZESEN:</t>
  </si>
  <si>
    <t>BEVÉTELEK ÖSSZESEN (MŰKÖDÉSI + FELHALMOZÁSI+FINANSZÍROZÁSI):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</si>
</sst>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0\ _F_t_-;\-* #,##0.000\ _F_t_-;_-* &quot;-&quot;??\ _F_t_-;_-@_-"/>
    <numFmt numFmtId="165" formatCode="#,##0.000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49" fontId="0" fillId="0" borderId="0" xfId="0" applyNumberFormat="1"/>
    <xf numFmtId="164" fontId="1" fillId="0" borderId="0" xfId="1" applyNumberFormat="1" applyFont="1" applyAlignment="1">
      <alignment horizontal="center"/>
    </xf>
    <xf numFmtId="3" fontId="0" fillId="0" borderId="0" xfId="0" applyNumberFormat="1" applyAlignment="1">
      <alignment horizontal="right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2" fillId="0" borderId="5" xfId="0" applyNumberFormat="1" applyFont="1" applyBorder="1"/>
    <xf numFmtId="0" fontId="2" fillId="0" borderId="6" xfId="0" applyFont="1" applyBorder="1"/>
    <xf numFmtId="0" fontId="0" fillId="0" borderId="6" xfId="0" applyBorder="1"/>
    <xf numFmtId="165" fontId="0" fillId="0" borderId="7" xfId="0" applyNumberFormat="1" applyBorder="1" applyAlignment="1">
      <alignment horizontal="right"/>
    </xf>
    <xf numFmtId="49" fontId="2" fillId="0" borderId="8" xfId="0" applyNumberFormat="1" applyFont="1" applyBorder="1"/>
    <xf numFmtId="0" fontId="2" fillId="0" borderId="9" xfId="0" applyFont="1" applyBorder="1"/>
    <xf numFmtId="0" fontId="0" fillId="0" borderId="9" xfId="0" applyBorder="1"/>
    <xf numFmtId="165" fontId="0" fillId="0" borderId="10" xfId="0" applyNumberFormat="1" applyBorder="1" applyAlignment="1">
      <alignment horizontal="right"/>
    </xf>
    <xf numFmtId="165" fontId="2" fillId="0" borderId="10" xfId="0" applyNumberFormat="1" applyFont="1" applyBorder="1" applyAlignment="1">
      <alignment horizontal="right"/>
    </xf>
    <xf numFmtId="0" fontId="2" fillId="0" borderId="0" xfId="0" applyFont="1"/>
    <xf numFmtId="49" fontId="0" fillId="0" borderId="8" xfId="0" applyNumberFormat="1" applyBorder="1"/>
    <xf numFmtId="165" fontId="3" fillId="0" borderId="10" xfId="0" applyNumberFormat="1" applyFont="1" applyBorder="1" applyAlignment="1">
      <alignment horizontal="right"/>
    </xf>
    <xf numFmtId="165" fontId="4" fillId="0" borderId="10" xfId="0" applyNumberFormat="1" applyFont="1" applyBorder="1" applyAlignment="1">
      <alignment horizontal="right"/>
    </xf>
    <xf numFmtId="0" fontId="3" fillId="0" borderId="9" xfId="0" applyFont="1" applyBorder="1"/>
    <xf numFmtId="49" fontId="3" fillId="0" borderId="11" xfId="0" applyNumberFormat="1" applyFont="1" applyBorder="1"/>
    <xf numFmtId="0" fontId="3" fillId="0" borderId="12" xfId="0" applyFont="1" applyBorder="1"/>
    <xf numFmtId="0" fontId="2" fillId="0" borderId="12" xfId="0" applyFont="1" applyBorder="1"/>
    <xf numFmtId="165" fontId="2" fillId="0" borderId="13" xfId="0" applyNumberFormat="1" applyFont="1" applyBorder="1" applyAlignment="1">
      <alignment horizontal="right"/>
    </xf>
    <xf numFmtId="165" fontId="3" fillId="0" borderId="13" xfId="0" applyNumberFormat="1" applyFont="1" applyBorder="1" applyAlignment="1">
      <alignment horizontal="right"/>
    </xf>
    <xf numFmtId="49" fontId="0" fillId="0" borderId="11" xfId="0" applyNumberFormat="1" applyBorder="1"/>
    <xf numFmtId="0" fontId="0" fillId="0" borderId="12" xfId="0" applyBorder="1"/>
    <xf numFmtId="165" fontId="0" fillId="0" borderId="13" xfId="0" applyNumberFormat="1" applyBorder="1" applyAlignment="1">
      <alignment horizontal="right"/>
    </xf>
    <xf numFmtId="49" fontId="2" fillId="2" borderId="1" xfId="0" applyNumberFormat="1" applyFont="1" applyFill="1" applyBorder="1"/>
    <xf numFmtId="0" fontId="2" fillId="2" borderId="2" xfId="0" applyFont="1" applyFill="1" applyBorder="1"/>
    <xf numFmtId="165" fontId="2" fillId="2" borderId="14" xfId="0" applyNumberFormat="1" applyFont="1" applyFill="1" applyBorder="1" applyAlignment="1">
      <alignment horizontal="right"/>
    </xf>
    <xf numFmtId="165" fontId="0" fillId="0" borderId="0" xfId="0" applyNumberFormat="1" applyAlignment="1">
      <alignment horizontal="right"/>
    </xf>
    <xf numFmtId="0" fontId="2" fillId="0" borderId="15" xfId="0" applyFont="1" applyBorder="1"/>
    <xf numFmtId="0" fontId="0" fillId="0" borderId="16" xfId="0" applyBorder="1"/>
    <xf numFmtId="165" fontId="2" fillId="0" borderId="17" xfId="0" applyNumberFormat="1" applyFont="1" applyBorder="1" applyAlignment="1">
      <alignment horizontal="right" wrapText="1"/>
    </xf>
    <xf numFmtId="49" fontId="3" fillId="0" borderId="18" xfId="0" applyNumberFormat="1" applyFont="1" applyBorder="1"/>
    <xf numFmtId="0" fontId="3" fillId="0" borderId="19" xfId="0" applyFont="1" applyBorder="1"/>
    <xf numFmtId="49" fontId="3" fillId="0" borderId="8" xfId="0" applyNumberFormat="1" applyFont="1" applyBorder="1"/>
    <xf numFmtId="165" fontId="4" fillId="0" borderId="13" xfId="0" applyNumberFormat="1" applyFont="1" applyBorder="1" applyAlignment="1">
      <alignment horizontal="right"/>
    </xf>
    <xf numFmtId="49" fontId="3" fillId="0" borderId="20" xfId="0" applyNumberFormat="1" applyFont="1" applyBorder="1"/>
    <xf numFmtId="0" fontId="3" fillId="0" borderId="19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49" fontId="3" fillId="0" borderId="21" xfId="0" applyNumberFormat="1" applyFont="1" applyBorder="1"/>
    <xf numFmtId="165" fontId="3" fillId="0" borderId="24" xfId="0" applyNumberFormat="1" applyFont="1" applyBorder="1" applyAlignment="1">
      <alignment horizontal="right"/>
    </xf>
    <xf numFmtId="49" fontId="2" fillId="0" borderId="25" xfId="0" applyNumberFormat="1" applyFont="1" applyBorder="1"/>
    <xf numFmtId="165" fontId="2" fillId="0" borderId="26" xfId="0" applyNumberFormat="1" applyFont="1" applyBorder="1" applyAlignment="1">
      <alignment horizontal="right"/>
    </xf>
    <xf numFmtId="49" fontId="0" fillId="0" borderId="27" xfId="0" applyNumberFormat="1" applyBorder="1"/>
    <xf numFmtId="0" fontId="0" fillId="0" borderId="10" xfId="0" applyBorder="1" applyAlignment="1">
      <alignment horizontal="righ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3" fillId="0" borderId="29" xfId="0" applyFont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29" xfId="0" applyBorder="1" applyAlignment="1">
      <alignment horizontal="left"/>
    </xf>
    <xf numFmtId="0" fontId="3" fillId="0" borderId="28" xfId="0" applyFont="1" applyBorder="1" applyAlignment="1">
      <alignment horizontal="left"/>
    </xf>
    <xf numFmtId="49" fontId="2" fillId="2" borderId="21" xfId="0" applyNumberFormat="1" applyFont="1" applyFill="1" applyBorder="1"/>
    <xf numFmtId="0" fontId="2" fillId="2" borderId="32" xfId="0" applyFont="1" applyFill="1" applyBorder="1"/>
    <xf numFmtId="49" fontId="0" fillId="0" borderId="33" xfId="0" applyNumberFormat="1" applyBorder="1"/>
    <xf numFmtId="49" fontId="2" fillId="3" borderId="1" xfId="0" applyNumberFormat="1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165" fontId="2" fillId="3" borderId="14" xfId="0" applyNumberFormat="1" applyFont="1" applyFill="1" applyBorder="1" applyAlignment="1">
      <alignment horizontal="right"/>
    </xf>
    <xf numFmtId="0" fontId="3" fillId="0" borderId="22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3" fillId="0" borderId="31" xfId="0" applyFont="1" applyBorder="1" applyAlignment="1">
      <alignment horizontal="left"/>
    </xf>
    <xf numFmtId="0" fontId="2" fillId="0" borderId="15" xfId="0" applyFont="1" applyBorder="1"/>
    <xf numFmtId="0" fontId="0" fillId="0" borderId="16" xfId="0" applyBorder="1"/>
    <xf numFmtId="0" fontId="3" fillId="0" borderId="19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28" xfId="0" applyFont="1" applyBorder="1" applyAlignment="1">
      <alignment horizontal="left"/>
    </xf>
    <xf numFmtId="0" fontId="0" fillId="0" borderId="9" xfId="0" applyBorder="1" applyAlignment="1">
      <alignment wrapText="1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vertical="center"/>
    </xf>
    <xf numFmtId="0" fontId="0" fillId="0" borderId="2" xfId="0" applyBorder="1" applyAlignment="1">
      <alignment vertical="center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0.%20&#233;vi%20z&#225;rsz&#225;mad&#225;si%20rendelet%20mell&#233;kletei%20Fsz.%202021.05.31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Műk.Felh."/>
      <sheetName val="2.Bevételi ei."/>
      <sheetName val="3.Állami tám.jogc"/>
      <sheetName val="4.Kiadási ei."/>
      <sheetName val="5. Ellátottak pénzbeli jutt."/>
      <sheetName val="6. Egyéb  műk.célú kiad."/>
      <sheetName val="7. Tartalékok"/>
      <sheetName val="8. Mérleg"/>
      <sheetName val="9. Részesedések"/>
      <sheetName val="10. Vagyonkimutatás"/>
      <sheetName val="11. Pénzeszközök"/>
      <sheetName val="12. EU-s projektek kiadásai"/>
      <sheetName val="13. Adósságot keletkeztető ügyl"/>
    </sheetNames>
    <sheetDataSet>
      <sheetData sheetId="0"/>
      <sheetData sheetId="1"/>
      <sheetData sheetId="2">
        <row r="18">
          <cell r="F18">
            <v>1805483</v>
          </cell>
        </row>
        <row r="19">
          <cell r="F19">
            <v>640080</v>
          </cell>
        </row>
        <row r="21">
          <cell r="C21">
            <v>11153713</v>
          </cell>
        </row>
        <row r="24">
          <cell r="C24">
            <v>3187500</v>
          </cell>
        </row>
        <row r="27">
          <cell r="C27">
            <v>1800000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41456-0771-4D69-92EB-2FC752E511B3}">
  <sheetPr>
    <pageSetUpPr fitToPage="1"/>
  </sheetPr>
  <dimension ref="A1:M94"/>
  <sheetViews>
    <sheetView tabSelected="1" view="pageLayout" zoomScaleNormal="100" workbookViewId="0">
      <selection sqref="A1:XFD1048576"/>
    </sheetView>
  </sheetViews>
  <sheetFormatPr defaultRowHeight="15" x14ac:dyDescent="0.25"/>
  <cols>
    <col min="1" max="1" width="9.140625" style="1"/>
    <col min="9" max="9" width="8.42578125" customWidth="1"/>
    <col min="10" max="10" width="18.5703125" style="2" customWidth="1"/>
    <col min="11" max="11" width="17.42578125" style="3" customWidth="1"/>
    <col min="12" max="12" width="16" customWidth="1"/>
    <col min="13" max="13" width="19.5703125" style="3" customWidth="1"/>
    <col min="265" max="265" width="8.42578125" customWidth="1"/>
    <col min="266" max="266" width="18.5703125" customWidth="1"/>
    <col min="267" max="267" width="17.42578125" customWidth="1"/>
    <col min="268" max="268" width="16" customWidth="1"/>
    <col min="269" max="269" width="19.5703125" customWidth="1"/>
    <col min="521" max="521" width="8.42578125" customWidth="1"/>
    <col min="522" max="522" width="18.5703125" customWidth="1"/>
    <col min="523" max="523" width="17.42578125" customWidth="1"/>
    <col min="524" max="524" width="16" customWidth="1"/>
    <col min="525" max="525" width="19.5703125" customWidth="1"/>
    <col min="777" max="777" width="8.42578125" customWidth="1"/>
    <col min="778" max="778" width="18.5703125" customWidth="1"/>
    <col min="779" max="779" width="17.42578125" customWidth="1"/>
    <col min="780" max="780" width="16" customWidth="1"/>
    <col min="781" max="781" width="19.5703125" customWidth="1"/>
    <col min="1033" max="1033" width="8.42578125" customWidth="1"/>
    <col min="1034" max="1034" width="18.5703125" customWidth="1"/>
    <col min="1035" max="1035" width="17.42578125" customWidth="1"/>
    <col min="1036" max="1036" width="16" customWidth="1"/>
    <col min="1037" max="1037" width="19.5703125" customWidth="1"/>
    <col min="1289" max="1289" width="8.42578125" customWidth="1"/>
    <col min="1290" max="1290" width="18.5703125" customWidth="1"/>
    <col min="1291" max="1291" width="17.42578125" customWidth="1"/>
    <col min="1292" max="1292" width="16" customWidth="1"/>
    <col min="1293" max="1293" width="19.5703125" customWidth="1"/>
    <col min="1545" max="1545" width="8.42578125" customWidth="1"/>
    <col min="1546" max="1546" width="18.5703125" customWidth="1"/>
    <col min="1547" max="1547" width="17.42578125" customWidth="1"/>
    <col min="1548" max="1548" width="16" customWidth="1"/>
    <col min="1549" max="1549" width="19.5703125" customWidth="1"/>
    <col min="1801" max="1801" width="8.42578125" customWidth="1"/>
    <col min="1802" max="1802" width="18.5703125" customWidth="1"/>
    <col min="1803" max="1803" width="17.42578125" customWidth="1"/>
    <col min="1804" max="1804" width="16" customWidth="1"/>
    <col min="1805" max="1805" width="19.5703125" customWidth="1"/>
    <col min="2057" max="2057" width="8.42578125" customWidth="1"/>
    <col min="2058" max="2058" width="18.5703125" customWidth="1"/>
    <col min="2059" max="2059" width="17.42578125" customWidth="1"/>
    <col min="2060" max="2060" width="16" customWidth="1"/>
    <col min="2061" max="2061" width="19.5703125" customWidth="1"/>
    <col min="2313" max="2313" width="8.42578125" customWidth="1"/>
    <col min="2314" max="2314" width="18.5703125" customWidth="1"/>
    <col min="2315" max="2315" width="17.42578125" customWidth="1"/>
    <col min="2316" max="2316" width="16" customWidth="1"/>
    <col min="2317" max="2317" width="19.5703125" customWidth="1"/>
    <col min="2569" max="2569" width="8.42578125" customWidth="1"/>
    <col min="2570" max="2570" width="18.5703125" customWidth="1"/>
    <col min="2571" max="2571" width="17.42578125" customWidth="1"/>
    <col min="2572" max="2572" width="16" customWidth="1"/>
    <col min="2573" max="2573" width="19.5703125" customWidth="1"/>
    <col min="2825" max="2825" width="8.42578125" customWidth="1"/>
    <col min="2826" max="2826" width="18.5703125" customWidth="1"/>
    <col min="2827" max="2827" width="17.42578125" customWidth="1"/>
    <col min="2828" max="2828" width="16" customWidth="1"/>
    <col min="2829" max="2829" width="19.5703125" customWidth="1"/>
    <col min="3081" max="3081" width="8.42578125" customWidth="1"/>
    <col min="3082" max="3082" width="18.5703125" customWidth="1"/>
    <col min="3083" max="3083" width="17.42578125" customWidth="1"/>
    <col min="3084" max="3084" width="16" customWidth="1"/>
    <col min="3085" max="3085" width="19.5703125" customWidth="1"/>
    <col min="3337" max="3337" width="8.42578125" customWidth="1"/>
    <col min="3338" max="3338" width="18.5703125" customWidth="1"/>
    <col min="3339" max="3339" width="17.42578125" customWidth="1"/>
    <col min="3340" max="3340" width="16" customWidth="1"/>
    <col min="3341" max="3341" width="19.5703125" customWidth="1"/>
    <col min="3593" max="3593" width="8.42578125" customWidth="1"/>
    <col min="3594" max="3594" width="18.5703125" customWidth="1"/>
    <col min="3595" max="3595" width="17.42578125" customWidth="1"/>
    <col min="3596" max="3596" width="16" customWidth="1"/>
    <col min="3597" max="3597" width="19.5703125" customWidth="1"/>
    <col min="3849" max="3849" width="8.42578125" customWidth="1"/>
    <col min="3850" max="3850" width="18.5703125" customWidth="1"/>
    <col min="3851" max="3851" width="17.42578125" customWidth="1"/>
    <col min="3852" max="3852" width="16" customWidth="1"/>
    <col min="3853" max="3853" width="19.5703125" customWidth="1"/>
    <col min="4105" max="4105" width="8.42578125" customWidth="1"/>
    <col min="4106" max="4106" width="18.5703125" customWidth="1"/>
    <col min="4107" max="4107" width="17.42578125" customWidth="1"/>
    <col min="4108" max="4108" width="16" customWidth="1"/>
    <col min="4109" max="4109" width="19.5703125" customWidth="1"/>
    <col min="4361" max="4361" width="8.42578125" customWidth="1"/>
    <col min="4362" max="4362" width="18.5703125" customWidth="1"/>
    <col min="4363" max="4363" width="17.42578125" customWidth="1"/>
    <col min="4364" max="4364" width="16" customWidth="1"/>
    <col min="4365" max="4365" width="19.5703125" customWidth="1"/>
    <col min="4617" max="4617" width="8.42578125" customWidth="1"/>
    <col min="4618" max="4618" width="18.5703125" customWidth="1"/>
    <col min="4619" max="4619" width="17.42578125" customWidth="1"/>
    <col min="4620" max="4620" width="16" customWidth="1"/>
    <col min="4621" max="4621" width="19.5703125" customWidth="1"/>
    <col min="4873" max="4873" width="8.42578125" customWidth="1"/>
    <col min="4874" max="4874" width="18.5703125" customWidth="1"/>
    <col min="4875" max="4875" width="17.42578125" customWidth="1"/>
    <col min="4876" max="4876" width="16" customWidth="1"/>
    <col min="4877" max="4877" width="19.5703125" customWidth="1"/>
    <col min="5129" max="5129" width="8.42578125" customWidth="1"/>
    <col min="5130" max="5130" width="18.5703125" customWidth="1"/>
    <col min="5131" max="5131" width="17.42578125" customWidth="1"/>
    <col min="5132" max="5132" width="16" customWidth="1"/>
    <col min="5133" max="5133" width="19.5703125" customWidth="1"/>
    <col min="5385" max="5385" width="8.42578125" customWidth="1"/>
    <col min="5386" max="5386" width="18.5703125" customWidth="1"/>
    <col min="5387" max="5387" width="17.42578125" customWidth="1"/>
    <col min="5388" max="5388" width="16" customWidth="1"/>
    <col min="5389" max="5389" width="19.5703125" customWidth="1"/>
    <col min="5641" max="5641" width="8.42578125" customWidth="1"/>
    <col min="5642" max="5642" width="18.5703125" customWidth="1"/>
    <col min="5643" max="5643" width="17.42578125" customWidth="1"/>
    <col min="5644" max="5644" width="16" customWidth="1"/>
    <col min="5645" max="5645" width="19.5703125" customWidth="1"/>
    <col min="5897" max="5897" width="8.42578125" customWidth="1"/>
    <col min="5898" max="5898" width="18.5703125" customWidth="1"/>
    <col min="5899" max="5899" width="17.42578125" customWidth="1"/>
    <col min="5900" max="5900" width="16" customWidth="1"/>
    <col min="5901" max="5901" width="19.5703125" customWidth="1"/>
    <col min="6153" max="6153" width="8.42578125" customWidth="1"/>
    <col min="6154" max="6154" width="18.5703125" customWidth="1"/>
    <col min="6155" max="6155" width="17.42578125" customWidth="1"/>
    <col min="6156" max="6156" width="16" customWidth="1"/>
    <col min="6157" max="6157" width="19.5703125" customWidth="1"/>
    <col min="6409" max="6409" width="8.42578125" customWidth="1"/>
    <col min="6410" max="6410" width="18.5703125" customWidth="1"/>
    <col min="6411" max="6411" width="17.42578125" customWidth="1"/>
    <col min="6412" max="6412" width="16" customWidth="1"/>
    <col min="6413" max="6413" width="19.5703125" customWidth="1"/>
    <col min="6665" max="6665" width="8.42578125" customWidth="1"/>
    <col min="6666" max="6666" width="18.5703125" customWidth="1"/>
    <col min="6667" max="6667" width="17.42578125" customWidth="1"/>
    <col min="6668" max="6668" width="16" customWidth="1"/>
    <col min="6669" max="6669" width="19.5703125" customWidth="1"/>
    <col min="6921" max="6921" width="8.42578125" customWidth="1"/>
    <col min="6922" max="6922" width="18.5703125" customWidth="1"/>
    <col min="6923" max="6923" width="17.42578125" customWidth="1"/>
    <col min="6924" max="6924" width="16" customWidth="1"/>
    <col min="6925" max="6925" width="19.5703125" customWidth="1"/>
    <col min="7177" max="7177" width="8.42578125" customWidth="1"/>
    <col min="7178" max="7178" width="18.5703125" customWidth="1"/>
    <col min="7179" max="7179" width="17.42578125" customWidth="1"/>
    <col min="7180" max="7180" width="16" customWidth="1"/>
    <col min="7181" max="7181" width="19.5703125" customWidth="1"/>
    <col min="7433" max="7433" width="8.42578125" customWidth="1"/>
    <col min="7434" max="7434" width="18.5703125" customWidth="1"/>
    <col min="7435" max="7435" width="17.42578125" customWidth="1"/>
    <col min="7436" max="7436" width="16" customWidth="1"/>
    <col min="7437" max="7437" width="19.5703125" customWidth="1"/>
    <col min="7689" max="7689" width="8.42578125" customWidth="1"/>
    <col min="7690" max="7690" width="18.5703125" customWidth="1"/>
    <col min="7691" max="7691" width="17.42578125" customWidth="1"/>
    <col min="7692" max="7692" width="16" customWidth="1"/>
    <col min="7693" max="7693" width="19.5703125" customWidth="1"/>
    <col min="7945" max="7945" width="8.42578125" customWidth="1"/>
    <col min="7946" max="7946" width="18.5703125" customWidth="1"/>
    <col min="7947" max="7947" width="17.42578125" customWidth="1"/>
    <col min="7948" max="7948" width="16" customWidth="1"/>
    <col min="7949" max="7949" width="19.5703125" customWidth="1"/>
    <col min="8201" max="8201" width="8.42578125" customWidth="1"/>
    <col min="8202" max="8202" width="18.5703125" customWidth="1"/>
    <col min="8203" max="8203" width="17.42578125" customWidth="1"/>
    <col min="8204" max="8204" width="16" customWidth="1"/>
    <col min="8205" max="8205" width="19.5703125" customWidth="1"/>
    <col min="8457" max="8457" width="8.42578125" customWidth="1"/>
    <col min="8458" max="8458" width="18.5703125" customWidth="1"/>
    <col min="8459" max="8459" width="17.42578125" customWidth="1"/>
    <col min="8460" max="8460" width="16" customWidth="1"/>
    <col min="8461" max="8461" width="19.5703125" customWidth="1"/>
    <col min="8713" max="8713" width="8.42578125" customWidth="1"/>
    <col min="8714" max="8714" width="18.5703125" customWidth="1"/>
    <col min="8715" max="8715" width="17.42578125" customWidth="1"/>
    <col min="8716" max="8716" width="16" customWidth="1"/>
    <col min="8717" max="8717" width="19.5703125" customWidth="1"/>
    <col min="8969" max="8969" width="8.42578125" customWidth="1"/>
    <col min="8970" max="8970" width="18.5703125" customWidth="1"/>
    <col min="8971" max="8971" width="17.42578125" customWidth="1"/>
    <col min="8972" max="8972" width="16" customWidth="1"/>
    <col min="8973" max="8973" width="19.5703125" customWidth="1"/>
    <col min="9225" max="9225" width="8.42578125" customWidth="1"/>
    <col min="9226" max="9226" width="18.5703125" customWidth="1"/>
    <col min="9227" max="9227" width="17.42578125" customWidth="1"/>
    <col min="9228" max="9228" width="16" customWidth="1"/>
    <col min="9229" max="9229" width="19.5703125" customWidth="1"/>
    <col min="9481" max="9481" width="8.42578125" customWidth="1"/>
    <col min="9482" max="9482" width="18.5703125" customWidth="1"/>
    <col min="9483" max="9483" width="17.42578125" customWidth="1"/>
    <col min="9484" max="9484" width="16" customWidth="1"/>
    <col min="9485" max="9485" width="19.5703125" customWidth="1"/>
    <col min="9737" max="9737" width="8.42578125" customWidth="1"/>
    <col min="9738" max="9738" width="18.5703125" customWidth="1"/>
    <col min="9739" max="9739" width="17.42578125" customWidth="1"/>
    <col min="9740" max="9740" width="16" customWidth="1"/>
    <col min="9741" max="9741" width="19.5703125" customWidth="1"/>
    <col min="9993" max="9993" width="8.42578125" customWidth="1"/>
    <col min="9994" max="9994" width="18.5703125" customWidth="1"/>
    <col min="9995" max="9995" width="17.42578125" customWidth="1"/>
    <col min="9996" max="9996" width="16" customWidth="1"/>
    <col min="9997" max="9997" width="19.5703125" customWidth="1"/>
    <col min="10249" max="10249" width="8.42578125" customWidth="1"/>
    <col min="10250" max="10250" width="18.5703125" customWidth="1"/>
    <col min="10251" max="10251" width="17.42578125" customWidth="1"/>
    <col min="10252" max="10252" width="16" customWidth="1"/>
    <col min="10253" max="10253" width="19.5703125" customWidth="1"/>
    <col min="10505" max="10505" width="8.42578125" customWidth="1"/>
    <col min="10506" max="10506" width="18.5703125" customWidth="1"/>
    <col min="10507" max="10507" width="17.42578125" customWidth="1"/>
    <col min="10508" max="10508" width="16" customWidth="1"/>
    <col min="10509" max="10509" width="19.5703125" customWidth="1"/>
    <col min="10761" max="10761" width="8.42578125" customWidth="1"/>
    <col min="10762" max="10762" width="18.5703125" customWidth="1"/>
    <col min="10763" max="10763" width="17.42578125" customWidth="1"/>
    <col min="10764" max="10764" width="16" customWidth="1"/>
    <col min="10765" max="10765" width="19.5703125" customWidth="1"/>
    <col min="11017" max="11017" width="8.42578125" customWidth="1"/>
    <col min="11018" max="11018" width="18.5703125" customWidth="1"/>
    <col min="11019" max="11019" width="17.42578125" customWidth="1"/>
    <col min="11020" max="11020" width="16" customWidth="1"/>
    <col min="11021" max="11021" width="19.5703125" customWidth="1"/>
    <col min="11273" max="11273" width="8.42578125" customWidth="1"/>
    <col min="11274" max="11274" width="18.5703125" customWidth="1"/>
    <col min="11275" max="11275" width="17.42578125" customWidth="1"/>
    <col min="11276" max="11276" width="16" customWidth="1"/>
    <col min="11277" max="11277" width="19.5703125" customWidth="1"/>
    <col min="11529" max="11529" width="8.42578125" customWidth="1"/>
    <col min="11530" max="11530" width="18.5703125" customWidth="1"/>
    <col min="11531" max="11531" width="17.42578125" customWidth="1"/>
    <col min="11532" max="11532" width="16" customWidth="1"/>
    <col min="11533" max="11533" width="19.5703125" customWidth="1"/>
    <col min="11785" max="11785" width="8.42578125" customWidth="1"/>
    <col min="11786" max="11786" width="18.5703125" customWidth="1"/>
    <col min="11787" max="11787" width="17.42578125" customWidth="1"/>
    <col min="11788" max="11788" width="16" customWidth="1"/>
    <col min="11789" max="11789" width="19.5703125" customWidth="1"/>
    <col min="12041" max="12041" width="8.42578125" customWidth="1"/>
    <col min="12042" max="12042" width="18.5703125" customWidth="1"/>
    <col min="12043" max="12043" width="17.42578125" customWidth="1"/>
    <col min="12044" max="12044" width="16" customWidth="1"/>
    <col min="12045" max="12045" width="19.5703125" customWidth="1"/>
    <col min="12297" max="12297" width="8.42578125" customWidth="1"/>
    <col min="12298" max="12298" width="18.5703125" customWidth="1"/>
    <col min="12299" max="12299" width="17.42578125" customWidth="1"/>
    <col min="12300" max="12300" width="16" customWidth="1"/>
    <col min="12301" max="12301" width="19.5703125" customWidth="1"/>
    <col min="12553" max="12553" width="8.42578125" customWidth="1"/>
    <col min="12554" max="12554" width="18.5703125" customWidth="1"/>
    <col min="12555" max="12555" width="17.42578125" customWidth="1"/>
    <col min="12556" max="12556" width="16" customWidth="1"/>
    <col min="12557" max="12557" width="19.5703125" customWidth="1"/>
    <col min="12809" max="12809" width="8.42578125" customWidth="1"/>
    <col min="12810" max="12810" width="18.5703125" customWidth="1"/>
    <col min="12811" max="12811" width="17.42578125" customWidth="1"/>
    <col min="12812" max="12812" width="16" customWidth="1"/>
    <col min="12813" max="12813" width="19.5703125" customWidth="1"/>
    <col min="13065" max="13065" width="8.42578125" customWidth="1"/>
    <col min="13066" max="13066" width="18.5703125" customWidth="1"/>
    <col min="13067" max="13067" width="17.42578125" customWidth="1"/>
    <col min="13068" max="13068" width="16" customWidth="1"/>
    <col min="13069" max="13069" width="19.5703125" customWidth="1"/>
    <col min="13321" max="13321" width="8.42578125" customWidth="1"/>
    <col min="13322" max="13322" width="18.5703125" customWidth="1"/>
    <col min="13323" max="13323" width="17.42578125" customWidth="1"/>
    <col min="13324" max="13324" width="16" customWidth="1"/>
    <col min="13325" max="13325" width="19.5703125" customWidth="1"/>
    <col min="13577" max="13577" width="8.42578125" customWidth="1"/>
    <col min="13578" max="13578" width="18.5703125" customWidth="1"/>
    <col min="13579" max="13579" width="17.42578125" customWidth="1"/>
    <col min="13580" max="13580" width="16" customWidth="1"/>
    <col min="13581" max="13581" width="19.5703125" customWidth="1"/>
    <col min="13833" max="13833" width="8.42578125" customWidth="1"/>
    <col min="13834" max="13834" width="18.5703125" customWidth="1"/>
    <col min="13835" max="13835" width="17.42578125" customWidth="1"/>
    <col min="13836" max="13836" width="16" customWidth="1"/>
    <col min="13837" max="13837" width="19.5703125" customWidth="1"/>
    <col min="14089" max="14089" width="8.42578125" customWidth="1"/>
    <col min="14090" max="14090" width="18.5703125" customWidth="1"/>
    <col min="14091" max="14091" width="17.42578125" customWidth="1"/>
    <col min="14092" max="14092" width="16" customWidth="1"/>
    <col min="14093" max="14093" width="19.5703125" customWidth="1"/>
    <col min="14345" max="14345" width="8.42578125" customWidth="1"/>
    <col min="14346" max="14346" width="18.5703125" customWidth="1"/>
    <col min="14347" max="14347" width="17.42578125" customWidth="1"/>
    <col min="14348" max="14348" width="16" customWidth="1"/>
    <col min="14349" max="14349" width="19.5703125" customWidth="1"/>
    <col min="14601" max="14601" width="8.42578125" customWidth="1"/>
    <col min="14602" max="14602" width="18.5703125" customWidth="1"/>
    <col min="14603" max="14603" width="17.42578125" customWidth="1"/>
    <col min="14604" max="14604" width="16" customWidth="1"/>
    <col min="14605" max="14605" width="19.5703125" customWidth="1"/>
    <col min="14857" max="14857" width="8.42578125" customWidth="1"/>
    <col min="14858" max="14858" width="18.5703125" customWidth="1"/>
    <col min="14859" max="14859" width="17.42578125" customWidth="1"/>
    <col min="14860" max="14860" width="16" customWidth="1"/>
    <col min="14861" max="14861" width="19.5703125" customWidth="1"/>
    <col min="15113" max="15113" width="8.42578125" customWidth="1"/>
    <col min="15114" max="15114" width="18.5703125" customWidth="1"/>
    <col min="15115" max="15115" width="17.42578125" customWidth="1"/>
    <col min="15116" max="15116" width="16" customWidth="1"/>
    <col min="15117" max="15117" width="19.5703125" customWidth="1"/>
    <col min="15369" max="15369" width="8.42578125" customWidth="1"/>
    <col min="15370" max="15370" width="18.5703125" customWidth="1"/>
    <col min="15371" max="15371" width="17.42578125" customWidth="1"/>
    <col min="15372" max="15372" width="16" customWidth="1"/>
    <col min="15373" max="15373" width="19.5703125" customWidth="1"/>
    <col min="15625" max="15625" width="8.42578125" customWidth="1"/>
    <col min="15626" max="15626" width="18.5703125" customWidth="1"/>
    <col min="15627" max="15627" width="17.42578125" customWidth="1"/>
    <col min="15628" max="15628" width="16" customWidth="1"/>
    <col min="15629" max="15629" width="19.5703125" customWidth="1"/>
    <col min="15881" max="15881" width="8.42578125" customWidth="1"/>
    <col min="15882" max="15882" width="18.5703125" customWidth="1"/>
    <col min="15883" max="15883" width="17.42578125" customWidth="1"/>
    <col min="15884" max="15884" width="16" customWidth="1"/>
    <col min="15885" max="15885" width="19.5703125" customWidth="1"/>
    <col min="16137" max="16137" width="8.42578125" customWidth="1"/>
    <col min="16138" max="16138" width="18.5703125" customWidth="1"/>
    <col min="16139" max="16139" width="17.42578125" customWidth="1"/>
    <col min="16140" max="16140" width="16" customWidth="1"/>
    <col min="16141" max="16141" width="19.5703125" customWidth="1"/>
  </cols>
  <sheetData>
    <row r="1" spans="1:13" x14ac:dyDescent="0.25">
      <c r="A1" s="74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M1"/>
    </row>
    <row r="2" spans="1:13" ht="15.75" thickBot="1" x14ac:dyDescent="0.3">
      <c r="I2" t="s">
        <v>1</v>
      </c>
    </row>
    <row r="3" spans="1:13" s="8" customFormat="1" ht="45.75" customHeight="1" thickBot="1" x14ac:dyDescent="0.3">
      <c r="A3" s="76" t="s">
        <v>2</v>
      </c>
      <c r="B3" s="77"/>
      <c r="C3" s="77"/>
      <c r="D3" s="77"/>
      <c r="E3" s="4"/>
      <c r="F3" s="4"/>
      <c r="G3" s="4"/>
      <c r="H3" s="4"/>
      <c r="I3" s="5"/>
      <c r="J3" s="6" t="s">
        <v>3</v>
      </c>
      <c r="K3" s="7" t="s">
        <v>4</v>
      </c>
      <c r="L3" s="7" t="s">
        <v>5</v>
      </c>
      <c r="M3" s="7" t="s">
        <v>6</v>
      </c>
    </row>
    <row r="4" spans="1:13" x14ac:dyDescent="0.25">
      <c r="A4" s="9" t="s">
        <v>7</v>
      </c>
      <c r="B4" s="10" t="s">
        <v>8</v>
      </c>
      <c r="C4" s="11"/>
      <c r="D4" s="11"/>
      <c r="E4" s="11"/>
      <c r="F4" s="11"/>
      <c r="G4" s="11"/>
      <c r="H4" s="11"/>
      <c r="I4" s="11"/>
      <c r="J4" s="12"/>
      <c r="K4" s="12"/>
      <c r="L4" s="12"/>
      <c r="M4" s="12"/>
    </row>
    <row r="5" spans="1:13" x14ac:dyDescent="0.25">
      <c r="A5" s="13" t="s">
        <v>9</v>
      </c>
      <c r="B5" s="14" t="s">
        <v>10</v>
      </c>
      <c r="C5" s="15"/>
      <c r="D5" s="15"/>
      <c r="E5" s="15"/>
      <c r="F5" s="15"/>
      <c r="G5" s="15"/>
      <c r="H5" s="15"/>
      <c r="I5" s="15"/>
      <c r="J5" s="16"/>
      <c r="K5" s="16"/>
      <c r="L5" s="16"/>
      <c r="M5" s="16"/>
    </row>
    <row r="6" spans="1:13" s="18" customFormat="1" x14ac:dyDescent="0.25">
      <c r="A6" s="13" t="s">
        <v>11</v>
      </c>
      <c r="B6" s="14" t="s">
        <v>12</v>
      </c>
      <c r="C6" s="14"/>
      <c r="D6" s="14"/>
      <c r="E6" s="14"/>
      <c r="F6" s="14"/>
      <c r="G6" s="14"/>
      <c r="H6" s="14"/>
      <c r="I6" s="14"/>
      <c r="J6" s="17">
        <f>SUM(J7:J10)</f>
        <v>20901.652999999998</v>
      </c>
      <c r="K6" s="17">
        <f>SUM(K7:K14)</f>
        <v>1685.9360000000001</v>
      </c>
      <c r="L6" s="17">
        <f>SUM(L7:L14)</f>
        <v>22587.589</v>
      </c>
      <c r="M6" s="17">
        <f>SUM(M7:M14)</f>
        <v>22587.589</v>
      </c>
    </row>
    <row r="7" spans="1:13" x14ac:dyDescent="0.25">
      <c r="A7" s="19" t="s">
        <v>13</v>
      </c>
      <c r="B7" s="15" t="s">
        <v>14</v>
      </c>
      <c r="C7" s="15"/>
      <c r="D7" s="15"/>
      <c r="E7" s="15"/>
      <c r="F7" s="15"/>
      <c r="G7" s="15"/>
      <c r="H7" s="15"/>
      <c r="I7" s="15"/>
      <c r="J7" s="16">
        <f>'[1]3.Állami tám.jogc'!C21/1000</f>
        <v>11153.713</v>
      </c>
      <c r="K7" s="16">
        <f>L7-J7</f>
        <v>0</v>
      </c>
      <c r="L7" s="20">
        <v>11153.713</v>
      </c>
      <c r="M7" s="16">
        <v>11153.713</v>
      </c>
    </row>
    <row r="8" spans="1:13" ht="29.25" customHeight="1" x14ac:dyDescent="0.25">
      <c r="A8" s="19" t="s">
        <v>15</v>
      </c>
      <c r="B8" s="73" t="s">
        <v>16</v>
      </c>
      <c r="C8" s="73"/>
      <c r="D8" s="73"/>
      <c r="E8" s="73"/>
      <c r="F8" s="73"/>
      <c r="G8" s="73"/>
      <c r="H8" s="73"/>
      <c r="I8" s="15"/>
      <c r="J8" s="16">
        <v>4760.4399999999996</v>
      </c>
      <c r="K8" s="16">
        <f t="shared" ref="K8:K14" si="0">L8-J8</f>
        <v>978.26000000000022</v>
      </c>
      <c r="L8" s="20">
        <v>5738.7</v>
      </c>
      <c r="M8" s="16">
        <v>5738.7</v>
      </c>
    </row>
    <row r="9" spans="1:13" ht="18.75" customHeight="1" x14ac:dyDescent="0.25">
      <c r="A9" s="19" t="s">
        <v>17</v>
      </c>
      <c r="B9" s="73" t="s">
        <v>18</v>
      </c>
      <c r="C9" s="73"/>
      <c r="D9" s="73"/>
      <c r="E9" s="73"/>
      <c r="F9" s="73"/>
      <c r="G9" s="73"/>
      <c r="H9" s="73"/>
      <c r="I9" s="15"/>
      <c r="J9" s="16">
        <f>'[1]3.Állami tám.jogc'!C24/1000</f>
        <v>3187.5</v>
      </c>
      <c r="K9" s="16">
        <f t="shared" si="0"/>
        <v>-2015.2370000000001</v>
      </c>
      <c r="L9" s="20">
        <v>1172.2629999999999</v>
      </c>
      <c r="M9" s="16">
        <v>1172.2629999999999</v>
      </c>
    </row>
    <row r="10" spans="1:13" x14ac:dyDescent="0.25">
      <c r="A10" s="19" t="s">
        <v>19</v>
      </c>
      <c r="B10" s="15" t="s">
        <v>20</v>
      </c>
      <c r="C10" s="15"/>
      <c r="D10" s="15"/>
      <c r="E10" s="15"/>
      <c r="F10" s="15"/>
      <c r="G10" s="15"/>
      <c r="H10" s="15"/>
      <c r="I10" s="15"/>
      <c r="J10" s="16">
        <f>'[1]3.Állami tám.jogc'!C27/1000</f>
        <v>1800</v>
      </c>
      <c r="K10" s="16">
        <f t="shared" si="0"/>
        <v>277.34999999999991</v>
      </c>
      <c r="L10" s="20">
        <v>2077.35</v>
      </c>
      <c r="M10" s="16">
        <v>2077.35</v>
      </c>
    </row>
    <row r="11" spans="1:13" x14ac:dyDescent="0.25">
      <c r="A11" s="19" t="s">
        <v>21</v>
      </c>
      <c r="B11" s="15" t="s">
        <v>22</v>
      </c>
      <c r="C11" s="15"/>
      <c r="D11" s="15"/>
      <c r="E11" s="15"/>
      <c r="F11" s="15"/>
      <c r="G11" s="15"/>
      <c r="H11" s="15"/>
      <c r="I11" s="15"/>
      <c r="J11" s="16"/>
      <c r="K11" s="16">
        <f t="shared" si="0"/>
        <v>0</v>
      </c>
      <c r="L11" s="20">
        <v>0</v>
      </c>
      <c r="M11" s="16">
        <v>0</v>
      </c>
    </row>
    <row r="12" spans="1:13" x14ac:dyDescent="0.25">
      <c r="A12" s="19" t="s">
        <v>23</v>
      </c>
      <c r="B12" s="71" t="s">
        <v>24</v>
      </c>
      <c r="C12" s="71"/>
      <c r="D12" s="71"/>
      <c r="E12" s="71"/>
      <c r="F12" s="71"/>
      <c r="G12" s="71"/>
      <c r="H12" s="71"/>
      <c r="I12" s="15"/>
      <c r="J12" s="17"/>
      <c r="K12" s="16">
        <f t="shared" si="0"/>
        <v>0</v>
      </c>
      <c r="L12" s="20">
        <v>0</v>
      </c>
      <c r="M12" s="17">
        <v>0</v>
      </c>
    </row>
    <row r="13" spans="1:13" x14ac:dyDescent="0.25">
      <c r="A13" s="19" t="s">
        <v>25</v>
      </c>
      <c r="B13" s="15" t="s">
        <v>26</v>
      </c>
      <c r="C13" s="15"/>
      <c r="D13" s="15"/>
      <c r="E13" s="15"/>
      <c r="F13" s="15"/>
      <c r="G13" s="15"/>
      <c r="H13" s="15"/>
      <c r="I13" s="15"/>
      <c r="J13" s="16"/>
      <c r="K13" s="16">
        <f t="shared" si="0"/>
        <v>1805.4829999999999</v>
      </c>
      <c r="L13" s="20">
        <v>1805.4829999999999</v>
      </c>
      <c r="M13" s="16">
        <f>'[1]3.Állami tám.jogc'!F18/1000</f>
        <v>1805.4829999999999</v>
      </c>
    </row>
    <row r="14" spans="1:13" x14ac:dyDescent="0.25">
      <c r="A14" s="19" t="s">
        <v>27</v>
      </c>
      <c r="B14" s="15" t="s">
        <v>28</v>
      </c>
      <c r="C14" s="15"/>
      <c r="D14" s="15"/>
      <c r="E14" s="15"/>
      <c r="F14" s="15"/>
      <c r="G14" s="15"/>
      <c r="H14" s="15"/>
      <c r="I14" s="15"/>
      <c r="J14" s="16"/>
      <c r="K14" s="16">
        <f t="shared" si="0"/>
        <v>640.08000000000004</v>
      </c>
      <c r="L14" s="20">
        <v>640.08000000000004</v>
      </c>
      <c r="M14" s="16">
        <f>'[1]3.Állami tám.jogc'!F19/1000</f>
        <v>640.08000000000004</v>
      </c>
    </row>
    <row r="15" spans="1:13" x14ac:dyDescent="0.25">
      <c r="A15" s="19"/>
      <c r="B15" s="15"/>
      <c r="C15" s="15"/>
      <c r="D15" s="15"/>
      <c r="E15" s="15"/>
      <c r="F15" s="15"/>
      <c r="G15" s="15"/>
      <c r="H15" s="15"/>
      <c r="I15" s="15"/>
      <c r="J15" s="16"/>
      <c r="K15" s="16"/>
      <c r="L15" s="16"/>
      <c r="M15" s="16"/>
    </row>
    <row r="16" spans="1:13" s="18" customFormat="1" x14ac:dyDescent="0.25">
      <c r="A16" s="13" t="s">
        <v>29</v>
      </c>
      <c r="B16" s="14" t="s">
        <v>30</v>
      </c>
      <c r="C16" s="14"/>
      <c r="D16" s="14"/>
      <c r="E16" s="14"/>
      <c r="F16" s="14"/>
      <c r="G16" s="14"/>
      <c r="H16" s="14"/>
      <c r="I16" s="14"/>
      <c r="J16" s="17">
        <f>J18</f>
        <v>0</v>
      </c>
      <c r="K16" s="17">
        <f>K18</f>
        <v>100</v>
      </c>
      <c r="L16" s="17">
        <v>100</v>
      </c>
      <c r="M16" s="17">
        <f>M18</f>
        <v>100</v>
      </c>
    </row>
    <row r="17" spans="1:13" s="18" customFormat="1" x14ac:dyDescent="0.25">
      <c r="A17" s="19" t="s">
        <v>31</v>
      </c>
      <c r="B17" s="15" t="s">
        <v>32</v>
      </c>
      <c r="C17" s="15"/>
      <c r="D17" s="15"/>
      <c r="E17" s="15"/>
      <c r="F17" s="15"/>
      <c r="G17" s="15"/>
      <c r="H17" s="15"/>
      <c r="I17" s="15"/>
      <c r="J17" s="20">
        <v>0</v>
      </c>
      <c r="K17" s="20">
        <v>0</v>
      </c>
      <c r="L17" s="20">
        <v>0</v>
      </c>
      <c r="M17" s="20">
        <v>0</v>
      </c>
    </row>
    <row r="18" spans="1:13" x14ac:dyDescent="0.25">
      <c r="A18" s="19" t="s">
        <v>33</v>
      </c>
      <c r="B18" s="15" t="s">
        <v>34</v>
      </c>
      <c r="C18" s="15"/>
      <c r="D18" s="15"/>
      <c r="E18" s="15"/>
      <c r="F18" s="15"/>
      <c r="G18" s="15"/>
      <c r="H18" s="15"/>
      <c r="I18" s="15"/>
      <c r="J18" s="20">
        <v>0</v>
      </c>
      <c r="K18" s="20">
        <v>100</v>
      </c>
      <c r="L18" s="20">
        <v>100</v>
      </c>
      <c r="M18" s="20">
        <v>100</v>
      </c>
    </row>
    <row r="19" spans="1:13" x14ac:dyDescent="0.25">
      <c r="A19" s="19"/>
      <c r="B19" s="15"/>
      <c r="C19" s="15"/>
      <c r="D19" s="15"/>
      <c r="E19" s="15"/>
      <c r="F19" s="15"/>
      <c r="G19" s="15"/>
      <c r="H19" s="15"/>
      <c r="I19" s="15"/>
      <c r="J19" s="16"/>
      <c r="K19" s="16"/>
      <c r="L19" s="16"/>
      <c r="M19" s="16"/>
    </row>
    <row r="20" spans="1:13" x14ac:dyDescent="0.25">
      <c r="A20" s="13" t="s">
        <v>35</v>
      </c>
      <c r="B20" s="14" t="s">
        <v>36</v>
      </c>
      <c r="C20" s="15"/>
      <c r="D20" s="15"/>
      <c r="E20" s="15"/>
      <c r="F20" s="15"/>
      <c r="G20" s="15"/>
      <c r="H20" s="15"/>
      <c r="I20" s="15"/>
      <c r="J20" s="17">
        <f>J21</f>
        <v>8511.732</v>
      </c>
      <c r="K20" s="17">
        <f>K21</f>
        <v>-3088.8529999999992</v>
      </c>
      <c r="L20" s="17">
        <v>5422.8790000000008</v>
      </c>
      <c r="M20" s="17">
        <f>M21</f>
        <v>5422.8789999999999</v>
      </c>
    </row>
    <row r="21" spans="1:13" ht="31.5" customHeight="1" x14ac:dyDescent="0.25">
      <c r="A21" s="19" t="s">
        <v>37</v>
      </c>
      <c r="B21" s="73" t="s">
        <v>38</v>
      </c>
      <c r="C21" s="73"/>
      <c r="D21" s="73"/>
      <c r="E21" s="73"/>
      <c r="F21" s="73"/>
      <c r="G21" s="73"/>
      <c r="H21" s="73"/>
      <c r="I21" s="15"/>
      <c r="J21" s="20">
        <v>8511.732</v>
      </c>
      <c r="K21" s="20">
        <f>L21-J21</f>
        <v>-3088.8529999999992</v>
      </c>
      <c r="L21" s="20">
        <v>5422.8790000000008</v>
      </c>
      <c r="M21" s="20">
        <v>5422.8789999999999</v>
      </c>
    </row>
    <row r="22" spans="1:13" x14ac:dyDescent="0.25">
      <c r="A22" s="19"/>
      <c r="B22" s="15"/>
      <c r="C22" s="15"/>
      <c r="D22" s="15"/>
      <c r="E22" s="15"/>
      <c r="F22" s="15"/>
      <c r="G22" s="15"/>
      <c r="H22" s="15"/>
      <c r="I22" s="15"/>
      <c r="J22" s="16"/>
      <c r="K22" s="16"/>
      <c r="L22" s="16"/>
      <c r="M22" s="16"/>
    </row>
    <row r="23" spans="1:13" x14ac:dyDescent="0.25">
      <c r="A23" s="13" t="s">
        <v>39</v>
      </c>
      <c r="B23" s="14" t="s">
        <v>40</v>
      </c>
      <c r="C23" s="15"/>
      <c r="D23" s="15"/>
      <c r="E23" s="15"/>
      <c r="F23" s="15"/>
      <c r="G23" s="15"/>
      <c r="H23" s="15"/>
      <c r="I23" s="15"/>
      <c r="J23" s="17">
        <f>J24+J25</f>
        <v>4188.6000000000004</v>
      </c>
      <c r="K23" s="17">
        <f>K24+K25</f>
        <v>2119</v>
      </c>
      <c r="L23" s="17">
        <v>6307.6</v>
      </c>
      <c r="M23" s="17">
        <f>M24+M25</f>
        <v>6307.6</v>
      </c>
    </row>
    <row r="24" spans="1:13" x14ac:dyDescent="0.25">
      <c r="A24" s="19" t="s">
        <v>41</v>
      </c>
      <c r="B24" s="73" t="s">
        <v>42</v>
      </c>
      <c r="C24" s="73"/>
      <c r="D24" s="73"/>
      <c r="E24" s="73"/>
      <c r="F24" s="73"/>
      <c r="G24" s="73"/>
      <c r="H24" s="73"/>
      <c r="I24" s="73"/>
      <c r="J24" s="20">
        <v>3075.6</v>
      </c>
      <c r="K24" s="20">
        <f>L24-J24</f>
        <v>2968.9</v>
      </c>
      <c r="L24" s="20">
        <v>6044.5</v>
      </c>
      <c r="M24" s="20">
        <v>6044.5</v>
      </c>
    </row>
    <row r="25" spans="1:13" ht="32.25" customHeight="1" x14ac:dyDescent="0.25">
      <c r="A25" s="19" t="s">
        <v>43</v>
      </c>
      <c r="B25" s="73" t="s">
        <v>44</v>
      </c>
      <c r="C25" s="73"/>
      <c r="D25" s="73"/>
      <c r="E25" s="73"/>
      <c r="F25" s="73"/>
      <c r="G25" s="73"/>
      <c r="H25" s="73"/>
      <c r="I25" s="73"/>
      <c r="J25" s="21">
        <v>1113</v>
      </c>
      <c r="K25" s="20">
        <f>L25-J25</f>
        <v>-849.9</v>
      </c>
      <c r="L25" s="20">
        <v>263.10000000000002</v>
      </c>
      <c r="M25" s="21">
        <v>263.10000000000002</v>
      </c>
    </row>
    <row r="26" spans="1:13" x14ac:dyDescent="0.25">
      <c r="A26" s="19"/>
      <c r="B26" s="15"/>
      <c r="C26" s="15"/>
      <c r="D26" s="15"/>
      <c r="E26" s="15"/>
      <c r="F26" s="15"/>
      <c r="G26" s="15"/>
      <c r="H26" s="15"/>
      <c r="I26" s="15"/>
      <c r="J26" s="16"/>
      <c r="K26" s="16"/>
      <c r="L26" s="16"/>
      <c r="M26" s="16"/>
    </row>
    <row r="27" spans="1:13" x14ac:dyDescent="0.25">
      <c r="A27" s="13" t="s">
        <v>45</v>
      </c>
      <c r="B27" s="14" t="s">
        <v>46</v>
      </c>
      <c r="C27" s="15"/>
      <c r="D27" s="15"/>
      <c r="E27" s="15"/>
      <c r="F27" s="15"/>
      <c r="G27" s="15"/>
      <c r="H27" s="15"/>
      <c r="I27" s="15"/>
      <c r="J27" s="17">
        <f>J28+J29+J30+J32+J33</f>
        <v>18578</v>
      </c>
      <c r="K27" s="17">
        <f>K28+K29+K30+K32+K33</f>
        <v>-446.14599999999871</v>
      </c>
      <c r="L27" s="17">
        <v>18131.854000000003</v>
      </c>
      <c r="M27" s="17">
        <f>M28+M29+M30+M32+M33</f>
        <v>16240.406999999999</v>
      </c>
    </row>
    <row r="28" spans="1:13" x14ac:dyDescent="0.25">
      <c r="A28" s="19" t="s">
        <v>47</v>
      </c>
      <c r="B28" s="15" t="s">
        <v>48</v>
      </c>
      <c r="C28" s="15"/>
      <c r="D28" s="15"/>
      <c r="E28" s="15"/>
      <c r="F28" s="15"/>
      <c r="G28" s="15"/>
      <c r="H28" s="15"/>
      <c r="I28" s="15"/>
      <c r="J28" s="16">
        <v>2</v>
      </c>
      <c r="K28" s="16">
        <f t="shared" ref="K28:K33" si="1">L28-J28</f>
        <v>8.0709999999999997</v>
      </c>
      <c r="L28" s="20">
        <v>10.071</v>
      </c>
      <c r="M28" s="16">
        <v>10.071</v>
      </c>
    </row>
    <row r="29" spans="1:13" x14ac:dyDescent="0.25">
      <c r="A29" s="19" t="s">
        <v>49</v>
      </c>
      <c r="B29" s="15" t="s">
        <v>50</v>
      </c>
      <c r="C29" s="15"/>
      <c r="D29" s="15"/>
      <c r="E29" s="15"/>
      <c r="F29" s="15"/>
      <c r="G29" s="15"/>
      <c r="H29" s="15"/>
      <c r="I29" s="15"/>
      <c r="J29" s="16">
        <f>2055</f>
        <v>2055</v>
      </c>
      <c r="K29" s="16">
        <f t="shared" si="1"/>
        <v>442.62699999999995</v>
      </c>
      <c r="L29" s="20">
        <v>2497.627</v>
      </c>
      <c r="M29" s="16">
        <v>2132.866</v>
      </c>
    </row>
    <row r="30" spans="1:13" x14ac:dyDescent="0.25">
      <c r="A30" s="19" t="s">
        <v>51</v>
      </c>
      <c r="B30" s="15" t="s">
        <v>52</v>
      </c>
      <c r="C30" s="15"/>
      <c r="D30" s="15"/>
      <c r="E30" s="15"/>
      <c r="F30" s="15"/>
      <c r="G30" s="15"/>
      <c r="H30" s="15"/>
      <c r="I30" s="15"/>
      <c r="J30" s="16">
        <f>J31</f>
        <v>15021</v>
      </c>
      <c r="K30" s="16">
        <f t="shared" si="1"/>
        <v>434.57800000000134</v>
      </c>
      <c r="L30" s="20">
        <v>15455.578000000001</v>
      </c>
      <c r="M30" s="16">
        <v>14072.880999999999</v>
      </c>
    </row>
    <row r="31" spans="1:13" x14ac:dyDescent="0.25">
      <c r="A31" s="19" t="s">
        <v>53</v>
      </c>
      <c r="B31" s="15" t="s">
        <v>54</v>
      </c>
      <c r="C31" s="15"/>
      <c r="D31" s="15"/>
      <c r="E31" s="15"/>
      <c r="F31" s="15"/>
      <c r="G31" s="15"/>
      <c r="H31" s="15"/>
      <c r="I31" s="15"/>
      <c r="J31" s="16">
        <f>15021</f>
        <v>15021</v>
      </c>
      <c r="K31" s="16">
        <f t="shared" si="1"/>
        <v>434.57800000000134</v>
      </c>
      <c r="L31" s="20">
        <v>15455.578000000001</v>
      </c>
      <c r="M31" s="16">
        <v>14072.880999999999</v>
      </c>
    </row>
    <row r="32" spans="1:13" x14ac:dyDescent="0.25">
      <c r="A32" s="19" t="s">
        <v>55</v>
      </c>
      <c r="B32" s="15" t="s">
        <v>56</v>
      </c>
      <c r="C32" s="15"/>
      <c r="D32" s="15"/>
      <c r="E32" s="15"/>
      <c r="F32" s="15"/>
      <c r="G32" s="15"/>
      <c r="H32" s="15"/>
      <c r="I32" s="15"/>
      <c r="J32" s="16">
        <v>1500</v>
      </c>
      <c r="K32" s="16">
        <f t="shared" si="1"/>
        <v>-1500</v>
      </c>
      <c r="L32" s="20">
        <v>0</v>
      </c>
      <c r="M32" s="16">
        <v>0</v>
      </c>
    </row>
    <row r="33" spans="1:13" ht="18" customHeight="1" x14ac:dyDescent="0.25">
      <c r="A33" s="19" t="s">
        <v>57</v>
      </c>
      <c r="B33" s="73" t="s">
        <v>58</v>
      </c>
      <c r="C33" s="73"/>
      <c r="D33" s="73"/>
      <c r="E33" s="73"/>
      <c r="F33" s="73"/>
      <c r="G33" s="73"/>
      <c r="H33" s="73"/>
      <c r="I33" s="15"/>
      <c r="J33" s="16">
        <v>0</v>
      </c>
      <c r="K33" s="16">
        <f t="shared" si="1"/>
        <v>168.578</v>
      </c>
      <c r="L33" s="20">
        <v>168.578</v>
      </c>
      <c r="M33" s="16">
        <v>24.588999999999999</v>
      </c>
    </row>
    <row r="34" spans="1:13" x14ac:dyDescent="0.25">
      <c r="A34" s="19"/>
      <c r="B34" s="15"/>
      <c r="C34" s="15"/>
      <c r="D34" s="15"/>
      <c r="E34" s="15"/>
      <c r="F34" s="15"/>
      <c r="G34" s="15"/>
      <c r="H34" s="15"/>
      <c r="I34" s="15"/>
      <c r="J34" s="16"/>
      <c r="K34" s="16"/>
      <c r="L34" s="16"/>
      <c r="M34" s="16"/>
    </row>
    <row r="35" spans="1:13" x14ac:dyDescent="0.25">
      <c r="A35" s="13" t="s">
        <v>59</v>
      </c>
      <c r="B35" s="14" t="s">
        <v>60</v>
      </c>
      <c r="C35" s="15"/>
      <c r="D35" s="15"/>
      <c r="E35" s="15"/>
      <c r="F35" s="15"/>
      <c r="G35" s="15"/>
      <c r="H35" s="15"/>
      <c r="I35" s="15"/>
      <c r="J35" s="17">
        <f>SUM(J36:J40)</f>
        <v>999.99927000000002</v>
      </c>
      <c r="K35" s="17">
        <f>SUM(K36:K40)</f>
        <v>1562.8529999999998</v>
      </c>
      <c r="L35" s="17">
        <v>2562.8522700000003</v>
      </c>
      <c r="M35" s="17">
        <f>SUM(M36:M40)</f>
        <v>2562.8519999999999</v>
      </c>
    </row>
    <row r="36" spans="1:13" x14ac:dyDescent="0.25">
      <c r="A36" s="19" t="s">
        <v>61</v>
      </c>
      <c r="B36" s="71" t="s">
        <v>62</v>
      </c>
      <c r="C36" s="71"/>
      <c r="D36" s="71"/>
      <c r="E36" s="71"/>
      <c r="F36" s="71"/>
      <c r="G36" s="71"/>
      <c r="H36" s="71"/>
      <c r="I36" s="15"/>
      <c r="J36" s="20">
        <v>0</v>
      </c>
      <c r="K36" s="20">
        <f>L36-J36</f>
        <v>729.72799999999995</v>
      </c>
      <c r="L36" s="20">
        <v>729.72799999999995</v>
      </c>
      <c r="M36" s="20">
        <v>729.72799999999995</v>
      </c>
    </row>
    <row r="37" spans="1:13" x14ac:dyDescent="0.25">
      <c r="A37" s="19" t="s">
        <v>63</v>
      </c>
      <c r="B37" s="15" t="s">
        <v>64</v>
      </c>
      <c r="C37" s="15"/>
      <c r="D37" s="15"/>
      <c r="E37" s="15"/>
      <c r="F37" s="15"/>
      <c r="G37" s="15"/>
      <c r="H37" s="15"/>
      <c r="I37" s="15"/>
      <c r="J37" s="16">
        <v>0</v>
      </c>
      <c r="K37" s="20">
        <f>L37-J37</f>
        <v>0</v>
      </c>
      <c r="L37" s="16">
        <v>0</v>
      </c>
      <c r="M37" s="16">
        <v>0</v>
      </c>
    </row>
    <row r="38" spans="1:13" x14ac:dyDescent="0.25">
      <c r="A38" s="19" t="s">
        <v>65</v>
      </c>
      <c r="B38" s="15" t="s">
        <v>66</v>
      </c>
      <c r="C38" s="15"/>
      <c r="D38" s="15"/>
      <c r="E38" s="15"/>
      <c r="F38" s="15"/>
      <c r="G38" s="15"/>
      <c r="H38" s="15"/>
      <c r="I38" s="15"/>
      <c r="J38" s="16">
        <f>787.401</f>
        <v>787.40099999999995</v>
      </c>
      <c r="K38" s="20">
        <f>L38-J38</f>
        <v>551.18099999999993</v>
      </c>
      <c r="L38" s="16">
        <v>1338.5819999999999</v>
      </c>
      <c r="M38" s="16">
        <v>1338.5820000000001</v>
      </c>
    </row>
    <row r="39" spans="1:13" x14ac:dyDescent="0.25">
      <c r="A39" s="19" t="s">
        <v>67</v>
      </c>
      <c r="B39" s="15" t="s">
        <v>68</v>
      </c>
      <c r="C39" s="15"/>
      <c r="D39" s="15"/>
      <c r="E39" s="15"/>
      <c r="F39" s="15"/>
      <c r="G39" s="15"/>
      <c r="H39" s="15"/>
      <c r="I39" s="15"/>
      <c r="J39" s="16">
        <f>J38*0.27</f>
        <v>212.59827000000001</v>
      </c>
      <c r="K39" s="20">
        <f>L39-J39</f>
        <v>148.81900000000002</v>
      </c>
      <c r="L39" s="16">
        <v>361.41727000000003</v>
      </c>
      <c r="M39" s="16">
        <v>361.41699999999997</v>
      </c>
    </row>
    <row r="40" spans="1:13" x14ac:dyDescent="0.25">
      <c r="A40" s="19" t="s">
        <v>69</v>
      </c>
      <c r="B40" s="15" t="s">
        <v>70</v>
      </c>
      <c r="C40" s="15"/>
      <c r="D40" s="15"/>
      <c r="E40" s="15"/>
      <c r="F40" s="15"/>
      <c r="G40" s="15"/>
      <c r="H40" s="15"/>
      <c r="I40" s="15"/>
      <c r="J40" s="16"/>
      <c r="K40" s="20">
        <f>L40-J40</f>
        <v>133.125</v>
      </c>
      <c r="L40" s="16">
        <v>133.125</v>
      </c>
      <c r="M40" s="16">
        <v>133.125</v>
      </c>
    </row>
    <row r="41" spans="1:13" x14ac:dyDescent="0.25">
      <c r="A41" s="19"/>
      <c r="B41" s="15"/>
      <c r="C41" s="15"/>
      <c r="D41" s="15"/>
      <c r="E41" s="15"/>
      <c r="F41" s="15"/>
      <c r="G41" s="15"/>
      <c r="H41" s="15"/>
      <c r="I41" s="15"/>
      <c r="J41" s="16"/>
      <c r="K41" s="16"/>
      <c r="L41" s="16"/>
      <c r="M41" s="16"/>
    </row>
    <row r="42" spans="1:13" x14ac:dyDescent="0.25">
      <c r="A42" s="13" t="s">
        <v>71</v>
      </c>
      <c r="B42" s="14" t="s">
        <v>72</v>
      </c>
      <c r="C42" s="15"/>
      <c r="D42" s="15"/>
      <c r="E42" s="15"/>
      <c r="F42" s="15"/>
      <c r="G42" s="15"/>
      <c r="H42" s="15"/>
      <c r="I42" s="15"/>
      <c r="J42" s="17">
        <f>SUM(J43:J46)</f>
        <v>1638.3309999999999</v>
      </c>
      <c r="K42" s="17">
        <f>SUM(K43:K46)</f>
        <v>-9.9999999997635314E-4</v>
      </c>
      <c r="L42" s="17">
        <v>1638.33</v>
      </c>
      <c r="M42" s="17">
        <f>SUM(M43:M46)</f>
        <v>926.74900000000002</v>
      </c>
    </row>
    <row r="43" spans="1:13" x14ac:dyDescent="0.25">
      <c r="A43" s="19" t="s">
        <v>73</v>
      </c>
      <c r="B43" s="15" t="s">
        <v>74</v>
      </c>
      <c r="C43" s="15"/>
      <c r="D43" s="15"/>
      <c r="E43" s="15"/>
      <c r="F43" s="15"/>
      <c r="G43" s="15"/>
      <c r="H43" s="15"/>
      <c r="I43" s="15"/>
      <c r="J43" s="21">
        <v>768</v>
      </c>
      <c r="K43" s="21">
        <f>L43-J43</f>
        <v>-9.9999999997635314E-4</v>
      </c>
      <c r="L43" s="21">
        <v>767.99900000000002</v>
      </c>
      <c r="M43" s="21">
        <v>767.99900000000002</v>
      </c>
    </row>
    <row r="44" spans="1:13" x14ac:dyDescent="0.25">
      <c r="A44" s="19" t="s">
        <v>75</v>
      </c>
      <c r="B44" s="15" t="s">
        <v>76</v>
      </c>
      <c r="C44" s="15"/>
      <c r="D44" s="15"/>
      <c r="E44" s="15"/>
      <c r="F44" s="15"/>
      <c r="G44" s="15"/>
      <c r="H44" s="15"/>
      <c r="I44" s="15"/>
      <c r="J44" s="16">
        <f>435.3+250</f>
        <v>685.3</v>
      </c>
      <c r="K44" s="21">
        <f>L44-J44</f>
        <v>0</v>
      </c>
      <c r="L44" s="16">
        <v>685.3</v>
      </c>
      <c r="M44" s="16">
        <v>125</v>
      </c>
    </row>
    <row r="45" spans="1:13" x14ac:dyDescent="0.25">
      <c r="A45" s="19" t="s">
        <v>77</v>
      </c>
      <c r="B45" s="15" t="s">
        <v>68</v>
      </c>
      <c r="C45" s="15"/>
      <c r="D45" s="15"/>
      <c r="E45" s="15"/>
      <c r="F45" s="15"/>
      <c r="G45" s="15"/>
      <c r="H45" s="15"/>
      <c r="I45" s="15"/>
      <c r="J45" s="16">
        <f>J44*0.27</f>
        <v>185.03100000000001</v>
      </c>
      <c r="K45" s="21">
        <f>L45-J45</f>
        <v>0</v>
      </c>
      <c r="L45" s="16">
        <v>185.03100000000001</v>
      </c>
      <c r="M45" s="16">
        <v>33.75</v>
      </c>
    </row>
    <row r="46" spans="1:13" x14ac:dyDescent="0.25">
      <c r="A46" s="19" t="s">
        <v>78</v>
      </c>
      <c r="B46" s="15" t="s">
        <v>70</v>
      </c>
      <c r="C46" s="15"/>
      <c r="D46" s="15"/>
      <c r="E46" s="15"/>
      <c r="F46" s="15"/>
      <c r="G46" s="15"/>
      <c r="H46" s="15"/>
      <c r="I46" s="15"/>
      <c r="J46" s="16"/>
      <c r="K46" s="16"/>
      <c r="L46" s="16"/>
      <c r="M46" s="16"/>
    </row>
    <row r="47" spans="1:13" x14ac:dyDescent="0.25">
      <c r="A47" s="19"/>
      <c r="B47" s="15"/>
      <c r="C47" s="15"/>
      <c r="D47" s="15"/>
      <c r="E47" s="15"/>
      <c r="F47" s="15"/>
      <c r="G47" s="15"/>
      <c r="H47" s="15"/>
      <c r="I47" s="15"/>
      <c r="J47" s="16"/>
      <c r="K47" s="16"/>
      <c r="L47" s="16"/>
      <c r="M47" s="16"/>
    </row>
    <row r="48" spans="1:13" x14ac:dyDescent="0.25">
      <c r="A48" s="13" t="s">
        <v>79</v>
      </c>
      <c r="B48" s="14" t="s">
        <v>80</v>
      </c>
      <c r="C48" s="15"/>
      <c r="D48" s="15"/>
      <c r="E48" s="15"/>
      <c r="F48" s="15"/>
      <c r="G48" s="15"/>
      <c r="H48" s="15"/>
      <c r="I48" s="15"/>
      <c r="J48" s="17">
        <f>SUM(J49:J50)</f>
        <v>704.85</v>
      </c>
      <c r="K48" s="17">
        <f>SUM(K49:K50)</f>
        <v>0</v>
      </c>
      <c r="L48" s="17">
        <v>704.85</v>
      </c>
      <c r="M48" s="17">
        <f>SUM(M49:M50)</f>
        <v>352.42500000000001</v>
      </c>
    </row>
    <row r="49" spans="1:13" x14ac:dyDescent="0.25">
      <c r="A49" s="19" t="s">
        <v>81</v>
      </c>
      <c r="B49" s="15" t="s">
        <v>76</v>
      </c>
      <c r="C49" s="15"/>
      <c r="D49" s="15"/>
      <c r="E49" s="15"/>
      <c r="F49" s="15"/>
      <c r="G49" s="15"/>
      <c r="H49" s="15"/>
      <c r="I49" s="15"/>
      <c r="J49" s="16">
        <v>555</v>
      </c>
      <c r="K49" s="16">
        <v>0</v>
      </c>
      <c r="L49" s="16">
        <v>555</v>
      </c>
      <c r="M49" s="16">
        <v>277.5</v>
      </c>
    </row>
    <row r="50" spans="1:13" x14ac:dyDescent="0.25">
      <c r="A50" s="19" t="s">
        <v>82</v>
      </c>
      <c r="B50" s="15" t="s">
        <v>68</v>
      </c>
      <c r="C50" s="15"/>
      <c r="D50" s="15"/>
      <c r="E50" s="15"/>
      <c r="F50" s="15"/>
      <c r="G50" s="15"/>
      <c r="H50" s="15"/>
      <c r="I50" s="15"/>
      <c r="J50" s="16">
        <f>J49*0.27</f>
        <v>149.85000000000002</v>
      </c>
      <c r="K50" s="16">
        <v>0</v>
      </c>
      <c r="L50" s="16">
        <v>149.85000000000002</v>
      </c>
      <c r="M50" s="16">
        <v>74.924999999999997</v>
      </c>
    </row>
    <row r="51" spans="1:13" x14ac:dyDescent="0.25">
      <c r="A51" s="19"/>
      <c r="B51" s="15"/>
      <c r="C51" s="15"/>
      <c r="D51" s="15"/>
      <c r="E51" s="15"/>
      <c r="F51" s="15"/>
      <c r="G51" s="15"/>
      <c r="H51" s="15"/>
      <c r="I51" s="15"/>
      <c r="J51" s="16"/>
      <c r="K51" s="16"/>
      <c r="L51" s="16"/>
      <c r="M51" s="16"/>
    </row>
    <row r="52" spans="1:13" x14ac:dyDescent="0.25">
      <c r="A52" s="13" t="s">
        <v>83</v>
      </c>
      <c r="B52" s="14" t="s">
        <v>84</v>
      </c>
      <c r="C52" s="15"/>
      <c r="D52" s="15"/>
      <c r="E52" s="15"/>
      <c r="F52" s="15"/>
      <c r="G52" s="15"/>
      <c r="H52" s="15"/>
      <c r="I52" s="15"/>
      <c r="J52" s="17">
        <f>SUM(J53:J58)</f>
        <v>4628.71569</v>
      </c>
      <c r="K52" s="17">
        <f>SUM(K53:K60)</f>
        <v>-403.11899999999991</v>
      </c>
      <c r="L52" s="17">
        <v>4225.5966900000003</v>
      </c>
      <c r="M52" s="17">
        <f>SUM(M53:M60)</f>
        <v>4660.8960000000015</v>
      </c>
    </row>
    <row r="53" spans="1:13" x14ac:dyDescent="0.25">
      <c r="A53" s="19" t="s">
        <v>85</v>
      </c>
      <c r="B53" s="22" t="s">
        <v>86</v>
      </c>
      <c r="C53" s="15"/>
      <c r="D53" s="15"/>
      <c r="E53" s="15"/>
      <c r="F53" s="15"/>
      <c r="G53" s="15"/>
      <c r="H53" s="15"/>
      <c r="I53" s="15"/>
      <c r="J53" s="20">
        <v>0</v>
      </c>
      <c r="K53" s="20">
        <f>L53-J53</f>
        <v>0</v>
      </c>
      <c r="L53" s="20">
        <v>0</v>
      </c>
      <c r="M53" s="20">
        <v>0</v>
      </c>
    </row>
    <row r="54" spans="1:13" x14ac:dyDescent="0.25">
      <c r="A54" s="19" t="s">
        <v>87</v>
      </c>
      <c r="B54" s="15" t="s">
        <v>64</v>
      </c>
      <c r="C54" s="15"/>
      <c r="D54" s="15"/>
      <c r="E54" s="15"/>
      <c r="F54" s="15"/>
      <c r="G54" s="15"/>
      <c r="H54" s="15"/>
      <c r="I54" s="15"/>
      <c r="J54" s="16">
        <f>960+69.6+30+850+29.784-147.638</f>
        <v>1791.7460000000001</v>
      </c>
      <c r="K54" s="20">
        <f t="shared" ref="K54:K60" si="2">L54-J54</f>
        <v>-714.64599999999996</v>
      </c>
      <c r="L54" s="16">
        <v>1077.1000000000001</v>
      </c>
      <c r="M54" s="16">
        <v>1512.4</v>
      </c>
    </row>
    <row r="55" spans="1:13" x14ac:dyDescent="0.25">
      <c r="A55" s="19" t="s">
        <v>88</v>
      </c>
      <c r="B55" s="15" t="s">
        <v>89</v>
      </c>
      <c r="C55" s="15"/>
      <c r="D55" s="15"/>
      <c r="E55" s="15"/>
      <c r="F55" s="15"/>
      <c r="G55" s="15"/>
      <c r="H55" s="15"/>
      <c r="I55" s="15"/>
      <c r="J55" s="16">
        <f>500+890</f>
        <v>1390</v>
      </c>
      <c r="K55" s="20">
        <f t="shared" si="2"/>
        <v>29.093000000000075</v>
      </c>
      <c r="L55" s="16">
        <v>1419.0930000000001</v>
      </c>
      <c r="M55" s="16">
        <v>1419.0930000000001</v>
      </c>
    </row>
    <row r="56" spans="1:13" x14ac:dyDescent="0.25">
      <c r="A56" s="19" t="s">
        <v>90</v>
      </c>
      <c r="B56" s="15" t="s">
        <v>91</v>
      </c>
      <c r="C56" s="15"/>
      <c r="D56" s="15"/>
      <c r="E56" s="15"/>
      <c r="F56" s="15"/>
      <c r="G56" s="15"/>
      <c r="H56" s="15"/>
      <c r="I56" s="15"/>
      <c r="J56" s="16"/>
      <c r="K56" s="20">
        <f t="shared" si="2"/>
        <v>266.91500000000002</v>
      </c>
      <c r="L56" s="16">
        <v>266.91500000000002</v>
      </c>
      <c r="M56" s="16">
        <v>266.91500000000002</v>
      </c>
    </row>
    <row r="57" spans="1:13" x14ac:dyDescent="0.25">
      <c r="A57" s="19" t="s">
        <v>92</v>
      </c>
      <c r="B57" s="15" t="s">
        <v>68</v>
      </c>
      <c r="C57" s="15"/>
      <c r="D57" s="15"/>
      <c r="E57" s="15"/>
      <c r="F57" s="15"/>
      <c r="G57" s="15"/>
      <c r="H57" s="15"/>
      <c r="I57" s="15"/>
      <c r="J57" s="16">
        <f>(J54+J55)*0.27</f>
        <v>859.0714200000001</v>
      </c>
      <c r="K57" s="20">
        <f t="shared" si="2"/>
        <v>-67.563999999999965</v>
      </c>
      <c r="L57" s="16">
        <v>791.50742000000014</v>
      </c>
      <c r="M57" s="16">
        <v>791.50699999999995</v>
      </c>
    </row>
    <row r="58" spans="1:13" x14ac:dyDescent="0.25">
      <c r="A58" s="19" t="s">
        <v>93</v>
      </c>
      <c r="B58" s="15" t="s">
        <v>70</v>
      </c>
      <c r="C58" s="15"/>
      <c r="D58" s="15"/>
      <c r="E58" s="15"/>
      <c r="F58" s="15"/>
      <c r="G58" s="15"/>
      <c r="H58" s="15"/>
      <c r="I58" s="15"/>
      <c r="J58" s="16">
        <f>J39+(J55*0.27)</f>
        <v>587.89827000000002</v>
      </c>
      <c r="K58" s="20">
        <f t="shared" si="2"/>
        <v>-143.02300000000002</v>
      </c>
      <c r="L58" s="16">
        <v>444.87527</v>
      </c>
      <c r="M58" s="16">
        <v>444.875</v>
      </c>
    </row>
    <row r="59" spans="1:13" x14ac:dyDescent="0.25">
      <c r="A59" s="19" t="s">
        <v>94</v>
      </c>
      <c r="B59" s="15" t="s">
        <v>95</v>
      </c>
      <c r="C59" s="15"/>
      <c r="D59" s="15"/>
      <c r="E59" s="15"/>
      <c r="F59" s="15"/>
      <c r="G59" s="15"/>
      <c r="H59" s="15"/>
      <c r="I59" s="15"/>
      <c r="J59" s="16"/>
      <c r="K59" s="20">
        <f t="shared" si="2"/>
        <v>226.1</v>
      </c>
      <c r="L59" s="16">
        <v>226.1</v>
      </c>
      <c r="M59" s="16">
        <v>226.1</v>
      </c>
    </row>
    <row r="60" spans="1:13" x14ac:dyDescent="0.25">
      <c r="A60" s="19" t="s">
        <v>96</v>
      </c>
      <c r="B60" s="15" t="s">
        <v>97</v>
      </c>
      <c r="C60" s="15"/>
      <c r="D60" s="15"/>
      <c r="E60" s="15"/>
      <c r="F60" s="15"/>
      <c r="G60" s="15"/>
      <c r="H60" s="15"/>
      <c r="I60" s="15"/>
      <c r="J60" s="16"/>
      <c r="K60" s="20">
        <f t="shared" si="2"/>
        <v>6.0000000000000001E-3</v>
      </c>
      <c r="L60" s="16">
        <v>6.0000000000000001E-3</v>
      </c>
      <c r="M60" s="16">
        <v>6.0000000000000001E-3</v>
      </c>
    </row>
    <row r="61" spans="1:13" x14ac:dyDescent="0.25">
      <c r="A61" s="19"/>
      <c r="B61" s="15"/>
      <c r="C61" s="15"/>
      <c r="D61" s="15"/>
      <c r="E61" s="15"/>
      <c r="F61" s="15"/>
      <c r="G61" s="15"/>
      <c r="H61" s="15"/>
      <c r="I61" s="15"/>
      <c r="J61" s="16"/>
      <c r="K61" s="16"/>
      <c r="L61" s="16"/>
      <c r="M61" s="16"/>
    </row>
    <row r="62" spans="1:13" s="18" customFormat="1" x14ac:dyDescent="0.25">
      <c r="A62" s="13" t="s">
        <v>98</v>
      </c>
      <c r="B62" s="14" t="s">
        <v>99</v>
      </c>
      <c r="C62" s="14"/>
      <c r="D62" s="14"/>
      <c r="E62" s="14"/>
      <c r="F62" s="14"/>
      <c r="G62" s="14"/>
      <c r="H62" s="14"/>
      <c r="I62" s="14"/>
      <c r="J62" s="17"/>
      <c r="K62" s="17">
        <f>SUM(K63:K64)</f>
        <v>34.234999999999999</v>
      </c>
      <c r="L62" s="17">
        <v>34.234999999999999</v>
      </c>
      <c r="M62" s="17">
        <v>34.234999999999999</v>
      </c>
    </row>
    <row r="63" spans="1:13" s="18" customFormat="1" x14ac:dyDescent="0.25">
      <c r="A63" s="23" t="s">
        <v>100</v>
      </c>
      <c r="B63" s="24" t="s">
        <v>101</v>
      </c>
      <c r="C63" s="25"/>
      <c r="D63" s="25"/>
      <c r="E63" s="25"/>
      <c r="F63" s="25"/>
      <c r="G63" s="25"/>
      <c r="H63" s="25"/>
      <c r="I63" s="25"/>
      <c r="J63" s="26"/>
      <c r="K63" s="27">
        <v>4.8000000000000001E-2</v>
      </c>
      <c r="L63" s="27">
        <v>4.8000000000000001E-2</v>
      </c>
      <c r="M63" s="27">
        <v>4.8000000000000001E-2</v>
      </c>
    </row>
    <row r="64" spans="1:13" ht="15.75" thickBot="1" x14ac:dyDescent="0.3">
      <c r="A64" s="28" t="s">
        <v>102</v>
      </c>
      <c r="B64" s="29" t="s">
        <v>97</v>
      </c>
      <c r="C64" s="29"/>
      <c r="D64" s="29"/>
      <c r="E64" s="29"/>
      <c r="F64" s="29"/>
      <c r="G64" s="29"/>
      <c r="H64" s="29"/>
      <c r="I64" s="29"/>
      <c r="J64" s="30"/>
      <c r="K64" s="30">
        <v>34.186999999999998</v>
      </c>
      <c r="L64" s="30">
        <v>34.186999999999998</v>
      </c>
      <c r="M64" s="30">
        <v>34.186999999999998</v>
      </c>
    </row>
    <row r="65" spans="1:13" ht="15.75" thickBot="1" x14ac:dyDescent="0.3">
      <c r="A65" s="31" t="s">
        <v>103</v>
      </c>
      <c r="B65" s="32"/>
      <c r="C65" s="32"/>
      <c r="D65" s="32"/>
      <c r="E65" s="32"/>
      <c r="F65" s="32"/>
      <c r="G65" s="32"/>
      <c r="H65" s="32"/>
      <c r="I65" s="32"/>
      <c r="J65" s="33">
        <f>J6+J16+J20+J23+J27+J35+J42+J48+J52+J62</f>
        <v>60151.880959999995</v>
      </c>
      <c r="K65" s="33">
        <f>K6+K16+K20+K23+K27+K35+K42+K48+K52+K62</f>
        <v>1563.9050000000022</v>
      </c>
      <c r="L65" s="33">
        <v>61715.785960000008</v>
      </c>
      <c r="M65" s="33">
        <f>M6+M16+M20+M23+M27+M35+M42+M48+M52+M62</f>
        <v>59195.632000000005</v>
      </c>
    </row>
    <row r="66" spans="1:13" x14ac:dyDescent="0.25">
      <c r="J66" s="34"/>
      <c r="K66" s="34"/>
      <c r="L66" s="34"/>
      <c r="M66" s="34"/>
    </row>
    <row r="67" spans="1:13" ht="15.75" thickBot="1" x14ac:dyDescent="0.3">
      <c r="J67" s="34"/>
      <c r="K67" s="34"/>
      <c r="L67" s="34"/>
      <c r="M67" s="34"/>
    </row>
    <row r="68" spans="1:13" x14ac:dyDescent="0.25">
      <c r="A68" s="35" t="s">
        <v>104</v>
      </c>
      <c r="B68" s="36"/>
      <c r="C68" s="36"/>
      <c r="D68" s="36"/>
      <c r="E68" s="36"/>
      <c r="F68" s="36"/>
      <c r="G68" s="36"/>
      <c r="H68" s="36"/>
      <c r="I68" s="36"/>
      <c r="J68" s="37"/>
      <c r="K68" s="37"/>
      <c r="L68" s="37"/>
      <c r="M68" s="37"/>
    </row>
    <row r="69" spans="1:13" x14ac:dyDescent="0.25">
      <c r="A69" s="13" t="s">
        <v>105</v>
      </c>
      <c r="B69" s="14" t="s">
        <v>106</v>
      </c>
      <c r="C69" s="15"/>
      <c r="D69" s="15"/>
      <c r="E69" s="15"/>
      <c r="F69" s="15"/>
      <c r="G69" s="15"/>
      <c r="H69" s="15"/>
      <c r="I69" s="15"/>
      <c r="J69" s="17"/>
      <c r="K69" s="17"/>
      <c r="L69" s="17"/>
      <c r="M69" s="17"/>
    </row>
    <row r="70" spans="1:13" x14ac:dyDescent="0.25">
      <c r="A70" s="38" t="s">
        <v>107</v>
      </c>
      <c r="B70" s="39" t="s">
        <v>108</v>
      </c>
      <c r="C70" s="15"/>
      <c r="D70" s="15"/>
      <c r="E70" s="15"/>
      <c r="F70" s="15"/>
      <c r="G70" s="15"/>
      <c r="H70" s="15"/>
      <c r="I70" s="15"/>
      <c r="J70" s="20">
        <v>0</v>
      </c>
      <c r="K70" s="20">
        <v>4000</v>
      </c>
      <c r="L70" s="20">
        <v>4000</v>
      </c>
      <c r="M70" s="20">
        <v>0</v>
      </c>
    </row>
    <row r="71" spans="1:13" x14ac:dyDescent="0.25">
      <c r="A71" s="40" t="s">
        <v>109</v>
      </c>
      <c r="B71" s="24" t="s">
        <v>110</v>
      </c>
      <c r="C71" s="29"/>
      <c r="D71" s="29"/>
      <c r="E71" s="29"/>
      <c r="F71" s="29"/>
      <c r="G71" s="29"/>
      <c r="H71" s="29"/>
      <c r="I71" s="29"/>
      <c r="J71" s="41">
        <v>0</v>
      </c>
      <c r="K71" s="41">
        <v>0</v>
      </c>
      <c r="L71" s="20">
        <v>0</v>
      </c>
      <c r="M71" s="41">
        <v>0</v>
      </c>
    </row>
    <row r="72" spans="1:13" x14ac:dyDescent="0.25">
      <c r="A72" s="42" t="s">
        <v>111</v>
      </c>
      <c r="B72" s="70" t="s">
        <v>112</v>
      </c>
      <c r="C72" s="71"/>
      <c r="D72" s="71"/>
      <c r="E72" s="71"/>
      <c r="F72" s="71"/>
      <c r="G72" s="71"/>
      <c r="H72" s="71"/>
      <c r="I72" s="71"/>
      <c r="J72" s="41">
        <v>2339.2040000000002</v>
      </c>
      <c r="K72" s="41">
        <v>0</v>
      </c>
      <c r="L72" s="20">
        <v>2339.2040000000002</v>
      </c>
      <c r="M72" s="41">
        <v>0</v>
      </c>
    </row>
    <row r="73" spans="1:13" x14ac:dyDescent="0.25">
      <c r="A73" s="42" t="s">
        <v>113</v>
      </c>
      <c r="B73" s="70" t="s">
        <v>114</v>
      </c>
      <c r="C73" s="71"/>
      <c r="D73" s="71"/>
      <c r="E73" s="71"/>
      <c r="F73" s="71"/>
      <c r="G73" s="71"/>
      <c r="H73" s="71"/>
      <c r="I73" s="71"/>
      <c r="J73" s="27">
        <v>3374.998</v>
      </c>
      <c r="K73" s="27">
        <f>L73-J73</f>
        <v>-281.54399999999987</v>
      </c>
      <c r="L73" s="20">
        <v>3093.4540000000002</v>
      </c>
      <c r="M73" s="27">
        <v>3093.4540000000002</v>
      </c>
    </row>
    <row r="74" spans="1:13" x14ac:dyDescent="0.25">
      <c r="A74" s="42" t="s">
        <v>115</v>
      </c>
      <c r="B74" s="43" t="s">
        <v>116</v>
      </c>
      <c r="C74" s="44"/>
      <c r="D74" s="44"/>
      <c r="E74" s="44"/>
      <c r="F74" s="44"/>
      <c r="G74" s="44"/>
      <c r="H74" s="44"/>
      <c r="I74" s="44"/>
      <c r="J74" s="27"/>
      <c r="K74" s="27">
        <f>L74-J74</f>
        <v>4999.9530000000004</v>
      </c>
      <c r="L74" s="20">
        <v>4999.9530000000004</v>
      </c>
      <c r="M74" s="27">
        <v>4999.9530000000004</v>
      </c>
    </row>
    <row r="75" spans="1:13" x14ac:dyDescent="0.25">
      <c r="A75" s="42" t="s">
        <v>117</v>
      </c>
      <c r="B75" s="43" t="s">
        <v>118</v>
      </c>
      <c r="C75" s="44"/>
      <c r="D75" s="44"/>
      <c r="E75" s="44"/>
      <c r="F75" s="44"/>
      <c r="G75" s="44"/>
      <c r="H75" s="44"/>
      <c r="I75" s="44"/>
      <c r="J75" s="27"/>
      <c r="K75" s="27">
        <f>L75-J75</f>
        <v>14820.9</v>
      </c>
      <c r="L75" s="20">
        <v>14820.9</v>
      </c>
      <c r="M75" s="27">
        <v>14820.9</v>
      </c>
    </row>
    <row r="76" spans="1:13" ht="15.75" thickBot="1" x14ac:dyDescent="0.3">
      <c r="A76" s="45" t="s">
        <v>119</v>
      </c>
      <c r="B76" s="65" t="s">
        <v>120</v>
      </c>
      <c r="C76" s="66"/>
      <c r="D76" s="66"/>
      <c r="E76" s="66"/>
      <c r="F76" s="66"/>
      <c r="G76" s="66"/>
      <c r="H76" s="66"/>
      <c r="I76" s="66"/>
      <c r="J76" s="46">
        <v>0</v>
      </c>
      <c r="K76" s="46">
        <f>L76-J76</f>
        <v>1638</v>
      </c>
      <c r="L76" s="46">
        <v>1638</v>
      </c>
      <c r="M76" s="46">
        <v>0</v>
      </c>
    </row>
    <row r="77" spans="1:13" ht="15.75" thickBot="1" x14ac:dyDescent="0.3">
      <c r="A77" s="31" t="s">
        <v>121</v>
      </c>
      <c r="B77" s="32"/>
      <c r="C77" s="32"/>
      <c r="D77" s="32"/>
      <c r="E77" s="32"/>
      <c r="F77" s="32"/>
      <c r="G77" s="32"/>
      <c r="H77" s="32"/>
      <c r="I77" s="32"/>
      <c r="J77" s="33">
        <f>SUM(J68:J76)</f>
        <v>5714.2020000000002</v>
      </c>
      <c r="K77" s="33">
        <f>SUM(K68:K76)</f>
        <v>25177.309000000001</v>
      </c>
      <c r="L77" s="33">
        <v>30891.510999999999</v>
      </c>
      <c r="M77" s="33">
        <f>SUM(M68:M76)</f>
        <v>22914.307000000001</v>
      </c>
    </row>
    <row r="78" spans="1:13" x14ac:dyDescent="0.25">
      <c r="A78" s="47"/>
      <c r="B78" s="18"/>
      <c r="C78" s="18"/>
      <c r="D78" s="18"/>
      <c r="E78" s="18"/>
      <c r="F78" s="18"/>
      <c r="G78" s="18"/>
      <c r="H78" s="18"/>
      <c r="I78" s="18"/>
      <c r="J78" s="48"/>
      <c r="K78" s="48"/>
      <c r="L78" s="48"/>
      <c r="M78" s="48"/>
    </row>
    <row r="79" spans="1:13" ht="15.75" thickBot="1" x14ac:dyDescent="0.3">
      <c r="A79" s="47"/>
      <c r="B79" s="18"/>
      <c r="C79" s="18"/>
      <c r="D79" s="18"/>
      <c r="E79" s="18"/>
      <c r="F79" s="18"/>
      <c r="G79" s="18"/>
      <c r="H79" s="18"/>
      <c r="I79" s="18"/>
      <c r="J79" s="48"/>
      <c r="K79" s="48"/>
      <c r="L79" s="48"/>
      <c r="M79" s="48"/>
    </row>
    <row r="80" spans="1:13" x14ac:dyDescent="0.25">
      <c r="A80" s="68" t="s">
        <v>122</v>
      </c>
      <c r="B80" s="69"/>
      <c r="C80" s="69"/>
      <c r="D80" s="69"/>
      <c r="E80" s="36"/>
      <c r="F80" s="36"/>
      <c r="G80" s="36"/>
      <c r="H80" s="36"/>
      <c r="I80" s="36"/>
      <c r="J80" s="37"/>
      <c r="K80" s="37"/>
      <c r="L80" s="37"/>
      <c r="M80" s="37"/>
    </row>
    <row r="81" spans="1:13" x14ac:dyDescent="0.25">
      <c r="A81" s="13" t="s">
        <v>123</v>
      </c>
      <c r="B81" s="14" t="s">
        <v>124</v>
      </c>
      <c r="C81" s="15"/>
      <c r="D81" s="15"/>
      <c r="E81" s="15"/>
      <c r="F81" s="15"/>
      <c r="G81" s="15"/>
      <c r="H81" s="15"/>
      <c r="I81" s="15"/>
      <c r="J81" s="17"/>
      <c r="K81" s="17"/>
      <c r="L81" s="17"/>
      <c r="M81" s="17"/>
    </row>
    <row r="82" spans="1:13" x14ac:dyDescent="0.25">
      <c r="A82" s="19" t="s">
        <v>125</v>
      </c>
      <c r="B82" s="15" t="s">
        <v>126</v>
      </c>
      <c r="C82" s="15"/>
      <c r="D82" s="15"/>
      <c r="E82" s="15"/>
      <c r="F82" s="15"/>
      <c r="G82" s="15"/>
      <c r="H82" s="15"/>
      <c r="I82" s="15"/>
      <c r="J82" s="20">
        <v>67501.786999999997</v>
      </c>
      <c r="K82" s="20">
        <f>L82-J82</f>
        <v>177.58400000000256</v>
      </c>
      <c r="L82" s="20">
        <v>67679.370999999999</v>
      </c>
      <c r="M82" s="20">
        <v>67679.370999999999</v>
      </c>
    </row>
    <row r="83" spans="1:13" x14ac:dyDescent="0.25">
      <c r="A83" s="19" t="s">
        <v>127</v>
      </c>
      <c r="B83" s="15" t="s">
        <v>128</v>
      </c>
      <c r="C83" s="15"/>
      <c r="D83" s="15"/>
      <c r="E83" s="15"/>
      <c r="F83" s="15"/>
      <c r="G83" s="15"/>
      <c r="H83" s="15"/>
      <c r="I83" s="15"/>
      <c r="J83" s="21">
        <f>SUM(J84:J89)</f>
        <v>9632.1299999999992</v>
      </c>
      <c r="K83" s="20">
        <f t="shared" ref="K83:K91" si="3">L83-J83</f>
        <v>-317.40400000000045</v>
      </c>
      <c r="L83" s="21">
        <v>9314.7259999999987</v>
      </c>
      <c r="M83" s="21">
        <f>SUM(M84:M89)</f>
        <v>9314.7260000000006</v>
      </c>
    </row>
    <row r="84" spans="1:13" x14ac:dyDescent="0.25">
      <c r="A84" s="49" t="s">
        <v>129</v>
      </c>
      <c r="B84" s="70" t="s">
        <v>130</v>
      </c>
      <c r="C84" s="71"/>
      <c r="D84" s="71"/>
      <c r="E84" s="71"/>
      <c r="F84" s="71"/>
      <c r="G84" s="71"/>
      <c r="H84" s="71"/>
      <c r="I84" s="72"/>
      <c r="J84" s="50">
        <v>786.24300000000005</v>
      </c>
      <c r="K84" s="20">
        <f t="shared" si="3"/>
        <v>-4.8680000000000518</v>
      </c>
      <c r="L84" s="50">
        <v>781.375</v>
      </c>
      <c r="M84" s="50">
        <v>781.375</v>
      </c>
    </row>
    <row r="85" spans="1:13" x14ac:dyDescent="0.25">
      <c r="A85" s="49" t="s">
        <v>131</v>
      </c>
      <c r="B85" s="70" t="s">
        <v>132</v>
      </c>
      <c r="C85" s="71"/>
      <c r="D85" s="71"/>
      <c r="E85" s="71"/>
      <c r="F85" s="71"/>
      <c r="G85" s="71"/>
      <c r="H85" s="71"/>
      <c r="I85" s="72"/>
      <c r="J85" s="20">
        <v>1125.001</v>
      </c>
      <c r="K85" s="20">
        <f t="shared" si="3"/>
        <v>-78.134999999999991</v>
      </c>
      <c r="L85" s="20">
        <v>1046.866</v>
      </c>
      <c r="M85" s="20">
        <v>1046.866</v>
      </c>
    </row>
    <row r="86" spans="1:13" x14ac:dyDescent="0.25">
      <c r="A86" s="49" t="s">
        <v>133</v>
      </c>
      <c r="B86" s="51" t="s">
        <v>134</v>
      </c>
      <c r="C86" s="52"/>
      <c r="D86" s="52"/>
      <c r="E86" s="52"/>
      <c r="F86" s="52"/>
      <c r="G86" s="52"/>
      <c r="H86" s="52"/>
      <c r="I86" s="53"/>
      <c r="J86" s="20">
        <v>0</v>
      </c>
      <c r="K86" s="20">
        <f t="shared" si="3"/>
        <v>0</v>
      </c>
      <c r="L86" s="20">
        <v>0</v>
      </c>
      <c r="M86" s="20">
        <v>0</v>
      </c>
    </row>
    <row r="87" spans="1:13" x14ac:dyDescent="0.25">
      <c r="A87" s="49" t="s">
        <v>135</v>
      </c>
      <c r="B87" s="54" t="s">
        <v>136</v>
      </c>
      <c r="C87" s="55"/>
      <c r="D87" s="55"/>
      <c r="E87" s="55"/>
      <c r="F87" s="55"/>
      <c r="G87" s="55"/>
      <c r="H87" s="55"/>
      <c r="I87" s="56"/>
      <c r="J87" s="20">
        <v>2006.684</v>
      </c>
      <c r="K87" s="20">
        <f t="shared" si="3"/>
        <v>0</v>
      </c>
      <c r="L87" s="20">
        <v>2006.684</v>
      </c>
      <c r="M87" s="20">
        <v>2006.684</v>
      </c>
    </row>
    <row r="88" spans="1:13" x14ac:dyDescent="0.25">
      <c r="A88" s="49" t="s">
        <v>137</v>
      </c>
      <c r="B88" s="70" t="s">
        <v>138</v>
      </c>
      <c r="C88" s="71"/>
      <c r="D88" s="71"/>
      <c r="E88" s="71"/>
      <c r="F88" s="71"/>
      <c r="G88" s="71"/>
      <c r="H88" s="71"/>
      <c r="I88" s="72"/>
      <c r="J88" s="41">
        <v>2339.2040000000002</v>
      </c>
      <c r="K88" s="20">
        <f t="shared" si="3"/>
        <v>0</v>
      </c>
      <c r="L88" s="41">
        <v>2339.2040000000002</v>
      </c>
      <c r="M88" s="41">
        <v>2339.2040000000002</v>
      </c>
    </row>
    <row r="89" spans="1:13" x14ac:dyDescent="0.25">
      <c r="A89" s="49" t="s">
        <v>139</v>
      </c>
      <c r="B89" s="70" t="s">
        <v>140</v>
      </c>
      <c r="C89" s="71"/>
      <c r="D89" s="71"/>
      <c r="E89" s="71"/>
      <c r="F89" s="71"/>
      <c r="G89" s="71"/>
      <c r="H89" s="71"/>
      <c r="I89" s="72"/>
      <c r="J89" s="27">
        <v>3374.998</v>
      </c>
      <c r="K89" s="20">
        <f t="shared" si="3"/>
        <v>-234.40099999999984</v>
      </c>
      <c r="L89" s="27">
        <v>3140.5970000000002</v>
      </c>
      <c r="M89" s="27">
        <v>3140.5970000000002</v>
      </c>
    </row>
    <row r="90" spans="1:13" x14ac:dyDescent="0.25">
      <c r="A90" s="49" t="s">
        <v>141</v>
      </c>
      <c r="B90" s="43" t="s">
        <v>142</v>
      </c>
      <c r="C90" s="44"/>
      <c r="D90" s="44"/>
      <c r="E90" s="44"/>
      <c r="F90" s="44"/>
      <c r="G90" s="44"/>
      <c r="H90" s="44"/>
      <c r="I90" s="57"/>
      <c r="J90" s="27"/>
      <c r="K90" s="20">
        <f t="shared" si="3"/>
        <v>58.554000000000002</v>
      </c>
      <c r="L90" s="27">
        <v>58.554000000000002</v>
      </c>
      <c r="M90" s="27">
        <v>58.554000000000002</v>
      </c>
    </row>
    <row r="91" spans="1:13" ht="15.75" thickBot="1" x14ac:dyDescent="0.3">
      <c r="A91" s="49" t="s">
        <v>143</v>
      </c>
      <c r="B91" s="65" t="s">
        <v>144</v>
      </c>
      <c r="C91" s="66"/>
      <c r="D91" s="66"/>
      <c r="E91" s="66"/>
      <c r="F91" s="66"/>
      <c r="G91" s="66"/>
      <c r="H91" s="66"/>
      <c r="I91" s="67"/>
      <c r="J91" s="27">
        <v>0</v>
      </c>
      <c r="K91" s="20">
        <f t="shared" si="3"/>
        <v>1032.8209999999999</v>
      </c>
      <c r="L91" s="27">
        <v>1032.8209999999999</v>
      </c>
      <c r="M91" s="27">
        <v>1032.8209999999999</v>
      </c>
    </row>
    <row r="92" spans="1:13" ht="15.75" thickBot="1" x14ac:dyDescent="0.3">
      <c r="A92" s="58" t="s">
        <v>145</v>
      </c>
      <c r="B92" s="59"/>
      <c r="C92" s="59"/>
      <c r="D92" s="59"/>
      <c r="E92" s="59"/>
      <c r="F92" s="59"/>
      <c r="G92" s="59"/>
      <c r="H92" s="59"/>
      <c r="I92" s="59"/>
      <c r="J92" s="33">
        <f>J82+J83+J90+J91</f>
        <v>77133.917000000001</v>
      </c>
      <c r="K92" s="33">
        <f>K82+K83+K90+K91</f>
        <v>951.555000000002</v>
      </c>
      <c r="L92" s="33">
        <v>78085.471999999994</v>
      </c>
      <c r="M92" s="33">
        <f>M82+M83+M90+M91</f>
        <v>78085.471999999994</v>
      </c>
    </row>
    <row r="93" spans="1:13" ht="15.75" thickBot="1" x14ac:dyDescent="0.3">
      <c r="A93" s="60"/>
      <c r="J93" s="34"/>
      <c r="K93" s="34"/>
      <c r="L93" s="34"/>
      <c r="M93" s="34"/>
    </row>
    <row r="94" spans="1:13" ht="15.75" thickBot="1" x14ac:dyDescent="0.3">
      <c r="A94" s="61" t="s">
        <v>146</v>
      </c>
      <c r="B94" s="62"/>
      <c r="C94" s="62"/>
      <c r="D94" s="62"/>
      <c r="E94" s="62"/>
      <c r="F94" s="62"/>
      <c r="G94" s="62"/>
      <c r="H94" s="62"/>
      <c r="I94" s="63"/>
      <c r="J94" s="64">
        <f>J65+J77+J92</f>
        <v>142999.99995999999</v>
      </c>
      <c r="K94" s="64">
        <f>K65+K77+K92</f>
        <v>27692.769000000004</v>
      </c>
      <c r="L94" s="64">
        <v>170692.76896000002</v>
      </c>
      <c r="M94" s="64">
        <f>M65+M77+M92</f>
        <v>160195.41100000002</v>
      </c>
    </row>
  </sheetData>
  <mergeCells count="19">
    <mergeCell ref="B73:I73"/>
    <mergeCell ref="A1:K1"/>
    <mergeCell ref="A3:D3"/>
    <mergeCell ref="B8:H8"/>
    <mergeCell ref="B9:H9"/>
    <mergeCell ref="B12:H12"/>
    <mergeCell ref="B21:H21"/>
    <mergeCell ref="B24:I24"/>
    <mergeCell ref="B25:I25"/>
    <mergeCell ref="B33:H33"/>
    <mergeCell ref="B36:H36"/>
    <mergeCell ref="B72:I72"/>
    <mergeCell ref="B91:I91"/>
    <mergeCell ref="B76:I76"/>
    <mergeCell ref="A80:D80"/>
    <mergeCell ref="B84:I84"/>
    <mergeCell ref="B85:I85"/>
    <mergeCell ref="B88:I88"/>
    <mergeCell ref="B89:I89"/>
  </mergeCells>
  <pageMargins left="0.7" right="0.7" top="0.75" bottom="0.75" header="0.3" footer="0.3"/>
  <pageSetup paperSize="8" scale="74" orientation="portrait" r:id="rId1"/>
  <headerFooter>
    <oddHeader>&amp;R2. melléklet Ferencszállás Községi Önkormányzat zárszámadásáról szóló  4/2021. (V.30.) polgármester rendeletéhez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ASP</dc:creator>
  <cp:lastModifiedBy>ASP</cp:lastModifiedBy>
  <cp:lastPrinted>2021-06-03T13:07:41Z</cp:lastPrinted>
  <dcterms:created xsi:type="dcterms:W3CDTF">2021-06-03T13:07:19Z</dcterms:created>
  <dcterms:modified xsi:type="dcterms:W3CDTF">2021-06-03T13:24:30Z</dcterms:modified>
</cp:coreProperties>
</file>