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zárszámadás loclex mell\"/>
    </mc:Choice>
  </mc:AlternateContent>
  <bookViews>
    <workbookView xWindow="0" yWindow="0" windowWidth="20160" windowHeight="902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6" i="1" l="1"/>
  <c r="J146" i="1"/>
  <c r="L145" i="1"/>
  <c r="J145" i="1"/>
  <c r="M144" i="1"/>
  <c r="L144" i="1"/>
  <c r="J144" i="1"/>
  <c r="M143" i="1"/>
  <c r="L143" i="1"/>
  <c r="J143" i="1"/>
  <c r="M142" i="1"/>
  <c r="L142" i="1"/>
  <c r="J142" i="1"/>
  <c r="M141" i="1"/>
  <c r="L141" i="1"/>
  <c r="J141" i="1"/>
  <c r="M140" i="1"/>
  <c r="L140" i="1"/>
  <c r="L148" i="1" s="1"/>
  <c r="J140" i="1"/>
  <c r="M132" i="1"/>
  <c r="L132" i="1"/>
  <c r="K132" i="1"/>
  <c r="J132" i="1"/>
  <c r="K131" i="1"/>
  <c r="K130" i="1"/>
  <c r="K129" i="1" s="1"/>
  <c r="K135" i="1" s="1"/>
  <c r="K147" i="1" s="1"/>
  <c r="M129" i="1"/>
  <c r="M135" i="1" s="1"/>
  <c r="M147" i="1" s="1"/>
  <c r="L129" i="1"/>
  <c r="L135" i="1" s="1"/>
  <c r="L147" i="1" s="1"/>
  <c r="J129" i="1"/>
  <c r="J135" i="1" s="1"/>
  <c r="J147" i="1" s="1"/>
  <c r="L126" i="1"/>
  <c r="L105" i="1" s="1"/>
  <c r="J126" i="1"/>
  <c r="J105" i="1" s="1"/>
  <c r="K125" i="1"/>
  <c r="K124" i="1"/>
  <c r="K123" i="1"/>
  <c r="K122" i="1"/>
  <c r="K121" i="1"/>
  <c r="K120" i="1"/>
  <c r="K119" i="1"/>
  <c r="M118" i="1"/>
  <c r="M146" i="1" s="1"/>
  <c r="L118" i="1"/>
  <c r="K118" i="1"/>
  <c r="K146" i="1" s="1"/>
  <c r="J118" i="1"/>
  <c r="K116" i="1"/>
  <c r="K115" i="1"/>
  <c r="K114" i="1"/>
  <c r="K113" i="1"/>
  <c r="K112" i="1"/>
  <c r="K111" i="1"/>
  <c r="K110" i="1"/>
  <c r="K109" i="1"/>
  <c r="K108" i="1"/>
  <c r="K107" i="1"/>
  <c r="M106" i="1"/>
  <c r="M145" i="1" s="1"/>
  <c r="L106" i="1"/>
  <c r="K106" i="1"/>
  <c r="K145" i="1" s="1"/>
  <c r="J106" i="1"/>
  <c r="K100" i="1"/>
  <c r="K99" i="1" s="1"/>
  <c r="M99" i="1"/>
  <c r="L99" i="1"/>
  <c r="J99" i="1"/>
  <c r="K97" i="1"/>
  <c r="M96" i="1"/>
  <c r="L96" i="1"/>
  <c r="K96" i="1"/>
  <c r="J96" i="1"/>
  <c r="K94" i="1"/>
  <c r="K93" i="1" s="1"/>
  <c r="K92" i="1" s="1"/>
  <c r="M92" i="1"/>
  <c r="L92" i="1"/>
  <c r="J92" i="1"/>
  <c r="K90" i="1"/>
  <c r="K89" i="1"/>
  <c r="K88" i="1"/>
  <c r="K87" i="1" s="1"/>
  <c r="M87" i="1"/>
  <c r="L87" i="1"/>
  <c r="J87" i="1"/>
  <c r="K84" i="1"/>
  <c r="M83" i="1"/>
  <c r="L83" i="1"/>
  <c r="K83" i="1"/>
  <c r="J83" i="1"/>
  <c r="K81" i="1"/>
  <c r="K80" i="1"/>
  <c r="K79" i="1"/>
  <c r="K78" i="1" s="1"/>
  <c r="M78" i="1"/>
  <c r="L78" i="1"/>
  <c r="J78" i="1"/>
  <c r="K76" i="1"/>
  <c r="M75" i="1"/>
  <c r="L75" i="1"/>
  <c r="K75" i="1"/>
  <c r="J75" i="1"/>
  <c r="K73" i="1"/>
  <c r="K72" i="1" s="1"/>
  <c r="M72" i="1"/>
  <c r="L72" i="1"/>
  <c r="J72" i="1"/>
  <c r="K70" i="1"/>
  <c r="K69" i="1"/>
  <c r="K143" i="1" s="1"/>
  <c r="K68" i="1"/>
  <c r="K67" i="1"/>
  <c r="K66" i="1" s="1"/>
  <c r="M66" i="1"/>
  <c r="L66" i="1"/>
  <c r="J66" i="1"/>
  <c r="K64" i="1"/>
  <c r="M63" i="1"/>
  <c r="L63" i="1"/>
  <c r="K63" i="1"/>
  <c r="J63" i="1"/>
  <c r="K61" i="1"/>
  <c r="K60" i="1"/>
  <c r="K59" i="1"/>
  <c r="K58" i="1"/>
  <c r="K57" i="1"/>
  <c r="K56" i="1"/>
  <c r="K55" i="1"/>
  <c r="K54" i="1" s="1"/>
  <c r="M54" i="1"/>
  <c r="L54" i="1"/>
  <c r="J54" i="1"/>
  <c r="K52" i="1"/>
  <c r="K51" i="1"/>
  <c r="K50" i="1"/>
  <c r="M49" i="1"/>
  <c r="L49" i="1"/>
  <c r="K49" i="1"/>
  <c r="J49" i="1"/>
  <c r="K47" i="1"/>
  <c r="K46" i="1" s="1"/>
  <c r="M46" i="1"/>
  <c r="L46" i="1"/>
  <c r="J46" i="1"/>
  <c r="K44" i="1"/>
  <c r="M43" i="1"/>
  <c r="L43" i="1"/>
  <c r="K43" i="1"/>
  <c r="J43" i="1"/>
  <c r="K41" i="1"/>
  <c r="K40" i="1"/>
  <c r="K39" i="1"/>
  <c r="K38" i="1"/>
  <c r="M37" i="1"/>
  <c r="L37" i="1"/>
  <c r="K37" i="1"/>
  <c r="J37" i="1"/>
  <c r="K35" i="1"/>
  <c r="K34" i="1"/>
  <c r="M33" i="1"/>
  <c r="L33" i="1"/>
  <c r="K33" i="1"/>
  <c r="J33" i="1"/>
  <c r="K31" i="1"/>
  <c r="K30" i="1"/>
  <c r="M29" i="1"/>
  <c r="L29" i="1"/>
  <c r="K29" i="1"/>
  <c r="J29" i="1"/>
  <c r="K27" i="1"/>
  <c r="K26" i="1" s="1"/>
  <c r="M26" i="1"/>
  <c r="L26" i="1"/>
  <c r="J26" i="1"/>
  <c r="K24" i="1"/>
  <c r="M23" i="1"/>
  <c r="L23" i="1"/>
  <c r="K23" i="1"/>
  <c r="J23" i="1"/>
  <c r="K21" i="1"/>
  <c r="K20" i="1" s="1"/>
  <c r="M20" i="1"/>
  <c r="L20" i="1"/>
  <c r="J20" i="1"/>
  <c r="K18" i="1"/>
  <c r="M17" i="1"/>
  <c r="L17" i="1"/>
  <c r="K17" i="1"/>
  <c r="J17" i="1"/>
  <c r="K15" i="1"/>
  <c r="K14" i="1"/>
  <c r="K13" i="1"/>
  <c r="K12" i="1" s="1"/>
  <c r="M12" i="1"/>
  <c r="L12" i="1"/>
  <c r="J12" i="1"/>
  <c r="K10" i="1"/>
  <c r="K9" i="1"/>
  <c r="K144" i="1" s="1"/>
  <c r="K8" i="1"/>
  <c r="K142" i="1" s="1"/>
  <c r="K7" i="1"/>
  <c r="K141" i="1" s="1"/>
  <c r="K6" i="1"/>
  <c r="K140" i="1" s="1"/>
  <c r="M5" i="1"/>
  <c r="M102" i="1" s="1"/>
  <c r="L5" i="1"/>
  <c r="L102" i="1" s="1"/>
  <c r="L137" i="1" s="1"/>
  <c r="K5" i="1"/>
  <c r="K102" i="1" s="1"/>
  <c r="J5" i="1"/>
  <c r="J102" i="1" s="1"/>
  <c r="J137" i="1" l="1"/>
  <c r="K148" i="1"/>
  <c r="J148" i="1"/>
  <c r="M148" i="1"/>
  <c r="K126" i="1"/>
  <c r="K105" i="1" s="1"/>
  <c r="M126" i="1"/>
  <c r="M105" i="1" s="1"/>
  <c r="M137" i="1" l="1"/>
  <c r="K137" i="1"/>
</calcChain>
</file>

<file path=xl/sharedStrings.xml><?xml version="1.0" encoding="utf-8"?>
<sst xmlns="http://schemas.openxmlformats.org/spreadsheetml/2006/main" count="238" uniqueCount="188">
  <si>
    <t>Klárafalva Községi Önkormányzat 2020. évi kiadási előirányzatainak teljesítése</t>
  </si>
  <si>
    <t>adatok Ft-ban</t>
  </si>
  <si>
    <t>A)</t>
  </si>
  <si>
    <t>MŰKÖDÉSI KIADÁSOK</t>
  </si>
  <si>
    <t>2020. évi eredeti ei.</t>
  </si>
  <si>
    <t xml:space="preserve">Ei. módosítás </t>
  </si>
  <si>
    <t>Módosított ei. 2020.12.31.</t>
  </si>
  <si>
    <t>Teljesítés 2020.12.31.</t>
  </si>
  <si>
    <t>I.</t>
  </si>
  <si>
    <t>Működési célú költségvetési kiadások</t>
  </si>
  <si>
    <t>I.1.</t>
  </si>
  <si>
    <t>Önkormányzatok igazgatási tevékenysége (011130) (kötelező feladat)</t>
  </si>
  <si>
    <t>I.1.1.</t>
  </si>
  <si>
    <t>Személyi juttatások (K1)</t>
  </si>
  <si>
    <t>I.1.2.</t>
  </si>
  <si>
    <t>Munkaadókat terhelő járulékok és szociális hozzájárulási adó (K2)</t>
  </si>
  <si>
    <t>I.1.3.</t>
  </si>
  <si>
    <t>Dologi kiadások (K3)</t>
  </si>
  <si>
    <t>I.1.4.</t>
  </si>
  <si>
    <t>Egyéb működési célú kiadások (K5)</t>
  </si>
  <si>
    <t>I.1.5.</t>
  </si>
  <si>
    <t>Tartalékok (K512) (általános)</t>
  </si>
  <si>
    <t>I.2.</t>
  </si>
  <si>
    <t>Közfoglalkoztatás - Hosszabb időtartamú (041233) (kötelező feladat)</t>
  </si>
  <si>
    <t>I.2.1.</t>
  </si>
  <si>
    <t>Személyi juttatások (K1)   12 havi</t>
  </si>
  <si>
    <t>I.2.2.</t>
  </si>
  <si>
    <t>I.2.3.</t>
  </si>
  <si>
    <t>I.3.</t>
  </si>
  <si>
    <t>Közutak, járdák üzemeltetése, fenntartása (045160) (kötelező feladat)</t>
  </si>
  <si>
    <t>I.3.1.</t>
  </si>
  <si>
    <t>I.4.</t>
  </si>
  <si>
    <t>Zöldterület-kezelés (066010) (kötelező feladat)</t>
  </si>
  <si>
    <t>I.4.1.</t>
  </si>
  <si>
    <t>I.5.</t>
  </si>
  <si>
    <t>Köztemető-fenntartás és működtetés (013320) (kötelező feladat)</t>
  </si>
  <si>
    <t>I.5.1.</t>
  </si>
  <si>
    <t>I.6.</t>
  </si>
  <si>
    <t>Közvilágítás (064010) (kötelező feladat)</t>
  </si>
  <si>
    <t>I.6.1.</t>
  </si>
  <si>
    <t>I.7.</t>
  </si>
  <si>
    <t>Vízellátással kapcsolatos közmű építése, fenntartása, üzemeltetése (063080) (kötelező feladat)</t>
  </si>
  <si>
    <t>I.7.1.</t>
  </si>
  <si>
    <t>I.7.2.</t>
  </si>
  <si>
    <t>Tartalékok (K5)</t>
  </si>
  <si>
    <t>I.8.</t>
  </si>
  <si>
    <t>Szennyvízcsatorna építése, fenntartása, üzemeltetése (052080) (kötelező feladat)</t>
  </si>
  <si>
    <t>I.8.1.</t>
  </si>
  <si>
    <t>I.8.2.</t>
  </si>
  <si>
    <t xml:space="preserve">Tartalékok (K5) </t>
  </si>
  <si>
    <t>I.9.</t>
  </si>
  <si>
    <t>Falugondnoki szolgálat (107055) (kötelező feladat)</t>
  </si>
  <si>
    <t>I.9.1.</t>
  </si>
  <si>
    <t>I.9.2.</t>
  </si>
  <si>
    <t>I.9.3.</t>
  </si>
  <si>
    <t>I.9.4.</t>
  </si>
  <si>
    <t>I.10.</t>
  </si>
  <si>
    <t>Háziorvosi alapellátás (072111) (kötelező feladat)</t>
  </si>
  <si>
    <t>I.10.1.</t>
  </si>
  <si>
    <t>I.11.</t>
  </si>
  <si>
    <t>Védőnői szolgálat (074031) (kötelező feladat)</t>
  </si>
  <si>
    <t>I.11.1.</t>
  </si>
  <si>
    <t>I.12.</t>
  </si>
  <si>
    <t>Könyvtári szolgáltatások (082044) (kötelező feladat)</t>
  </si>
  <si>
    <t>I.12.1.</t>
  </si>
  <si>
    <t>I.12.2.</t>
  </si>
  <si>
    <t>I.12.3.</t>
  </si>
  <si>
    <t>I.13.</t>
  </si>
  <si>
    <t>Közművelődés (Faluház) (082092) (kötelező feladat)</t>
  </si>
  <si>
    <t>I.13.1.</t>
  </si>
  <si>
    <t>I.13.2.</t>
  </si>
  <si>
    <t>I.13.3.</t>
  </si>
  <si>
    <t>I.13.4.</t>
  </si>
  <si>
    <t>Dologi kiadások (K3) TOP-5.3.1. Helyi identitás....</t>
  </si>
  <si>
    <t>I.13.5.</t>
  </si>
  <si>
    <t>Dologi kiadások (K3) VP-6-19.2.1-21-A2-17 Leader pály. faluház energetikai felúj.</t>
  </si>
  <si>
    <t xml:space="preserve">I.13.6. </t>
  </si>
  <si>
    <t>Egyéb működési célú támogatások (K512)</t>
  </si>
  <si>
    <t>I.13.7.</t>
  </si>
  <si>
    <t>Tartalékok (K5) I. világháborús emlékmű</t>
  </si>
  <si>
    <t>I.14.</t>
  </si>
  <si>
    <t>Sport feladatok (081045) (kötelező feladat)</t>
  </si>
  <si>
    <t>I.14.1.</t>
  </si>
  <si>
    <t>I.15.</t>
  </si>
  <si>
    <t>Szociális feladatok (kötelező feladat)</t>
  </si>
  <si>
    <t>I.15.1.</t>
  </si>
  <si>
    <t>Dologi kiadások (K3)    Intézményen kívüli szünidei gyermekétkeztetés (104037)</t>
  </si>
  <si>
    <t>I.15.1.1.</t>
  </si>
  <si>
    <t>Dologi kiadások (K3)  (107060)</t>
  </si>
  <si>
    <t>I.15.2.</t>
  </si>
  <si>
    <t xml:space="preserve">Ellátottak természetbeni és pénzbeli juttatásai (K4) </t>
  </si>
  <si>
    <t>I.15.3.</t>
  </si>
  <si>
    <t>Bursa Hungarica támogatás (K506)</t>
  </si>
  <si>
    <t>I.16.</t>
  </si>
  <si>
    <t>Bűnmegelőzés (031060)</t>
  </si>
  <si>
    <t>I.16.1.</t>
  </si>
  <si>
    <t>I.17.</t>
  </si>
  <si>
    <t>Önkormányzati vagyonnal kapcsolatos feladatok (013350)</t>
  </si>
  <si>
    <t>I.17.1.</t>
  </si>
  <si>
    <t>I.18.</t>
  </si>
  <si>
    <t>Önkormányzatok elszámolásai a központi költségvetéssel (018010)</t>
  </si>
  <si>
    <t>I.18.1.</t>
  </si>
  <si>
    <t>I.18.1.1.</t>
  </si>
  <si>
    <t xml:space="preserve">Előző évi elszámolásból származó kiadások  (K502) </t>
  </si>
  <si>
    <t>I.18.1.2.</t>
  </si>
  <si>
    <t xml:space="preserve">Előző évi elszámolásból származó kiadások  (K506) </t>
  </si>
  <si>
    <t>I.19.</t>
  </si>
  <si>
    <t>Támogatási célú finanszírozási műveletek (018030)</t>
  </si>
  <si>
    <t>I.19.1.</t>
  </si>
  <si>
    <t>I.19.1.1.</t>
  </si>
  <si>
    <t>Egyéb működési célú támogatások (K506)</t>
  </si>
  <si>
    <t>I.20.</t>
  </si>
  <si>
    <t>Város-, községgazdálkodási egyéb szolgáltatások (066020)</t>
  </si>
  <si>
    <t>I.20.1.</t>
  </si>
  <si>
    <t>I.20.2.</t>
  </si>
  <si>
    <t>I.20.3.</t>
  </si>
  <si>
    <t>I.21.</t>
  </si>
  <si>
    <t>Civil szervezetek működési támogatása (084031)</t>
  </si>
  <si>
    <t>I.21.1.</t>
  </si>
  <si>
    <t>I.21.1.1.</t>
  </si>
  <si>
    <t>I.22.</t>
  </si>
  <si>
    <t>Településfejlesztési projektek és támogatásuk (062020)</t>
  </si>
  <si>
    <t>I.22.1.</t>
  </si>
  <si>
    <t>I.23.</t>
  </si>
  <si>
    <t>Fertőző megbetegedések megelőzése,járványügyi ellátás (074040)</t>
  </si>
  <si>
    <t>I.23.1.</t>
  </si>
  <si>
    <t>MŰKÖDÉSI CÉLÚ KÖLTSÉGVETÉSI KIADÁSOK ÖSSZESEN:</t>
  </si>
  <si>
    <t>B) FELHALMOZÁSI KIADÁSOK</t>
  </si>
  <si>
    <t>II.1.</t>
  </si>
  <si>
    <t>FELHALMOZÁSI CÉLÚ KÖLTSÉGVETÉSI KIADÁSOK</t>
  </si>
  <si>
    <t>II.1.1.</t>
  </si>
  <si>
    <t>Beruházások (K6)</t>
  </si>
  <si>
    <t>II.1.1.1.</t>
  </si>
  <si>
    <t>Játszótér felújítás - új eszközök beszerzése (066010)</t>
  </si>
  <si>
    <t>II.1.1.2.</t>
  </si>
  <si>
    <t>Homlokhőmérő beszerzése (074040)</t>
  </si>
  <si>
    <t>II.1.1.3.</t>
  </si>
  <si>
    <t>Közművelődési tev. sörpad, sátor, hangtechnika, fénytechnika (082092)</t>
  </si>
  <si>
    <t>II.1.1.4.</t>
  </si>
  <si>
    <t xml:space="preserve">Tájékoztató tábla TOP-5.3.1. Helyi identitás…. (082092) </t>
  </si>
  <si>
    <t>II.1.1.5.</t>
  </si>
  <si>
    <t>Tárgyi eszköz besz. szék, porszívó, mikrohullámú sütő (107055)</t>
  </si>
  <si>
    <t>II.1.1.6.</t>
  </si>
  <si>
    <t>Kisértékű tárgyi eszközök beszerzése  város- és községg. (066020)</t>
  </si>
  <si>
    <t>II.1.1.7.</t>
  </si>
  <si>
    <t>Kisértékű tárgyi eszk. besz. lombszívó zöldterület kezelés (066010)</t>
  </si>
  <si>
    <t>II.1.1.8.</t>
  </si>
  <si>
    <t>MFP - Óvodai játszóudvar fejlesztése 2020. (062020)</t>
  </si>
  <si>
    <t>II.1.1.9.</t>
  </si>
  <si>
    <t>MFP - Orvosi eszközbeszerzés 2020. (062020)</t>
  </si>
  <si>
    <t>II.1.1.10.</t>
  </si>
  <si>
    <t>VP-6-19.2.1.-21-A2-17 Leader pályázat fenőtt játszótér létesítése (013350)</t>
  </si>
  <si>
    <t>II.2.</t>
  </si>
  <si>
    <t>Felújítások (K7)</t>
  </si>
  <si>
    <t>II.2.1.</t>
  </si>
  <si>
    <t>Járda felújítása (Önk-i feladatellátást szolgáló fejlesztések pályázat) (045160)</t>
  </si>
  <si>
    <t>II.2.2.</t>
  </si>
  <si>
    <t>TOP orvosi rendelő felújítás (072111)</t>
  </si>
  <si>
    <t>II.2.3.</t>
  </si>
  <si>
    <t>Havaria felújítás ivóvíz hálózat (063080)</t>
  </si>
  <si>
    <t>II.2.4.</t>
  </si>
  <si>
    <t>Útépítés önerővel (Vidékfejlesztési Program) (045160)</t>
  </si>
  <si>
    <t>II.2.5.</t>
  </si>
  <si>
    <t>Kistelepülési önkormányzatok alacsony összegű tám. ravatalozó  (013320)</t>
  </si>
  <si>
    <t>II.2.6.</t>
  </si>
  <si>
    <t>TOP önkormányzati épületek energetikai felújítása (011130)</t>
  </si>
  <si>
    <t>II.2.7.</t>
  </si>
  <si>
    <t>VP-6-19.2.1.-21-A2-17 Leader pályázat faluház energetikai felújítása (082092)</t>
  </si>
  <si>
    <t>FELHALMOZÁSI KIADÁSOK ÖSSZESEN:</t>
  </si>
  <si>
    <t>C) FINANSZÍROZÁSI KIADÁSOK</t>
  </si>
  <si>
    <t>III.</t>
  </si>
  <si>
    <t>Működési célú finanszírozási kiadások (K9)</t>
  </si>
  <si>
    <t>III.1.</t>
  </si>
  <si>
    <t>Államháztartáson belüli megelőlegezések (018010)</t>
  </si>
  <si>
    <t>III.1.1.</t>
  </si>
  <si>
    <t>Áh. megelőlegezés közfoglalkoztatás inkasszó (B814) (018010)</t>
  </si>
  <si>
    <t>IV.</t>
  </si>
  <si>
    <t>Felhalmozási célú finanszírozási kiadások (K9)</t>
  </si>
  <si>
    <t>IV.1.</t>
  </si>
  <si>
    <t>Hosszú lejáratú hitel törlesztőrészlete (900060)</t>
  </si>
  <si>
    <t>IV.2.</t>
  </si>
  <si>
    <t>VP-6-19.2.1.-21-A2-17 Leader pályázat faluház energ. felúj. tám.megel.hitel (082092)</t>
  </si>
  <si>
    <t>FINANSZÍROZÁSI KIADÁSOK ÖSSZESEN:</t>
  </si>
  <si>
    <t>KIADÁSOK ÖSSZESEN (MŰKÖDÉSI + FELHALMOZÁSI+FINANSZÍROZÁSI):</t>
  </si>
  <si>
    <t>Kiadási előirányzatok összesen:</t>
  </si>
  <si>
    <t>Ellátottak pénzbeli juttatásai (K4)</t>
  </si>
  <si>
    <t>Áh-n belüli megelőlegezések (K9)</t>
  </si>
  <si>
    <t>Kiadási előirányzat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</si>
</sst>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0" fillId="0" borderId="0" xfId="0" applyNumberFormat="1" applyAlignment="1">
      <alignment horizontal="right"/>
    </xf>
    <xf numFmtId="164" fontId="0" fillId="0" borderId="0" xfId="1" applyNumberFormat="1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1" xfId="0" applyNumberFormat="1" applyFont="1" applyBorder="1"/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3" fontId="3" fillId="0" borderId="4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/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3" fontId="0" fillId="0" borderId="8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0" fontId="3" fillId="0" borderId="10" xfId="0" applyFont="1" applyBorder="1"/>
    <xf numFmtId="0" fontId="0" fillId="0" borderId="10" xfId="0" applyBorder="1"/>
    <xf numFmtId="0" fontId="0" fillId="0" borderId="11" xfId="0" applyBorder="1"/>
    <xf numFmtId="3" fontId="3" fillId="0" borderId="11" xfId="0" applyNumberFormat="1" applyFont="1" applyFill="1" applyBorder="1" applyAlignment="1">
      <alignment horizontal="right"/>
    </xf>
    <xf numFmtId="0" fontId="0" fillId="0" borderId="0" xfId="0" applyFill="1"/>
    <xf numFmtId="49" fontId="0" fillId="0" borderId="5" xfId="0" applyNumberFormat="1" applyBorder="1"/>
    <xf numFmtId="3" fontId="0" fillId="0" borderId="11" xfId="0" applyNumberFormat="1" applyFill="1" applyBorder="1" applyAlignment="1">
      <alignment horizontal="right"/>
    </xf>
    <xf numFmtId="3" fontId="0" fillId="0" borderId="9" xfId="0" applyNumberFormat="1" applyFill="1" applyBorder="1" applyAlignment="1">
      <alignment horizontal="right"/>
    </xf>
    <xf numFmtId="0" fontId="0" fillId="0" borderId="10" xfId="0" applyBorder="1" applyAlignment="1">
      <alignment wrapText="1"/>
    </xf>
    <xf numFmtId="3" fontId="4" fillId="0" borderId="11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0" fontId="0" fillId="0" borderId="12" xfId="0" applyBorder="1"/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3" fontId="5" fillId="0" borderId="9" xfId="0" applyNumberFormat="1" applyFont="1" applyFill="1" applyBorder="1" applyAlignment="1">
      <alignment horizontal="right"/>
    </xf>
    <xf numFmtId="49" fontId="6" fillId="0" borderId="5" xfId="0" applyNumberFormat="1" applyFont="1" applyBorder="1"/>
    <xf numFmtId="0" fontId="6" fillId="0" borderId="10" xfId="0" applyFont="1" applyBorder="1"/>
    <xf numFmtId="0" fontId="7" fillId="0" borderId="10" xfId="0" applyFont="1" applyBorder="1"/>
    <xf numFmtId="0" fontId="7" fillId="0" borderId="11" xfId="0" applyFont="1" applyBorder="1"/>
    <xf numFmtId="3" fontId="6" fillId="0" borderId="11" xfId="0" applyNumberFormat="1" applyFont="1" applyFill="1" applyBorder="1" applyAlignment="1">
      <alignment horizontal="right"/>
    </xf>
    <xf numFmtId="0" fontId="7" fillId="0" borderId="0" xfId="0" applyFont="1" applyFill="1"/>
    <xf numFmtId="0" fontId="7" fillId="0" borderId="0" xfId="0" applyFont="1"/>
    <xf numFmtId="49" fontId="7" fillId="0" borderId="5" xfId="0" applyNumberFormat="1" applyFont="1" applyBorder="1"/>
    <xf numFmtId="3" fontId="7" fillId="0" borderId="11" xfId="0" applyNumberFormat="1" applyFont="1" applyFill="1" applyBorder="1" applyAlignment="1">
      <alignment horizontal="right"/>
    </xf>
    <xf numFmtId="3" fontId="7" fillId="0" borderId="9" xfId="0" applyNumberFormat="1" applyFont="1" applyFill="1" applyBorder="1" applyAlignment="1">
      <alignment horizontal="right"/>
    </xf>
    <xf numFmtId="49" fontId="0" fillId="0" borderId="13" xfId="0" applyNumberFormat="1" applyBorder="1"/>
    <xf numFmtId="0" fontId="0" fillId="0" borderId="0" xfId="0" applyBorder="1"/>
    <xf numFmtId="0" fontId="0" fillId="0" borderId="14" xfId="0" applyBorder="1"/>
    <xf numFmtId="3" fontId="0" fillId="0" borderId="14" xfId="0" applyNumberFormat="1" applyFill="1" applyBorder="1" applyAlignment="1">
      <alignment horizontal="right"/>
    </xf>
    <xf numFmtId="0" fontId="3" fillId="0" borderId="12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49" fontId="3" fillId="0" borderId="15" xfId="0" applyNumberFormat="1" applyFont="1" applyBorder="1"/>
    <xf numFmtId="3" fontId="0" fillId="0" borderId="7" xfId="0" applyNumberFormat="1" applyFill="1" applyBorder="1" applyAlignment="1">
      <alignment horizontal="right"/>
    </xf>
    <xf numFmtId="3" fontId="0" fillId="0" borderId="16" xfId="0" applyNumberFormat="1" applyFill="1" applyBorder="1" applyAlignment="1">
      <alignment horizontal="right"/>
    </xf>
    <xf numFmtId="49" fontId="3" fillId="0" borderId="5" xfId="0" applyNumberFormat="1" applyFont="1" applyFill="1" applyBorder="1"/>
    <xf numFmtId="0" fontId="0" fillId="0" borderId="10" xfId="0" applyFill="1" applyBorder="1"/>
    <xf numFmtId="0" fontId="0" fillId="0" borderId="11" xfId="0" applyFill="1" applyBorder="1"/>
    <xf numFmtId="0" fontId="3" fillId="0" borderId="10" xfId="0" applyFont="1" applyFill="1" applyBorder="1"/>
    <xf numFmtId="49" fontId="0" fillId="0" borderId="5" xfId="0" applyNumberFormat="1" applyFill="1" applyBorder="1"/>
    <xf numFmtId="0" fontId="4" fillId="0" borderId="10" xfId="0" applyFont="1" applyBorder="1"/>
    <xf numFmtId="0" fontId="0" fillId="0" borderId="10" xfId="0" applyFont="1" applyBorder="1"/>
    <xf numFmtId="0" fontId="0" fillId="0" borderId="11" xfId="0" applyFont="1" applyBorder="1"/>
    <xf numFmtId="3" fontId="0" fillId="0" borderId="9" xfId="0" applyNumberFormat="1" applyFont="1" applyFill="1" applyBorder="1" applyAlignment="1">
      <alignment horizontal="right"/>
    </xf>
    <xf numFmtId="49" fontId="0" fillId="0" borderId="15" xfId="0" applyNumberFormat="1" applyBorder="1"/>
    <xf numFmtId="49" fontId="0" fillId="0" borderId="17" xfId="0" applyNumberFormat="1" applyBorder="1"/>
    <xf numFmtId="0" fontId="0" fillId="0" borderId="18" xfId="0" applyBorder="1"/>
    <xf numFmtId="0" fontId="0" fillId="0" borderId="19" xfId="0" applyBorder="1"/>
    <xf numFmtId="49" fontId="3" fillId="2" borderId="2" xfId="0" applyNumberFormat="1" applyFont="1" applyFill="1" applyBorder="1"/>
    <xf numFmtId="0" fontId="0" fillId="2" borderId="3" xfId="0" applyFill="1" applyBorder="1"/>
    <xf numFmtId="0" fontId="0" fillId="2" borderId="4" xfId="0" applyFill="1" applyBorder="1"/>
    <xf numFmtId="3" fontId="3" fillId="0" borderId="20" xfId="0" applyNumberFormat="1" applyFont="1" applyFill="1" applyBorder="1" applyAlignment="1">
      <alignment horizontal="right"/>
    </xf>
    <xf numFmtId="3" fontId="0" fillId="0" borderId="0" xfId="0" applyNumberFormat="1" applyFill="1" applyAlignment="1">
      <alignment horizontal="righ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3" fontId="3" fillId="0" borderId="4" xfId="0" applyNumberFormat="1" applyFont="1" applyFill="1" applyBorder="1" applyAlignment="1">
      <alignment horizont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Border="1"/>
    <xf numFmtId="0" fontId="3" fillId="0" borderId="25" xfId="0" applyFont="1" applyBorder="1"/>
    <xf numFmtId="0" fontId="0" fillId="0" borderId="25" xfId="0" applyBorder="1"/>
    <xf numFmtId="0" fontId="0" fillId="0" borderId="8" xfId="0" applyBorder="1"/>
    <xf numFmtId="3" fontId="3" fillId="0" borderId="8" xfId="0" applyNumberFormat="1" applyFont="1" applyFill="1" applyBorder="1" applyAlignment="1">
      <alignment horizontal="right"/>
    </xf>
    <xf numFmtId="3" fontId="3" fillId="0" borderId="26" xfId="0" applyNumberFormat="1" applyFont="1" applyFill="1" applyBorder="1" applyAlignment="1">
      <alignment horizontal="right"/>
    </xf>
    <xf numFmtId="0" fontId="3" fillId="0" borderId="0" xfId="0" applyFont="1" applyFill="1"/>
    <xf numFmtId="0" fontId="3" fillId="0" borderId="0" xfId="0" applyFont="1"/>
    <xf numFmtId="49" fontId="4" fillId="0" borderId="5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4" fillId="0" borderId="0" xfId="0" applyFont="1" applyFill="1"/>
    <xf numFmtId="0" fontId="4" fillId="0" borderId="0" xfId="0" applyFont="1"/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3" fontId="4" fillId="0" borderId="27" xfId="0" applyNumberFormat="1" applyFont="1" applyFill="1" applyBorder="1" applyAlignment="1">
      <alignment horizontal="right"/>
    </xf>
    <xf numFmtId="3" fontId="0" fillId="0" borderId="27" xfId="0" applyNumberFormat="1" applyFill="1" applyBorder="1" applyAlignment="1">
      <alignment horizontal="righ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3" fontId="0" fillId="0" borderId="0" xfId="0" applyNumberFormat="1" applyFill="1"/>
    <xf numFmtId="0" fontId="0" fillId="0" borderId="12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4" fillId="0" borderId="28" xfId="0" applyFont="1" applyBorder="1"/>
    <xf numFmtId="0" fontId="0" fillId="0" borderId="28" xfId="0" applyBorder="1"/>
    <xf numFmtId="0" fontId="0" fillId="0" borderId="29" xfId="0" applyBorder="1"/>
    <xf numFmtId="0" fontId="4" fillId="0" borderId="3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3" xfId="0" applyFont="1" applyBorder="1"/>
    <xf numFmtId="0" fontId="4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3" fontId="3" fillId="0" borderId="27" xfId="0" applyNumberFormat="1" applyFont="1" applyFill="1" applyBorder="1" applyAlignment="1">
      <alignment horizontal="right"/>
    </xf>
    <xf numFmtId="0" fontId="3" fillId="0" borderId="10" xfId="0" applyFont="1" applyBorder="1" applyAlignment="1">
      <alignment horizontal="left"/>
    </xf>
    <xf numFmtId="49" fontId="0" fillId="0" borderId="5" xfId="0" applyNumberFormat="1" applyBorder="1" applyAlignment="1">
      <alignment horizontal="left"/>
    </xf>
    <xf numFmtId="49" fontId="3" fillId="0" borderId="11" xfId="0" applyNumberFormat="1" applyFont="1" applyBorder="1" applyAlignment="1">
      <alignment horizontal="left"/>
    </xf>
    <xf numFmtId="49" fontId="4" fillId="0" borderId="31" xfId="0" applyNumberFormat="1" applyFont="1" applyBorder="1"/>
    <xf numFmtId="49" fontId="4" fillId="0" borderId="28" xfId="0" applyNumberFormat="1" applyFont="1" applyBorder="1" applyAlignment="1">
      <alignment horizontal="left"/>
    </xf>
    <xf numFmtId="49" fontId="3" fillId="0" borderId="28" xfId="0" applyNumberFormat="1" applyFont="1" applyBorder="1" applyAlignment="1">
      <alignment horizontal="left"/>
    </xf>
    <xf numFmtId="0" fontId="3" fillId="0" borderId="29" xfId="0" applyFont="1" applyBorder="1"/>
    <xf numFmtId="3" fontId="4" fillId="0" borderId="29" xfId="0" applyNumberFormat="1" applyFont="1" applyFill="1" applyBorder="1" applyAlignment="1">
      <alignment horizontal="right"/>
    </xf>
    <xf numFmtId="3" fontId="4" fillId="0" borderId="32" xfId="0" applyNumberFormat="1" applyFont="1" applyFill="1" applyBorder="1" applyAlignment="1">
      <alignment horizontal="right"/>
    </xf>
    <xf numFmtId="49" fontId="4" fillId="0" borderId="10" xfId="0" applyNumberFormat="1" applyFont="1" applyBorder="1" applyAlignment="1">
      <alignment horizontal="left"/>
    </xf>
    <xf numFmtId="49" fontId="3" fillId="0" borderId="10" xfId="0" applyNumberFormat="1" applyFont="1" applyBorder="1" applyAlignment="1">
      <alignment horizontal="left"/>
    </xf>
    <xf numFmtId="0" fontId="3" fillId="0" borderId="11" xfId="0" applyFont="1" applyBorder="1"/>
    <xf numFmtId="49" fontId="4" fillId="0" borderId="33" xfId="0" applyNumberFormat="1" applyFont="1" applyBorder="1"/>
    <xf numFmtId="0" fontId="0" fillId="0" borderId="34" xfId="0" applyBorder="1"/>
    <xf numFmtId="49" fontId="4" fillId="0" borderId="34" xfId="0" applyNumberFormat="1" applyFont="1" applyBorder="1" applyAlignment="1">
      <alignment horizontal="left"/>
    </xf>
    <xf numFmtId="49" fontId="3" fillId="0" borderId="34" xfId="0" applyNumberFormat="1" applyFont="1" applyBorder="1" applyAlignment="1">
      <alignment horizontal="left"/>
    </xf>
    <xf numFmtId="0" fontId="3" fillId="0" borderId="35" xfId="0" applyFont="1" applyBorder="1"/>
    <xf numFmtId="3" fontId="4" fillId="0" borderId="35" xfId="0" applyNumberFormat="1" applyFont="1" applyFill="1" applyBorder="1" applyAlignment="1">
      <alignment horizontal="right"/>
    </xf>
    <xf numFmtId="3" fontId="4" fillId="0" borderId="36" xfId="0" applyNumberFormat="1" applyFont="1" applyFill="1" applyBorder="1" applyAlignment="1">
      <alignment horizontal="right"/>
    </xf>
    <xf numFmtId="0" fontId="3" fillId="2" borderId="3" xfId="0" applyFont="1" applyFill="1" applyBorder="1"/>
    <xf numFmtId="3" fontId="3" fillId="0" borderId="37" xfId="0" applyNumberFormat="1" applyFont="1" applyFill="1" applyBorder="1" applyAlignment="1">
      <alignment horizontal="right"/>
    </xf>
    <xf numFmtId="49" fontId="0" fillId="0" borderId="0" xfId="0" applyNumberFormat="1"/>
    <xf numFmtId="0" fontId="3" fillId="0" borderId="2" xfId="0" applyFont="1" applyBorder="1"/>
    <xf numFmtId="0" fontId="0" fillId="0" borderId="3" xfId="0" applyBorder="1"/>
    <xf numFmtId="3" fontId="3" fillId="0" borderId="38" xfId="0" applyNumberFormat="1" applyFont="1" applyFill="1" applyBorder="1"/>
    <xf numFmtId="3" fontId="0" fillId="0" borderId="27" xfId="0" applyNumberFormat="1" applyFill="1" applyBorder="1"/>
    <xf numFmtId="49" fontId="2" fillId="0" borderId="5" xfId="0" applyNumberFormat="1" applyFont="1" applyBorder="1"/>
    <xf numFmtId="0" fontId="0" fillId="0" borderId="28" xfId="0" applyBorder="1" applyAlignment="1">
      <alignment wrapText="1"/>
    </xf>
    <xf numFmtId="3" fontId="2" fillId="0" borderId="32" xfId="0" applyNumberFormat="1" applyFont="1" applyFill="1" applyBorder="1"/>
    <xf numFmtId="3" fontId="2" fillId="0" borderId="27" xfId="0" applyNumberFormat="1" applyFont="1" applyFill="1" applyBorder="1"/>
    <xf numFmtId="3" fontId="0" fillId="0" borderId="32" xfId="0" applyNumberFormat="1" applyFill="1" applyBorder="1"/>
    <xf numFmtId="3" fontId="3" fillId="0" borderId="37" xfId="0" applyNumberFormat="1" applyFont="1" applyFill="1" applyBorder="1"/>
    <xf numFmtId="49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49" fontId="3" fillId="3" borderId="2" xfId="0" applyNumberFormat="1" applyFont="1" applyFill="1" applyBorder="1"/>
    <xf numFmtId="0" fontId="3" fillId="3" borderId="3" xfId="0" applyFont="1" applyFill="1" applyBorder="1"/>
    <xf numFmtId="49" fontId="3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/>
    <xf numFmtId="49" fontId="0" fillId="0" borderId="39" xfId="0" applyNumberFormat="1" applyBorder="1"/>
    <xf numFmtId="3" fontId="0" fillId="0" borderId="38" xfId="0" applyNumberFormat="1" applyFill="1" applyBorder="1"/>
    <xf numFmtId="49" fontId="0" fillId="0" borderId="40" xfId="0" applyNumberFormat="1" applyBorder="1"/>
    <xf numFmtId="49" fontId="0" fillId="0" borderId="41" xfId="0" applyNumberFormat="1" applyBorder="1"/>
    <xf numFmtId="0" fontId="3" fillId="3" borderId="4" xfId="0" applyFont="1" applyFill="1" applyBorder="1"/>
    <xf numFmtId="3" fontId="3" fillId="4" borderId="37" xfId="0" applyNumberFormat="1" applyFont="1" applyFill="1" applyBorder="1"/>
    <xf numFmtId="3" fontId="3" fillId="0" borderId="0" xfId="0" applyNumberFormat="1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tabSelected="1" workbookViewId="0">
      <selection sqref="A1:XFD1048576"/>
    </sheetView>
  </sheetViews>
  <sheetFormatPr defaultRowHeight="14.4" x14ac:dyDescent="0.3"/>
  <cols>
    <col min="1" max="1" width="9.109375" style="135" customWidth="1"/>
    <col min="9" max="9" width="8.44140625" customWidth="1"/>
    <col min="10" max="12" width="15.109375" style="3" customWidth="1"/>
    <col min="13" max="13" width="15.109375" style="4" bestFit="1" customWidth="1"/>
  </cols>
  <sheetData>
    <row r="1" spans="1:1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t="s">
        <v>1</v>
      </c>
    </row>
    <row r="2" spans="1:16" ht="15" thickBot="1" x14ac:dyDescent="0.35">
      <c r="A2" s="5"/>
      <c r="B2" s="6"/>
      <c r="C2" s="6"/>
      <c r="D2" s="6"/>
      <c r="E2" s="6"/>
      <c r="F2" s="6"/>
      <c r="G2" s="6"/>
      <c r="H2" s="6"/>
      <c r="I2" s="6"/>
      <c r="J2" s="6"/>
      <c r="K2"/>
    </row>
    <row r="3" spans="1:16" ht="29.4" thickBot="1" x14ac:dyDescent="0.35">
      <c r="A3" s="7" t="s">
        <v>2</v>
      </c>
      <c r="B3" s="8" t="s">
        <v>3</v>
      </c>
      <c r="C3" s="9"/>
      <c r="D3" s="9"/>
      <c r="E3" s="9"/>
      <c r="F3" s="9"/>
      <c r="G3" s="9"/>
      <c r="H3" s="9"/>
      <c r="I3" s="10"/>
      <c r="J3" s="11" t="s">
        <v>4</v>
      </c>
      <c r="K3" s="12" t="s">
        <v>5</v>
      </c>
      <c r="L3" s="11" t="s">
        <v>6</v>
      </c>
      <c r="M3" s="11" t="s">
        <v>7</v>
      </c>
    </row>
    <row r="4" spans="1:16" ht="18" customHeight="1" x14ac:dyDescent="0.3">
      <c r="A4" s="13" t="s">
        <v>8</v>
      </c>
      <c r="B4" s="14" t="s">
        <v>9</v>
      </c>
      <c r="C4" s="15"/>
      <c r="D4" s="15"/>
      <c r="E4" s="15"/>
      <c r="F4" s="15"/>
      <c r="G4" s="15"/>
      <c r="H4" s="15"/>
      <c r="I4" s="16"/>
      <c r="J4" s="17"/>
      <c r="K4" s="18"/>
      <c r="L4" s="18"/>
      <c r="M4" s="18"/>
    </row>
    <row r="5" spans="1:16" ht="18" customHeight="1" x14ac:dyDescent="0.3">
      <c r="A5" s="13" t="s">
        <v>10</v>
      </c>
      <c r="B5" s="19" t="s">
        <v>11</v>
      </c>
      <c r="C5" s="20"/>
      <c r="D5" s="20"/>
      <c r="E5" s="20"/>
      <c r="F5" s="20"/>
      <c r="G5" s="20"/>
      <c r="H5" s="20"/>
      <c r="I5" s="21"/>
      <c r="J5" s="22">
        <f t="shared" ref="J5:M5" si="0">J6+J7+J8+J9</f>
        <v>10838465</v>
      </c>
      <c r="K5" s="22">
        <f t="shared" si="0"/>
        <v>1784164</v>
      </c>
      <c r="L5" s="22">
        <f t="shared" si="0"/>
        <v>12622629</v>
      </c>
      <c r="M5" s="22">
        <f t="shared" si="0"/>
        <v>10367727</v>
      </c>
      <c r="N5" s="23"/>
      <c r="O5" s="23"/>
      <c r="P5" s="23"/>
    </row>
    <row r="6" spans="1:16" ht="18" customHeight="1" x14ac:dyDescent="0.3">
      <c r="A6" s="24" t="s">
        <v>12</v>
      </c>
      <c r="B6" s="20" t="s">
        <v>13</v>
      </c>
      <c r="C6" s="20"/>
      <c r="D6" s="20"/>
      <c r="E6" s="20"/>
      <c r="F6" s="20"/>
      <c r="G6" s="20"/>
      <c r="H6" s="20"/>
      <c r="I6" s="21"/>
      <c r="J6" s="25">
        <v>7555500</v>
      </c>
      <c r="K6" s="26">
        <f>L6-J6</f>
        <v>228868</v>
      </c>
      <c r="L6" s="26">
        <v>7784368</v>
      </c>
      <c r="M6" s="26">
        <v>7743380</v>
      </c>
      <c r="N6" s="23"/>
      <c r="O6" s="23"/>
      <c r="P6" s="23"/>
    </row>
    <row r="7" spans="1:16" ht="18" customHeight="1" x14ac:dyDescent="0.3">
      <c r="A7" s="24" t="s">
        <v>14</v>
      </c>
      <c r="B7" s="27" t="s">
        <v>15</v>
      </c>
      <c r="C7" s="27"/>
      <c r="D7" s="27"/>
      <c r="E7" s="27"/>
      <c r="F7" s="27"/>
      <c r="G7" s="27"/>
      <c r="H7" s="27"/>
      <c r="I7" s="21"/>
      <c r="J7" s="28">
        <v>1338500</v>
      </c>
      <c r="K7" s="26">
        <f t="shared" ref="K7:K10" si="1">L7-J7</f>
        <v>-47984</v>
      </c>
      <c r="L7" s="26">
        <v>1290516</v>
      </c>
      <c r="M7" s="29">
        <v>1290516</v>
      </c>
      <c r="N7" s="23"/>
      <c r="O7" s="23"/>
      <c r="P7" s="23"/>
    </row>
    <row r="8" spans="1:16" ht="18" customHeight="1" x14ac:dyDescent="0.3">
      <c r="A8" s="24" t="s">
        <v>16</v>
      </c>
      <c r="B8" s="20" t="s">
        <v>17</v>
      </c>
      <c r="C8" s="20"/>
      <c r="D8" s="20"/>
      <c r="E8" s="20"/>
      <c r="F8" s="20"/>
      <c r="G8" s="20"/>
      <c r="H8" s="20"/>
      <c r="I8" s="21"/>
      <c r="J8" s="25">
        <v>1844465</v>
      </c>
      <c r="K8" s="26">
        <f t="shared" si="1"/>
        <v>510634</v>
      </c>
      <c r="L8" s="26">
        <v>2355099</v>
      </c>
      <c r="M8" s="26">
        <v>1333831</v>
      </c>
      <c r="N8" s="23"/>
      <c r="O8" s="23"/>
      <c r="P8" s="23"/>
    </row>
    <row r="9" spans="1:16" ht="18" customHeight="1" x14ac:dyDescent="0.3">
      <c r="A9" s="24" t="s">
        <v>18</v>
      </c>
      <c r="B9" s="20" t="s">
        <v>19</v>
      </c>
      <c r="C9" s="20"/>
      <c r="D9" s="20"/>
      <c r="E9" s="20"/>
      <c r="F9" s="20"/>
      <c r="G9" s="20"/>
      <c r="H9" s="20"/>
      <c r="I9" s="21"/>
      <c r="J9" s="25">
        <v>100000</v>
      </c>
      <c r="K9" s="25">
        <f t="shared" ref="K9" si="2">SUM(K10:K10)</f>
        <v>1092646</v>
      </c>
      <c r="L9" s="25">
        <v>1192646</v>
      </c>
      <c r="M9" s="25">
        <v>0</v>
      </c>
      <c r="N9" s="23"/>
      <c r="O9" s="23"/>
      <c r="P9" s="23"/>
    </row>
    <row r="10" spans="1:16" ht="18" customHeight="1" x14ac:dyDescent="0.3">
      <c r="A10" s="24" t="s">
        <v>20</v>
      </c>
      <c r="B10" s="30" t="s">
        <v>21</v>
      </c>
      <c r="C10" s="31"/>
      <c r="D10" s="31"/>
      <c r="E10" s="31"/>
      <c r="F10" s="32"/>
      <c r="G10" s="32"/>
      <c r="H10" s="32"/>
      <c r="I10" s="33"/>
      <c r="J10" s="25">
        <v>100000</v>
      </c>
      <c r="K10" s="26">
        <f t="shared" si="1"/>
        <v>1092646</v>
      </c>
      <c r="L10" s="26">
        <v>1192646</v>
      </c>
      <c r="M10" s="26">
        <v>0</v>
      </c>
      <c r="N10" s="23"/>
      <c r="O10" s="23"/>
      <c r="P10" s="23"/>
    </row>
    <row r="11" spans="1:16" ht="18" customHeight="1" x14ac:dyDescent="0.3">
      <c r="A11" s="24"/>
      <c r="B11" s="20"/>
      <c r="C11" s="20"/>
      <c r="D11" s="20"/>
      <c r="E11" s="20"/>
      <c r="F11" s="20"/>
      <c r="G11" s="20"/>
      <c r="H11" s="20"/>
      <c r="I11" s="21"/>
      <c r="J11" s="25"/>
      <c r="K11" s="26"/>
      <c r="L11" s="26"/>
      <c r="M11" s="26"/>
      <c r="N11" s="23"/>
      <c r="O11" s="23"/>
      <c r="P11" s="23"/>
    </row>
    <row r="12" spans="1:16" ht="18" customHeight="1" x14ac:dyDescent="0.3">
      <c r="A12" s="13" t="s">
        <v>22</v>
      </c>
      <c r="B12" s="19" t="s">
        <v>23</v>
      </c>
      <c r="C12" s="20"/>
      <c r="D12" s="20"/>
      <c r="E12" s="20"/>
      <c r="F12" s="20"/>
      <c r="G12" s="20"/>
      <c r="H12" s="20"/>
      <c r="I12" s="21"/>
      <c r="J12" s="22">
        <f t="shared" ref="J12:M12" si="3">SUM(J13:J15)</f>
        <v>8712000</v>
      </c>
      <c r="K12" s="22">
        <f t="shared" si="3"/>
        <v>-3160769</v>
      </c>
      <c r="L12" s="22">
        <f t="shared" si="3"/>
        <v>5551231</v>
      </c>
      <c r="M12" s="22">
        <f t="shared" si="3"/>
        <v>5551231</v>
      </c>
      <c r="N12" s="23"/>
      <c r="O12" s="23"/>
      <c r="P12" s="23"/>
    </row>
    <row r="13" spans="1:16" ht="18" customHeight="1" x14ac:dyDescent="0.3">
      <c r="A13" s="24" t="s">
        <v>24</v>
      </c>
      <c r="B13" s="20" t="s">
        <v>25</v>
      </c>
      <c r="C13" s="20"/>
      <c r="D13" s="20"/>
      <c r="E13" s="20"/>
      <c r="F13" s="20"/>
      <c r="G13" s="20"/>
      <c r="H13" s="20"/>
      <c r="I13" s="21"/>
      <c r="J13" s="25">
        <v>7827000</v>
      </c>
      <c r="K13" s="26">
        <f>L13-J13</f>
        <v>-2969258</v>
      </c>
      <c r="L13" s="26">
        <v>4857742</v>
      </c>
      <c r="M13" s="26">
        <v>4857742</v>
      </c>
      <c r="N13" s="23"/>
      <c r="O13" s="23"/>
      <c r="P13" s="23"/>
    </row>
    <row r="14" spans="1:16" ht="18" customHeight="1" x14ac:dyDescent="0.3">
      <c r="A14" s="24" t="s">
        <v>26</v>
      </c>
      <c r="B14" s="27" t="s">
        <v>15</v>
      </c>
      <c r="C14" s="27"/>
      <c r="D14" s="27"/>
      <c r="E14" s="27"/>
      <c r="F14" s="27"/>
      <c r="G14" s="27"/>
      <c r="H14" s="27"/>
      <c r="I14" s="21"/>
      <c r="J14" s="25">
        <v>685000</v>
      </c>
      <c r="K14" s="26">
        <f t="shared" ref="K14:K15" si="4">L14-J14</f>
        <v>-274487</v>
      </c>
      <c r="L14" s="26">
        <v>410513</v>
      </c>
      <c r="M14" s="26">
        <v>410513</v>
      </c>
      <c r="N14" s="23"/>
      <c r="O14" s="23"/>
      <c r="P14" s="23"/>
    </row>
    <row r="15" spans="1:16" ht="18" customHeight="1" x14ac:dyDescent="0.3">
      <c r="A15" s="24" t="s">
        <v>27</v>
      </c>
      <c r="B15" s="20" t="s">
        <v>17</v>
      </c>
      <c r="C15" s="20"/>
      <c r="D15" s="20"/>
      <c r="E15" s="20"/>
      <c r="F15" s="20"/>
      <c r="G15" s="20"/>
      <c r="H15" s="20"/>
      <c r="I15" s="21"/>
      <c r="J15" s="25">
        <v>200000</v>
      </c>
      <c r="K15" s="26">
        <f t="shared" si="4"/>
        <v>82976</v>
      </c>
      <c r="L15" s="34">
        <v>282976</v>
      </c>
      <c r="M15" s="34">
        <v>282976</v>
      </c>
      <c r="N15" s="23"/>
      <c r="O15" s="23"/>
      <c r="P15" s="23"/>
    </row>
    <row r="16" spans="1:16" ht="18" customHeight="1" x14ac:dyDescent="0.3">
      <c r="A16" s="24"/>
      <c r="B16" s="20"/>
      <c r="C16" s="20"/>
      <c r="D16" s="20"/>
      <c r="E16" s="20"/>
      <c r="F16" s="20"/>
      <c r="G16" s="20"/>
      <c r="H16" s="20"/>
      <c r="I16" s="21"/>
      <c r="J16" s="25"/>
      <c r="K16" s="26"/>
      <c r="L16" s="26"/>
      <c r="M16" s="26"/>
      <c r="N16" s="23"/>
      <c r="O16" s="23"/>
      <c r="P16" s="23"/>
    </row>
    <row r="17" spans="1:16" ht="18" customHeight="1" x14ac:dyDescent="0.3">
      <c r="A17" s="13" t="s">
        <v>28</v>
      </c>
      <c r="B17" s="19" t="s">
        <v>29</v>
      </c>
      <c r="C17" s="20"/>
      <c r="D17" s="20"/>
      <c r="E17" s="20"/>
      <c r="F17" s="20"/>
      <c r="G17" s="20"/>
      <c r="H17" s="20"/>
      <c r="I17" s="21"/>
      <c r="J17" s="22">
        <f>SUM(J18)</f>
        <v>1763790</v>
      </c>
      <c r="K17" s="22">
        <f t="shared" ref="K17:M17" si="5">SUM(K18)</f>
        <v>-1582410</v>
      </c>
      <c r="L17" s="22">
        <f t="shared" si="5"/>
        <v>181380</v>
      </c>
      <c r="M17" s="22">
        <f t="shared" si="5"/>
        <v>181380</v>
      </c>
      <c r="N17" s="23"/>
      <c r="O17" s="23"/>
      <c r="P17" s="23"/>
    </row>
    <row r="18" spans="1:16" ht="18" customHeight="1" x14ac:dyDescent="0.3">
      <c r="A18" s="24" t="s">
        <v>30</v>
      </c>
      <c r="B18" s="20" t="s">
        <v>17</v>
      </c>
      <c r="C18" s="20"/>
      <c r="D18" s="20"/>
      <c r="E18" s="20"/>
      <c r="F18" s="20"/>
      <c r="G18" s="20"/>
      <c r="H18" s="20"/>
      <c r="I18" s="21"/>
      <c r="J18" s="25">
        <v>1763790</v>
      </c>
      <c r="K18" s="26">
        <f>L18-J18</f>
        <v>-1582410</v>
      </c>
      <c r="L18" s="26">
        <v>181380</v>
      </c>
      <c r="M18" s="26">
        <v>181380</v>
      </c>
      <c r="N18" s="23"/>
      <c r="O18" s="23"/>
      <c r="P18" s="23"/>
    </row>
    <row r="19" spans="1:16" ht="18" customHeight="1" x14ac:dyDescent="0.3">
      <c r="A19" s="24"/>
      <c r="B19" s="20"/>
      <c r="C19" s="20"/>
      <c r="D19" s="20"/>
      <c r="E19" s="20"/>
      <c r="F19" s="20"/>
      <c r="G19" s="20"/>
      <c r="H19" s="20"/>
      <c r="I19" s="21"/>
      <c r="J19" s="25"/>
      <c r="K19" s="26"/>
      <c r="L19" s="26"/>
      <c r="M19" s="26"/>
      <c r="N19" s="23"/>
      <c r="O19" s="23"/>
      <c r="P19" s="23"/>
    </row>
    <row r="20" spans="1:16" ht="18" customHeight="1" x14ac:dyDescent="0.3">
      <c r="A20" s="13" t="s">
        <v>31</v>
      </c>
      <c r="B20" s="19" t="s">
        <v>32</v>
      </c>
      <c r="C20" s="20"/>
      <c r="D20" s="20"/>
      <c r="E20" s="20"/>
      <c r="F20" s="20"/>
      <c r="G20" s="20"/>
      <c r="H20" s="20"/>
      <c r="I20" s="21"/>
      <c r="J20" s="22">
        <f>SUM(J21)</f>
        <v>1353240</v>
      </c>
      <c r="K20" s="22">
        <f t="shared" ref="K20:M20" si="6">SUM(K21)</f>
        <v>-892717</v>
      </c>
      <c r="L20" s="22">
        <f t="shared" si="6"/>
        <v>460523</v>
      </c>
      <c r="M20" s="22">
        <f t="shared" si="6"/>
        <v>460523</v>
      </c>
      <c r="N20" s="23"/>
      <c r="O20" s="23"/>
      <c r="P20" s="23"/>
    </row>
    <row r="21" spans="1:16" ht="18" customHeight="1" x14ac:dyDescent="0.3">
      <c r="A21" s="24" t="s">
        <v>33</v>
      </c>
      <c r="B21" s="20" t="s">
        <v>17</v>
      </c>
      <c r="C21" s="20"/>
      <c r="D21" s="20"/>
      <c r="E21" s="20"/>
      <c r="F21" s="20"/>
      <c r="G21" s="20"/>
      <c r="H21" s="20"/>
      <c r="I21" s="21"/>
      <c r="J21" s="25">
        <v>1353240</v>
      </c>
      <c r="K21" s="26">
        <f>L21-J21</f>
        <v>-892717</v>
      </c>
      <c r="L21" s="26">
        <v>460523</v>
      </c>
      <c r="M21" s="26">
        <v>460523</v>
      </c>
      <c r="N21" s="23"/>
      <c r="O21" s="23"/>
      <c r="P21" s="23"/>
    </row>
    <row r="22" spans="1:16" ht="18" customHeight="1" x14ac:dyDescent="0.3">
      <c r="A22" s="24"/>
      <c r="B22" s="20"/>
      <c r="C22" s="20"/>
      <c r="D22" s="20"/>
      <c r="E22" s="20"/>
      <c r="F22" s="20"/>
      <c r="G22" s="20"/>
      <c r="H22" s="20"/>
      <c r="I22" s="21"/>
      <c r="J22" s="25"/>
      <c r="K22" s="26"/>
      <c r="L22" s="26"/>
      <c r="M22" s="26"/>
      <c r="N22" s="23"/>
      <c r="O22" s="23"/>
      <c r="P22" s="23"/>
    </row>
    <row r="23" spans="1:16" ht="18" customHeight="1" x14ac:dyDescent="0.3">
      <c r="A23" s="13" t="s">
        <v>34</v>
      </c>
      <c r="B23" s="19" t="s">
        <v>35</v>
      </c>
      <c r="C23" s="20"/>
      <c r="D23" s="20"/>
      <c r="E23" s="20"/>
      <c r="F23" s="20"/>
      <c r="G23" s="20"/>
      <c r="H23" s="20"/>
      <c r="I23" s="21"/>
      <c r="J23" s="22">
        <f>SUM(J24)</f>
        <v>694899</v>
      </c>
      <c r="K23" s="22">
        <f t="shared" ref="K23:M23" si="7">SUM(K24)</f>
        <v>-503170</v>
      </c>
      <c r="L23" s="22">
        <f t="shared" si="7"/>
        <v>191729</v>
      </c>
      <c r="M23" s="22">
        <f t="shared" si="7"/>
        <v>191729</v>
      </c>
      <c r="N23" s="23"/>
      <c r="O23" s="23"/>
      <c r="P23" s="23"/>
    </row>
    <row r="24" spans="1:16" ht="18" customHeight="1" x14ac:dyDescent="0.3">
      <c r="A24" s="24" t="s">
        <v>36</v>
      </c>
      <c r="B24" s="20" t="s">
        <v>17</v>
      </c>
      <c r="C24" s="20"/>
      <c r="D24" s="20"/>
      <c r="E24" s="20"/>
      <c r="F24" s="20"/>
      <c r="G24" s="20"/>
      <c r="H24" s="20"/>
      <c r="I24" s="21"/>
      <c r="J24" s="25">
        <v>694899</v>
      </c>
      <c r="K24" s="26">
        <f>L24-J24</f>
        <v>-503170</v>
      </c>
      <c r="L24" s="26">
        <v>191729</v>
      </c>
      <c r="M24" s="26">
        <v>191729</v>
      </c>
      <c r="N24" s="23"/>
      <c r="O24" s="23"/>
      <c r="P24" s="23"/>
    </row>
    <row r="25" spans="1:16" ht="18" customHeight="1" x14ac:dyDescent="0.3">
      <c r="A25" s="24"/>
      <c r="B25" s="20"/>
      <c r="C25" s="20"/>
      <c r="D25" s="20"/>
      <c r="E25" s="20"/>
      <c r="F25" s="20"/>
      <c r="G25" s="20"/>
      <c r="H25" s="20"/>
      <c r="I25" s="21"/>
      <c r="J25" s="25"/>
      <c r="K25" s="26"/>
      <c r="L25" s="26"/>
      <c r="M25" s="26"/>
      <c r="N25" s="23"/>
      <c r="O25" s="23"/>
      <c r="P25" s="23"/>
    </row>
    <row r="26" spans="1:16" ht="18" customHeight="1" x14ac:dyDescent="0.3">
      <c r="A26" s="13" t="s">
        <v>37</v>
      </c>
      <c r="B26" s="19" t="s">
        <v>38</v>
      </c>
      <c r="C26" s="20"/>
      <c r="D26" s="20"/>
      <c r="E26" s="20"/>
      <c r="F26" s="20"/>
      <c r="G26" s="20"/>
      <c r="H26" s="20"/>
      <c r="I26" s="21"/>
      <c r="J26" s="22">
        <f>SUM(J27)</f>
        <v>2432000</v>
      </c>
      <c r="K26" s="22">
        <f t="shared" ref="K26:M26" si="8">SUM(K27)</f>
        <v>234521</v>
      </c>
      <c r="L26" s="22">
        <f t="shared" si="8"/>
        <v>2666521</v>
      </c>
      <c r="M26" s="22">
        <f t="shared" si="8"/>
        <v>2666521</v>
      </c>
      <c r="N26" s="23"/>
      <c r="O26" s="23"/>
      <c r="P26" s="23"/>
    </row>
    <row r="27" spans="1:16" ht="18" customHeight="1" x14ac:dyDescent="0.3">
      <c r="A27" s="24" t="s">
        <v>39</v>
      </c>
      <c r="B27" s="20" t="s">
        <v>17</v>
      </c>
      <c r="C27" s="20"/>
      <c r="D27" s="20"/>
      <c r="E27" s="20"/>
      <c r="F27" s="20"/>
      <c r="G27" s="20"/>
      <c r="H27" s="20"/>
      <c r="I27" s="21"/>
      <c r="J27" s="25">
        <v>2432000</v>
      </c>
      <c r="K27" s="26">
        <f>L27-J27</f>
        <v>234521</v>
      </c>
      <c r="L27" s="26">
        <v>2666521</v>
      </c>
      <c r="M27" s="26">
        <v>2666521</v>
      </c>
      <c r="N27" s="23"/>
      <c r="O27" s="23"/>
      <c r="P27" s="23"/>
    </row>
    <row r="28" spans="1:16" ht="18" customHeight="1" x14ac:dyDescent="0.3">
      <c r="A28" s="24"/>
      <c r="B28" s="20"/>
      <c r="C28" s="20"/>
      <c r="D28" s="20"/>
      <c r="E28" s="20"/>
      <c r="F28" s="20"/>
      <c r="G28" s="20"/>
      <c r="H28" s="20"/>
      <c r="I28" s="21"/>
      <c r="J28" s="25"/>
      <c r="K28" s="26"/>
      <c r="L28" s="26"/>
      <c r="M28" s="26"/>
      <c r="N28" s="23"/>
      <c r="O28" s="23"/>
      <c r="P28" s="23"/>
    </row>
    <row r="29" spans="1:16" ht="18" customHeight="1" x14ac:dyDescent="0.3">
      <c r="A29" s="13" t="s">
        <v>40</v>
      </c>
      <c r="B29" s="19" t="s">
        <v>41</v>
      </c>
      <c r="C29" s="20"/>
      <c r="D29" s="20"/>
      <c r="E29" s="20"/>
      <c r="F29" s="20"/>
      <c r="G29" s="20"/>
      <c r="H29" s="20"/>
      <c r="I29" s="21"/>
      <c r="J29" s="22">
        <f>SUM(J30:J31)</f>
        <v>1728000</v>
      </c>
      <c r="K29" s="22">
        <f t="shared" ref="K29:M29" si="9">SUM(K30:K31)</f>
        <v>83917</v>
      </c>
      <c r="L29" s="22">
        <f t="shared" si="9"/>
        <v>1811917</v>
      </c>
      <c r="M29" s="22">
        <f t="shared" si="9"/>
        <v>854422</v>
      </c>
      <c r="N29" s="23"/>
      <c r="O29" s="23"/>
      <c r="P29" s="23"/>
    </row>
    <row r="30" spans="1:16" ht="18" customHeight="1" x14ac:dyDescent="0.3">
      <c r="A30" s="24" t="s">
        <v>42</v>
      </c>
      <c r="B30" s="20" t="s">
        <v>17</v>
      </c>
      <c r="C30" s="20"/>
      <c r="D30" s="20"/>
      <c r="E30" s="20"/>
      <c r="F30" s="20"/>
      <c r="G30" s="20"/>
      <c r="H30" s="20"/>
      <c r="I30" s="21"/>
      <c r="J30" s="25">
        <v>1728000</v>
      </c>
      <c r="K30" s="26">
        <f>L30-J30</f>
        <v>83917</v>
      </c>
      <c r="L30" s="26">
        <v>1811917</v>
      </c>
      <c r="M30" s="26">
        <v>854422</v>
      </c>
      <c r="N30" s="23"/>
      <c r="O30" s="23"/>
      <c r="P30" s="23"/>
    </row>
    <row r="31" spans="1:16" ht="18" customHeight="1" x14ac:dyDescent="0.3">
      <c r="A31" s="24" t="s">
        <v>43</v>
      </c>
      <c r="B31" s="20" t="s">
        <v>44</v>
      </c>
      <c r="C31" s="20"/>
      <c r="D31" s="20"/>
      <c r="E31" s="20"/>
      <c r="F31" s="20"/>
      <c r="G31" s="20"/>
      <c r="H31" s="20"/>
      <c r="I31" s="21"/>
      <c r="J31" s="25">
        <v>0</v>
      </c>
      <c r="K31" s="26">
        <f>L31-J31</f>
        <v>0</v>
      </c>
      <c r="L31" s="26">
        <v>0</v>
      </c>
      <c r="M31" s="26">
        <v>0</v>
      </c>
      <c r="N31" s="23"/>
      <c r="O31" s="23"/>
      <c r="P31" s="23"/>
    </row>
    <row r="32" spans="1:16" ht="18" customHeight="1" x14ac:dyDescent="0.3">
      <c r="A32" s="24"/>
      <c r="B32" s="20"/>
      <c r="C32" s="20"/>
      <c r="D32" s="20"/>
      <c r="E32" s="20"/>
      <c r="F32" s="20"/>
      <c r="G32" s="20"/>
      <c r="H32" s="20"/>
      <c r="I32" s="21"/>
      <c r="J32" s="25"/>
      <c r="K32" s="26"/>
      <c r="L32" s="26"/>
      <c r="M32" s="26"/>
      <c r="N32" s="23"/>
      <c r="O32" s="23"/>
      <c r="P32" s="23"/>
    </row>
    <row r="33" spans="1:16" s="41" customFormat="1" ht="18" customHeight="1" x14ac:dyDescent="0.3">
      <c r="A33" s="35" t="s">
        <v>45</v>
      </c>
      <c r="B33" s="36" t="s">
        <v>46</v>
      </c>
      <c r="C33" s="37"/>
      <c r="D33" s="37"/>
      <c r="E33" s="37"/>
      <c r="F33" s="37"/>
      <c r="G33" s="37"/>
      <c r="H33" s="37"/>
      <c r="I33" s="38"/>
      <c r="J33" s="39">
        <f>SUM(J34:J35)</f>
        <v>6142204</v>
      </c>
      <c r="K33" s="39">
        <f t="shared" ref="K33:M33" si="10">SUM(K34:K35)</f>
        <v>-431891</v>
      </c>
      <c r="L33" s="39">
        <f t="shared" si="10"/>
        <v>5710313</v>
      </c>
      <c r="M33" s="39">
        <f t="shared" si="10"/>
        <v>99251</v>
      </c>
      <c r="N33" s="40"/>
      <c r="O33" s="40"/>
      <c r="P33" s="40"/>
    </row>
    <row r="34" spans="1:16" s="41" customFormat="1" ht="18" customHeight="1" x14ac:dyDescent="0.3">
      <c r="A34" s="42" t="s">
        <v>47</v>
      </c>
      <c r="B34" s="37" t="s">
        <v>17</v>
      </c>
      <c r="C34" s="37"/>
      <c r="D34" s="37"/>
      <c r="E34" s="37"/>
      <c r="F34" s="37"/>
      <c r="G34" s="37"/>
      <c r="H34" s="37"/>
      <c r="I34" s="38"/>
      <c r="J34" s="43">
        <v>555000</v>
      </c>
      <c r="K34" s="44">
        <f>L34-J34</f>
        <v>-431896</v>
      </c>
      <c r="L34" s="44">
        <v>123104</v>
      </c>
      <c r="M34" s="44">
        <v>99251</v>
      </c>
      <c r="N34" s="40"/>
      <c r="O34" s="40"/>
      <c r="P34" s="40"/>
    </row>
    <row r="35" spans="1:16" ht="18" customHeight="1" x14ac:dyDescent="0.3">
      <c r="A35" s="24" t="s">
        <v>48</v>
      </c>
      <c r="B35" s="20" t="s">
        <v>49</v>
      </c>
      <c r="C35" s="20"/>
      <c r="D35" s="20"/>
      <c r="E35" s="20"/>
      <c r="F35" s="32"/>
      <c r="G35" s="32"/>
      <c r="H35" s="32"/>
      <c r="I35" s="33"/>
      <c r="J35" s="25">
        <v>5587204</v>
      </c>
      <c r="K35" s="26">
        <f>L35-J35</f>
        <v>5</v>
      </c>
      <c r="L35" s="26">
        <v>5587209</v>
      </c>
      <c r="M35" s="26">
        <v>0</v>
      </c>
      <c r="N35" s="23"/>
      <c r="O35" s="23"/>
      <c r="P35" s="23"/>
    </row>
    <row r="36" spans="1:16" ht="18" customHeight="1" x14ac:dyDescent="0.3">
      <c r="A36" s="24"/>
      <c r="B36" s="20"/>
      <c r="C36" s="20"/>
      <c r="D36" s="20"/>
      <c r="E36" s="20"/>
      <c r="F36" s="20"/>
      <c r="G36" s="20"/>
      <c r="H36" s="20"/>
      <c r="I36" s="21"/>
      <c r="J36" s="25"/>
      <c r="K36" s="26"/>
      <c r="L36" s="26"/>
      <c r="M36" s="26"/>
      <c r="N36" s="23"/>
      <c r="O36" s="23"/>
      <c r="P36" s="23"/>
    </row>
    <row r="37" spans="1:16" ht="18" customHeight="1" x14ac:dyDescent="0.3">
      <c r="A37" s="13" t="s">
        <v>50</v>
      </c>
      <c r="B37" s="19" t="s">
        <v>51</v>
      </c>
      <c r="C37" s="20"/>
      <c r="D37" s="20"/>
      <c r="E37" s="20"/>
      <c r="F37" s="20"/>
      <c r="G37" s="20"/>
      <c r="H37" s="20"/>
      <c r="I37" s="21"/>
      <c r="J37" s="22">
        <f>SUM(J38:J41)</f>
        <v>4250000</v>
      </c>
      <c r="K37" s="22">
        <f t="shared" ref="K37:M37" si="11">SUM(K38:K41)</f>
        <v>830830</v>
      </c>
      <c r="L37" s="22">
        <f t="shared" si="11"/>
        <v>5080830</v>
      </c>
      <c r="M37" s="22">
        <f t="shared" si="11"/>
        <v>5031830</v>
      </c>
      <c r="N37" s="23"/>
      <c r="O37" s="23"/>
      <c r="P37" s="23"/>
    </row>
    <row r="38" spans="1:16" ht="18" customHeight="1" x14ac:dyDescent="0.3">
      <c r="A38" s="24" t="s">
        <v>52</v>
      </c>
      <c r="B38" s="20" t="s">
        <v>13</v>
      </c>
      <c r="C38" s="20"/>
      <c r="D38" s="20"/>
      <c r="E38" s="20"/>
      <c r="F38" s="20"/>
      <c r="G38" s="20"/>
      <c r="H38" s="20"/>
      <c r="I38" s="21"/>
      <c r="J38" s="25">
        <v>2606400</v>
      </c>
      <c r="K38" s="26">
        <f>L38-J38</f>
        <v>543216</v>
      </c>
      <c r="L38" s="26">
        <v>3149616</v>
      </c>
      <c r="M38" s="34">
        <v>3116116</v>
      </c>
      <c r="N38" s="23"/>
      <c r="O38" s="23"/>
      <c r="P38" s="23"/>
    </row>
    <row r="39" spans="1:16" ht="18" customHeight="1" x14ac:dyDescent="0.3">
      <c r="A39" s="24" t="s">
        <v>53</v>
      </c>
      <c r="B39" s="27" t="s">
        <v>15</v>
      </c>
      <c r="C39" s="27"/>
      <c r="D39" s="27"/>
      <c r="E39" s="27"/>
      <c r="F39" s="27"/>
      <c r="G39" s="27"/>
      <c r="H39" s="27"/>
      <c r="I39" s="21"/>
      <c r="J39" s="25">
        <v>496500</v>
      </c>
      <c r="K39" s="26">
        <f t="shared" ref="K39:K41" si="12">L39-J39</f>
        <v>40328</v>
      </c>
      <c r="L39" s="26">
        <v>536828</v>
      </c>
      <c r="M39" s="34">
        <v>521328</v>
      </c>
      <c r="N39" s="23"/>
      <c r="O39" s="23"/>
      <c r="P39" s="23"/>
    </row>
    <row r="40" spans="1:16" ht="18" customHeight="1" x14ac:dyDescent="0.3">
      <c r="A40" s="24" t="s">
        <v>54</v>
      </c>
      <c r="B40" s="20" t="s">
        <v>17</v>
      </c>
      <c r="C40" s="20"/>
      <c r="D40" s="20"/>
      <c r="E40" s="20"/>
      <c r="F40" s="20"/>
      <c r="G40" s="20"/>
      <c r="H40" s="20"/>
      <c r="I40" s="21"/>
      <c r="J40" s="25">
        <v>1147100</v>
      </c>
      <c r="K40" s="26">
        <f t="shared" si="12"/>
        <v>247286</v>
      </c>
      <c r="L40" s="26">
        <v>1394386</v>
      </c>
      <c r="M40" s="26">
        <v>1394386</v>
      </c>
      <c r="N40" s="23"/>
      <c r="O40" s="23"/>
      <c r="P40" s="23"/>
    </row>
    <row r="41" spans="1:16" ht="18" customHeight="1" x14ac:dyDescent="0.3">
      <c r="A41" s="24" t="s">
        <v>55</v>
      </c>
      <c r="B41" s="20" t="s">
        <v>19</v>
      </c>
      <c r="C41" s="20"/>
      <c r="D41" s="20"/>
      <c r="E41" s="20"/>
      <c r="F41" s="20"/>
      <c r="G41" s="20"/>
      <c r="H41" s="20"/>
      <c r="I41" s="21"/>
      <c r="J41" s="25"/>
      <c r="K41" s="26">
        <f t="shared" si="12"/>
        <v>0</v>
      </c>
      <c r="L41" s="26">
        <v>0</v>
      </c>
      <c r="M41" s="26">
        <v>0</v>
      </c>
      <c r="N41" s="23"/>
      <c r="O41" s="23"/>
      <c r="P41" s="23"/>
    </row>
    <row r="42" spans="1:16" ht="18" customHeight="1" x14ac:dyDescent="0.3">
      <c r="A42" s="24"/>
      <c r="B42" s="20"/>
      <c r="C42" s="20"/>
      <c r="D42" s="20"/>
      <c r="E42" s="20"/>
      <c r="F42" s="20"/>
      <c r="G42" s="20"/>
      <c r="H42" s="20"/>
      <c r="I42" s="21"/>
      <c r="J42" s="25"/>
      <c r="K42" s="26"/>
      <c r="L42" s="26"/>
      <c r="M42" s="26"/>
      <c r="N42" s="23"/>
      <c r="O42" s="23"/>
      <c r="P42" s="23"/>
    </row>
    <row r="43" spans="1:16" ht="18" customHeight="1" x14ac:dyDescent="0.3">
      <c r="A43" s="13" t="s">
        <v>56</v>
      </c>
      <c r="B43" s="19" t="s">
        <v>57</v>
      </c>
      <c r="C43" s="20"/>
      <c r="D43" s="20"/>
      <c r="E43" s="20"/>
      <c r="F43" s="20"/>
      <c r="G43" s="20"/>
      <c r="H43" s="20"/>
      <c r="I43" s="21"/>
      <c r="J43" s="22">
        <f>SUM(J44)</f>
        <v>750000</v>
      </c>
      <c r="K43" s="22">
        <f t="shared" ref="K43:M43" si="13">SUM(K44)</f>
        <v>-38769</v>
      </c>
      <c r="L43" s="22">
        <f t="shared" si="13"/>
        <v>711231</v>
      </c>
      <c r="M43" s="22">
        <f t="shared" si="13"/>
        <v>711231</v>
      </c>
      <c r="N43" s="23"/>
      <c r="O43" s="23"/>
      <c r="P43" s="23"/>
    </row>
    <row r="44" spans="1:16" ht="18" customHeight="1" x14ac:dyDescent="0.3">
      <c r="A44" s="24" t="s">
        <v>58</v>
      </c>
      <c r="B44" s="20" t="s">
        <v>17</v>
      </c>
      <c r="C44" s="20"/>
      <c r="D44" s="20"/>
      <c r="E44" s="20"/>
      <c r="F44" s="20"/>
      <c r="G44" s="20"/>
      <c r="H44" s="20"/>
      <c r="I44" s="21"/>
      <c r="J44" s="25">
        <v>750000</v>
      </c>
      <c r="K44" s="26">
        <f>L44-J44</f>
        <v>-38769</v>
      </c>
      <c r="L44" s="26">
        <v>711231</v>
      </c>
      <c r="M44" s="26">
        <v>711231</v>
      </c>
      <c r="N44" s="23"/>
      <c r="O44" s="23"/>
      <c r="P44" s="23"/>
    </row>
    <row r="45" spans="1:16" ht="18" customHeight="1" x14ac:dyDescent="0.3">
      <c r="A45" s="45"/>
      <c r="B45" s="46"/>
      <c r="C45" s="46"/>
      <c r="D45" s="46"/>
      <c r="E45" s="46"/>
      <c r="F45" s="46"/>
      <c r="G45" s="46"/>
      <c r="H45" s="46"/>
      <c r="I45" s="47"/>
      <c r="J45" s="48"/>
      <c r="K45" s="48"/>
      <c r="L45" s="26"/>
      <c r="M45" s="48"/>
      <c r="N45" s="23"/>
      <c r="O45" s="23"/>
      <c r="P45" s="23"/>
    </row>
    <row r="46" spans="1:16" ht="18" customHeight="1" x14ac:dyDescent="0.3">
      <c r="A46" s="13" t="s">
        <v>59</v>
      </c>
      <c r="B46" s="19" t="s">
        <v>60</v>
      </c>
      <c r="C46" s="20"/>
      <c r="D46" s="20"/>
      <c r="E46" s="20"/>
      <c r="F46" s="20"/>
      <c r="G46" s="20"/>
      <c r="H46" s="20"/>
      <c r="I46" s="21"/>
      <c r="J46" s="22">
        <f>SUM(J47:J47)</f>
        <v>20000</v>
      </c>
      <c r="K46" s="22">
        <f t="shared" ref="K46:M46" si="14">SUM(K47:K47)</f>
        <v>-20000</v>
      </c>
      <c r="L46" s="22">
        <f t="shared" si="14"/>
        <v>0</v>
      </c>
      <c r="M46" s="22">
        <f t="shared" si="14"/>
        <v>0</v>
      </c>
      <c r="N46" s="23"/>
      <c r="O46" s="23"/>
      <c r="P46" s="23"/>
    </row>
    <row r="47" spans="1:16" ht="18" customHeight="1" x14ac:dyDescent="0.3">
      <c r="A47" s="24" t="s">
        <v>61</v>
      </c>
      <c r="B47" s="20" t="s">
        <v>17</v>
      </c>
      <c r="C47" s="20"/>
      <c r="D47" s="20"/>
      <c r="E47" s="20"/>
      <c r="F47" s="20"/>
      <c r="G47" s="20"/>
      <c r="H47" s="20"/>
      <c r="I47" s="21"/>
      <c r="J47" s="25">
        <v>20000</v>
      </c>
      <c r="K47" s="26">
        <f>L47-J47</f>
        <v>-20000</v>
      </c>
      <c r="L47" s="26">
        <v>0</v>
      </c>
      <c r="M47" s="26">
        <v>0</v>
      </c>
      <c r="N47" s="23"/>
      <c r="O47" s="23"/>
      <c r="P47" s="23"/>
    </row>
    <row r="48" spans="1:16" ht="18" customHeight="1" x14ac:dyDescent="0.3">
      <c r="A48" s="24"/>
      <c r="B48" s="20"/>
      <c r="C48" s="20"/>
      <c r="D48" s="20"/>
      <c r="E48" s="20"/>
      <c r="F48" s="20"/>
      <c r="G48" s="20"/>
      <c r="H48" s="20"/>
      <c r="I48" s="21"/>
      <c r="J48" s="25"/>
      <c r="K48" s="26"/>
      <c r="L48" s="26"/>
      <c r="M48" s="26"/>
      <c r="N48" s="23"/>
      <c r="O48" s="23"/>
      <c r="P48" s="23"/>
    </row>
    <row r="49" spans="1:16" ht="18" customHeight="1" x14ac:dyDescent="0.3">
      <c r="A49" s="13" t="s">
        <v>62</v>
      </c>
      <c r="B49" s="19" t="s">
        <v>63</v>
      </c>
      <c r="C49" s="20"/>
      <c r="D49" s="20"/>
      <c r="E49" s="20"/>
      <c r="F49" s="20"/>
      <c r="G49" s="20"/>
      <c r="H49" s="20"/>
      <c r="I49" s="21"/>
      <c r="J49" s="22">
        <f>SUM(J50:J52)</f>
        <v>704400</v>
      </c>
      <c r="K49" s="22">
        <f t="shared" ref="K49:M49" si="15">SUM(K50:K52)</f>
        <v>-11507</v>
      </c>
      <c r="L49" s="22">
        <f t="shared" si="15"/>
        <v>692893</v>
      </c>
      <c r="M49" s="22">
        <f t="shared" si="15"/>
        <v>692893</v>
      </c>
      <c r="N49" s="23"/>
      <c r="O49" s="23"/>
      <c r="P49" s="23"/>
    </row>
    <row r="50" spans="1:16" ht="18" customHeight="1" x14ac:dyDescent="0.3">
      <c r="A50" s="24" t="s">
        <v>64</v>
      </c>
      <c r="B50" s="20" t="s">
        <v>13</v>
      </c>
      <c r="C50" s="20"/>
      <c r="D50" s="20"/>
      <c r="E50" s="20"/>
      <c r="F50" s="20"/>
      <c r="G50" s="20"/>
      <c r="H50" s="20"/>
      <c r="I50" s="21"/>
      <c r="J50" s="25">
        <v>565300</v>
      </c>
      <c r="K50" s="26">
        <f>L50-J50</f>
        <v>-65</v>
      </c>
      <c r="L50" s="26">
        <v>565235</v>
      </c>
      <c r="M50" s="26">
        <v>565235</v>
      </c>
      <c r="N50" s="23"/>
      <c r="O50" s="23"/>
      <c r="P50" s="23"/>
    </row>
    <row r="51" spans="1:16" ht="18" customHeight="1" x14ac:dyDescent="0.3">
      <c r="A51" s="24" t="s">
        <v>65</v>
      </c>
      <c r="B51" s="27" t="s">
        <v>15</v>
      </c>
      <c r="C51" s="27"/>
      <c r="D51" s="27"/>
      <c r="E51" s="27"/>
      <c r="F51" s="27"/>
      <c r="G51" s="27"/>
      <c r="H51" s="27"/>
      <c r="I51" s="21"/>
      <c r="J51" s="25">
        <v>89100</v>
      </c>
      <c r="K51" s="26">
        <f t="shared" ref="K51:K52" si="16">L51-J51</f>
        <v>-4342</v>
      </c>
      <c r="L51" s="26">
        <v>84758</v>
      </c>
      <c r="M51" s="26">
        <v>84758</v>
      </c>
      <c r="N51" s="23"/>
      <c r="O51" s="23"/>
      <c r="P51" s="23"/>
    </row>
    <row r="52" spans="1:16" ht="18" customHeight="1" x14ac:dyDescent="0.3">
      <c r="A52" s="24" t="s">
        <v>66</v>
      </c>
      <c r="B52" s="20" t="s">
        <v>17</v>
      </c>
      <c r="C52" s="20"/>
      <c r="D52" s="20"/>
      <c r="E52" s="20"/>
      <c r="F52" s="20"/>
      <c r="G52" s="20"/>
      <c r="H52" s="20"/>
      <c r="I52" s="21"/>
      <c r="J52" s="25">
        <v>50000</v>
      </c>
      <c r="K52" s="26">
        <f t="shared" si="16"/>
        <v>-7100</v>
      </c>
      <c r="L52" s="26">
        <v>42900</v>
      </c>
      <c r="M52" s="26">
        <v>42900</v>
      </c>
      <c r="N52" s="23"/>
      <c r="O52" s="23"/>
      <c r="P52" s="23"/>
    </row>
    <row r="53" spans="1:16" ht="18" customHeight="1" x14ac:dyDescent="0.3">
      <c r="A53" s="24"/>
      <c r="B53" s="20"/>
      <c r="C53" s="20"/>
      <c r="D53" s="20"/>
      <c r="E53" s="20"/>
      <c r="F53" s="20"/>
      <c r="G53" s="20"/>
      <c r="H53" s="20"/>
      <c r="I53" s="21"/>
      <c r="J53" s="25"/>
      <c r="K53" s="26"/>
      <c r="L53" s="26"/>
      <c r="M53" s="26"/>
      <c r="N53" s="23"/>
      <c r="O53" s="23"/>
      <c r="P53" s="23"/>
    </row>
    <row r="54" spans="1:16" ht="18" customHeight="1" x14ac:dyDescent="0.3">
      <c r="A54" s="13" t="s">
        <v>67</v>
      </c>
      <c r="B54" s="49" t="s">
        <v>68</v>
      </c>
      <c r="C54" s="27"/>
      <c r="D54" s="27"/>
      <c r="E54" s="27"/>
      <c r="F54" s="27"/>
      <c r="G54" s="27"/>
      <c r="H54" s="27"/>
      <c r="I54" s="50"/>
      <c r="J54" s="22">
        <f>SUM(J55:J61)</f>
        <v>3085559</v>
      </c>
      <c r="K54" s="22">
        <f t="shared" ref="K54:M54" si="17">SUM(K55:K61)</f>
        <v>-1253911</v>
      </c>
      <c r="L54" s="22">
        <f>SUM(L55:L61)</f>
        <v>1831648</v>
      </c>
      <c r="M54" s="22">
        <f t="shared" si="17"/>
        <v>2491250</v>
      </c>
      <c r="N54" s="23"/>
      <c r="O54" s="23"/>
      <c r="P54" s="23"/>
    </row>
    <row r="55" spans="1:16" ht="18" customHeight="1" x14ac:dyDescent="0.3">
      <c r="A55" s="24" t="s">
        <v>69</v>
      </c>
      <c r="B55" s="20" t="s">
        <v>13</v>
      </c>
      <c r="C55" s="20"/>
      <c r="D55" s="20"/>
      <c r="E55" s="20"/>
      <c r="F55" s="20"/>
      <c r="G55" s="20"/>
      <c r="H55" s="20"/>
      <c r="I55" s="21"/>
      <c r="J55" s="25">
        <v>0</v>
      </c>
      <c r="K55" s="26">
        <f>L55-J55</f>
        <v>566381</v>
      </c>
      <c r="L55" s="26">
        <v>566381</v>
      </c>
      <c r="M55" s="26">
        <v>566381</v>
      </c>
      <c r="N55" s="23"/>
      <c r="O55" s="23"/>
      <c r="P55" s="23"/>
    </row>
    <row r="56" spans="1:16" ht="18" customHeight="1" x14ac:dyDescent="0.3">
      <c r="A56" s="24" t="s">
        <v>70</v>
      </c>
      <c r="B56" s="27" t="s">
        <v>15</v>
      </c>
      <c r="C56" s="27"/>
      <c r="D56" s="27"/>
      <c r="E56" s="27"/>
      <c r="F56" s="27"/>
      <c r="G56" s="27"/>
      <c r="H56" s="27"/>
      <c r="I56" s="21"/>
      <c r="J56" s="25">
        <v>0</v>
      </c>
      <c r="K56" s="26">
        <f t="shared" ref="K56:K61" si="18">L56-J56</f>
        <v>93221</v>
      </c>
      <c r="L56" s="26">
        <v>93221</v>
      </c>
      <c r="M56" s="26">
        <v>93221</v>
      </c>
      <c r="N56" s="23"/>
      <c r="O56" s="23"/>
      <c r="P56" s="23"/>
    </row>
    <row r="57" spans="1:16" ht="18" customHeight="1" x14ac:dyDescent="0.3">
      <c r="A57" s="24" t="s">
        <v>71</v>
      </c>
      <c r="B57" s="20" t="s">
        <v>17</v>
      </c>
      <c r="C57" s="20"/>
      <c r="D57" s="20"/>
      <c r="E57" s="20"/>
      <c r="F57" s="20"/>
      <c r="G57" s="20"/>
      <c r="H57" s="20"/>
      <c r="I57" s="21"/>
      <c r="J57" s="25">
        <v>825600</v>
      </c>
      <c r="K57" s="26">
        <f t="shared" si="18"/>
        <v>-247341</v>
      </c>
      <c r="L57" s="26">
        <v>578259</v>
      </c>
      <c r="M57" s="26">
        <v>1831648</v>
      </c>
      <c r="N57" s="23"/>
      <c r="O57" s="23"/>
      <c r="P57" s="23"/>
    </row>
    <row r="58" spans="1:16" ht="18" customHeight="1" x14ac:dyDescent="0.3">
      <c r="A58" s="24" t="s">
        <v>72</v>
      </c>
      <c r="B58" s="20" t="s">
        <v>73</v>
      </c>
      <c r="C58" s="20"/>
      <c r="D58" s="20"/>
      <c r="E58" s="20"/>
      <c r="F58" s="20"/>
      <c r="G58" s="20"/>
      <c r="H58" s="20"/>
      <c r="I58" s="21"/>
      <c r="J58" s="25">
        <v>1822994</v>
      </c>
      <c r="K58" s="26">
        <f t="shared" si="18"/>
        <v>-1266665</v>
      </c>
      <c r="L58" s="26">
        <v>556329</v>
      </c>
      <c r="M58" s="26">
        <v>0</v>
      </c>
      <c r="N58" s="23"/>
      <c r="O58" s="23"/>
      <c r="P58" s="23"/>
    </row>
    <row r="59" spans="1:16" ht="18" customHeight="1" x14ac:dyDescent="0.3">
      <c r="A59" s="24" t="s">
        <v>74</v>
      </c>
      <c r="B59" s="20" t="s">
        <v>75</v>
      </c>
      <c r="C59" s="20"/>
      <c r="D59" s="20"/>
      <c r="E59" s="20"/>
      <c r="F59" s="20"/>
      <c r="G59" s="20"/>
      <c r="H59" s="20"/>
      <c r="I59" s="21"/>
      <c r="J59" s="25">
        <v>399507</v>
      </c>
      <c r="K59" s="26">
        <f t="shared" si="18"/>
        <v>-399507</v>
      </c>
      <c r="L59" s="26">
        <v>0</v>
      </c>
      <c r="M59" s="26">
        <v>0</v>
      </c>
      <c r="N59" s="23"/>
      <c r="O59" s="23"/>
      <c r="P59" s="23"/>
    </row>
    <row r="60" spans="1:16" ht="18" customHeight="1" x14ac:dyDescent="0.3">
      <c r="A60" s="24" t="s">
        <v>76</v>
      </c>
      <c r="B60" s="20" t="s">
        <v>77</v>
      </c>
      <c r="C60" s="20"/>
      <c r="D60" s="20"/>
      <c r="E60" s="20"/>
      <c r="F60" s="20"/>
      <c r="G60" s="20"/>
      <c r="H60" s="20"/>
      <c r="I60" s="21"/>
      <c r="J60" s="25">
        <v>0</v>
      </c>
      <c r="K60" s="26">
        <f t="shared" si="18"/>
        <v>0</v>
      </c>
      <c r="L60" s="26">
        <v>0</v>
      </c>
      <c r="M60" s="26">
        <v>0</v>
      </c>
      <c r="N60" s="23"/>
      <c r="O60" s="23"/>
      <c r="P60" s="23"/>
    </row>
    <row r="61" spans="1:16" ht="18" customHeight="1" x14ac:dyDescent="0.3">
      <c r="A61" s="24" t="s">
        <v>78</v>
      </c>
      <c r="B61" s="51" t="s">
        <v>79</v>
      </c>
      <c r="C61" s="52"/>
      <c r="D61" s="52"/>
      <c r="E61" s="52"/>
      <c r="F61" s="52"/>
      <c r="G61" s="52"/>
      <c r="H61" s="52"/>
      <c r="I61" s="53"/>
      <c r="J61" s="25">
        <v>37458</v>
      </c>
      <c r="K61" s="26">
        <f t="shared" si="18"/>
        <v>0</v>
      </c>
      <c r="L61" s="26">
        <v>37458</v>
      </c>
      <c r="M61" s="26">
        <v>0</v>
      </c>
      <c r="N61" s="23"/>
      <c r="O61" s="23"/>
      <c r="P61" s="23"/>
    </row>
    <row r="62" spans="1:16" ht="18" customHeight="1" x14ac:dyDescent="0.3">
      <c r="A62" s="24"/>
      <c r="B62" s="20"/>
      <c r="C62" s="20"/>
      <c r="D62" s="20"/>
      <c r="E62" s="20"/>
      <c r="F62" s="20"/>
      <c r="G62" s="20"/>
      <c r="H62" s="20"/>
      <c r="I62" s="21"/>
      <c r="J62" s="25"/>
      <c r="K62" s="26"/>
      <c r="L62" s="26"/>
      <c r="M62" s="26"/>
      <c r="N62" s="23"/>
      <c r="O62" s="23"/>
      <c r="P62" s="23"/>
    </row>
    <row r="63" spans="1:16" ht="18" customHeight="1" x14ac:dyDescent="0.3">
      <c r="A63" s="13" t="s">
        <v>80</v>
      </c>
      <c r="B63" s="19" t="s">
        <v>81</v>
      </c>
      <c r="C63" s="20"/>
      <c r="D63" s="20"/>
      <c r="E63" s="20"/>
      <c r="F63" s="20"/>
      <c r="G63" s="20"/>
      <c r="H63" s="20"/>
      <c r="I63" s="21"/>
      <c r="J63" s="22">
        <f>SUM(J64)</f>
        <v>10000</v>
      </c>
      <c r="K63" s="22">
        <f t="shared" ref="K63:M63" si="19">SUM(K64)</f>
        <v>-2908</v>
      </c>
      <c r="L63" s="22">
        <f t="shared" si="19"/>
        <v>7092</v>
      </c>
      <c r="M63" s="22">
        <f t="shared" si="19"/>
        <v>7092</v>
      </c>
      <c r="N63" s="23"/>
      <c r="O63" s="23"/>
      <c r="P63" s="23"/>
    </row>
    <row r="64" spans="1:16" ht="18" customHeight="1" x14ac:dyDescent="0.3">
      <c r="A64" s="24" t="s">
        <v>82</v>
      </c>
      <c r="B64" s="20" t="s">
        <v>17</v>
      </c>
      <c r="C64" s="20"/>
      <c r="D64" s="20"/>
      <c r="E64" s="20"/>
      <c r="F64" s="20"/>
      <c r="G64" s="20"/>
      <c r="H64" s="20"/>
      <c r="I64" s="21"/>
      <c r="J64" s="25">
        <v>10000</v>
      </c>
      <c r="K64" s="26">
        <f>L64-J64</f>
        <v>-2908</v>
      </c>
      <c r="L64" s="26">
        <v>7092</v>
      </c>
      <c r="M64" s="26">
        <v>7092</v>
      </c>
      <c r="N64" s="23"/>
      <c r="O64" s="23"/>
      <c r="P64" s="23"/>
    </row>
    <row r="65" spans="1:16" ht="18" customHeight="1" x14ac:dyDescent="0.3">
      <c r="A65" s="24"/>
      <c r="B65" s="20"/>
      <c r="C65" s="20"/>
      <c r="D65" s="20"/>
      <c r="E65" s="20"/>
      <c r="F65" s="20"/>
      <c r="G65" s="20"/>
      <c r="H65" s="20"/>
      <c r="I65" s="21"/>
      <c r="J65" s="25"/>
      <c r="K65" s="26"/>
      <c r="L65" s="26"/>
      <c r="M65" s="26"/>
      <c r="N65" s="23"/>
      <c r="O65" s="23"/>
      <c r="P65" s="23"/>
    </row>
    <row r="66" spans="1:16" ht="18" customHeight="1" x14ac:dyDescent="0.3">
      <c r="A66" s="13" t="s">
        <v>83</v>
      </c>
      <c r="B66" s="19" t="s">
        <v>84</v>
      </c>
      <c r="C66" s="20"/>
      <c r="D66" s="20"/>
      <c r="E66" s="20"/>
      <c r="F66" s="20"/>
      <c r="G66" s="20"/>
      <c r="H66" s="20"/>
      <c r="I66" s="21"/>
      <c r="J66" s="22">
        <f>SUM(J67:J70)</f>
        <v>3451290</v>
      </c>
      <c r="K66" s="22">
        <f t="shared" ref="K66:M66" si="20">SUM(K67:K70)</f>
        <v>739186</v>
      </c>
      <c r="L66" s="22">
        <f t="shared" si="20"/>
        <v>4190476</v>
      </c>
      <c r="M66" s="22">
        <f t="shared" si="20"/>
        <v>4190476</v>
      </c>
      <c r="N66" s="23"/>
      <c r="O66" s="23"/>
      <c r="P66" s="23"/>
    </row>
    <row r="67" spans="1:16" ht="18" customHeight="1" x14ac:dyDescent="0.3">
      <c r="A67" s="24" t="s">
        <v>85</v>
      </c>
      <c r="B67" s="20" t="s">
        <v>86</v>
      </c>
      <c r="C67" s="20"/>
      <c r="D67" s="20"/>
      <c r="E67" s="20"/>
      <c r="F67" s="20"/>
      <c r="G67" s="20"/>
      <c r="H67" s="20"/>
      <c r="I67" s="21"/>
      <c r="J67" s="28">
        <v>226290</v>
      </c>
      <c r="K67" s="29">
        <f>L67-J67</f>
        <v>-56020</v>
      </c>
      <c r="L67" s="26">
        <v>170270</v>
      </c>
      <c r="M67" s="44">
        <v>170270</v>
      </c>
      <c r="N67" s="23"/>
      <c r="O67" s="23"/>
      <c r="P67" s="23"/>
    </row>
    <row r="68" spans="1:16" ht="18" customHeight="1" x14ac:dyDescent="0.3">
      <c r="A68" s="24" t="s">
        <v>87</v>
      </c>
      <c r="B68" s="20" t="s">
        <v>88</v>
      </c>
      <c r="C68" s="20"/>
      <c r="D68" s="20"/>
      <c r="E68" s="20"/>
      <c r="F68" s="20"/>
      <c r="G68" s="20"/>
      <c r="H68" s="20"/>
      <c r="I68" s="21"/>
      <c r="J68" s="28">
        <v>225000</v>
      </c>
      <c r="K68" s="29">
        <f t="shared" ref="K68:K70" si="21">L68-J68</f>
        <v>1370206</v>
      </c>
      <c r="L68" s="26">
        <v>1595206</v>
      </c>
      <c r="M68" s="44">
        <v>1595206</v>
      </c>
      <c r="N68" s="23"/>
      <c r="O68" s="23"/>
      <c r="P68" s="23"/>
    </row>
    <row r="69" spans="1:16" ht="18" customHeight="1" x14ac:dyDescent="0.3">
      <c r="A69" s="24" t="s">
        <v>89</v>
      </c>
      <c r="B69" s="20" t="s">
        <v>90</v>
      </c>
      <c r="C69" s="20"/>
      <c r="D69" s="20"/>
      <c r="E69" s="20"/>
      <c r="F69" s="20"/>
      <c r="G69" s="20"/>
      <c r="H69" s="20"/>
      <c r="I69" s="21"/>
      <c r="J69" s="25">
        <v>3000000</v>
      </c>
      <c r="K69" s="29">
        <f t="shared" si="21"/>
        <v>-575000</v>
      </c>
      <c r="L69" s="26">
        <v>2425000</v>
      </c>
      <c r="M69" s="34">
        <v>2425000</v>
      </c>
      <c r="N69" s="23"/>
      <c r="O69" s="23"/>
      <c r="P69" s="23"/>
    </row>
    <row r="70" spans="1:16" ht="18" customHeight="1" x14ac:dyDescent="0.3">
      <c r="A70" s="24" t="s">
        <v>91</v>
      </c>
      <c r="B70" s="20" t="s">
        <v>92</v>
      </c>
      <c r="C70" s="20"/>
      <c r="D70" s="20"/>
      <c r="E70" s="20"/>
      <c r="F70" s="20"/>
      <c r="G70" s="20"/>
      <c r="H70" s="20"/>
      <c r="I70" s="21"/>
      <c r="J70" s="25">
        <v>0</v>
      </c>
      <c r="K70" s="29">
        <f t="shared" si="21"/>
        <v>0</v>
      </c>
      <c r="L70" s="26">
        <v>0</v>
      </c>
      <c r="M70" s="34">
        <v>0</v>
      </c>
      <c r="N70" s="23"/>
      <c r="O70" s="23"/>
      <c r="P70" s="23"/>
    </row>
    <row r="71" spans="1:16" ht="18" customHeight="1" x14ac:dyDescent="0.3">
      <c r="A71" s="54"/>
      <c r="B71" s="15"/>
      <c r="C71" s="15"/>
      <c r="D71" s="15"/>
      <c r="E71" s="15"/>
      <c r="F71" s="15"/>
      <c r="G71" s="15"/>
      <c r="H71" s="15"/>
      <c r="I71" s="16"/>
      <c r="J71" s="55"/>
      <c r="K71" s="56"/>
      <c r="L71" s="56"/>
      <c r="M71" s="56"/>
      <c r="N71" s="23"/>
      <c r="O71" s="23"/>
      <c r="P71" s="23"/>
    </row>
    <row r="72" spans="1:16" ht="18" customHeight="1" x14ac:dyDescent="0.3">
      <c r="A72" s="13" t="s">
        <v>93</v>
      </c>
      <c r="B72" s="19" t="s">
        <v>94</v>
      </c>
      <c r="C72" s="20"/>
      <c r="D72" s="20"/>
      <c r="E72" s="20"/>
      <c r="F72" s="20"/>
      <c r="G72" s="20"/>
      <c r="H72" s="20"/>
      <c r="I72" s="21"/>
      <c r="J72" s="22">
        <f>SUM(J73)</f>
        <v>10000</v>
      </c>
      <c r="K72" s="22">
        <f t="shared" ref="K72:M72" si="22">SUM(K73)</f>
        <v>-10000</v>
      </c>
      <c r="L72" s="22">
        <f t="shared" si="22"/>
        <v>0</v>
      </c>
      <c r="M72" s="22">
        <f t="shared" si="22"/>
        <v>0</v>
      </c>
      <c r="N72" s="23"/>
      <c r="O72" s="23"/>
      <c r="P72" s="23"/>
    </row>
    <row r="73" spans="1:16" ht="18" customHeight="1" x14ac:dyDescent="0.3">
      <c r="A73" s="24" t="s">
        <v>95</v>
      </c>
      <c r="B73" s="20" t="s">
        <v>17</v>
      </c>
      <c r="C73" s="20"/>
      <c r="D73" s="20"/>
      <c r="E73" s="20"/>
      <c r="F73" s="20"/>
      <c r="G73" s="20"/>
      <c r="H73" s="20"/>
      <c r="I73" s="21"/>
      <c r="J73" s="25">
        <v>10000</v>
      </c>
      <c r="K73" s="26">
        <f>L73-J73</f>
        <v>-10000</v>
      </c>
      <c r="L73" s="26">
        <v>0</v>
      </c>
      <c r="M73" s="26">
        <v>0</v>
      </c>
      <c r="N73" s="23"/>
      <c r="O73" s="23"/>
      <c r="P73" s="23"/>
    </row>
    <row r="74" spans="1:16" ht="18" customHeight="1" x14ac:dyDescent="0.3">
      <c r="A74" s="13"/>
      <c r="B74" s="20"/>
      <c r="C74" s="20"/>
      <c r="D74" s="20"/>
      <c r="E74" s="20"/>
      <c r="F74" s="20"/>
      <c r="G74" s="20"/>
      <c r="H74" s="20"/>
      <c r="I74" s="21"/>
      <c r="J74" s="25"/>
      <c r="K74" s="26"/>
      <c r="L74" s="26"/>
      <c r="M74" s="26"/>
      <c r="N74" s="23"/>
      <c r="O74" s="23"/>
      <c r="P74" s="23"/>
    </row>
    <row r="75" spans="1:16" ht="18" customHeight="1" x14ac:dyDescent="0.3">
      <c r="A75" s="13" t="s">
        <v>96</v>
      </c>
      <c r="B75" s="19" t="s">
        <v>97</v>
      </c>
      <c r="C75" s="20"/>
      <c r="D75" s="20"/>
      <c r="E75" s="20"/>
      <c r="F75" s="20"/>
      <c r="G75" s="20"/>
      <c r="H75" s="20"/>
      <c r="I75" s="21"/>
      <c r="J75" s="22">
        <f>J76</f>
        <v>4200000</v>
      </c>
      <c r="K75" s="22">
        <f t="shared" ref="K75:M75" si="23">K76</f>
        <v>340621</v>
      </c>
      <c r="L75" s="22">
        <f t="shared" si="23"/>
        <v>4540621</v>
      </c>
      <c r="M75" s="22">
        <f t="shared" si="23"/>
        <v>4540621</v>
      </c>
      <c r="N75" s="23"/>
      <c r="O75" s="23"/>
      <c r="P75" s="23"/>
    </row>
    <row r="76" spans="1:16" ht="18" customHeight="1" x14ac:dyDescent="0.3">
      <c r="A76" s="24" t="s">
        <v>98</v>
      </c>
      <c r="B76" s="20" t="s">
        <v>17</v>
      </c>
      <c r="C76" s="20"/>
      <c r="D76" s="20"/>
      <c r="E76" s="20"/>
      <c r="F76" s="20"/>
      <c r="G76" s="20"/>
      <c r="H76" s="20"/>
      <c r="I76" s="21"/>
      <c r="J76" s="25">
        <v>4200000</v>
      </c>
      <c r="K76" s="26">
        <f>L76-J76</f>
        <v>340621</v>
      </c>
      <c r="L76" s="26">
        <v>4540621</v>
      </c>
      <c r="M76" s="26">
        <v>4540621</v>
      </c>
      <c r="N76" s="23"/>
      <c r="O76" s="23"/>
      <c r="P76" s="23"/>
    </row>
    <row r="77" spans="1:16" ht="18" customHeight="1" x14ac:dyDescent="0.3">
      <c r="A77" s="13"/>
      <c r="B77" s="20"/>
      <c r="C77" s="20"/>
      <c r="D77" s="20"/>
      <c r="E77" s="20"/>
      <c r="F77" s="20"/>
      <c r="G77" s="20"/>
      <c r="H77" s="20"/>
      <c r="I77" s="21"/>
      <c r="J77" s="25"/>
      <c r="K77" s="26"/>
      <c r="L77" s="26"/>
      <c r="M77" s="26"/>
      <c r="N77" s="23"/>
      <c r="O77" s="23"/>
      <c r="P77" s="23"/>
    </row>
    <row r="78" spans="1:16" ht="18" customHeight="1" x14ac:dyDescent="0.3">
      <c r="A78" s="13" t="s">
        <v>99</v>
      </c>
      <c r="B78" s="19" t="s">
        <v>100</v>
      </c>
      <c r="C78" s="20"/>
      <c r="D78" s="20"/>
      <c r="E78" s="20"/>
      <c r="F78" s="20"/>
      <c r="G78" s="20"/>
      <c r="H78" s="20"/>
      <c r="I78" s="21"/>
      <c r="J78" s="22">
        <f>J79</f>
        <v>2850</v>
      </c>
      <c r="K78" s="22">
        <f t="shared" ref="K78:M78" si="24">K79</f>
        <v>0</v>
      </c>
      <c r="L78" s="22">
        <f t="shared" si="24"/>
        <v>2850</v>
      </c>
      <c r="M78" s="22">
        <f t="shared" si="24"/>
        <v>2850</v>
      </c>
      <c r="N78" s="23"/>
      <c r="O78" s="23"/>
      <c r="P78" s="23"/>
    </row>
    <row r="79" spans="1:16" ht="18" customHeight="1" x14ac:dyDescent="0.3">
      <c r="A79" s="24" t="s">
        <v>101</v>
      </c>
      <c r="B79" s="20" t="s">
        <v>19</v>
      </c>
      <c r="C79" s="20"/>
      <c r="D79" s="20"/>
      <c r="E79" s="20"/>
      <c r="F79" s="20"/>
      <c r="G79" s="20"/>
      <c r="H79" s="20"/>
      <c r="I79" s="21"/>
      <c r="J79" s="25">
        <v>2850</v>
      </c>
      <c r="K79" s="25">
        <f t="shared" ref="K79" si="25">SUM(K80:K81)</f>
        <v>0</v>
      </c>
      <c r="L79" s="25">
        <v>2850</v>
      </c>
      <c r="M79" s="25">
        <v>2850</v>
      </c>
      <c r="N79" s="23"/>
      <c r="O79" s="23"/>
      <c r="P79" s="23"/>
    </row>
    <row r="80" spans="1:16" ht="18" customHeight="1" x14ac:dyDescent="0.3">
      <c r="A80" s="24" t="s">
        <v>102</v>
      </c>
      <c r="B80" s="20" t="s">
        <v>103</v>
      </c>
      <c r="C80" s="20"/>
      <c r="D80" s="20"/>
      <c r="E80" s="20"/>
      <c r="F80" s="20"/>
      <c r="G80" s="20"/>
      <c r="H80" s="20"/>
      <c r="I80" s="21"/>
      <c r="J80" s="25">
        <v>0</v>
      </c>
      <c r="K80" s="26">
        <f>L80-J80</f>
        <v>0</v>
      </c>
      <c r="L80" s="26">
        <v>0</v>
      </c>
      <c r="M80" s="26">
        <v>0</v>
      </c>
      <c r="N80" s="23"/>
      <c r="O80" s="23"/>
      <c r="P80" s="23"/>
    </row>
    <row r="81" spans="1:16" ht="18" customHeight="1" x14ac:dyDescent="0.3">
      <c r="A81" s="24" t="s">
        <v>104</v>
      </c>
      <c r="B81" s="20" t="s">
        <v>105</v>
      </c>
      <c r="C81" s="20"/>
      <c r="D81" s="20"/>
      <c r="E81" s="20"/>
      <c r="F81" s="20"/>
      <c r="G81" s="20"/>
      <c r="H81" s="20"/>
      <c r="I81" s="21"/>
      <c r="J81" s="25">
        <v>0</v>
      </c>
      <c r="K81" s="26">
        <f>L81-J81</f>
        <v>0</v>
      </c>
      <c r="L81" s="26">
        <v>0</v>
      </c>
      <c r="M81" s="26">
        <v>0</v>
      </c>
      <c r="N81" s="23"/>
      <c r="O81" s="23"/>
      <c r="P81" s="23"/>
    </row>
    <row r="82" spans="1:16" ht="18" customHeight="1" x14ac:dyDescent="0.3">
      <c r="A82" s="57"/>
      <c r="B82" s="58"/>
      <c r="C82" s="58"/>
      <c r="D82" s="58"/>
      <c r="E82" s="58"/>
      <c r="F82" s="58"/>
      <c r="G82" s="58"/>
      <c r="H82" s="58"/>
      <c r="I82" s="59"/>
      <c r="J82" s="25"/>
      <c r="K82" s="26"/>
      <c r="L82" s="26"/>
      <c r="M82" s="26"/>
      <c r="N82" s="23"/>
      <c r="O82" s="23"/>
      <c r="P82" s="23"/>
    </row>
    <row r="83" spans="1:16" ht="18" customHeight="1" x14ac:dyDescent="0.3">
      <c r="A83" s="57" t="s">
        <v>106</v>
      </c>
      <c r="B83" s="60" t="s">
        <v>107</v>
      </c>
      <c r="C83" s="58"/>
      <c r="D83" s="58"/>
      <c r="E83" s="58"/>
      <c r="F83" s="58"/>
      <c r="G83" s="58"/>
      <c r="H83" s="58"/>
      <c r="I83" s="59"/>
      <c r="J83" s="22">
        <f>J84</f>
        <v>7018760</v>
      </c>
      <c r="K83" s="22">
        <f t="shared" ref="K83:M83" si="26">K84</f>
        <v>-2267127</v>
      </c>
      <c r="L83" s="22">
        <f t="shared" si="26"/>
        <v>4751633</v>
      </c>
      <c r="M83" s="22">
        <f t="shared" si="26"/>
        <v>4751633</v>
      </c>
      <c r="N83" s="23"/>
      <c r="O83" s="23"/>
      <c r="P83" s="23"/>
    </row>
    <row r="84" spans="1:16" ht="18" customHeight="1" x14ac:dyDescent="0.3">
      <c r="A84" s="61" t="s">
        <v>108</v>
      </c>
      <c r="B84" s="58" t="s">
        <v>19</v>
      </c>
      <c r="C84" s="58"/>
      <c r="D84" s="58"/>
      <c r="E84" s="58"/>
      <c r="F84" s="58"/>
      <c r="G84" s="58"/>
      <c r="H84" s="58"/>
      <c r="I84" s="59"/>
      <c r="J84" s="25">
        <v>7018760</v>
      </c>
      <c r="K84" s="26">
        <f>K85</f>
        <v>-2267127</v>
      </c>
      <c r="L84" s="26">
        <v>4751633</v>
      </c>
      <c r="M84" s="26">
        <v>4751633</v>
      </c>
      <c r="N84" s="23"/>
      <c r="O84" s="23"/>
      <c r="P84" s="23"/>
    </row>
    <row r="85" spans="1:16" ht="18" customHeight="1" x14ac:dyDescent="0.3">
      <c r="A85" s="61" t="s">
        <v>109</v>
      </c>
      <c r="B85" s="58" t="s">
        <v>110</v>
      </c>
      <c r="C85" s="58"/>
      <c r="D85" s="58"/>
      <c r="E85" s="58"/>
      <c r="F85" s="58"/>
      <c r="G85" s="58"/>
      <c r="H85" s="58"/>
      <c r="I85" s="59"/>
      <c r="J85" s="25">
        <v>7018760</v>
      </c>
      <c r="K85" s="26">
        <v>-2267127</v>
      </c>
      <c r="L85" s="26">
        <v>4760633</v>
      </c>
      <c r="M85" s="26">
        <v>4760633</v>
      </c>
      <c r="N85" s="23"/>
      <c r="O85" s="23"/>
      <c r="P85" s="23"/>
    </row>
    <row r="86" spans="1:16" ht="18" customHeight="1" x14ac:dyDescent="0.3">
      <c r="A86" s="57"/>
      <c r="B86" s="58"/>
      <c r="C86" s="58"/>
      <c r="D86" s="58"/>
      <c r="E86" s="58"/>
      <c r="F86" s="58"/>
      <c r="G86" s="58"/>
      <c r="H86" s="58"/>
      <c r="I86" s="59"/>
      <c r="J86" s="25"/>
      <c r="K86" s="26"/>
      <c r="L86" s="26"/>
      <c r="M86" s="26"/>
      <c r="N86" s="23"/>
      <c r="O86" s="23"/>
      <c r="P86" s="23"/>
    </row>
    <row r="87" spans="1:16" ht="18" customHeight="1" x14ac:dyDescent="0.3">
      <c r="A87" s="57" t="s">
        <v>111</v>
      </c>
      <c r="B87" s="60" t="s">
        <v>112</v>
      </c>
      <c r="C87" s="58"/>
      <c r="D87" s="58"/>
      <c r="E87" s="58"/>
      <c r="F87" s="58"/>
      <c r="G87" s="58"/>
      <c r="H87" s="58"/>
      <c r="I87" s="59"/>
      <c r="J87" s="22">
        <f>SUM(J88:J90)</f>
        <v>3951200</v>
      </c>
      <c r="K87" s="22">
        <f t="shared" ref="K87:M87" si="27">SUM(K88:K90)</f>
        <v>-270561</v>
      </c>
      <c r="L87" s="22">
        <f t="shared" si="27"/>
        <v>3680639</v>
      </c>
      <c r="M87" s="22">
        <f t="shared" si="27"/>
        <v>3680639</v>
      </c>
      <c r="N87" s="23"/>
      <c r="O87" s="23"/>
      <c r="P87" s="23"/>
    </row>
    <row r="88" spans="1:16" ht="18" customHeight="1" x14ac:dyDescent="0.3">
      <c r="A88" s="24" t="s">
        <v>113</v>
      </c>
      <c r="B88" s="62" t="s">
        <v>13</v>
      </c>
      <c r="C88" s="63"/>
      <c r="D88" s="63"/>
      <c r="E88" s="63"/>
      <c r="F88" s="63"/>
      <c r="G88" s="63"/>
      <c r="H88" s="63"/>
      <c r="I88" s="64"/>
      <c r="J88" s="28">
        <v>2511600</v>
      </c>
      <c r="K88" s="26">
        <f t="shared" ref="K88:K89" si="28">L88-J88</f>
        <v>0</v>
      </c>
      <c r="L88" s="65">
        <v>2511600</v>
      </c>
      <c r="M88" s="65">
        <v>2511600</v>
      </c>
      <c r="N88" s="23"/>
      <c r="O88" s="23"/>
      <c r="P88" s="23"/>
    </row>
    <row r="89" spans="1:16" ht="18" customHeight="1" x14ac:dyDescent="0.3">
      <c r="A89" s="24" t="s">
        <v>114</v>
      </c>
      <c r="B89" s="27" t="s">
        <v>15</v>
      </c>
      <c r="C89" s="27"/>
      <c r="D89" s="27"/>
      <c r="E89" s="27"/>
      <c r="F89" s="27"/>
      <c r="G89" s="27"/>
      <c r="H89" s="27"/>
      <c r="I89" s="21"/>
      <c r="J89" s="28">
        <v>439600</v>
      </c>
      <c r="K89" s="26">
        <f t="shared" si="28"/>
        <v>-21130</v>
      </c>
      <c r="L89" s="65">
        <v>418470</v>
      </c>
      <c r="M89" s="65">
        <v>418470</v>
      </c>
      <c r="N89" s="23"/>
      <c r="O89" s="23"/>
      <c r="P89" s="23"/>
    </row>
    <row r="90" spans="1:16" ht="18" customHeight="1" x14ac:dyDescent="0.3">
      <c r="A90" s="24" t="s">
        <v>115</v>
      </c>
      <c r="B90" s="20" t="s">
        <v>17</v>
      </c>
      <c r="C90" s="20"/>
      <c r="D90" s="20"/>
      <c r="E90" s="20"/>
      <c r="F90" s="20"/>
      <c r="G90" s="20"/>
      <c r="H90" s="20"/>
      <c r="I90" s="21"/>
      <c r="J90" s="25">
        <v>1000000</v>
      </c>
      <c r="K90" s="26">
        <f>L90-J90</f>
        <v>-249431</v>
      </c>
      <c r="L90" s="26">
        <v>750569</v>
      </c>
      <c r="M90" s="26">
        <v>750569</v>
      </c>
      <c r="N90" s="23"/>
      <c r="O90" s="23"/>
      <c r="P90" s="23"/>
    </row>
    <row r="91" spans="1:16" ht="18" customHeight="1" x14ac:dyDescent="0.3">
      <c r="A91" s="24"/>
      <c r="B91" s="20"/>
      <c r="C91" s="20"/>
      <c r="D91" s="20"/>
      <c r="E91" s="20"/>
      <c r="F91" s="20"/>
      <c r="G91" s="20"/>
      <c r="H91" s="20"/>
      <c r="I91" s="21"/>
      <c r="J91" s="25"/>
      <c r="K91" s="26"/>
      <c r="L91" s="26"/>
      <c r="M91" s="26"/>
      <c r="N91" s="23"/>
      <c r="O91" s="23"/>
      <c r="P91" s="23"/>
    </row>
    <row r="92" spans="1:16" ht="18" customHeight="1" x14ac:dyDescent="0.3">
      <c r="A92" s="13" t="s">
        <v>116</v>
      </c>
      <c r="B92" s="19" t="s">
        <v>117</v>
      </c>
      <c r="C92" s="20"/>
      <c r="D92" s="20"/>
      <c r="E92" s="20"/>
      <c r="F92" s="20"/>
      <c r="G92" s="20"/>
      <c r="H92" s="20"/>
      <c r="I92" s="21"/>
      <c r="J92" s="22">
        <f>J93</f>
        <v>30000</v>
      </c>
      <c r="K92" s="22">
        <f t="shared" ref="K92:M92" si="29">K93</f>
        <v>10000</v>
      </c>
      <c r="L92" s="22">
        <f t="shared" si="29"/>
        <v>40000</v>
      </c>
      <c r="M92" s="22">
        <f t="shared" si="29"/>
        <v>40000</v>
      </c>
      <c r="N92" s="23"/>
      <c r="O92" s="23"/>
      <c r="P92" s="23"/>
    </row>
    <row r="93" spans="1:16" ht="18" customHeight="1" x14ac:dyDescent="0.3">
      <c r="A93" s="24" t="s">
        <v>118</v>
      </c>
      <c r="B93" s="20" t="s">
        <v>19</v>
      </c>
      <c r="C93" s="20"/>
      <c r="D93" s="20"/>
      <c r="E93" s="20"/>
      <c r="F93" s="20"/>
      <c r="G93" s="20"/>
      <c r="H93" s="20"/>
      <c r="I93" s="21"/>
      <c r="J93" s="25">
        <v>30000</v>
      </c>
      <c r="K93" s="26">
        <f>K94</f>
        <v>10000</v>
      </c>
      <c r="L93" s="26">
        <v>40000</v>
      </c>
      <c r="M93" s="26">
        <v>40000</v>
      </c>
      <c r="N93" s="23"/>
      <c r="O93" s="23"/>
      <c r="P93" s="23"/>
    </row>
    <row r="94" spans="1:16" ht="18" customHeight="1" x14ac:dyDescent="0.3">
      <c r="A94" s="24" t="s">
        <v>119</v>
      </c>
      <c r="B94" s="20" t="s">
        <v>110</v>
      </c>
      <c r="C94" s="20"/>
      <c r="D94" s="20"/>
      <c r="E94" s="20"/>
      <c r="F94" s="20"/>
      <c r="G94" s="20"/>
      <c r="H94" s="20"/>
      <c r="I94" s="21"/>
      <c r="J94" s="25">
        <v>30000</v>
      </c>
      <c r="K94" s="26">
        <f>L94-J94</f>
        <v>10000</v>
      </c>
      <c r="L94" s="26">
        <v>40000</v>
      </c>
      <c r="M94" s="26">
        <v>40000</v>
      </c>
      <c r="N94" s="23"/>
      <c r="O94" s="23"/>
      <c r="P94" s="23"/>
    </row>
    <row r="95" spans="1:16" ht="18" customHeight="1" x14ac:dyDescent="0.3">
      <c r="A95" s="66"/>
      <c r="B95" s="15"/>
      <c r="C95" s="15"/>
      <c r="D95" s="15"/>
      <c r="E95" s="15"/>
      <c r="F95" s="15"/>
      <c r="G95" s="15"/>
      <c r="H95" s="15"/>
      <c r="I95" s="16"/>
      <c r="J95" s="25"/>
      <c r="K95" s="26"/>
      <c r="L95" s="26"/>
      <c r="M95" s="26"/>
      <c r="N95" s="23"/>
      <c r="O95" s="23"/>
      <c r="P95" s="23"/>
    </row>
    <row r="96" spans="1:16" ht="18" customHeight="1" x14ac:dyDescent="0.3">
      <c r="A96" s="13" t="s">
        <v>120</v>
      </c>
      <c r="B96" s="19" t="s">
        <v>121</v>
      </c>
      <c r="C96" s="20"/>
      <c r="D96" s="20"/>
      <c r="E96" s="20"/>
      <c r="F96" s="20"/>
      <c r="G96" s="20"/>
      <c r="H96" s="20"/>
      <c r="I96" s="21"/>
      <c r="J96" s="22">
        <f>J97</f>
        <v>0</v>
      </c>
      <c r="K96" s="22">
        <f t="shared" ref="K96:M99" si="30">K97</f>
        <v>85000</v>
      </c>
      <c r="L96" s="22">
        <f t="shared" si="30"/>
        <v>85000</v>
      </c>
      <c r="M96" s="22">
        <f t="shared" si="30"/>
        <v>85000</v>
      </c>
      <c r="N96" s="23"/>
      <c r="O96" s="23"/>
      <c r="P96" s="23"/>
    </row>
    <row r="97" spans="1:16" ht="18" customHeight="1" x14ac:dyDescent="0.3">
      <c r="A97" s="24" t="s">
        <v>122</v>
      </c>
      <c r="B97" s="20" t="s">
        <v>17</v>
      </c>
      <c r="C97" s="20"/>
      <c r="D97" s="20"/>
      <c r="E97" s="20"/>
      <c r="F97" s="20"/>
      <c r="G97" s="20"/>
      <c r="H97" s="20"/>
      <c r="I97" s="21"/>
      <c r="J97" s="25">
        <v>0</v>
      </c>
      <c r="K97" s="26">
        <f>L97-J97</f>
        <v>85000</v>
      </c>
      <c r="L97" s="26">
        <v>85000</v>
      </c>
      <c r="M97" s="26">
        <v>85000</v>
      </c>
      <c r="N97" s="23"/>
      <c r="O97" s="23"/>
      <c r="P97" s="23"/>
    </row>
    <row r="98" spans="1:16" ht="18" customHeight="1" x14ac:dyDescent="0.3">
      <c r="A98" s="24"/>
      <c r="B98" s="20"/>
      <c r="C98" s="20"/>
      <c r="D98" s="20"/>
      <c r="E98" s="20"/>
      <c r="F98" s="20"/>
      <c r="G98" s="20"/>
      <c r="H98" s="20"/>
      <c r="I98" s="21"/>
      <c r="J98" s="25"/>
      <c r="K98" s="25"/>
      <c r="L98" s="25"/>
      <c r="M98" s="25"/>
      <c r="N98" s="23"/>
      <c r="O98" s="23"/>
      <c r="P98" s="23"/>
    </row>
    <row r="99" spans="1:16" ht="18" customHeight="1" x14ac:dyDescent="0.3">
      <c r="A99" s="13" t="s">
        <v>123</v>
      </c>
      <c r="B99" s="19" t="s">
        <v>124</v>
      </c>
      <c r="C99" s="20"/>
      <c r="D99" s="20"/>
      <c r="E99" s="20"/>
      <c r="F99" s="20"/>
      <c r="G99" s="20"/>
      <c r="H99" s="20"/>
      <c r="I99" s="21"/>
      <c r="J99" s="22">
        <f>J100</f>
        <v>0</v>
      </c>
      <c r="K99" s="22">
        <f t="shared" si="30"/>
        <v>115336</v>
      </c>
      <c r="L99" s="22">
        <f t="shared" si="30"/>
        <v>115336</v>
      </c>
      <c r="M99" s="22">
        <f t="shared" si="30"/>
        <v>115336</v>
      </c>
      <c r="N99" s="23"/>
      <c r="O99" s="23"/>
      <c r="P99" s="23"/>
    </row>
    <row r="100" spans="1:16" ht="18" customHeight="1" x14ac:dyDescent="0.3">
      <c r="A100" s="24" t="s">
        <v>125</v>
      </c>
      <c r="B100" s="20" t="s">
        <v>17</v>
      </c>
      <c r="C100" s="20"/>
      <c r="D100" s="20"/>
      <c r="E100" s="20"/>
      <c r="F100" s="20"/>
      <c r="G100" s="20"/>
      <c r="H100" s="20"/>
      <c r="I100" s="21"/>
      <c r="J100" s="25">
        <v>0</v>
      </c>
      <c r="K100" s="26">
        <f>L100-J100</f>
        <v>115336</v>
      </c>
      <c r="L100" s="26">
        <v>115336</v>
      </c>
      <c r="M100" s="26">
        <v>115336</v>
      </c>
      <c r="N100" s="23"/>
      <c r="O100" s="23"/>
      <c r="P100" s="23"/>
    </row>
    <row r="101" spans="1:16" ht="18" customHeight="1" thickBot="1" x14ac:dyDescent="0.35">
      <c r="A101" s="67"/>
      <c r="B101" s="68"/>
      <c r="C101" s="68"/>
      <c r="D101" s="68"/>
      <c r="E101" s="68"/>
      <c r="F101" s="68"/>
      <c r="G101" s="68"/>
      <c r="H101" s="68"/>
      <c r="I101" s="69"/>
      <c r="J101" s="25"/>
      <c r="K101" s="26"/>
      <c r="L101" s="26"/>
      <c r="M101" s="26"/>
      <c r="N101" s="23"/>
      <c r="O101" s="23"/>
      <c r="P101" s="23"/>
    </row>
    <row r="102" spans="1:16" ht="18" customHeight="1" thickBot="1" x14ac:dyDescent="0.35">
      <c r="A102" s="70" t="s">
        <v>126</v>
      </c>
      <c r="B102" s="71"/>
      <c r="C102" s="71"/>
      <c r="D102" s="71"/>
      <c r="E102" s="71"/>
      <c r="F102" s="71"/>
      <c r="G102" s="71"/>
      <c r="H102" s="71"/>
      <c r="I102" s="72"/>
      <c r="J102" s="73">
        <f>J5+J12+J17+J20+J23+J26+J29+J33+J37+J43+J46+J49+J54+J63+J66+J72+J75+J78+J83+J87+J99+J96+J92</f>
        <v>61148657</v>
      </c>
      <c r="K102" s="73">
        <f>K5+K12+K17+K20+K23+K26+K29+K33+K37+K43+K46+K49+K54+K63+K66+K72+K75+K78+K83+K87+K99+K96+K92</f>
        <v>-6222165</v>
      </c>
      <c r="L102" s="73">
        <f>L5+L12+L17+L20+L23+L26+L29+L33+L37+L43+L46+L49+L54+L63+L66+L72+L75+L78+L83+L87+L99+L96+L92</f>
        <v>54926492</v>
      </c>
      <c r="M102" s="73">
        <f>M5+M12+M17+M20+M23+M26+M29+M33+M37+M43+M46+M49+M54+M63+M66+M72+M75+M78+M83+M87+M99+M96+M92</f>
        <v>46713635</v>
      </c>
      <c r="N102" s="23"/>
      <c r="O102" s="23"/>
      <c r="P102" s="23"/>
    </row>
    <row r="103" spans="1:16" ht="15" thickBot="1" x14ac:dyDescent="0.35">
      <c r="A103" s="45"/>
      <c r="B103" s="46"/>
      <c r="C103" s="46"/>
      <c r="D103" s="46"/>
      <c r="E103" s="46"/>
      <c r="F103" s="46"/>
      <c r="G103" s="46"/>
      <c r="H103" s="46"/>
      <c r="I103" s="47"/>
      <c r="J103" s="74"/>
      <c r="K103" s="74"/>
      <c r="L103" s="74"/>
      <c r="M103" s="74"/>
      <c r="N103" s="23"/>
      <c r="O103" s="23"/>
      <c r="P103" s="23"/>
    </row>
    <row r="104" spans="1:16" ht="29.4" thickBot="1" x14ac:dyDescent="0.35">
      <c r="A104" s="75" t="s">
        <v>127</v>
      </c>
      <c r="B104" s="76"/>
      <c r="C104" s="76"/>
      <c r="D104" s="76"/>
      <c r="E104" s="76"/>
      <c r="F104" s="76"/>
      <c r="G104" s="76"/>
      <c r="H104" s="76"/>
      <c r="I104" s="77"/>
      <c r="J104" s="78" t="s">
        <v>4</v>
      </c>
      <c r="K104" s="79" t="s">
        <v>5</v>
      </c>
      <c r="L104" s="78" t="s">
        <v>6</v>
      </c>
      <c r="M104" s="78" t="s">
        <v>7</v>
      </c>
      <c r="N104" s="23"/>
      <c r="O104" s="23"/>
      <c r="P104" s="23"/>
    </row>
    <row r="105" spans="1:16" s="87" customFormat="1" ht="18" customHeight="1" x14ac:dyDescent="0.3">
      <c r="A105" s="80" t="s">
        <v>128</v>
      </c>
      <c r="B105" s="81" t="s">
        <v>129</v>
      </c>
      <c r="C105" s="82"/>
      <c r="D105" s="82"/>
      <c r="E105" s="82"/>
      <c r="F105" s="82"/>
      <c r="G105" s="82"/>
      <c r="H105" s="82"/>
      <c r="I105" s="83"/>
      <c r="J105" s="84">
        <f>J126</f>
        <v>17778017</v>
      </c>
      <c r="K105" s="85">
        <f>K126</f>
        <v>3329376</v>
      </c>
      <c r="L105" s="85">
        <f>L126</f>
        <v>21107393</v>
      </c>
      <c r="M105" s="85">
        <f>M126</f>
        <v>1533890</v>
      </c>
      <c r="N105" s="86"/>
      <c r="O105" s="86"/>
      <c r="P105" s="86"/>
    </row>
    <row r="106" spans="1:16" s="92" customFormat="1" ht="18" customHeight="1" x14ac:dyDescent="0.3">
      <c r="A106" s="88" t="s">
        <v>130</v>
      </c>
      <c r="B106" s="89" t="s">
        <v>131</v>
      </c>
      <c r="C106" s="89"/>
      <c r="D106" s="89"/>
      <c r="E106" s="89"/>
      <c r="F106" s="89"/>
      <c r="G106" s="89"/>
      <c r="H106" s="89"/>
      <c r="I106" s="90"/>
      <c r="J106" s="22">
        <f>SUM(J107:J117)</f>
        <v>2128510</v>
      </c>
      <c r="K106" s="22">
        <f t="shared" ref="K106:M106" si="31">SUM(K107:K117)</f>
        <v>9113161</v>
      </c>
      <c r="L106" s="22">
        <f t="shared" si="31"/>
        <v>11241671</v>
      </c>
      <c r="M106" s="22">
        <f t="shared" si="31"/>
        <v>1134383</v>
      </c>
      <c r="N106" s="91"/>
      <c r="O106" s="91"/>
      <c r="P106" s="91"/>
    </row>
    <row r="107" spans="1:16" ht="18" customHeight="1" x14ac:dyDescent="0.3">
      <c r="A107" s="24" t="s">
        <v>132</v>
      </c>
      <c r="B107" s="93" t="s">
        <v>133</v>
      </c>
      <c r="C107" s="93"/>
      <c r="D107" s="93"/>
      <c r="E107" s="93"/>
      <c r="F107" s="93"/>
      <c r="G107" s="93"/>
      <c r="H107" s="93"/>
      <c r="I107" s="94"/>
      <c r="J107" s="28">
        <v>1500000</v>
      </c>
      <c r="K107" s="95">
        <f>L107-J107</f>
        <v>-1500000</v>
      </c>
      <c r="L107" s="95">
        <v>0</v>
      </c>
      <c r="M107" s="95">
        <v>0</v>
      </c>
      <c r="N107" s="23"/>
      <c r="O107" s="23"/>
      <c r="P107" s="23"/>
    </row>
    <row r="108" spans="1:16" ht="18" customHeight="1" x14ac:dyDescent="0.3">
      <c r="A108" s="24" t="s">
        <v>134</v>
      </c>
      <c r="B108" s="51" t="s">
        <v>135</v>
      </c>
      <c r="C108" s="52"/>
      <c r="D108" s="52"/>
      <c r="E108" s="52"/>
      <c r="F108" s="52"/>
      <c r="G108" s="52"/>
      <c r="H108" s="52"/>
      <c r="I108" s="53"/>
      <c r="J108" s="25">
        <v>0</v>
      </c>
      <c r="K108" s="95">
        <f t="shared" ref="K108:K116" si="32">L108-J108</f>
        <v>14549</v>
      </c>
      <c r="L108" s="95">
        <v>14549</v>
      </c>
      <c r="M108" s="96">
        <v>14549</v>
      </c>
      <c r="N108" s="23"/>
      <c r="O108" s="23"/>
      <c r="P108" s="23"/>
    </row>
    <row r="109" spans="1:16" ht="18" customHeight="1" x14ac:dyDescent="0.3">
      <c r="A109" s="88" t="s">
        <v>136</v>
      </c>
      <c r="B109" s="51" t="s">
        <v>137</v>
      </c>
      <c r="C109" s="52"/>
      <c r="D109" s="52"/>
      <c r="E109" s="52"/>
      <c r="F109" s="52"/>
      <c r="G109" s="52"/>
      <c r="H109" s="52"/>
      <c r="I109" s="53"/>
      <c r="J109" s="25">
        <v>270000</v>
      </c>
      <c r="K109" s="95">
        <f t="shared" si="32"/>
        <v>336800</v>
      </c>
      <c r="L109" s="95">
        <v>606800</v>
      </c>
      <c r="M109" s="96">
        <v>606800</v>
      </c>
      <c r="N109" s="23"/>
      <c r="O109" s="23"/>
      <c r="P109" s="23"/>
    </row>
    <row r="110" spans="1:16" ht="18" customHeight="1" x14ac:dyDescent="0.3">
      <c r="A110" s="88" t="s">
        <v>138</v>
      </c>
      <c r="B110" s="97" t="s">
        <v>139</v>
      </c>
      <c r="C110" s="98"/>
      <c r="D110" s="98"/>
      <c r="E110" s="98"/>
      <c r="F110" s="98"/>
      <c r="G110" s="98"/>
      <c r="H110" s="98"/>
      <c r="I110" s="99"/>
      <c r="J110" s="25">
        <v>258510</v>
      </c>
      <c r="K110" s="95">
        <f t="shared" si="32"/>
        <v>-61660</v>
      </c>
      <c r="L110" s="95">
        <v>196850</v>
      </c>
      <c r="M110" s="96">
        <v>196850</v>
      </c>
      <c r="N110" s="23"/>
      <c r="O110" s="100"/>
      <c r="P110" s="23"/>
    </row>
    <row r="111" spans="1:16" ht="18" customHeight="1" x14ac:dyDescent="0.3">
      <c r="A111" s="88" t="s">
        <v>140</v>
      </c>
      <c r="B111" s="51" t="s">
        <v>141</v>
      </c>
      <c r="C111" s="52"/>
      <c r="D111" s="52"/>
      <c r="E111" s="52"/>
      <c r="F111" s="52"/>
      <c r="G111" s="52"/>
      <c r="H111" s="52"/>
      <c r="I111" s="53"/>
      <c r="J111" s="25">
        <v>0</v>
      </c>
      <c r="K111" s="95">
        <f t="shared" si="32"/>
        <v>276194</v>
      </c>
      <c r="L111" s="95">
        <v>276194</v>
      </c>
      <c r="M111" s="96">
        <v>276194</v>
      </c>
      <c r="N111" s="23"/>
      <c r="O111" s="23"/>
      <c r="P111" s="23"/>
    </row>
    <row r="112" spans="1:16" ht="31.5" customHeight="1" x14ac:dyDescent="0.3">
      <c r="A112" s="88" t="s">
        <v>142</v>
      </c>
      <c r="B112" s="101" t="s">
        <v>143</v>
      </c>
      <c r="C112" s="102"/>
      <c r="D112" s="102"/>
      <c r="E112" s="102"/>
      <c r="F112" s="102"/>
      <c r="G112" s="102"/>
      <c r="H112" s="102"/>
      <c r="I112" s="103"/>
      <c r="J112" s="25">
        <v>100000</v>
      </c>
      <c r="K112" s="95">
        <f t="shared" si="32"/>
        <v>-100000</v>
      </c>
      <c r="L112" s="95">
        <v>0</v>
      </c>
      <c r="M112" s="96">
        <v>0</v>
      </c>
      <c r="N112" s="23"/>
      <c r="O112" s="23"/>
      <c r="P112" s="23"/>
    </row>
    <row r="113" spans="1:16" ht="18" customHeight="1" x14ac:dyDescent="0.3">
      <c r="A113" s="88" t="s">
        <v>144</v>
      </c>
      <c r="B113" s="101" t="s">
        <v>145</v>
      </c>
      <c r="C113" s="102"/>
      <c r="D113" s="102"/>
      <c r="E113" s="102"/>
      <c r="F113" s="102"/>
      <c r="G113" s="102"/>
      <c r="H113" s="102"/>
      <c r="I113" s="104"/>
      <c r="J113" s="25">
        <v>0</v>
      </c>
      <c r="K113" s="95">
        <f t="shared" si="32"/>
        <v>39990</v>
      </c>
      <c r="L113" s="95">
        <v>39990</v>
      </c>
      <c r="M113" s="96">
        <v>39990</v>
      </c>
      <c r="N113" s="23"/>
      <c r="O113" s="23"/>
      <c r="P113" s="23"/>
    </row>
    <row r="114" spans="1:16" ht="18" customHeight="1" x14ac:dyDescent="0.3">
      <c r="A114" s="88" t="s">
        <v>146</v>
      </c>
      <c r="B114" s="105" t="s">
        <v>147</v>
      </c>
      <c r="C114" s="106"/>
      <c r="D114" s="106"/>
      <c r="E114" s="106"/>
      <c r="F114" s="106"/>
      <c r="G114" s="106"/>
      <c r="H114" s="106"/>
      <c r="I114" s="107"/>
      <c r="J114" s="25">
        <v>0</v>
      </c>
      <c r="K114" s="95">
        <f t="shared" si="32"/>
        <v>4987958</v>
      </c>
      <c r="L114" s="95">
        <v>4987958</v>
      </c>
      <c r="M114" s="96">
        <v>0</v>
      </c>
      <c r="N114" s="23"/>
      <c r="O114" s="23"/>
      <c r="P114" s="23"/>
    </row>
    <row r="115" spans="1:16" ht="18" customHeight="1" x14ac:dyDescent="0.3">
      <c r="A115" s="88" t="s">
        <v>148</v>
      </c>
      <c r="B115" s="105" t="s">
        <v>149</v>
      </c>
      <c r="C115" s="106"/>
      <c r="D115" s="106"/>
      <c r="E115" s="106"/>
      <c r="F115" s="106"/>
      <c r="G115" s="106"/>
      <c r="H115" s="106"/>
      <c r="I115" s="107"/>
      <c r="J115" s="25">
        <v>0</v>
      </c>
      <c r="K115" s="95">
        <f t="shared" si="32"/>
        <v>2990484</v>
      </c>
      <c r="L115" s="95">
        <v>2990484</v>
      </c>
      <c r="M115" s="96">
        <v>0</v>
      </c>
      <c r="N115" s="23"/>
      <c r="O115" s="23"/>
      <c r="P115" s="23"/>
    </row>
    <row r="116" spans="1:16" ht="18" customHeight="1" x14ac:dyDescent="0.3">
      <c r="A116" s="88" t="s">
        <v>150</v>
      </c>
      <c r="B116" s="108" t="s">
        <v>151</v>
      </c>
      <c r="C116" s="108"/>
      <c r="D116" s="108"/>
      <c r="E116" s="108"/>
      <c r="F116" s="108"/>
      <c r="G116" s="108"/>
      <c r="H116" s="108"/>
      <c r="I116" s="109"/>
      <c r="J116" s="25">
        <v>0</v>
      </c>
      <c r="K116" s="95">
        <f t="shared" si="32"/>
        <v>2128846</v>
      </c>
      <c r="L116" s="95">
        <v>2128846</v>
      </c>
      <c r="M116" s="96">
        <v>0</v>
      </c>
      <c r="N116" s="23"/>
      <c r="O116" s="23"/>
      <c r="P116" s="23"/>
    </row>
    <row r="117" spans="1:16" s="92" customFormat="1" ht="18" customHeight="1" x14ac:dyDescent="0.3">
      <c r="A117" s="110"/>
      <c r="B117" s="111"/>
      <c r="C117" s="111"/>
      <c r="D117" s="111"/>
      <c r="E117" s="111"/>
      <c r="F117" s="111"/>
      <c r="G117" s="111"/>
      <c r="H117" s="111"/>
      <c r="I117" s="112"/>
      <c r="J117" s="22"/>
      <c r="K117" s="113"/>
      <c r="L117" s="113">
        <v>0</v>
      </c>
      <c r="M117" s="113"/>
      <c r="N117" s="91"/>
      <c r="O117" s="91"/>
      <c r="P117" s="91"/>
    </row>
    <row r="118" spans="1:16" s="92" customFormat="1" ht="18" customHeight="1" x14ac:dyDescent="0.3">
      <c r="A118" s="13" t="s">
        <v>152</v>
      </c>
      <c r="B118" s="114" t="s">
        <v>153</v>
      </c>
      <c r="C118" s="114"/>
      <c r="D118" s="114"/>
      <c r="E118" s="114"/>
      <c r="F118" s="114"/>
      <c r="G118" s="114"/>
      <c r="H118" s="114"/>
      <c r="I118" s="112"/>
      <c r="J118" s="22">
        <f t="shared" ref="J118:M118" si="33">SUM(J119:J125)</f>
        <v>15649507</v>
      </c>
      <c r="K118" s="22">
        <f t="shared" si="33"/>
        <v>-5783785</v>
      </c>
      <c r="L118" s="22">
        <f t="shared" si="33"/>
        <v>9865722</v>
      </c>
      <c r="M118" s="22">
        <f t="shared" si="33"/>
        <v>399507</v>
      </c>
      <c r="N118" s="91"/>
      <c r="O118" s="91"/>
      <c r="P118" s="91"/>
    </row>
    <row r="119" spans="1:16" s="92" customFormat="1" ht="18" customHeight="1" x14ac:dyDescent="0.3">
      <c r="A119" s="88" t="s">
        <v>154</v>
      </c>
      <c r="B119" s="111" t="s">
        <v>155</v>
      </c>
      <c r="C119" s="111"/>
      <c r="D119" s="114"/>
      <c r="E119" s="114"/>
      <c r="F119" s="114"/>
      <c r="G119" s="114"/>
      <c r="H119" s="114"/>
      <c r="I119" s="112"/>
      <c r="J119" s="28">
        <v>15000000</v>
      </c>
      <c r="K119" s="95">
        <f>L119-J119</f>
        <v>-5816224</v>
      </c>
      <c r="L119" s="95">
        <v>9183776</v>
      </c>
      <c r="M119" s="95">
        <v>0</v>
      </c>
      <c r="N119" s="91"/>
      <c r="O119" s="91"/>
      <c r="P119" s="91"/>
    </row>
    <row r="120" spans="1:16" ht="18" customHeight="1" x14ac:dyDescent="0.3">
      <c r="A120" s="115" t="s">
        <v>156</v>
      </c>
      <c r="B120" s="111" t="s">
        <v>157</v>
      </c>
      <c r="C120" s="114"/>
      <c r="D120" s="114"/>
      <c r="E120" s="114"/>
      <c r="F120" s="114"/>
      <c r="G120" s="114"/>
      <c r="H120" s="114"/>
      <c r="I120" s="116"/>
      <c r="J120" s="28">
        <v>0</v>
      </c>
      <c r="K120" s="95">
        <f t="shared" ref="K120:K125" si="34">L120-J120</f>
        <v>0</v>
      </c>
      <c r="L120" s="95">
        <v>0</v>
      </c>
      <c r="M120" s="95">
        <v>0</v>
      </c>
      <c r="N120" s="23"/>
      <c r="O120" s="23"/>
      <c r="P120" s="23"/>
    </row>
    <row r="121" spans="1:16" ht="18" customHeight="1" x14ac:dyDescent="0.3">
      <c r="A121" s="115" t="s">
        <v>158</v>
      </c>
      <c r="B121" s="111" t="s">
        <v>159</v>
      </c>
      <c r="C121" s="114"/>
      <c r="D121" s="114"/>
      <c r="E121" s="114"/>
      <c r="F121" s="114"/>
      <c r="G121" s="114"/>
      <c r="H121" s="114"/>
      <c r="I121" s="116"/>
      <c r="J121" s="28">
        <v>250000</v>
      </c>
      <c r="K121" s="95">
        <f t="shared" si="34"/>
        <v>32439</v>
      </c>
      <c r="L121" s="95">
        <v>282439</v>
      </c>
      <c r="M121" s="95">
        <v>0</v>
      </c>
      <c r="N121" s="23"/>
      <c r="O121" s="23"/>
      <c r="P121" s="23"/>
    </row>
    <row r="122" spans="1:16" ht="18" customHeight="1" x14ac:dyDescent="0.3">
      <c r="A122" s="117" t="s">
        <v>160</v>
      </c>
      <c r="B122" s="106" t="s">
        <v>161</v>
      </c>
      <c r="C122" s="118"/>
      <c r="D122" s="118"/>
      <c r="E122" s="118"/>
      <c r="F122" s="118"/>
      <c r="G122" s="119"/>
      <c r="H122" s="119"/>
      <c r="I122" s="120"/>
      <c r="J122" s="121">
        <v>0</v>
      </c>
      <c r="K122" s="95">
        <f t="shared" si="34"/>
        <v>0</v>
      </c>
      <c r="L122" s="122">
        <v>0</v>
      </c>
      <c r="M122" s="122">
        <v>0</v>
      </c>
      <c r="N122" s="23"/>
      <c r="O122" s="23"/>
      <c r="P122" s="23"/>
    </row>
    <row r="123" spans="1:16" ht="18" customHeight="1" x14ac:dyDescent="0.3">
      <c r="A123" s="88" t="s">
        <v>162</v>
      </c>
      <c r="B123" s="97" t="s">
        <v>163</v>
      </c>
      <c r="C123" s="98"/>
      <c r="D123" s="98"/>
      <c r="E123" s="98"/>
      <c r="F123" s="98"/>
      <c r="G123" s="98"/>
      <c r="H123" s="98"/>
      <c r="I123" s="99"/>
      <c r="J123" s="28">
        <v>0</v>
      </c>
      <c r="K123" s="95">
        <f t="shared" si="34"/>
        <v>0</v>
      </c>
      <c r="L123" s="95">
        <v>0</v>
      </c>
      <c r="M123" s="95">
        <v>0</v>
      </c>
      <c r="N123" s="23"/>
      <c r="O123" s="23"/>
      <c r="P123" s="23"/>
    </row>
    <row r="124" spans="1:16" ht="18" customHeight="1" x14ac:dyDescent="0.3">
      <c r="A124" s="88" t="s">
        <v>164</v>
      </c>
      <c r="B124" s="20" t="s">
        <v>165</v>
      </c>
      <c r="C124" s="123"/>
      <c r="D124" s="123"/>
      <c r="E124" s="123"/>
      <c r="F124" s="123"/>
      <c r="G124" s="124"/>
      <c r="H124" s="124"/>
      <c r="I124" s="125"/>
      <c r="J124" s="28">
        <v>0</v>
      </c>
      <c r="K124" s="95">
        <f t="shared" si="34"/>
        <v>0</v>
      </c>
      <c r="L124" s="95">
        <v>0</v>
      </c>
      <c r="M124" s="95">
        <v>0</v>
      </c>
      <c r="N124" s="23"/>
      <c r="O124" s="23"/>
      <c r="P124" s="23"/>
    </row>
    <row r="125" spans="1:16" ht="18" customHeight="1" thickBot="1" x14ac:dyDescent="0.35">
      <c r="A125" s="126" t="s">
        <v>166</v>
      </c>
      <c r="B125" s="127" t="s">
        <v>167</v>
      </c>
      <c r="C125" s="128"/>
      <c r="D125" s="128"/>
      <c r="E125" s="128"/>
      <c r="F125" s="128"/>
      <c r="G125" s="129"/>
      <c r="H125" s="129"/>
      <c r="I125" s="130"/>
      <c r="J125" s="131">
        <v>399507</v>
      </c>
      <c r="K125" s="95">
        <f t="shared" si="34"/>
        <v>0</v>
      </c>
      <c r="L125" s="132">
        <v>399507</v>
      </c>
      <c r="M125" s="132">
        <v>399507</v>
      </c>
      <c r="N125" s="23"/>
      <c r="O125" s="23"/>
      <c r="P125" s="23"/>
    </row>
    <row r="126" spans="1:16" ht="18" customHeight="1" thickBot="1" x14ac:dyDescent="0.35">
      <c r="A126" s="70" t="s">
        <v>168</v>
      </c>
      <c r="B126" s="133"/>
      <c r="C126" s="133"/>
      <c r="D126" s="133"/>
      <c r="E126" s="133"/>
      <c r="F126" s="133"/>
      <c r="G126" s="133"/>
      <c r="H126" s="133"/>
      <c r="I126" s="133"/>
      <c r="J126" s="134">
        <f>J106+J118</f>
        <v>17778017</v>
      </c>
      <c r="K126" s="134">
        <f>K106+K118</f>
        <v>3329376</v>
      </c>
      <c r="L126" s="134">
        <f>L106+L118</f>
        <v>21107393</v>
      </c>
      <c r="M126" s="134">
        <f>M106+M118</f>
        <v>1533890</v>
      </c>
      <c r="N126" s="23"/>
      <c r="O126" s="23"/>
      <c r="P126" s="23"/>
    </row>
    <row r="127" spans="1:16" ht="15" thickBot="1" x14ac:dyDescent="0.35">
      <c r="J127" s="74"/>
      <c r="K127" s="74"/>
      <c r="L127" s="74"/>
      <c r="M127" s="74"/>
      <c r="N127" s="23"/>
      <c r="O127" s="23"/>
      <c r="P127" s="23"/>
    </row>
    <row r="128" spans="1:16" ht="29.4" thickBot="1" x14ac:dyDescent="0.35">
      <c r="A128" s="136" t="s">
        <v>169</v>
      </c>
      <c r="B128" s="137"/>
      <c r="C128" s="137"/>
      <c r="D128" s="137"/>
      <c r="E128" s="9"/>
      <c r="F128" s="9"/>
      <c r="G128" s="9"/>
      <c r="H128" s="9"/>
      <c r="I128" s="10"/>
      <c r="J128" s="78" t="s">
        <v>4</v>
      </c>
      <c r="K128" s="79" t="s">
        <v>5</v>
      </c>
      <c r="L128" s="78" t="s">
        <v>6</v>
      </c>
      <c r="M128" s="78" t="s">
        <v>7</v>
      </c>
      <c r="N128" s="23"/>
      <c r="O128" s="23"/>
      <c r="P128" s="23"/>
    </row>
    <row r="129" spans="1:16" ht="18" customHeight="1" x14ac:dyDescent="0.3">
      <c r="A129" s="54" t="s">
        <v>170</v>
      </c>
      <c r="B129" s="14" t="s">
        <v>171</v>
      </c>
      <c r="C129" s="15"/>
      <c r="D129" s="15"/>
      <c r="E129" s="15"/>
      <c r="F129" s="15"/>
      <c r="G129" s="15"/>
      <c r="H129" s="15"/>
      <c r="I129" s="15"/>
      <c r="J129" s="138">
        <f>SUM(J130:J131)</f>
        <v>1022546</v>
      </c>
      <c r="K129" s="138">
        <f>SUM(K130:K131)</f>
        <v>56790</v>
      </c>
      <c r="L129" s="138">
        <f>SUM(L130:L131)</f>
        <v>1079336</v>
      </c>
      <c r="M129" s="138">
        <f>SUM(M130:M131)</f>
        <v>1079336</v>
      </c>
      <c r="N129" s="23"/>
      <c r="O129" s="23"/>
      <c r="P129" s="23"/>
    </row>
    <row r="130" spans="1:16" ht="18" customHeight="1" x14ac:dyDescent="0.3">
      <c r="A130" s="24" t="s">
        <v>172</v>
      </c>
      <c r="B130" s="20" t="s">
        <v>173</v>
      </c>
      <c r="C130" s="20"/>
      <c r="D130" s="20"/>
      <c r="E130" s="20"/>
      <c r="F130" s="32"/>
      <c r="G130" s="32"/>
      <c r="H130" s="32"/>
      <c r="I130" s="32"/>
      <c r="J130" s="139">
        <v>1022546</v>
      </c>
      <c r="K130" s="139">
        <f>L130-J130</f>
        <v>0</v>
      </c>
      <c r="L130" s="139">
        <v>1022546</v>
      </c>
      <c r="M130" s="139">
        <v>1022546</v>
      </c>
      <c r="N130" s="23"/>
      <c r="O130" s="23"/>
      <c r="P130" s="23"/>
    </row>
    <row r="131" spans="1:16" ht="18" customHeight="1" x14ac:dyDescent="0.3">
      <c r="A131" s="24" t="s">
        <v>174</v>
      </c>
      <c r="B131" s="20" t="s">
        <v>175</v>
      </c>
      <c r="C131" s="20"/>
      <c r="D131" s="20"/>
      <c r="E131" s="20"/>
      <c r="F131" s="20"/>
      <c r="G131" s="20"/>
      <c r="H131" s="20"/>
      <c r="I131" s="32"/>
      <c r="J131" s="139">
        <v>0</v>
      </c>
      <c r="K131" s="139">
        <f>L131-J131</f>
        <v>56790</v>
      </c>
      <c r="L131" s="139">
        <v>56790</v>
      </c>
      <c r="M131" s="139">
        <v>56790</v>
      </c>
      <c r="N131" s="23"/>
      <c r="O131" s="23"/>
      <c r="P131" s="23"/>
    </row>
    <row r="132" spans="1:16" ht="18" customHeight="1" x14ac:dyDescent="0.3">
      <c r="A132" s="140" t="s">
        <v>176</v>
      </c>
      <c r="B132" s="14" t="s">
        <v>177</v>
      </c>
      <c r="C132" s="20"/>
      <c r="D132" s="20"/>
      <c r="E132" s="20"/>
      <c r="F132" s="32"/>
      <c r="G132" s="32"/>
      <c r="H132" s="32"/>
      <c r="I132" s="141"/>
      <c r="J132" s="142">
        <f>SUM(J133:J134)</f>
        <v>6970780</v>
      </c>
      <c r="K132" s="143">
        <f>SUM(K133:K134)</f>
        <v>-450370</v>
      </c>
      <c r="L132" s="142">
        <f>SUM(L133:L134)</f>
        <v>6520410</v>
      </c>
      <c r="M132" s="142">
        <f>SUM(M133:M134)</f>
        <v>6520410</v>
      </c>
      <c r="N132" s="23"/>
      <c r="O132" s="23"/>
      <c r="P132" s="23"/>
    </row>
    <row r="133" spans="1:16" ht="18" customHeight="1" x14ac:dyDescent="0.3">
      <c r="A133" s="24" t="s">
        <v>178</v>
      </c>
      <c r="B133" s="20" t="s">
        <v>179</v>
      </c>
      <c r="C133" s="20"/>
      <c r="D133" s="20"/>
      <c r="E133" s="20"/>
      <c r="F133" s="32"/>
      <c r="G133" s="32"/>
      <c r="H133" s="32"/>
      <c r="I133" s="141"/>
      <c r="J133" s="144">
        <v>1277792</v>
      </c>
      <c r="K133" s="139">
        <v>-750000</v>
      </c>
      <c r="L133" s="144">
        <v>527792</v>
      </c>
      <c r="M133" s="144">
        <v>527792</v>
      </c>
      <c r="N133" s="23"/>
      <c r="O133" s="23"/>
      <c r="P133" s="23"/>
    </row>
    <row r="134" spans="1:16" ht="18" customHeight="1" thickBot="1" x14ac:dyDescent="0.35">
      <c r="A134" s="24" t="s">
        <v>180</v>
      </c>
      <c r="B134" s="106" t="s">
        <v>181</v>
      </c>
      <c r="C134" s="106"/>
      <c r="D134" s="106"/>
      <c r="E134" s="106"/>
      <c r="F134" s="106"/>
      <c r="G134" s="106"/>
      <c r="H134" s="106"/>
      <c r="I134" s="141"/>
      <c r="J134" s="144">
        <v>5692988</v>
      </c>
      <c r="K134" s="139">
        <v>299630</v>
      </c>
      <c r="L134" s="144">
        <v>5992618</v>
      </c>
      <c r="M134" s="144">
        <v>5992618</v>
      </c>
      <c r="N134" s="23"/>
      <c r="O134" s="23"/>
      <c r="P134" s="23"/>
    </row>
    <row r="135" spans="1:16" ht="15" thickBot="1" x14ac:dyDescent="0.35">
      <c r="A135" s="70" t="s">
        <v>182</v>
      </c>
      <c r="B135" s="133"/>
      <c r="C135" s="133"/>
      <c r="D135" s="133"/>
      <c r="E135" s="133"/>
      <c r="F135" s="133"/>
      <c r="G135" s="133"/>
      <c r="H135" s="133"/>
      <c r="I135" s="133"/>
      <c r="J135" s="145">
        <f>J129+J132</f>
        <v>7993326</v>
      </c>
      <c r="K135" s="145">
        <f t="shared" ref="K135:M135" si="35">K129+K132</f>
        <v>-393580</v>
      </c>
      <c r="L135" s="145">
        <f t="shared" si="35"/>
        <v>7599746</v>
      </c>
      <c r="M135" s="145">
        <f t="shared" si="35"/>
        <v>7599746</v>
      </c>
      <c r="N135" s="23"/>
      <c r="O135" s="23"/>
      <c r="P135" s="23"/>
    </row>
    <row r="136" spans="1:16" ht="15" thickBot="1" x14ac:dyDescent="0.35">
      <c r="A136" s="146"/>
      <c r="I136" s="87"/>
      <c r="J136" s="147"/>
      <c r="K136" s="147"/>
      <c r="L136" s="147"/>
      <c r="M136" s="147"/>
      <c r="N136" s="23"/>
      <c r="O136" s="23"/>
      <c r="P136" s="23"/>
    </row>
    <row r="137" spans="1:16" ht="15" thickBot="1" x14ac:dyDescent="0.35">
      <c r="A137" s="148" t="s">
        <v>183</v>
      </c>
      <c r="B137" s="149"/>
      <c r="C137" s="149"/>
      <c r="D137" s="149"/>
      <c r="E137" s="149"/>
      <c r="F137" s="149"/>
      <c r="G137" s="149"/>
      <c r="H137" s="149"/>
      <c r="I137" s="149"/>
      <c r="J137" s="145">
        <f>J102+J126+J135</f>
        <v>86920000</v>
      </c>
      <c r="K137" s="145">
        <f>K102+K126+K135</f>
        <v>-3286369</v>
      </c>
      <c r="L137" s="145">
        <f>L102+L126+L135</f>
        <v>83633631</v>
      </c>
      <c r="M137" s="145">
        <f>M102+M126+M135</f>
        <v>55847271</v>
      </c>
      <c r="N137" s="23"/>
      <c r="O137" s="23"/>
      <c r="P137" s="23"/>
    </row>
    <row r="138" spans="1:16" ht="15" thickBot="1" x14ac:dyDescent="0.35">
      <c r="A138" s="45"/>
      <c r="J138" s="100"/>
      <c r="K138" s="100"/>
      <c r="L138" s="100"/>
      <c r="M138" s="100"/>
      <c r="N138" s="23"/>
      <c r="O138" s="23"/>
      <c r="P138" s="23"/>
    </row>
    <row r="139" spans="1:16" ht="29.4" thickBot="1" x14ac:dyDescent="0.35">
      <c r="A139" s="150" t="s">
        <v>184</v>
      </c>
      <c r="B139" s="151"/>
      <c r="C139" s="151"/>
      <c r="D139" s="151"/>
      <c r="E139" s="151"/>
      <c r="F139" s="151"/>
      <c r="G139" s="151"/>
      <c r="H139" s="151"/>
      <c r="I139" s="152"/>
      <c r="J139" s="78" t="s">
        <v>4</v>
      </c>
      <c r="K139" s="79" t="s">
        <v>5</v>
      </c>
      <c r="L139" s="78" t="s">
        <v>6</v>
      </c>
      <c r="M139" s="78" t="s">
        <v>7</v>
      </c>
      <c r="N139" s="23"/>
      <c r="O139" s="23"/>
      <c r="P139" s="23"/>
    </row>
    <row r="140" spans="1:16" ht="18" customHeight="1" x14ac:dyDescent="0.3">
      <c r="A140" s="153" t="s">
        <v>13</v>
      </c>
      <c r="B140" s="15"/>
      <c r="C140" s="15"/>
      <c r="D140" s="15"/>
      <c r="E140" s="15"/>
      <c r="F140" s="15"/>
      <c r="G140" s="15"/>
      <c r="H140" s="15"/>
      <c r="I140" s="15"/>
      <c r="J140" s="154">
        <f>J6+J13+J38+J50+J55+J88</f>
        <v>21065800</v>
      </c>
      <c r="K140" s="154">
        <f>K6+K13+K38+K50+K55+K88</f>
        <v>-1630858</v>
      </c>
      <c r="L140" s="154">
        <f t="shared" ref="L140:M140" si="36">L6+L13+L38+L50+L55+L88</f>
        <v>19434942</v>
      </c>
      <c r="M140" s="154">
        <f t="shared" si="36"/>
        <v>19360454</v>
      </c>
    </row>
    <row r="141" spans="1:16" ht="18" customHeight="1" x14ac:dyDescent="0.3">
      <c r="A141" s="155" t="s">
        <v>15</v>
      </c>
      <c r="B141" s="20"/>
      <c r="C141" s="20"/>
      <c r="D141" s="20"/>
      <c r="E141" s="20"/>
      <c r="F141" s="20"/>
      <c r="G141" s="20"/>
      <c r="H141" s="20"/>
      <c r="I141" s="20"/>
      <c r="J141" s="154">
        <f>J7+J14+J39+J51+J56+J89</f>
        <v>3048700</v>
      </c>
      <c r="K141" s="154">
        <f t="shared" ref="K141:M141" si="37">K7+K14+K39+K51+K56+K89</f>
        <v>-214394</v>
      </c>
      <c r="L141" s="154">
        <f t="shared" si="37"/>
        <v>2834306</v>
      </c>
      <c r="M141" s="154">
        <f t="shared" si="37"/>
        <v>2818806</v>
      </c>
    </row>
    <row r="142" spans="1:16" ht="18" customHeight="1" x14ac:dyDescent="0.3">
      <c r="A142" s="155" t="s">
        <v>17</v>
      </c>
      <c r="B142" s="20"/>
      <c r="C142" s="20"/>
      <c r="D142" s="20"/>
      <c r="E142" s="20"/>
      <c r="F142" s="20"/>
      <c r="G142" s="20"/>
      <c r="H142" s="20"/>
      <c r="I142" s="20"/>
      <c r="J142" s="139">
        <f>J8+J15+J18+J21+J24+J27+J30+J34+J40+J44+J47+J52+J57+J58+J59+J64+J67+J68+J73+J76+J90</f>
        <v>21257885</v>
      </c>
      <c r="K142" s="139">
        <f>K8+K15+K18+K21+K24+K27+K30+K34+K40+K44+K47+K52+K57+K58+K59+K64+K67+K68+K73+K76+K90+K97</f>
        <v>-2752773</v>
      </c>
      <c r="L142" s="139">
        <f>L8+L15+L18+L21+L24+L27+L30+L34+L40+L44+L47+L52+L57+L58+L59+L64+L67+L68+L73+L76+L90+L97</f>
        <v>18505112</v>
      </c>
      <c r="M142" s="139">
        <f>M8+M15+M18+M21+M24+M27+M30+M34+M40+M44+M47+M52+M57+M58+M59+M64+M67+M68+M73+M76+M90+M97+M100</f>
        <v>17314892</v>
      </c>
    </row>
    <row r="143" spans="1:16" ht="18" customHeight="1" x14ac:dyDescent="0.3">
      <c r="A143" s="155" t="s">
        <v>185</v>
      </c>
      <c r="B143" s="20"/>
      <c r="C143" s="20"/>
      <c r="D143" s="20"/>
      <c r="E143" s="20"/>
      <c r="F143" s="20"/>
      <c r="G143" s="20"/>
      <c r="H143" s="20"/>
      <c r="I143" s="20"/>
      <c r="J143" s="139">
        <f>J69</f>
        <v>3000000</v>
      </c>
      <c r="K143" s="139">
        <f t="shared" ref="K143:M143" si="38">K69</f>
        <v>-575000</v>
      </c>
      <c r="L143" s="139">
        <f t="shared" si="38"/>
        <v>2425000</v>
      </c>
      <c r="M143" s="139">
        <f t="shared" si="38"/>
        <v>2425000</v>
      </c>
    </row>
    <row r="144" spans="1:16" ht="18" customHeight="1" x14ac:dyDescent="0.3">
      <c r="A144" s="155" t="s">
        <v>19</v>
      </c>
      <c r="B144" s="20"/>
      <c r="C144" s="20"/>
      <c r="D144" s="20"/>
      <c r="E144" s="20"/>
      <c r="F144" s="20"/>
      <c r="G144" s="20"/>
      <c r="H144" s="20"/>
      <c r="I144" s="20"/>
      <c r="J144" s="139">
        <f>J9+J31+J35+J41+J60+J61+J70+J79+J84+J100+J93</f>
        <v>12776272</v>
      </c>
      <c r="K144" s="139">
        <f t="shared" ref="K144:L144" si="39">K9+K31+K35+K41+K60+K61+K70+K79+K84+K100+K93</f>
        <v>-1049140</v>
      </c>
      <c r="L144" s="139">
        <f t="shared" si="39"/>
        <v>11727132</v>
      </c>
      <c r="M144" s="139">
        <f>M9+M31+M35+M41+M60+M61+M70+M79+M84+M93</f>
        <v>4794483</v>
      </c>
    </row>
    <row r="145" spans="1:13" ht="18" customHeight="1" x14ac:dyDescent="0.3">
      <c r="A145" s="155" t="s">
        <v>131</v>
      </c>
      <c r="B145" s="20"/>
      <c r="C145" s="20"/>
      <c r="D145" s="20"/>
      <c r="E145" s="20"/>
      <c r="F145" s="20"/>
      <c r="G145" s="20"/>
      <c r="H145" s="20"/>
      <c r="I145" s="20"/>
      <c r="J145" s="139">
        <f>J106</f>
        <v>2128510</v>
      </c>
      <c r="K145" s="139">
        <f t="shared" ref="K145:M145" si="40">K106</f>
        <v>9113161</v>
      </c>
      <c r="L145" s="139">
        <f t="shared" si="40"/>
        <v>11241671</v>
      </c>
      <c r="M145" s="139">
        <f t="shared" si="40"/>
        <v>1134383</v>
      </c>
    </row>
    <row r="146" spans="1:13" ht="18" customHeight="1" x14ac:dyDescent="0.3">
      <c r="A146" s="155" t="s">
        <v>153</v>
      </c>
      <c r="B146" s="20"/>
      <c r="C146" s="20"/>
      <c r="D146" s="20"/>
      <c r="E146" s="20"/>
      <c r="F146" s="20"/>
      <c r="G146" s="20"/>
      <c r="H146" s="20"/>
      <c r="I146" s="20"/>
      <c r="J146" s="139">
        <f>J118</f>
        <v>15649507</v>
      </c>
      <c r="K146" s="139">
        <f t="shared" ref="K146:M146" si="41">K118</f>
        <v>-5783785</v>
      </c>
      <c r="L146" s="139">
        <f t="shared" si="41"/>
        <v>9865722</v>
      </c>
      <c r="M146" s="139">
        <f t="shared" si="41"/>
        <v>399507</v>
      </c>
    </row>
    <row r="147" spans="1:13" ht="18" customHeight="1" thickBot="1" x14ac:dyDescent="0.35">
      <c r="A147" s="156" t="s">
        <v>186</v>
      </c>
      <c r="B147" s="106"/>
      <c r="C147" s="106"/>
      <c r="D147" s="106"/>
      <c r="E147" s="106"/>
      <c r="F147" s="106"/>
      <c r="G147" s="106"/>
      <c r="H147" s="106"/>
      <c r="I147" s="106"/>
      <c r="J147" s="144">
        <f>J135</f>
        <v>7993326</v>
      </c>
      <c r="K147" s="144">
        <f t="shared" ref="K147:M147" si="42">K135</f>
        <v>-393580</v>
      </c>
      <c r="L147" s="144">
        <f t="shared" si="42"/>
        <v>7599746</v>
      </c>
      <c r="M147" s="144">
        <f t="shared" si="42"/>
        <v>7599746</v>
      </c>
    </row>
    <row r="148" spans="1:13" ht="18" customHeight="1" thickBot="1" x14ac:dyDescent="0.35">
      <c r="A148" s="148" t="s">
        <v>187</v>
      </c>
      <c r="B148" s="149"/>
      <c r="C148" s="149"/>
      <c r="D148" s="149"/>
      <c r="E148" s="149"/>
      <c r="F148" s="149"/>
      <c r="G148" s="149"/>
      <c r="H148" s="149"/>
      <c r="I148" s="157"/>
      <c r="J148" s="158">
        <f t="shared" ref="J148:M148" si="43">SUM(J140:J147)</f>
        <v>86920000</v>
      </c>
      <c r="K148" s="158">
        <f t="shared" si="43"/>
        <v>-3286369</v>
      </c>
      <c r="L148" s="158">
        <f t="shared" si="43"/>
        <v>83633631</v>
      </c>
      <c r="M148" s="158">
        <f t="shared" si="43"/>
        <v>55847271</v>
      </c>
    </row>
    <row r="149" spans="1:13" x14ac:dyDescent="0.3">
      <c r="I149" s="87"/>
      <c r="J149" s="159"/>
      <c r="K149" s="159"/>
      <c r="L149" s="159"/>
    </row>
    <row r="150" spans="1:13" x14ac:dyDescent="0.3">
      <c r="B150" s="87"/>
      <c r="C150" s="87"/>
      <c r="D150" s="87"/>
      <c r="E150" s="87"/>
      <c r="F150" s="87"/>
      <c r="G150" s="87"/>
      <c r="H150" s="87"/>
    </row>
  </sheetData>
  <mergeCells count="20">
    <mergeCell ref="B116:I116"/>
    <mergeCell ref="A128:D128"/>
    <mergeCell ref="B107:I107"/>
    <mergeCell ref="B108:I108"/>
    <mergeCell ref="B109:I109"/>
    <mergeCell ref="B111:I111"/>
    <mergeCell ref="B112:I112"/>
    <mergeCell ref="B113:H113"/>
    <mergeCell ref="B54:I54"/>
    <mergeCell ref="B56:H56"/>
    <mergeCell ref="B61:I61"/>
    <mergeCell ref="B89:H89"/>
    <mergeCell ref="A104:I104"/>
    <mergeCell ref="B106:I106"/>
    <mergeCell ref="A1:J1"/>
    <mergeCell ref="B7:H7"/>
    <mergeCell ref="B10:E10"/>
    <mergeCell ref="B14:H14"/>
    <mergeCell ref="B39:H39"/>
    <mergeCell ref="B51:H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2021-06-03T14:01:49Z</dcterms:created>
  <dcterms:modified xsi:type="dcterms:W3CDTF">2021-06-03T14:02:09Z</dcterms:modified>
</cp:coreProperties>
</file>