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DAA0E850-E242-4F36-9FFC-A42022BC92A8}" xr6:coauthVersionLast="45" xr6:coauthVersionMax="45" xr10:uidLastSave="{00000000-0000-0000-0000-000000000000}"/>
  <bookViews>
    <workbookView xWindow="-120" yWindow="-120" windowWidth="29040" windowHeight="15840" xr2:uid="{2CA6B44F-1F1D-4712-AAB7-FE432C2B25AB}"/>
  </bookViews>
  <sheets>
    <sheet name="8. melléklet_szabad maradvány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9" i="1"/>
  <c r="C10" i="1"/>
  <c r="C13" i="1"/>
  <c r="C14" i="1" s="1"/>
  <c r="C17" i="1" s="1"/>
  <c r="C15" i="1"/>
  <c r="C18" i="1" s="1"/>
  <c r="C22" i="1"/>
  <c r="C23" i="1"/>
  <c r="C24" i="1" s="1"/>
  <c r="C27" i="1"/>
  <c r="C28" i="1" s="1"/>
  <c r="C33" i="1" s="1"/>
  <c r="C29" i="1"/>
  <c r="C34" i="1" s="1"/>
  <c r="C31" i="1"/>
  <c r="C36" i="1" s="1"/>
  <c r="C37" i="1"/>
  <c r="C39" i="1"/>
  <c r="C41" i="1"/>
  <c r="C43" i="1"/>
  <c r="C47" i="1"/>
  <c r="C48" i="1" s="1"/>
  <c r="C49" i="1"/>
  <c r="C40" i="1" l="1"/>
  <c r="C44" i="1" s="1"/>
  <c r="C38" i="1"/>
  <c r="C42" i="1" s="1"/>
  <c r="C32" i="1"/>
  <c r="C30" i="1"/>
  <c r="C16" i="1"/>
  <c r="C19" i="1" s="1"/>
  <c r="C35" i="1" l="1"/>
</calcChain>
</file>

<file path=xl/sharedStrings.xml><?xml version="1.0" encoding="utf-8"?>
<sst xmlns="http://schemas.openxmlformats.org/spreadsheetml/2006/main" count="49" uniqueCount="45">
  <si>
    <t>Dologi kiadások-K337-011220</t>
  </si>
  <si>
    <t>Dologi kiadások-K337-011130</t>
  </si>
  <si>
    <t>Alaptevékenység szabad maradványa</t>
  </si>
  <si>
    <t>5.</t>
  </si>
  <si>
    <t>AKASZTÓI POLGÁRMESTERI HIVATAL</t>
  </si>
  <si>
    <t>Beruházási kiadások-K67-107052</t>
  </si>
  <si>
    <t>Beruházási kiadások-K67-107051</t>
  </si>
  <si>
    <t>Beruházási kiadások-K67-104042</t>
  </si>
  <si>
    <t>Beruházási kiadások-K67-102031</t>
  </si>
  <si>
    <t>Beruházási kiadások-K64-107052</t>
  </si>
  <si>
    <t>Beruházási kiadások-K64-107051</t>
  </si>
  <si>
    <t>Beruházási kiadások-K64-104042</t>
  </si>
  <si>
    <t>Beruházási kiadások-K64-102031</t>
  </si>
  <si>
    <t>Dologi kiadások-K351-107052</t>
  </si>
  <si>
    <t>Dologi kiadások-K351-107051</t>
  </si>
  <si>
    <t>Dologi kiadások-K351-104042</t>
  </si>
  <si>
    <t>Dologi kiadások-K351-102031</t>
  </si>
  <si>
    <t>Dologi kiadások-K332-107051</t>
  </si>
  <si>
    <t>Dologi kiadások-K312-107052</t>
  </si>
  <si>
    <t>Dologi kiadások-K312-107051</t>
  </si>
  <si>
    <t>Dologi kiadások-K312-104042</t>
  </si>
  <si>
    <t>Dologi kiadások-K312-102031</t>
  </si>
  <si>
    <t>4.</t>
  </si>
  <si>
    <t>IDŐSEK NAPKÖZI OTTHONA</t>
  </si>
  <si>
    <t>Dologi kiadások-K351-082091</t>
  </si>
  <si>
    <t>Dologi kiadások-K337-082091</t>
  </si>
  <si>
    <t>3.</t>
  </si>
  <si>
    <t>FALUHÁZ AKASZTÓ</t>
  </si>
  <si>
    <t>Dologi kiadások-K351-091110</t>
  </si>
  <si>
    <t>Dologi kiadások-K351-091140</t>
  </si>
  <si>
    <t>Dologi kiadások-K351-096015-Óvodai étkeztetés</t>
  </si>
  <si>
    <t>Dologi kiadások-K337-091110</t>
  </si>
  <si>
    <t>Dologi kiadások-K337-091140</t>
  </si>
  <si>
    <t>Dologi kiadások-K337-096015-Óvodai étkeztetés</t>
  </si>
  <si>
    <t>2.</t>
  </si>
  <si>
    <t>AKASZTÓ NAPKÖZI OTTHONOS ÓVODA</t>
  </si>
  <si>
    <t>A 2021. évi elemi költségvetés egyensúlyának biztosításához szükséges összeg, maradvány igénybevétel miatt</t>
  </si>
  <si>
    <t>Tartalék-K513_Általános tartalék</t>
  </si>
  <si>
    <t>Tartalék-K513_Óvoda pályázat ideiglenes önerő</t>
  </si>
  <si>
    <t>Tartalék-K513_Bölcsőde pályázat ideiglenes önerő</t>
  </si>
  <si>
    <t>Tartalék-K513_Óvoda pályázat végleges önerő</t>
  </si>
  <si>
    <t>Tartalék-K513_Bölcsőde pályázat végleges önerő</t>
  </si>
  <si>
    <t>1.</t>
  </si>
  <si>
    <t>AKASZTÓ KÖZSÉG ÖNKORMÁNYZATA</t>
  </si>
  <si>
    <t>Az Önkormányzat és az irányítás alá tartozó költségvetési szervek 2020. évi szabad költségvetési maradványának felhasználása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</si>
</sst>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3" fontId="2" fillId="0" borderId="0" xfId="1" applyNumberFormat="1" applyFont="1"/>
    <xf numFmtId="0" fontId="3" fillId="0" borderId="0" xfId="1" applyFont="1"/>
    <xf numFmtId="3" fontId="1" fillId="0" borderId="0" xfId="1" applyNumberFormat="1"/>
    <xf numFmtId="0" fontId="4" fillId="0" borderId="0" xfId="1" applyFont="1"/>
    <xf numFmtId="0" fontId="1" fillId="0" borderId="0" xfId="1"/>
    <xf numFmtId="3" fontId="4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3" fontId="5" fillId="0" borderId="1" xfId="1" applyNumberFormat="1" applyFont="1" applyBorder="1"/>
    <xf numFmtId="0" fontId="5" fillId="0" borderId="1" xfId="1" applyFont="1" applyBorder="1"/>
    <xf numFmtId="3" fontId="1" fillId="0" borderId="1" xfId="1" applyNumberFormat="1" applyBorder="1"/>
    <xf numFmtId="0" fontId="6" fillId="0" borderId="1" xfId="1" applyFont="1" applyBorder="1"/>
    <xf numFmtId="0" fontId="1" fillId="0" borderId="1" xfId="1" applyBorder="1"/>
    <xf numFmtId="0" fontId="4" fillId="0" borderId="2" xfId="1" applyFont="1" applyBorder="1"/>
    <xf numFmtId="0" fontId="5" fillId="0" borderId="0" xfId="1" applyFont="1"/>
    <xf numFmtId="0" fontId="7" fillId="0" borderId="1" xfId="1" applyFont="1" applyBorder="1"/>
    <xf numFmtId="0" fontId="1" fillId="0" borderId="0" xfId="1" applyAlignment="1">
      <alignment horizont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ál" xfId="0" builtinId="0"/>
    <cellStyle name="Normál 2 2" xfId="1" xr:uid="{0EE7C91A-5032-4357-903D-0EC3BC2ED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 melléklet_maradvány"/>
    </sheetNames>
    <sheetDataSet>
      <sheetData sheetId="0">
        <row r="13">
          <cell r="C13">
            <v>130948029</v>
          </cell>
        </row>
        <row r="49">
          <cell r="C49">
            <v>453095</v>
          </cell>
        </row>
        <row r="62">
          <cell r="C62">
            <v>176249</v>
          </cell>
        </row>
        <row r="75">
          <cell r="C75">
            <v>631845</v>
          </cell>
        </row>
        <row r="88">
          <cell r="C88">
            <v>886735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E6EA-2D25-437E-B3EA-661E89573ABD}">
  <dimension ref="A1:D53"/>
  <sheetViews>
    <sheetView tabSelected="1" topLeftCell="A6" zoomScaleNormal="100" workbookViewId="0">
      <selection activeCell="C50" sqref="C50"/>
    </sheetView>
  </sheetViews>
  <sheetFormatPr defaultColWidth="43.42578125" defaultRowHeight="11.25" x14ac:dyDescent="0.2"/>
  <cols>
    <col min="1" max="1" width="3.28515625" style="1" bestFit="1" customWidth="1"/>
    <col min="2" max="2" width="97.42578125" style="1" bestFit="1" customWidth="1"/>
    <col min="3" max="3" width="11.7109375" style="2" bestFit="1" customWidth="1"/>
    <col min="4" max="4" width="13.5703125" style="1" customWidth="1"/>
    <col min="5" max="16384" width="43.42578125" style="1"/>
  </cols>
  <sheetData>
    <row r="1" spans="1:3" ht="51.75" customHeight="1" x14ac:dyDescent="0.2">
      <c r="A1" s="21" t="s">
        <v>44</v>
      </c>
      <c r="B1" s="20"/>
      <c r="C1" s="19"/>
    </row>
    <row r="2" spans="1:3" ht="27.75" customHeight="1" x14ac:dyDescent="0.2">
      <c r="A2" s="18"/>
      <c r="B2" s="18"/>
      <c r="C2" s="18"/>
    </row>
    <row r="3" spans="1:3" ht="12.75" x14ac:dyDescent="0.2">
      <c r="A3" s="14"/>
      <c r="B3" s="13" t="s">
        <v>43</v>
      </c>
      <c r="C3" s="12"/>
    </row>
    <row r="4" spans="1:3" ht="12.75" x14ac:dyDescent="0.2">
      <c r="A4" s="11" t="s">
        <v>42</v>
      </c>
      <c r="B4" s="11" t="s">
        <v>2</v>
      </c>
      <c r="C4" s="10">
        <f>+'[1]7. melléklet_maradvány'!C13</f>
        <v>130948029</v>
      </c>
    </row>
    <row r="5" spans="1:3" ht="12.75" x14ac:dyDescent="0.2">
      <c r="A5" s="16"/>
      <c r="B5" s="17" t="s">
        <v>41</v>
      </c>
      <c r="C5" s="8">
        <v>10251069</v>
      </c>
    </row>
    <row r="6" spans="1:3" ht="12.75" x14ac:dyDescent="0.2">
      <c r="A6" s="16"/>
      <c r="B6" s="17" t="s">
        <v>40</v>
      </c>
      <c r="C6" s="8">
        <v>24014839</v>
      </c>
    </row>
    <row r="7" spans="1:3" ht="12.75" x14ac:dyDescent="0.2">
      <c r="A7" s="16"/>
      <c r="B7" s="17" t="s">
        <v>39</v>
      </c>
      <c r="C7" s="8">
        <v>23255622</v>
      </c>
    </row>
    <row r="8" spans="1:3" ht="12.75" x14ac:dyDescent="0.2">
      <c r="A8" s="16"/>
      <c r="B8" s="17" t="s">
        <v>38</v>
      </c>
      <c r="C8" s="8">
        <v>30653973</v>
      </c>
    </row>
    <row r="9" spans="1:3" ht="12.75" x14ac:dyDescent="0.2">
      <c r="A9" s="16"/>
      <c r="B9" s="17" t="s">
        <v>37</v>
      </c>
      <c r="C9" s="8">
        <f>322469444-316745259</f>
        <v>5724185</v>
      </c>
    </row>
    <row r="10" spans="1:3" ht="12.75" x14ac:dyDescent="0.2">
      <c r="A10" s="16"/>
      <c r="B10" s="17" t="s">
        <v>36</v>
      </c>
      <c r="C10" s="8">
        <f>42772526-(322469444-316745259)</f>
        <v>37048341</v>
      </c>
    </row>
    <row r="11" spans="1:3" ht="12.75" x14ac:dyDescent="0.2">
      <c r="A11" s="6"/>
      <c r="B11" s="6"/>
      <c r="C11" s="4"/>
    </row>
    <row r="12" spans="1:3" ht="12.75" x14ac:dyDescent="0.2">
      <c r="A12" s="14"/>
      <c r="B12" s="13" t="s">
        <v>35</v>
      </c>
      <c r="C12" s="12"/>
    </row>
    <row r="13" spans="1:3" ht="12.75" x14ac:dyDescent="0.2">
      <c r="A13" s="11" t="s">
        <v>34</v>
      </c>
      <c r="B13" s="11" t="s">
        <v>2</v>
      </c>
      <c r="C13" s="10">
        <f>+'[1]7. melléklet_maradvány'!C49</f>
        <v>453095</v>
      </c>
    </row>
    <row r="14" spans="1:3" ht="12.75" x14ac:dyDescent="0.2">
      <c r="A14" s="16"/>
      <c r="B14" s="9" t="s">
        <v>33</v>
      </c>
      <c r="C14" s="8">
        <f>ROUND(($C$13/1.27)*9.4%,0)</f>
        <v>33536</v>
      </c>
    </row>
    <row r="15" spans="1:3" ht="12.75" x14ac:dyDescent="0.2">
      <c r="A15" s="16"/>
      <c r="B15" s="9" t="s">
        <v>32</v>
      </c>
      <c r="C15" s="8">
        <f>ROUND(($C$13/1.27)*51.1%,0)</f>
        <v>182308</v>
      </c>
    </row>
    <row r="16" spans="1:3" ht="12.75" x14ac:dyDescent="0.2">
      <c r="A16" s="16"/>
      <c r="B16" s="9" t="s">
        <v>31</v>
      </c>
      <c r="C16" s="8">
        <f>ROUND(($C$13/1.27)*39.5%,0)</f>
        <v>140923</v>
      </c>
    </row>
    <row r="17" spans="1:4" ht="12.75" x14ac:dyDescent="0.2">
      <c r="A17" s="16"/>
      <c r="B17" s="9" t="s">
        <v>30</v>
      </c>
      <c r="C17" s="8">
        <f>ROUND(C14*27%,0)</f>
        <v>9055</v>
      </c>
    </row>
    <row r="18" spans="1:4" ht="12.75" x14ac:dyDescent="0.2">
      <c r="A18" s="16"/>
      <c r="B18" s="9" t="s">
        <v>29</v>
      </c>
      <c r="C18" s="8">
        <f>ROUND(C15*27%,0)</f>
        <v>49223</v>
      </c>
    </row>
    <row r="19" spans="1:4" ht="12.75" x14ac:dyDescent="0.2">
      <c r="A19" s="16"/>
      <c r="B19" s="9" t="s">
        <v>28</v>
      </c>
      <c r="C19" s="8">
        <f>ROUND(C16*27%,0)+1</f>
        <v>38050</v>
      </c>
    </row>
    <row r="20" spans="1:4" ht="12.75" x14ac:dyDescent="0.2">
      <c r="A20" s="6"/>
      <c r="B20" s="6"/>
      <c r="C20" s="4"/>
    </row>
    <row r="21" spans="1:4" ht="12.75" x14ac:dyDescent="0.2">
      <c r="A21" s="14"/>
      <c r="B21" s="13" t="s">
        <v>27</v>
      </c>
      <c r="C21" s="12"/>
    </row>
    <row r="22" spans="1:4" ht="12.75" x14ac:dyDescent="0.2">
      <c r="A22" s="11" t="s">
        <v>26</v>
      </c>
      <c r="B22" s="11" t="s">
        <v>2</v>
      </c>
      <c r="C22" s="10">
        <f>+'[1]7. melléklet_maradvány'!C62</f>
        <v>176249</v>
      </c>
    </row>
    <row r="23" spans="1:4" ht="12.75" x14ac:dyDescent="0.2">
      <c r="A23" s="16"/>
      <c r="B23" s="9" t="s">
        <v>25</v>
      </c>
      <c r="C23" s="8">
        <f>ROUND(C22/1.27,0)</f>
        <v>138779</v>
      </c>
    </row>
    <row r="24" spans="1:4" ht="12.75" x14ac:dyDescent="0.2">
      <c r="A24" s="16"/>
      <c r="B24" s="9" t="s">
        <v>24</v>
      </c>
      <c r="C24" s="8">
        <f>ROUND(C23*27%,0)</f>
        <v>37470</v>
      </c>
    </row>
    <row r="25" spans="1:4" ht="12.75" x14ac:dyDescent="0.2">
      <c r="A25" s="6"/>
      <c r="B25" s="6"/>
      <c r="C25" s="4"/>
    </row>
    <row r="26" spans="1:4" ht="12.75" x14ac:dyDescent="0.2">
      <c r="A26" s="14"/>
      <c r="B26" s="13" t="s">
        <v>23</v>
      </c>
      <c r="C26" s="12"/>
    </row>
    <row r="27" spans="1:4" ht="12.75" x14ac:dyDescent="0.2">
      <c r="A27" s="11" t="s">
        <v>22</v>
      </c>
      <c r="B27" s="11" t="s">
        <v>2</v>
      </c>
      <c r="C27" s="10">
        <f>+'[1]7. melléklet_maradvány'!C75</f>
        <v>631845</v>
      </c>
    </row>
    <row r="28" spans="1:4" ht="12.75" x14ac:dyDescent="0.2">
      <c r="A28" s="16"/>
      <c r="B28" s="9" t="s">
        <v>21</v>
      </c>
      <c r="C28" s="8">
        <f>ROUND(C27*31.5%/1.27,0)</f>
        <v>156717</v>
      </c>
      <c r="D28" s="2"/>
    </row>
    <row r="29" spans="1:4" ht="12.75" x14ac:dyDescent="0.2">
      <c r="A29" s="16"/>
      <c r="B29" s="9" t="s">
        <v>20</v>
      </c>
      <c r="C29" s="8">
        <f>ROUND(C27*12.1%/1.27,0)</f>
        <v>60199</v>
      </c>
    </row>
    <row r="30" spans="1:4" ht="12.75" x14ac:dyDescent="0.2">
      <c r="A30" s="16"/>
      <c r="B30" s="9" t="s">
        <v>19</v>
      </c>
      <c r="C30" s="8">
        <f>ROUND(C27*13.9%/1.27,0)</f>
        <v>69155</v>
      </c>
    </row>
    <row r="31" spans="1:4" ht="12.75" x14ac:dyDescent="0.2">
      <c r="A31" s="16"/>
      <c r="B31" s="9" t="s">
        <v>18</v>
      </c>
      <c r="C31" s="8">
        <f>ROUND(C27*9.4%/1.27,0)</f>
        <v>46766</v>
      </c>
    </row>
    <row r="32" spans="1:4" ht="12.75" x14ac:dyDescent="0.2">
      <c r="A32" s="16"/>
      <c r="B32" s="9" t="s">
        <v>17</v>
      </c>
      <c r="C32" s="8">
        <f>ROUND(C27*11.1%/1.27,0)</f>
        <v>55224</v>
      </c>
    </row>
    <row r="33" spans="1:3" ht="12.75" x14ac:dyDescent="0.2">
      <c r="A33" s="16"/>
      <c r="B33" s="9" t="s">
        <v>16</v>
      </c>
      <c r="C33" s="8">
        <f>ROUND(C28*27%,0)+1</f>
        <v>42315</v>
      </c>
    </row>
    <row r="34" spans="1:3" ht="12.75" x14ac:dyDescent="0.2">
      <c r="A34" s="16"/>
      <c r="B34" s="9" t="s">
        <v>15</v>
      </c>
      <c r="C34" s="8">
        <f>ROUND(C29*27%,0)+1</f>
        <v>16255</v>
      </c>
    </row>
    <row r="35" spans="1:3" ht="12.75" x14ac:dyDescent="0.2">
      <c r="A35" s="16"/>
      <c r="B35" s="9" t="s">
        <v>14</v>
      </c>
      <c r="C35" s="8">
        <f>ROUND((C30+C32)*27%,0)+1</f>
        <v>33583</v>
      </c>
    </row>
    <row r="36" spans="1:3" ht="12.75" x14ac:dyDescent="0.2">
      <c r="A36" s="16"/>
      <c r="B36" s="9" t="s">
        <v>13</v>
      </c>
      <c r="C36" s="8">
        <f>ROUND(C31*27%,0)</f>
        <v>12627</v>
      </c>
    </row>
    <row r="37" spans="1:3" ht="12.75" x14ac:dyDescent="0.2">
      <c r="A37" s="16"/>
      <c r="B37" s="9" t="s">
        <v>12</v>
      </c>
      <c r="C37" s="8">
        <f>+ROUND(C27*5.5%/1.27,0)</f>
        <v>27363</v>
      </c>
    </row>
    <row r="38" spans="1:3" ht="12.75" x14ac:dyDescent="0.2">
      <c r="A38" s="16"/>
      <c r="B38" s="9" t="s">
        <v>11</v>
      </c>
      <c r="C38" s="8">
        <f>+ROUND(C27*5.5%/1.27,0)</f>
        <v>27363</v>
      </c>
    </row>
    <row r="39" spans="1:3" ht="12.75" x14ac:dyDescent="0.2">
      <c r="A39" s="16"/>
      <c r="B39" s="9" t="s">
        <v>10</v>
      </c>
      <c r="C39" s="8">
        <f>+ROUND(C27*5.5%/1.27,0)</f>
        <v>27363</v>
      </c>
    </row>
    <row r="40" spans="1:3" ht="12.75" x14ac:dyDescent="0.2">
      <c r="A40" s="16"/>
      <c r="B40" s="9" t="s">
        <v>9</v>
      </c>
      <c r="C40" s="8">
        <f>+ROUND(C27*5.5%/1.27,0)</f>
        <v>27363</v>
      </c>
    </row>
    <row r="41" spans="1:3" ht="12.75" x14ac:dyDescent="0.2">
      <c r="A41" s="16"/>
      <c r="B41" s="9" t="s">
        <v>8</v>
      </c>
      <c r="C41" s="8">
        <f>ROUND(C37*27%,0)</f>
        <v>7388</v>
      </c>
    </row>
    <row r="42" spans="1:3" ht="12.75" x14ac:dyDescent="0.2">
      <c r="A42" s="16"/>
      <c r="B42" s="9" t="s">
        <v>7</v>
      </c>
      <c r="C42" s="8">
        <f>ROUND(C38*27%,0)</f>
        <v>7388</v>
      </c>
    </row>
    <row r="43" spans="1:3" ht="12.75" x14ac:dyDescent="0.2">
      <c r="A43" s="16"/>
      <c r="B43" s="9" t="s">
        <v>6</v>
      </c>
      <c r="C43" s="8">
        <f>ROUND(C39*27%,0)</f>
        <v>7388</v>
      </c>
    </row>
    <row r="44" spans="1:3" ht="12.75" x14ac:dyDescent="0.2">
      <c r="A44" s="6"/>
      <c r="B44" s="9" t="s">
        <v>5</v>
      </c>
      <c r="C44" s="8">
        <f>ROUND(C40*27%,0)</f>
        <v>7388</v>
      </c>
    </row>
    <row r="45" spans="1:3" ht="12.75" x14ac:dyDescent="0.2">
      <c r="A45" s="6"/>
      <c r="B45" s="15"/>
      <c r="C45" s="4"/>
    </row>
    <row r="46" spans="1:3" ht="12.75" x14ac:dyDescent="0.2">
      <c r="A46" s="14"/>
      <c r="B46" s="13" t="s">
        <v>4</v>
      </c>
      <c r="C46" s="12"/>
    </row>
    <row r="47" spans="1:3" ht="12.75" x14ac:dyDescent="0.2">
      <c r="A47" s="11" t="s">
        <v>3</v>
      </c>
      <c r="B47" s="11" t="s">
        <v>2</v>
      </c>
      <c r="C47" s="10">
        <f>+'[1]7. melléklet_maradvány'!C88</f>
        <v>886735</v>
      </c>
    </row>
    <row r="48" spans="1:3" ht="12.75" x14ac:dyDescent="0.2">
      <c r="A48" s="6"/>
      <c r="B48" s="9" t="s">
        <v>1</v>
      </c>
      <c r="C48" s="8">
        <f>ROUND($C$47*93%,0)</f>
        <v>824664</v>
      </c>
    </row>
    <row r="49" spans="1:3" ht="12.75" x14ac:dyDescent="0.2">
      <c r="A49" s="6"/>
      <c r="B49" s="9" t="s">
        <v>0</v>
      </c>
      <c r="C49" s="8">
        <f>ROUND($C$47*7%,0)</f>
        <v>62071</v>
      </c>
    </row>
    <row r="50" spans="1:3" ht="12.75" x14ac:dyDescent="0.2">
      <c r="A50" s="6"/>
      <c r="B50" s="6"/>
      <c r="C50" s="7"/>
    </row>
    <row r="51" spans="1:3" ht="12.75" x14ac:dyDescent="0.2">
      <c r="A51" s="6"/>
      <c r="B51" s="6"/>
      <c r="C51" s="4"/>
    </row>
    <row r="52" spans="1:3" ht="12.75" x14ac:dyDescent="0.2">
      <c r="A52" s="6"/>
      <c r="B52" s="5"/>
      <c r="C52" s="4"/>
    </row>
    <row r="53" spans="1:3" x14ac:dyDescent="0.2">
      <c r="B53" s="3"/>
    </row>
  </sheetData>
  <mergeCells count="1">
    <mergeCell ref="A1:C1"/>
  </mergeCells>
  <pageMargins left="1.1811023622047245" right="1.1811023622047245" top="0.98425196850393704" bottom="0.98425196850393704" header="0.51181102362204722" footer="0.51181102362204722"/>
  <pageSetup paperSize="9" scale="68" orientation="portrait" horizontalDpi="300" verticalDpi="300" r:id="rId1"/>
  <headerFooter alignWithMargins="0">
    <oddHeader>&amp;C8. melléklet a 6/2021.(V.31.)
önkormányzati rendelethez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melléklet_szabad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2021-06-01T13:41:24Z</dcterms:created>
  <dcterms:modified xsi:type="dcterms:W3CDTF">2021-06-01T13:41:33Z</dcterms:modified>
</cp:coreProperties>
</file>