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arta 1\Documents\001Harta\Bogi\ZÁRSZÁMADÁS 2021\Harta\"/>
    </mc:Choice>
  </mc:AlternateContent>
  <xr:revisionPtr revIDLastSave="0" documentId="8_{AF0F2C9E-5372-48F9-8166-E97FC646871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H35" i="1"/>
  <c r="J35" i="1" s="1"/>
  <c r="K34" i="1"/>
  <c r="J34" i="1"/>
  <c r="G33" i="1"/>
  <c r="F33" i="1"/>
  <c r="E33" i="1"/>
  <c r="D33" i="1"/>
  <c r="C33" i="1"/>
  <c r="B33" i="1"/>
  <c r="K32" i="1"/>
  <c r="H32" i="1"/>
  <c r="J32" i="1" s="1"/>
  <c r="K31" i="1"/>
  <c r="H31" i="1"/>
  <c r="J31" i="1" s="1"/>
  <c r="K30" i="1"/>
  <c r="J30" i="1"/>
  <c r="I29" i="1"/>
  <c r="G29" i="1"/>
  <c r="F29" i="1"/>
  <c r="E29" i="1"/>
  <c r="D29" i="1"/>
  <c r="C29" i="1"/>
  <c r="B29" i="1"/>
  <c r="K28" i="1"/>
  <c r="J28" i="1"/>
  <c r="K27" i="1"/>
  <c r="J27" i="1"/>
  <c r="K26" i="1"/>
  <c r="K29" i="1" s="1"/>
  <c r="H26" i="1"/>
  <c r="J26" i="1" s="1"/>
  <c r="K25" i="1"/>
  <c r="J25" i="1"/>
  <c r="H25" i="1"/>
  <c r="I22" i="1"/>
  <c r="H22" i="1"/>
  <c r="G22" i="1"/>
  <c r="F22" i="1"/>
  <c r="E22" i="1"/>
  <c r="D22" i="1"/>
  <c r="C22" i="1"/>
  <c r="B22" i="1"/>
  <c r="K20" i="1"/>
  <c r="K22" i="1" s="1"/>
  <c r="J20" i="1"/>
  <c r="J22" i="1" s="1"/>
  <c r="I17" i="1"/>
  <c r="H17" i="1"/>
  <c r="G17" i="1"/>
  <c r="F17" i="1"/>
  <c r="E17" i="1"/>
  <c r="D17" i="1"/>
  <c r="C17" i="1"/>
  <c r="B17" i="1"/>
  <c r="K16" i="1"/>
  <c r="J16" i="1"/>
  <c r="K15" i="1"/>
  <c r="J15" i="1"/>
  <c r="K14" i="1"/>
  <c r="J14" i="1"/>
  <c r="J17" i="1" s="1"/>
  <c r="G13" i="1"/>
  <c r="G18" i="1" s="1"/>
  <c r="G36" i="1" s="1"/>
  <c r="E13" i="1"/>
  <c r="C13" i="1"/>
  <c r="B13" i="1"/>
  <c r="B18" i="1" s="1"/>
  <c r="K12" i="1"/>
  <c r="J12" i="1"/>
  <c r="K11" i="1"/>
  <c r="J11" i="1"/>
  <c r="I10" i="1"/>
  <c r="I13" i="1" s="1"/>
  <c r="I18" i="1" s="1"/>
  <c r="I36" i="1" s="1"/>
  <c r="H10" i="1"/>
  <c r="J10" i="1" s="1"/>
  <c r="K9" i="1"/>
  <c r="H9" i="1"/>
  <c r="H13" i="1" s="1"/>
  <c r="H18" i="1" s="1"/>
  <c r="F9" i="1"/>
  <c r="F13" i="1" s="1"/>
  <c r="D9" i="1"/>
  <c r="D13" i="1" s="1"/>
  <c r="D18" i="1" s="1"/>
  <c r="K8" i="1"/>
  <c r="F8" i="1"/>
  <c r="C18" i="1" l="1"/>
  <c r="C36" i="1" s="1"/>
  <c r="K17" i="1"/>
  <c r="J29" i="1"/>
  <c r="D36" i="1"/>
  <c r="E18" i="1"/>
  <c r="E36" i="1" s="1"/>
  <c r="F18" i="1"/>
  <c r="F36" i="1" s="1"/>
  <c r="J8" i="1"/>
  <c r="H36" i="1"/>
  <c r="B36" i="1"/>
  <c r="H29" i="1"/>
  <c r="J33" i="1"/>
  <c r="K33" i="1"/>
  <c r="K13" i="1"/>
  <c r="K18" i="1" s="1"/>
  <c r="K10" i="1"/>
  <c r="J9" i="1"/>
  <c r="J13" i="1" s="1"/>
  <c r="J18" i="1" s="1"/>
  <c r="J36" i="1" s="1"/>
  <c r="K36" i="1" l="1"/>
</calcChain>
</file>

<file path=xl/sharedStrings.xml><?xml version="1.0" encoding="utf-8"?>
<sst xmlns="http://schemas.openxmlformats.org/spreadsheetml/2006/main" count="46" uniqueCount="38">
  <si>
    <r>
      <t xml:space="preserve">   Harta Nagyközség Önkormányzat 2020.évi </t>
    </r>
    <r>
      <rPr>
        <b/>
        <u/>
        <sz val="14"/>
        <rFont val="Times New Roman"/>
        <family val="1"/>
        <charset val="238"/>
      </rPr>
      <t>összevont</t>
    </r>
    <r>
      <rPr>
        <b/>
        <sz val="14"/>
        <rFont val="Times New Roman"/>
        <family val="1"/>
        <charset val="238"/>
      </rPr>
      <t xml:space="preserve"> vagyonának megoszlása forgalomképesség szerint</t>
    </r>
  </si>
  <si>
    <t xml:space="preserve">KIMUTATÁS                                                                    ezer Ft      </t>
  </si>
  <si>
    <t>Megnevezés</t>
  </si>
  <si>
    <t>Forgalomképtelen</t>
  </si>
  <si>
    <t xml:space="preserve">Nemzetgazdasági szempontból kiemelt jel.nemz.vagyon* </t>
  </si>
  <si>
    <t>Korl. forgalomképes</t>
  </si>
  <si>
    <t>Üzleti vagyon</t>
  </si>
  <si>
    <t>Összesen</t>
  </si>
  <si>
    <t>Bruttó</t>
  </si>
  <si>
    <t>Nettó</t>
  </si>
  <si>
    <t xml:space="preserve">Immateriális javak </t>
  </si>
  <si>
    <t>Ingatlanok és kapcsolódó vagyoni értékű jogok</t>
  </si>
  <si>
    <t>Gépek berendezések, felszerelések, járművek</t>
  </si>
  <si>
    <t>Tenyészállatok</t>
  </si>
  <si>
    <t>Beruházások, felújítások</t>
  </si>
  <si>
    <t>Tárgyi eszközök</t>
  </si>
  <si>
    <t>Tartós részesedések</t>
  </si>
  <si>
    <t>Tartós hitelviszonyt megtestesítő értékpapírok</t>
  </si>
  <si>
    <t>Befektetett pénzügyi eszközök értékhelyesbítése</t>
  </si>
  <si>
    <t xml:space="preserve">Befektetett pénzügyi eszközök </t>
  </si>
  <si>
    <t>NEMZETI VAGYONBA TARTOZÓ BEFEKTETETT ESZKÖZÖK</t>
  </si>
  <si>
    <t>Készletek</t>
  </si>
  <si>
    <t>Értékpapírok</t>
  </si>
  <si>
    <t>NEMZETI VAGYONBA TARTOZÓ FORGÓESZKÖZÖK</t>
  </si>
  <si>
    <t>Hosszú lejáratú betétek</t>
  </si>
  <si>
    <t>Pénztárak, csekkek, betétkönyvek</t>
  </si>
  <si>
    <t>Forintszámlák</t>
  </si>
  <si>
    <t>Devizaszámlák</t>
  </si>
  <si>
    <t>Idegen pénzeszközök</t>
  </si>
  <si>
    <t>Pénzeszközök</t>
  </si>
  <si>
    <t>Költségvetési évben esedékes követelések</t>
  </si>
  <si>
    <t>Költségvetési évet követően esedékes követelések</t>
  </si>
  <si>
    <t>Követelés jellegű sajátos elszámolások</t>
  </si>
  <si>
    <t>Követelések</t>
  </si>
  <si>
    <t>Egyéb sajátos eszközoldali elszámolások</t>
  </si>
  <si>
    <t>Aktív időbeli elhatárolások</t>
  </si>
  <si>
    <t>ESZKÖZÖK ÖSSZESEN</t>
  </si>
  <si>
    <t>A vagyonkimutatásban szereplő ingatlanvagyon számviteli nyilvántartás szerinti bruttó értékének és az ingatlan vagyonkataszteri nyilvántartásban szerplő ingatlanvagyon bruttó értékének egyezősége biztosított.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</si>
</sst>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7" fillId="0" borderId="6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6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/>
    <xf numFmtId="49" fontId="7" fillId="0" borderId="6" xfId="0" applyNumberFormat="1" applyFont="1" applyBorder="1" applyAlignment="1"/>
    <xf numFmtId="49" fontId="7" fillId="0" borderId="1" xfId="0" applyNumberFormat="1" applyFont="1" applyBorder="1" applyAlignment="1"/>
    <xf numFmtId="49" fontId="7" fillId="0" borderId="5" xfId="0" applyNumberFormat="1" applyFont="1" applyBorder="1" applyAlignment="1"/>
    <xf numFmtId="49" fontId="5" fillId="0" borderId="7" xfId="0" applyNumberFormat="1" applyFont="1" applyBorder="1" applyAlignment="1"/>
    <xf numFmtId="49" fontId="7" fillId="0" borderId="8" xfId="0" applyNumberFormat="1" applyFont="1" applyBorder="1" applyAlignment="1"/>
    <xf numFmtId="49" fontId="7" fillId="0" borderId="9" xfId="0" applyNumberFormat="1" applyFont="1" applyBorder="1" applyAlignment="1"/>
    <xf numFmtId="49" fontId="5" fillId="0" borderId="7" xfId="0" applyNumberFormat="1" applyFont="1" applyBorder="1" applyAlignment="1">
      <alignment vertical="center"/>
    </xf>
    <xf numFmtId="49" fontId="4" fillId="0" borderId="10" xfId="0" applyNumberFormat="1" applyFont="1" applyBorder="1" applyAlignment="1"/>
    <xf numFmtId="49" fontId="5" fillId="0" borderId="10" xfId="0" applyNumberFormat="1" applyFont="1" applyBorder="1" applyAlignment="1"/>
    <xf numFmtId="49" fontId="5" fillId="0" borderId="6" xfId="0" applyNumberFormat="1" applyFont="1" applyBorder="1" applyAlignment="1"/>
    <xf numFmtId="49" fontId="7" fillId="0" borderId="10" xfId="0" applyNumberFormat="1" applyFont="1" applyBorder="1" applyAlignment="1"/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/>
    <xf numFmtId="49" fontId="8" fillId="0" borderId="0" xfId="0" applyNumberFormat="1" applyFont="1" applyAlignment="1"/>
    <xf numFmtId="0" fontId="9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K4" sqref="K4"/>
    </sheetView>
  </sheetViews>
  <sheetFormatPr defaultRowHeight="14.4" x14ac:dyDescent="0.3"/>
  <cols>
    <col min="1" max="1" width="53" bestFit="1" customWidth="1"/>
    <col min="2" max="2" width="13.33203125" customWidth="1"/>
    <col min="3" max="3" width="13.88671875" customWidth="1"/>
    <col min="4" max="4" width="13.33203125" customWidth="1"/>
    <col min="5" max="5" width="13.44140625" customWidth="1"/>
    <col min="6" max="6" width="13.109375" customWidth="1"/>
    <col min="7" max="7" width="13.44140625" customWidth="1"/>
    <col min="8" max="8" width="13.5546875" customWidth="1"/>
    <col min="9" max="9" width="13" customWidth="1"/>
    <col min="10" max="10" width="13.5546875" customWidth="1"/>
    <col min="11" max="11" width="13.109375" customWidth="1"/>
  </cols>
  <sheetData>
    <row r="1" spans="1:11" ht="17.399999999999999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7.399999999999999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399999999999999" x14ac:dyDescent="0.3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7.39999999999999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7.399999999999999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3">
      <c r="A6" s="47" t="s">
        <v>2</v>
      </c>
      <c r="B6" s="49" t="s">
        <v>3</v>
      </c>
      <c r="C6" s="50"/>
      <c r="D6" s="51" t="s">
        <v>4</v>
      </c>
      <c r="E6" s="52"/>
      <c r="F6" s="49" t="s">
        <v>5</v>
      </c>
      <c r="G6" s="50"/>
      <c r="H6" s="49" t="s">
        <v>6</v>
      </c>
      <c r="I6" s="50"/>
      <c r="J6" s="49" t="s">
        <v>7</v>
      </c>
      <c r="K6" s="50"/>
    </row>
    <row r="7" spans="1:11" ht="15" thickBot="1" x14ac:dyDescent="0.35">
      <c r="A7" s="48"/>
      <c r="B7" s="4" t="s">
        <v>8</v>
      </c>
      <c r="C7" s="4" t="s">
        <v>9</v>
      </c>
      <c r="D7" s="4" t="s">
        <v>8</v>
      </c>
      <c r="E7" s="4" t="s">
        <v>9</v>
      </c>
      <c r="F7" s="4" t="s">
        <v>8</v>
      </c>
      <c r="G7" s="4" t="s">
        <v>9</v>
      </c>
      <c r="H7" s="4" t="s">
        <v>8</v>
      </c>
      <c r="I7" s="4" t="s">
        <v>9</v>
      </c>
      <c r="J7" s="4" t="s">
        <v>8</v>
      </c>
      <c r="K7" s="4" t="s">
        <v>9</v>
      </c>
    </row>
    <row r="8" spans="1:11" ht="15" thickBot="1" x14ac:dyDescent="0.35">
      <c r="A8" s="25" t="s">
        <v>10</v>
      </c>
      <c r="B8" s="5">
        <v>0</v>
      </c>
      <c r="C8" s="5">
        <v>0</v>
      </c>
      <c r="D8" s="5">
        <v>0</v>
      </c>
      <c r="E8" s="5">
        <v>0</v>
      </c>
      <c r="F8" s="5">
        <f>4939+1289</f>
        <v>6228</v>
      </c>
      <c r="G8" s="5">
        <v>2160</v>
      </c>
      <c r="H8" s="6">
        <v>40675</v>
      </c>
      <c r="I8" s="6">
        <v>0</v>
      </c>
      <c r="J8" s="6">
        <f>B8+D8+F8+H8</f>
        <v>46903</v>
      </c>
      <c r="K8" s="6">
        <f>C8+E8+G8+I8</f>
        <v>2160</v>
      </c>
    </row>
    <row r="9" spans="1:11" x14ac:dyDescent="0.3">
      <c r="A9" s="26" t="s">
        <v>11</v>
      </c>
      <c r="B9" s="7">
        <v>0</v>
      </c>
      <c r="C9" s="7">
        <v>0</v>
      </c>
      <c r="D9" s="8">
        <f>251184+11485+173932+1551497+607+14831+2388</f>
        <v>2005924</v>
      </c>
      <c r="E9" s="8">
        <v>1846378</v>
      </c>
      <c r="F9" s="7">
        <f>45386+27917+16612+212430+17238+25745+9627+5929+915367</f>
        <v>1276251</v>
      </c>
      <c r="G9" s="7">
        <v>585413</v>
      </c>
      <c r="H9" s="7">
        <f>34199+19083+3657+156544+340+2786+2120+659</f>
        <v>219388</v>
      </c>
      <c r="I9" s="7">
        <v>200049</v>
      </c>
      <c r="J9" s="9">
        <f>(B9+D9+F9+H9)</f>
        <v>3501563</v>
      </c>
      <c r="K9" s="8">
        <f>SUM(C9+E9+G9+I9)</f>
        <v>2631840</v>
      </c>
    </row>
    <row r="10" spans="1:11" x14ac:dyDescent="0.3">
      <c r="A10" s="26" t="s">
        <v>12</v>
      </c>
      <c r="B10" s="10">
        <v>0</v>
      </c>
      <c r="C10" s="10">
        <v>0</v>
      </c>
      <c r="D10" s="10">
        <v>23429</v>
      </c>
      <c r="E10" s="10">
        <v>12242</v>
      </c>
      <c r="F10" s="10">
        <v>16112</v>
      </c>
      <c r="G10" s="10">
        <v>337</v>
      </c>
      <c r="H10" s="10">
        <f>156781+7838</f>
        <v>164619</v>
      </c>
      <c r="I10" s="10">
        <f>40968</f>
        <v>40968</v>
      </c>
      <c r="J10" s="10">
        <f>(B10+D10+F10+H10)</f>
        <v>204160</v>
      </c>
      <c r="K10" s="10">
        <f>SUM(C10+E10+G10+I10)</f>
        <v>53547</v>
      </c>
    </row>
    <row r="11" spans="1:11" x14ac:dyDescent="0.3">
      <c r="A11" s="27" t="s">
        <v>13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0">
        <f>(B11+D11+F11+H11)</f>
        <v>0</v>
      </c>
      <c r="K11" s="8">
        <f>SUM(C11+E11+G11+I11)</f>
        <v>0</v>
      </c>
    </row>
    <row r="12" spans="1:11" ht="15" thickBot="1" x14ac:dyDescent="0.35">
      <c r="A12" s="28" t="s">
        <v>14</v>
      </c>
      <c r="B12" s="12">
        <v>524521</v>
      </c>
      <c r="C12" s="12">
        <v>524521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f>B12+D12+F12+H12</f>
        <v>524521</v>
      </c>
      <c r="K12" s="8">
        <f>SUM(C12+E12+G12+I12)</f>
        <v>524521</v>
      </c>
    </row>
    <row r="13" spans="1:11" ht="15" thickBot="1" x14ac:dyDescent="0.35">
      <c r="A13" s="29" t="s">
        <v>15</v>
      </c>
      <c r="B13" s="13">
        <f>SUM(B9:B12)</f>
        <v>524521</v>
      </c>
      <c r="C13" s="13">
        <f t="shared" ref="C13:K13" si="0">SUM(C9:C12)</f>
        <v>524521</v>
      </c>
      <c r="D13" s="13">
        <f t="shared" si="0"/>
        <v>2029353</v>
      </c>
      <c r="E13" s="13">
        <f t="shared" si="0"/>
        <v>1858620</v>
      </c>
      <c r="F13" s="13">
        <f t="shared" si="0"/>
        <v>1292363</v>
      </c>
      <c r="G13" s="13">
        <f t="shared" si="0"/>
        <v>585750</v>
      </c>
      <c r="H13" s="13">
        <f t="shared" si="0"/>
        <v>384007</v>
      </c>
      <c r="I13" s="13">
        <f t="shared" si="0"/>
        <v>241017</v>
      </c>
      <c r="J13" s="13">
        <f t="shared" si="0"/>
        <v>4230244</v>
      </c>
      <c r="K13" s="13">
        <f t="shared" si="0"/>
        <v>3209908</v>
      </c>
    </row>
    <row r="14" spans="1:11" x14ac:dyDescent="0.3">
      <c r="A14" s="30" t="s">
        <v>16</v>
      </c>
      <c r="B14" s="14"/>
      <c r="C14" s="14"/>
      <c r="D14" s="14">
        <v>0</v>
      </c>
      <c r="E14" s="14">
        <v>0</v>
      </c>
      <c r="F14" s="14">
        <v>0</v>
      </c>
      <c r="G14" s="14">
        <v>0</v>
      </c>
      <c r="H14" s="14">
        <v>5600</v>
      </c>
      <c r="I14" s="14">
        <v>5600</v>
      </c>
      <c r="J14" s="14">
        <f>B14+F14+H14</f>
        <v>5600</v>
      </c>
      <c r="K14" s="14">
        <f>(C14+G14+I14)</f>
        <v>5600</v>
      </c>
    </row>
    <row r="15" spans="1:11" x14ac:dyDescent="0.3">
      <c r="A15" s="26" t="s">
        <v>17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>B15+F15+H15</f>
        <v>0</v>
      </c>
      <c r="K15" s="8">
        <f>(C15+G15+I15)</f>
        <v>0</v>
      </c>
    </row>
    <row r="16" spans="1:11" ht="15" thickBot="1" x14ac:dyDescent="0.35">
      <c r="A16" s="31" t="s">
        <v>18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f>B16+F16+H16</f>
        <v>0</v>
      </c>
      <c r="K16" s="15">
        <f>(C16+G16+I16)</f>
        <v>0</v>
      </c>
    </row>
    <row r="17" spans="1:11" ht="15" thickBot="1" x14ac:dyDescent="0.35">
      <c r="A17" s="32" t="s">
        <v>19</v>
      </c>
      <c r="B17" s="16">
        <f>SUM(B14:B16)</f>
        <v>0</v>
      </c>
      <c r="C17" s="16">
        <f t="shared" ref="C17:K17" si="1">SUM(C14:C16)</f>
        <v>0</v>
      </c>
      <c r="D17" s="16">
        <f t="shared" si="1"/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5600</v>
      </c>
      <c r="I17" s="16">
        <f t="shared" si="1"/>
        <v>5600</v>
      </c>
      <c r="J17" s="16">
        <f t="shared" si="1"/>
        <v>5600</v>
      </c>
      <c r="K17" s="16">
        <f t="shared" si="1"/>
        <v>5600</v>
      </c>
    </row>
    <row r="18" spans="1:11" x14ac:dyDescent="0.3">
      <c r="A18" s="33" t="s">
        <v>20</v>
      </c>
      <c r="B18" s="17">
        <f>SUM(B8+B13+B17)</f>
        <v>524521</v>
      </c>
      <c r="C18" s="17">
        <f t="shared" ref="C18:K18" si="2">SUM(C8+C13+C17)</f>
        <v>524521</v>
      </c>
      <c r="D18" s="17">
        <f t="shared" si="2"/>
        <v>2029353</v>
      </c>
      <c r="E18" s="17">
        <f t="shared" si="2"/>
        <v>1858620</v>
      </c>
      <c r="F18" s="17">
        <f t="shared" si="2"/>
        <v>1298591</v>
      </c>
      <c r="G18" s="17">
        <f t="shared" si="2"/>
        <v>587910</v>
      </c>
      <c r="H18" s="17">
        <f t="shared" si="2"/>
        <v>430282</v>
      </c>
      <c r="I18" s="17">
        <f t="shared" si="2"/>
        <v>246617</v>
      </c>
      <c r="J18" s="17">
        <f t="shared" si="2"/>
        <v>4282747</v>
      </c>
      <c r="K18" s="17">
        <f t="shared" si="2"/>
        <v>3217668</v>
      </c>
    </row>
    <row r="19" spans="1:11" x14ac:dyDescent="0.3">
      <c r="A19" s="33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3">
      <c r="A20" s="34" t="s">
        <v>21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4467</v>
      </c>
      <c r="I20" s="19">
        <v>4467</v>
      </c>
      <c r="J20" s="19">
        <f>H20</f>
        <v>4467</v>
      </c>
      <c r="K20" s="19">
        <f>I20</f>
        <v>4467</v>
      </c>
    </row>
    <row r="21" spans="1:11" x14ac:dyDescent="0.3">
      <c r="A21" s="35" t="s">
        <v>22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</row>
    <row r="22" spans="1:11" x14ac:dyDescent="0.3">
      <c r="A22" s="33" t="s">
        <v>23</v>
      </c>
      <c r="B22" s="20">
        <f>SUM(B20:B21)</f>
        <v>0</v>
      </c>
      <c r="C22" s="20">
        <f t="shared" ref="C22:K22" si="3">SUM(C20:C21)</f>
        <v>0</v>
      </c>
      <c r="D22" s="20">
        <f t="shared" si="3"/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4467</v>
      </c>
      <c r="I22" s="20">
        <f t="shared" si="3"/>
        <v>4467</v>
      </c>
      <c r="J22" s="20">
        <f t="shared" si="3"/>
        <v>4467</v>
      </c>
      <c r="K22" s="20">
        <f t="shared" si="3"/>
        <v>4467</v>
      </c>
    </row>
    <row r="23" spans="1:11" x14ac:dyDescent="0.3">
      <c r="A23" s="26"/>
      <c r="B23" s="21"/>
      <c r="C23" s="21"/>
      <c r="D23" s="21"/>
      <c r="E23" s="21"/>
      <c r="F23" s="21"/>
      <c r="G23" s="21"/>
      <c r="H23" s="8"/>
      <c r="I23" s="8"/>
      <c r="J23" s="21"/>
      <c r="K23" s="21"/>
    </row>
    <row r="24" spans="1:11" x14ac:dyDescent="0.3">
      <c r="A24" s="26" t="s">
        <v>24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21">
        <v>0</v>
      </c>
      <c r="K24" s="21">
        <v>0</v>
      </c>
    </row>
    <row r="25" spans="1:11" x14ac:dyDescent="0.3">
      <c r="A25" s="26" t="s">
        <v>25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f>286+67</f>
        <v>353</v>
      </c>
      <c r="I25" s="10">
        <v>353</v>
      </c>
      <c r="J25" s="20">
        <f t="shared" ref="J25:K28" si="4">H25</f>
        <v>353</v>
      </c>
      <c r="K25" s="20">
        <f t="shared" si="4"/>
        <v>353</v>
      </c>
    </row>
    <row r="26" spans="1:11" x14ac:dyDescent="0.3">
      <c r="A26" s="36" t="s">
        <v>26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37">
        <f>166836+110</f>
        <v>166946</v>
      </c>
      <c r="I26" s="37">
        <v>166946</v>
      </c>
      <c r="J26" s="20">
        <f t="shared" si="4"/>
        <v>166946</v>
      </c>
      <c r="K26" s="20">
        <f t="shared" si="4"/>
        <v>166946</v>
      </c>
    </row>
    <row r="27" spans="1:11" x14ac:dyDescent="0.3">
      <c r="A27" s="36" t="s">
        <v>27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20">
        <f t="shared" si="4"/>
        <v>0</v>
      </c>
      <c r="K27" s="20">
        <f t="shared" si="4"/>
        <v>0</v>
      </c>
    </row>
    <row r="28" spans="1:11" x14ac:dyDescent="0.3">
      <c r="A28" s="36" t="s">
        <v>28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20">
        <f t="shared" si="4"/>
        <v>0</v>
      </c>
      <c r="K28" s="20">
        <f t="shared" si="4"/>
        <v>0</v>
      </c>
    </row>
    <row r="29" spans="1:11" x14ac:dyDescent="0.3">
      <c r="A29" s="33" t="s">
        <v>29</v>
      </c>
      <c r="B29" s="18">
        <f>SUM(B24:B28)</f>
        <v>0</v>
      </c>
      <c r="C29" s="18">
        <f t="shared" ref="C29:K29" si="5">SUM(C24:C28)</f>
        <v>0</v>
      </c>
      <c r="D29" s="18">
        <f t="shared" si="5"/>
        <v>0</v>
      </c>
      <c r="E29" s="18">
        <f t="shared" si="5"/>
        <v>0</v>
      </c>
      <c r="F29" s="18">
        <f t="shared" si="5"/>
        <v>0</v>
      </c>
      <c r="G29" s="18">
        <f t="shared" si="5"/>
        <v>0</v>
      </c>
      <c r="H29" s="18">
        <f t="shared" si="5"/>
        <v>167299</v>
      </c>
      <c r="I29" s="18">
        <f t="shared" si="5"/>
        <v>167299</v>
      </c>
      <c r="J29" s="18">
        <f t="shared" si="5"/>
        <v>167299</v>
      </c>
      <c r="K29" s="18">
        <f t="shared" si="5"/>
        <v>167299</v>
      </c>
    </row>
    <row r="30" spans="1:11" x14ac:dyDescent="0.3">
      <c r="A30" s="36" t="s">
        <v>30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6759</v>
      </c>
      <c r="I30" s="38">
        <v>6759</v>
      </c>
      <c r="J30" s="17">
        <f t="shared" ref="J30:K32" si="6">H30</f>
        <v>6759</v>
      </c>
      <c r="K30" s="17">
        <f t="shared" si="6"/>
        <v>6759</v>
      </c>
    </row>
    <row r="31" spans="1:11" x14ac:dyDescent="0.3">
      <c r="A31" s="36" t="s">
        <v>31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f>45857+760</f>
        <v>46617</v>
      </c>
      <c r="I31" s="38">
        <v>46617</v>
      </c>
      <c r="J31" s="17">
        <f t="shared" si="6"/>
        <v>46617</v>
      </c>
      <c r="K31" s="17">
        <f t="shared" si="6"/>
        <v>46617</v>
      </c>
    </row>
    <row r="32" spans="1:11" x14ac:dyDescent="0.3">
      <c r="A32" s="36" t="s">
        <v>32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f>445+100</f>
        <v>545</v>
      </c>
      <c r="I32" s="38">
        <v>545</v>
      </c>
      <c r="J32" s="17">
        <f t="shared" si="6"/>
        <v>545</v>
      </c>
      <c r="K32" s="17">
        <f t="shared" si="6"/>
        <v>545</v>
      </c>
    </row>
    <row r="33" spans="1:11" x14ac:dyDescent="0.3">
      <c r="A33" s="33" t="s">
        <v>33</v>
      </c>
      <c r="B33" s="18">
        <f>SUM(B30:B32)</f>
        <v>0</v>
      </c>
      <c r="C33" s="18">
        <f t="shared" ref="C33:K33" si="7">SUM(C30:C32)</f>
        <v>0</v>
      </c>
      <c r="D33" s="18">
        <f t="shared" si="7"/>
        <v>0</v>
      </c>
      <c r="E33" s="18">
        <f t="shared" si="7"/>
        <v>0</v>
      </c>
      <c r="F33" s="18">
        <f t="shared" si="7"/>
        <v>0</v>
      </c>
      <c r="G33" s="18">
        <f t="shared" si="7"/>
        <v>0</v>
      </c>
      <c r="H33" s="18">
        <v>53061</v>
      </c>
      <c r="I33" s="18">
        <v>53061</v>
      </c>
      <c r="J33" s="18">
        <f t="shared" si="7"/>
        <v>53921</v>
      </c>
      <c r="K33" s="18">
        <f t="shared" si="7"/>
        <v>53921</v>
      </c>
    </row>
    <row r="34" spans="1:11" x14ac:dyDescent="0.3">
      <c r="A34" s="33" t="s">
        <v>34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-380</v>
      </c>
      <c r="I34" s="17">
        <v>-380</v>
      </c>
      <c r="J34" s="17">
        <f>H34</f>
        <v>-380</v>
      </c>
      <c r="K34" s="17">
        <f>I34</f>
        <v>-380</v>
      </c>
    </row>
    <row r="35" spans="1:11" ht="15" thickBot="1" x14ac:dyDescent="0.35">
      <c r="A35" s="39" t="s">
        <v>35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22">
        <f>546+89</f>
        <v>635</v>
      </c>
      <c r="I35" s="22">
        <v>635</v>
      </c>
      <c r="J35" s="22">
        <f>H35</f>
        <v>635</v>
      </c>
      <c r="K35" s="22">
        <f>I35</f>
        <v>635</v>
      </c>
    </row>
    <row r="36" spans="1:11" ht="15" thickTop="1" x14ac:dyDescent="0.3">
      <c r="A36" s="23" t="s">
        <v>36</v>
      </c>
      <c r="B36" s="24">
        <f>SUM(B18+B22+B29+B33+B34+B35)</f>
        <v>524521</v>
      </c>
      <c r="C36" s="24">
        <f t="shared" ref="C36:K36" si="8">SUM(C18+C22+C29+C33+C34+C35)</f>
        <v>524521</v>
      </c>
      <c r="D36" s="24">
        <f t="shared" si="8"/>
        <v>2029353</v>
      </c>
      <c r="E36" s="24">
        <f t="shared" si="8"/>
        <v>1858620</v>
      </c>
      <c r="F36" s="24">
        <f t="shared" si="8"/>
        <v>1298591</v>
      </c>
      <c r="G36" s="24">
        <f t="shared" si="8"/>
        <v>587910</v>
      </c>
      <c r="H36" s="24">
        <f t="shared" si="8"/>
        <v>655364</v>
      </c>
      <c r="I36" s="24">
        <f t="shared" si="8"/>
        <v>471699</v>
      </c>
      <c r="J36" s="24">
        <f t="shared" si="8"/>
        <v>4508689</v>
      </c>
      <c r="K36" s="24">
        <f t="shared" si="8"/>
        <v>3443610</v>
      </c>
    </row>
    <row r="37" spans="1:11" x14ac:dyDescent="0.3">
      <c r="A37" s="40"/>
      <c r="B37" s="41"/>
      <c r="C37" s="41"/>
      <c r="D37" s="41"/>
      <c r="E37" s="41"/>
      <c r="F37" s="42"/>
      <c r="G37" s="41"/>
      <c r="H37" s="41"/>
      <c r="I37" s="41"/>
      <c r="J37" s="41"/>
      <c r="K37" s="41"/>
    </row>
    <row r="38" spans="1:11" x14ac:dyDescent="0.3">
      <c r="A38" s="43" t="s">
        <v>37</v>
      </c>
      <c r="B38" s="43"/>
      <c r="C38" s="43"/>
      <c r="D38" s="43"/>
      <c r="E38" s="43"/>
      <c r="F38" s="43"/>
      <c r="G38" s="43"/>
      <c r="H38" s="44"/>
      <c r="I38" s="44"/>
      <c r="J38" s="44"/>
      <c r="K38" s="44"/>
    </row>
    <row r="39" spans="1:11" x14ac:dyDescent="0.3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</sheetData>
  <mergeCells count="9">
    <mergeCell ref="A38:K39"/>
    <mergeCell ref="A1:K1"/>
    <mergeCell ref="A3:K3"/>
    <mergeCell ref="A6:A7"/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</dc:creator>
  <cp:lastModifiedBy>Harta 1</cp:lastModifiedBy>
  <dcterms:created xsi:type="dcterms:W3CDTF">2021-05-12T09:03:21Z</dcterms:created>
  <dcterms:modified xsi:type="dcterms:W3CDTF">2021-05-12T11:10:20Z</dcterms:modified>
</cp:coreProperties>
</file>