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16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G96" i="1"/>
  <c r="F96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H89" i="1"/>
  <c r="G89" i="1"/>
  <c r="F89" i="1"/>
  <c r="E89" i="1"/>
  <c r="D89" i="1"/>
  <c r="C89" i="1"/>
  <c r="E88" i="1"/>
  <c r="D88" i="1"/>
  <c r="C88" i="1"/>
  <c r="E87" i="1"/>
  <c r="D87" i="1"/>
  <c r="C87" i="1"/>
  <c r="E86" i="1"/>
  <c r="D86" i="1"/>
  <c r="C86" i="1"/>
  <c r="K85" i="1"/>
  <c r="J85" i="1"/>
  <c r="I85" i="1"/>
  <c r="H85" i="1"/>
  <c r="G85" i="1"/>
  <c r="F85" i="1"/>
  <c r="C85" i="1" s="1"/>
  <c r="E85" i="1"/>
  <c r="D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H65" i="1"/>
  <c r="E65" i="1" s="1"/>
  <c r="G65" i="1"/>
  <c r="D65" i="1" s="1"/>
  <c r="F65" i="1"/>
  <c r="F78" i="1" s="1"/>
  <c r="C78" i="1" s="1"/>
  <c r="E64" i="1"/>
  <c r="D64" i="1"/>
  <c r="C64" i="1"/>
  <c r="E63" i="1"/>
  <c r="D63" i="1"/>
  <c r="C63" i="1"/>
  <c r="H62" i="1"/>
  <c r="G62" i="1"/>
  <c r="F62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K54" i="1"/>
  <c r="J54" i="1"/>
  <c r="I54" i="1"/>
  <c r="H54" i="1"/>
  <c r="E54" i="1" s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K46" i="1"/>
  <c r="J46" i="1"/>
  <c r="I46" i="1"/>
  <c r="H46" i="1"/>
  <c r="E46" i="1" s="1"/>
  <c r="G46" i="1"/>
  <c r="D46" i="1" s="1"/>
  <c r="F46" i="1"/>
  <c r="C46" i="1" s="1"/>
  <c r="E45" i="1"/>
  <c r="D45" i="1"/>
  <c r="C45" i="1"/>
  <c r="E44" i="1"/>
  <c r="D44" i="1"/>
  <c r="C44" i="1"/>
  <c r="K43" i="1"/>
  <c r="J43" i="1"/>
  <c r="I43" i="1"/>
  <c r="H43" i="1"/>
  <c r="G43" i="1"/>
  <c r="G54" i="1" s="1"/>
  <c r="D54" i="1" s="1"/>
  <c r="F43" i="1"/>
  <c r="F54" i="1" s="1"/>
  <c r="C54" i="1" s="1"/>
  <c r="E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K34" i="1"/>
  <c r="J34" i="1"/>
  <c r="I34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E26" i="1"/>
  <c r="D26" i="1"/>
  <c r="C26" i="1"/>
  <c r="E25" i="1"/>
  <c r="D25" i="1"/>
  <c r="C25" i="1"/>
  <c r="E24" i="1"/>
  <c r="D24" i="1"/>
  <c r="C24" i="1"/>
  <c r="E23" i="1"/>
  <c r="D23" i="1"/>
  <c r="C23" i="1"/>
  <c r="K22" i="1"/>
  <c r="K97" i="1" s="1"/>
  <c r="K21" i="1"/>
  <c r="J21" i="1"/>
  <c r="I21" i="1"/>
  <c r="H21" i="1"/>
  <c r="H22" i="1" s="1"/>
  <c r="G21" i="1"/>
  <c r="G22" i="1" s="1"/>
  <c r="F21" i="1"/>
  <c r="C21" i="1" s="1"/>
  <c r="E21" i="1"/>
  <c r="D21" i="1"/>
  <c r="E20" i="1"/>
  <c r="D20" i="1"/>
  <c r="C20" i="1"/>
  <c r="E19" i="1"/>
  <c r="D19" i="1"/>
  <c r="C19" i="1"/>
  <c r="E18" i="1"/>
  <c r="D18" i="1"/>
  <c r="C18" i="1"/>
  <c r="K17" i="1"/>
  <c r="J17" i="1"/>
  <c r="J22" i="1" s="1"/>
  <c r="J97" i="1" s="1"/>
  <c r="I17" i="1"/>
  <c r="I22" i="1" s="1"/>
  <c r="I97" i="1" s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D22" i="1" l="1"/>
  <c r="E22" i="1"/>
  <c r="F22" i="1"/>
  <c r="G78" i="1"/>
  <c r="D78" i="1" s="1"/>
  <c r="H78" i="1"/>
  <c r="E78" i="1" s="1"/>
  <c r="C65" i="1"/>
  <c r="C43" i="1"/>
  <c r="D43" i="1"/>
  <c r="F97" i="1" l="1"/>
  <c r="C97" i="1" s="1"/>
  <c r="C22" i="1"/>
  <c r="H97" i="1"/>
  <c r="E97" i="1" s="1"/>
  <c r="G97" i="1"/>
  <c r="D97" i="1" s="1"/>
</calcChain>
</file>

<file path=xl/sharedStrings.xml><?xml version="1.0" encoding="utf-8"?>
<sst xmlns="http://schemas.openxmlformats.org/spreadsheetml/2006/main" count="196" uniqueCount="189">
  <si>
    <t>Szank Községi Önkormányzat Összevont Beszámoló a  Költségvetési kiadások 2020. évi előirányzatának teljesítéséről</t>
  </si>
  <si>
    <t>Adatok  Ft.-ban</t>
  </si>
  <si>
    <t>Konszolidált költségvetési kiadások</t>
  </si>
  <si>
    <t xml:space="preserve">Önkormányzat </t>
  </si>
  <si>
    <t>Polgármesteri Hivatal</t>
  </si>
  <si>
    <t>Tétel sorszám</t>
  </si>
  <si>
    <t>Megnevezés</t>
  </si>
  <si>
    <t>Előirányzat eredeti</t>
  </si>
  <si>
    <t>Előirányzat módosított</t>
  </si>
  <si>
    <t>Teljesítés összege</t>
  </si>
  <si>
    <t>01</t>
  </si>
  <si>
    <t>Törvény szerinti illetmények, munkabérek (K1101)</t>
  </si>
  <si>
    <t>02</t>
  </si>
  <si>
    <t>Normatív jutalmak (K1102)</t>
  </si>
  <si>
    <t>03</t>
  </si>
  <si>
    <t>Céljuttatás, projektprémium</t>
  </si>
  <si>
    <t>04</t>
  </si>
  <si>
    <t>Készenléti, ügyeleti, helyettesítési díj, túlóra, túlszolgálat (K1104)</t>
  </si>
  <si>
    <t>06</t>
  </si>
  <si>
    <t>Jubileumi jutalom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</si>
  <si>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</si>
  <si>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</si>
  <si>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</si>
  <si>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</si>
  <si>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</si>
  <si>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</si>
  <si>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</si>
  <si>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</si>
  <si>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</si>
  <si>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</si>
  <si>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</si>
  <si>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</si>
  <si>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</si>
  <si>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</si>
  <si>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</si>
  <si>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</si>
  <si>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</si>
  <si>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</si>
  <si>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</si>
  <si>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</si>
  <si>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</si>
  <si>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</si>
  <si>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</si>
  <si>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</si>
  <si>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</si>
  <si>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</si>
  <si>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</si>
  <si>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</si>
  <si>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</si>
  <si>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</si>
  <si>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</si>
  <si>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</si>
  <si>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</si>
  <si>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</si>
  <si>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</si>
  <si>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</si>
  <si>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</si>
  <si>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(=29+30+31)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</si>
  <si>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</si>
  <si>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</si>
  <si>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</si>
  <si>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</si>
  <si>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</si>
  <si>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(=33+34) (K32)</t>
  </si>
  <si>
    <t>35</t>
  </si>
  <si>
    <t>Közüzemi díjak (K331)</t>
  </si>
  <si>
    <t>36</t>
  </si>
  <si>
    <t>Vásárolt élelmezés (K332)</t>
  </si>
  <si>
    <t>37</t>
  </si>
  <si>
    <t>Bérleti és lízing díjak (&gt;=39) (K333)</t>
  </si>
  <si>
    <t>39</t>
  </si>
  <si>
    <t>Karbantartási, kisjavítási szolgáltatások (K334)</t>
  </si>
  <si>
    <t>40</t>
  </si>
  <si>
    <t>Közvetített szolgáltatások  (&gt;=42) (K335)</t>
  </si>
  <si>
    <t>42</t>
  </si>
  <si>
    <t>Szakmai tevékenységet segítő szolgáltatások  (K336)</t>
  </si>
  <si>
    <t>43</t>
  </si>
  <si>
    <t>Egyéb szolgáltatások  (K337)</t>
  </si>
  <si>
    <t>44</t>
  </si>
  <si>
    <t>ebből: biztosítási díjak (K337)</t>
  </si>
  <si>
    <t>45</t>
  </si>
  <si>
    <t>Szolgáltatási kiadások (=36+37+38+40+41+43+44)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</si>
  <si>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</si>
  <si>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</si>
  <si>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</si>
  <si>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</si>
  <si>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</si>
  <si>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(=47+48) (K34)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</si>
  <si>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</si>
  <si>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</si>
  <si>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</si>
  <si>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</si>
  <si>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</si>
  <si>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Kamatkiadások (&gt;=53+54) (K353)</t>
  </si>
  <si>
    <t>52</t>
  </si>
  <si>
    <t>ebből: államháztartáson belül (K353)</t>
  </si>
  <si>
    <t>54</t>
  </si>
  <si>
    <t>Egyéb pénzügyi műveletek kiadásai (&gt;=56+…+58) (K354)</t>
  </si>
  <si>
    <t>58</t>
  </si>
  <si>
    <t>Egyéb dologi kiadások (K355)</t>
  </si>
  <si>
    <t>59</t>
  </si>
  <si>
    <t>Különféle befizetések és egyéb dologi kiadások (=50+51+52+55+59) (K35)</t>
  </si>
  <si>
    <t>60</t>
  </si>
  <si>
    <t>Dologi kiadások (=32+35+46+49+60) (K3)</t>
  </si>
  <si>
    <t>62</t>
  </si>
  <si>
    <t>Családi támogatások (=64+…+73) (K42)</t>
  </si>
  <si>
    <t>98</t>
  </si>
  <si>
    <t>ebből:  az egyéb pénzbeli és természetbeni gyermekvédelmi támogatások  (K42)</t>
  </si>
  <si>
    <t>99</t>
  </si>
  <si>
    <t>Egyéb nem intézményi ellátások (&gt;=102+…+120) (K48)</t>
  </si>
  <si>
    <t>114</t>
  </si>
  <si>
    <t>ebből: egyéb, az önkormányzat rendeletében megállapított juttatás (K48)</t>
  </si>
  <si>
    <t>115</t>
  </si>
  <si>
    <t>ebből: Köztemetés</t>
  </si>
  <si>
    <t>116</t>
  </si>
  <si>
    <t>ebből: települési támogatás</t>
  </si>
  <si>
    <t>117</t>
  </si>
  <si>
    <t>ebből: önkormányzat által saját hatáskörben (nem szociális és gyermekvédelmi előírások alapján) adott más ellátás (K48)</t>
  </si>
  <si>
    <t>119</t>
  </si>
  <si>
    <t>Ellátottak pénzbeli juttatásai (=62+63+74+75+83+93+98+101) (K4)</t>
  </si>
  <si>
    <t>122</t>
  </si>
  <si>
    <t>Helyi önk.előző évi elszám. Származó kiadások</t>
  </si>
  <si>
    <t>124</t>
  </si>
  <si>
    <t>Egyéb elvonások, befizetések (K5023)</t>
  </si>
  <si>
    <t>125</t>
  </si>
  <si>
    <t>Elvonások és befizetések (=124+125+126) (K502)</t>
  </si>
  <si>
    <t>150</t>
  </si>
  <si>
    <t>Egyéb működési célú támogatások államháztartáson belülre (=152+…+161) (K506)</t>
  </si>
  <si>
    <t>151</t>
  </si>
  <si>
    <t>ebből: központi költségvetési szervek (K506)</t>
  </si>
  <si>
    <t>157</t>
  </si>
  <si>
    <t>ebből: helyi önkormányzatok és költésgvetési szerveik (K506)</t>
  </si>
  <si>
    <t>158</t>
  </si>
  <si>
    <t>ebből: társulások és költségvetési szerveik (K506)</t>
  </si>
  <si>
    <t>159</t>
  </si>
  <si>
    <t>ebből: nemzetiségi önkormányzatok és költségvetési szerveik (K506)</t>
  </si>
  <si>
    <t>160</t>
  </si>
  <si>
    <t>ebből: háztartások (K508)</t>
  </si>
  <si>
    <t>177</t>
  </si>
  <si>
    <t>Egyéb működési célú támogatások államháztartáson kívülre (=180+…+189) (K512)</t>
  </si>
  <si>
    <t>179</t>
  </si>
  <si>
    <t>ebből: egyházi jogi személyek (K512)</t>
  </si>
  <si>
    <t>180</t>
  </si>
  <si>
    <t>ebből: egyéb civil szervezetek (K512)</t>
  </si>
  <si>
    <t>184</t>
  </si>
  <si>
    <t>ebből: önkorm.többs.tul.nem pénzügyi váll.</t>
  </si>
  <si>
    <t>185</t>
  </si>
  <si>
    <t>ebből: egyéb külföldiek (K512)</t>
  </si>
  <si>
    <t>188</t>
  </si>
  <si>
    <t>Tartalékok (K513)</t>
  </si>
  <si>
    <t>190</t>
  </si>
  <si>
    <t>Egyéb működési célú kiadások (=122+127+128+129+140+151+162+164+176+177+178+179+190) (K5)</t>
  </si>
  <si>
    <t>191</t>
  </si>
  <si>
    <t>Immateriális javak beszerzése, létesítése</t>
  </si>
  <si>
    <t>192</t>
  </si>
  <si>
    <t>Ingatlanok beszerzése, létesítése (&gt;=194) (K62)</t>
  </si>
  <si>
    <t>194</t>
  </si>
  <si>
    <t>Informatikai eszközök beszerzése, létesítése</t>
  </si>
  <si>
    <t>195</t>
  </si>
  <si>
    <t>Egyéb tárgyi eszközök beszerzése, létesítése (K64)</t>
  </si>
  <si>
    <t>196</t>
  </si>
  <si>
    <t>Részesedések beszerzése (K65)</t>
  </si>
  <si>
    <t>197</t>
  </si>
  <si>
    <t>Beruházási célú előzetesen felszámított általános forgalmi adó (K67)</t>
  </si>
  <si>
    <t>198</t>
  </si>
  <si>
    <t>Beruházások (=192+193+195+…+199) (K6)</t>
  </si>
  <si>
    <t>199</t>
  </si>
  <si>
    <t>Ingatlanok felújítása (K71)</t>
  </si>
  <si>
    <t>200</t>
  </si>
  <si>
    <t>Egyéb tárgyi eszközök felújítása (K73)</t>
  </si>
  <si>
    <t>202</t>
  </si>
  <si>
    <t>Felújítási célú előzetesen felszámított általános forgalmi adó (K74)</t>
  </si>
  <si>
    <t>203</t>
  </si>
  <si>
    <t>Felújítások (=201+...+204) (K7)</t>
  </si>
  <si>
    <t>227</t>
  </si>
  <si>
    <t>Egyéb felhalmozási célú támogatások államháztartáson belülre (=230+…+239) (K84)</t>
  </si>
  <si>
    <t>231</t>
  </si>
  <si>
    <t>ebből: egyéb fejezeti kezelésű előirányzatok (K84)</t>
  </si>
  <si>
    <t>235</t>
  </si>
  <si>
    <t>ebből: társulások és költségvetési szerveik (K84)</t>
  </si>
  <si>
    <t>254</t>
  </si>
  <si>
    <t>Egyéb felhalm.célú támog ÁHT-n kívülre</t>
  </si>
  <si>
    <t>255</t>
  </si>
  <si>
    <t>ebből: egyházi jogi személyek (K89)</t>
  </si>
  <si>
    <t>257</t>
  </si>
  <si>
    <t>265</t>
  </si>
  <si>
    <t>Egyéb felhalmozási célú kiadások (=206+207+218+229+240+242+254+255+256) (K8)</t>
  </si>
  <si>
    <t>266</t>
  </si>
  <si>
    <t>Költségvetési kiadások (=20+21+61+121+191+200+205+267) (K1-K8)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</si>
</sst>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Fill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vertical="top" wrapText="1"/>
    </xf>
    <xf numFmtId="165" fontId="0" fillId="0" borderId="0" xfId="1" applyNumberFormat="1" applyFont="1"/>
    <xf numFmtId="0" fontId="3" fillId="0" borderId="0" xfId="0" applyFont="1" applyFill="1" applyAlignment="1">
      <alignment horizontal="right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right" vertical="top" wrapText="1"/>
    </xf>
    <xf numFmtId="0" fontId="3" fillId="0" borderId="0" xfId="0" applyFont="1" applyAlignment="1">
      <alignment horizontal="right"/>
    </xf>
    <xf numFmtId="0" fontId="2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165" fontId="4" fillId="0" borderId="6" xfId="1" applyNumberFormat="1" applyFont="1" applyFill="1" applyBorder="1" applyAlignment="1">
      <alignment horizontal="center" vertical="top" wrapText="1"/>
    </xf>
    <xf numFmtId="165" fontId="4" fillId="0" borderId="8" xfId="1" applyNumberFormat="1" applyFont="1" applyFill="1" applyBorder="1" applyAlignment="1">
      <alignment horizontal="center" vertical="top" wrapText="1"/>
    </xf>
    <xf numFmtId="165" fontId="4" fillId="0" borderId="9" xfId="1" applyNumberFormat="1" applyFont="1" applyFill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65" fontId="0" fillId="0" borderId="6" xfId="1" applyNumberFormat="1" applyFont="1" applyFill="1" applyBorder="1" applyAlignment="1">
      <alignment horizontal="center" vertical="center"/>
    </xf>
    <xf numFmtId="165" fontId="0" fillId="0" borderId="8" xfId="1" applyNumberFormat="1" applyFont="1" applyFill="1" applyBorder="1" applyAlignment="1">
      <alignment horizontal="center" vertical="center"/>
    </xf>
    <xf numFmtId="165" fontId="0" fillId="0" borderId="9" xfId="1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165" fontId="0" fillId="0" borderId="10" xfId="1" applyNumberFormat="1" applyFont="1" applyFill="1" applyBorder="1" applyAlignment="1">
      <alignment horizontal="center" vertical="center"/>
    </xf>
    <xf numFmtId="165" fontId="0" fillId="0" borderId="12" xfId="1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9" xfId="1" applyNumberFormat="1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49" fontId="0" fillId="0" borderId="0" xfId="0" applyNumberFormat="1"/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97"/>
  <sheetViews>
    <sheetView tabSelected="1" zoomScaleNormal="100" workbookViewId="0">
      <selection sqref="A1:K1"/>
    </sheetView>
  </sheetViews>
  <sheetFormatPr defaultRowHeight="15" x14ac:dyDescent="0.25"/>
  <cols>
    <col min="1" max="1" width="9.140625" style="68" customWidth="1"/>
    <col min="2" max="2" width="40.28515625" customWidth="1"/>
    <col min="3" max="3" width="16" customWidth="1"/>
    <col min="4" max="4" width="16.7109375" customWidth="1"/>
    <col min="5" max="5" width="14.7109375" customWidth="1"/>
    <col min="6" max="6" width="14.28515625" customWidth="1"/>
    <col min="7" max="7" width="13.7109375" customWidth="1"/>
    <col min="8" max="8" width="11.28515625" bestFit="1" customWidth="1"/>
    <col min="9" max="9" width="14.140625" style="5" customWidth="1"/>
    <col min="10" max="10" width="17.85546875" style="5" customWidth="1"/>
    <col min="11" max="11" width="20" style="5" customWidth="1"/>
  </cols>
  <sheetData>
    <row r="1" spans="1:12" ht="34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5.75" x14ac:dyDescent="0.25">
      <c r="A2" s="2"/>
      <c r="B2" s="3"/>
      <c r="C2" s="3"/>
      <c r="D2" s="3"/>
      <c r="E2" s="3"/>
      <c r="F2" s="3"/>
      <c r="G2" s="4"/>
      <c r="H2" s="4"/>
      <c r="K2" s="6"/>
      <c r="L2" s="7"/>
    </row>
    <row r="3" spans="1:12" ht="15.75" x14ac:dyDescent="0.25">
      <c r="A3" s="2"/>
      <c r="B3" s="3"/>
      <c r="C3" s="3"/>
      <c r="D3" s="3"/>
      <c r="E3" s="3"/>
      <c r="F3" s="3"/>
      <c r="G3" s="8"/>
      <c r="H3" s="8"/>
      <c r="I3" s="9"/>
      <c r="J3" s="9"/>
      <c r="K3" s="9"/>
      <c r="L3" s="7"/>
    </row>
    <row r="4" spans="1:12" ht="15.75" customHeight="1" x14ac:dyDescent="0.25">
      <c r="A4" s="2"/>
      <c r="B4" s="3"/>
      <c r="C4" s="3"/>
      <c r="D4" s="3"/>
      <c r="E4" s="3"/>
      <c r="F4" s="3"/>
      <c r="G4" s="4"/>
      <c r="H4" s="4"/>
      <c r="K4" s="10"/>
      <c r="L4" s="7"/>
    </row>
    <row r="5" spans="1:12" ht="16.5" thickBot="1" x14ac:dyDescent="0.3">
      <c r="A5" s="2"/>
      <c r="B5" s="3"/>
      <c r="C5" s="3"/>
      <c r="D5" s="3"/>
      <c r="E5" s="3"/>
      <c r="F5" s="3"/>
      <c r="G5" s="11"/>
      <c r="H5" s="11"/>
      <c r="K5" s="10" t="s">
        <v>1</v>
      </c>
    </row>
    <row r="6" spans="1:12" ht="15.75" customHeight="1" x14ac:dyDescent="0.25">
      <c r="A6" s="12"/>
      <c r="B6" s="13"/>
      <c r="C6" s="14" t="s">
        <v>2</v>
      </c>
      <c r="D6" s="15"/>
      <c r="E6" s="16"/>
      <c r="F6" s="14" t="s">
        <v>3</v>
      </c>
      <c r="G6" s="15"/>
      <c r="H6" s="15"/>
      <c r="I6" s="14" t="s">
        <v>4</v>
      </c>
      <c r="J6" s="15"/>
      <c r="K6" s="16"/>
    </row>
    <row r="7" spans="1:12" ht="45" x14ac:dyDescent="0.25">
      <c r="A7" s="17" t="s">
        <v>5</v>
      </c>
      <c r="B7" s="18" t="s">
        <v>6</v>
      </c>
      <c r="C7" s="19" t="s">
        <v>7</v>
      </c>
      <c r="D7" s="20" t="s">
        <v>8</v>
      </c>
      <c r="E7" s="21" t="s">
        <v>9</v>
      </c>
      <c r="F7" s="19" t="s">
        <v>7</v>
      </c>
      <c r="G7" s="20" t="s">
        <v>8</v>
      </c>
      <c r="H7" s="22" t="s">
        <v>9</v>
      </c>
      <c r="I7" s="23" t="s">
        <v>7</v>
      </c>
      <c r="J7" s="24" t="s">
        <v>8</v>
      </c>
      <c r="K7" s="25" t="s">
        <v>9</v>
      </c>
    </row>
    <row r="8" spans="1:12" ht="25.5" x14ac:dyDescent="0.25">
      <c r="A8" s="26" t="s">
        <v>10</v>
      </c>
      <c r="B8" s="27" t="s">
        <v>11</v>
      </c>
      <c r="C8" s="28">
        <f>SUM(F8,I8)</f>
        <v>107286523</v>
      </c>
      <c r="D8" s="29">
        <f>SUM(G8,J8)</f>
        <v>103402213</v>
      </c>
      <c r="E8" s="30">
        <f>SUM(H8,K8)</f>
        <v>96060048</v>
      </c>
      <c r="F8" s="31">
        <v>54657823</v>
      </c>
      <c r="G8" s="32">
        <v>50874346</v>
      </c>
      <c r="H8" s="33">
        <v>46608395</v>
      </c>
      <c r="I8" s="34">
        <v>52628700</v>
      </c>
      <c r="J8" s="35">
        <v>52527867</v>
      </c>
      <c r="K8" s="36">
        <v>49451653</v>
      </c>
    </row>
    <row r="9" spans="1:12" x14ac:dyDescent="0.25">
      <c r="A9" s="26" t="s">
        <v>12</v>
      </c>
      <c r="B9" s="27" t="s">
        <v>13</v>
      </c>
      <c r="C9" s="28">
        <f t="shared" ref="C9:E23" si="0">SUM(F9,I9)</f>
        <v>6436810</v>
      </c>
      <c r="D9" s="29">
        <f t="shared" si="0"/>
        <v>70350</v>
      </c>
      <c r="E9" s="30">
        <f t="shared" si="0"/>
        <v>70350</v>
      </c>
      <c r="F9" s="31">
        <v>1796710</v>
      </c>
      <c r="G9" s="32">
        <v>70350</v>
      </c>
      <c r="H9" s="33">
        <v>70350</v>
      </c>
      <c r="I9" s="34">
        <v>4640100</v>
      </c>
      <c r="J9" s="35">
        <v>0</v>
      </c>
      <c r="K9" s="36">
        <v>0</v>
      </c>
    </row>
    <row r="10" spans="1:12" x14ac:dyDescent="0.25">
      <c r="A10" s="26" t="s">
        <v>14</v>
      </c>
      <c r="B10" s="27" t="s">
        <v>15</v>
      </c>
      <c r="C10" s="28">
        <f t="shared" si="0"/>
        <v>0</v>
      </c>
      <c r="D10" s="29">
        <f t="shared" si="0"/>
        <v>0</v>
      </c>
      <c r="E10" s="30">
        <f t="shared" si="0"/>
        <v>0</v>
      </c>
      <c r="F10" s="31">
        <v>0</v>
      </c>
      <c r="G10" s="32">
        <v>0</v>
      </c>
      <c r="H10" s="33">
        <v>0</v>
      </c>
      <c r="I10" s="34">
        <v>0</v>
      </c>
      <c r="J10" s="35">
        <v>0</v>
      </c>
      <c r="K10" s="36">
        <v>0</v>
      </c>
    </row>
    <row r="11" spans="1:12" ht="25.5" x14ac:dyDescent="0.25">
      <c r="A11" s="26" t="s">
        <v>16</v>
      </c>
      <c r="B11" s="27" t="s">
        <v>17</v>
      </c>
      <c r="C11" s="28">
        <f t="shared" si="0"/>
        <v>1440000</v>
      </c>
      <c r="D11" s="29">
        <f t="shared" si="0"/>
        <v>1125000</v>
      </c>
      <c r="E11" s="30">
        <f t="shared" si="0"/>
        <v>1125000</v>
      </c>
      <c r="F11" s="31">
        <v>1440000</v>
      </c>
      <c r="G11" s="32">
        <v>1125000</v>
      </c>
      <c r="H11" s="33">
        <v>1125000</v>
      </c>
      <c r="I11" s="34">
        <v>0</v>
      </c>
      <c r="J11" s="35">
        <v>0</v>
      </c>
      <c r="K11" s="36">
        <v>0</v>
      </c>
    </row>
    <row r="12" spans="1:12" x14ac:dyDescent="0.25">
      <c r="A12" s="26" t="s">
        <v>18</v>
      </c>
      <c r="B12" s="27" t="s">
        <v>19</v>
      </c>
      <c r="C12" s="28">
        <f t="shared" si="0"/>
        <v>0</v>
      </c>
      <c r="D12" s="29">
        <f t="shared" si="0"/>
        <v>0</v>
      </c>
      <c r="E12" s="30">
        <f t="shared" si="0"/>
        <v>0</v>
      </c>
      <c r="F12" s="31">
        <v>0</v>
      </c>
      <c r="G12" s="32">
        <v>0</v>
      </c>
      <c r="H12" s="33">
        <v>0</v>
      </c>
      <c r="I12" s="34">
        <v>0</v>
      </c>
      <c r="J12" s="35">
        <v>0</v>
      </c>
      <c r="K12" s="36">
        <v>0</v>
      </c>
    </row>
    <row r="13" spans="1:12" x14ac:dyDescent="0.25">
      <c r="A13" s="26" t="s">
        <v>20</v>
      </c>
      <c r="B13" s="27" t="s">
        <v>21</v>
      </c>
      <c r="C13" s="28">
        <f t="shared" si="0"/>
        <v>4189430</v>
      </c>
      <c r="D13" s="29">
        <f t="shared" si="0"/>
        <v>2850000</v>
      </c>
      <c r="E13" s="30">
        <f t="shared" si="0"/>
        <v>2454636</v>
      </c>
      <c r="F13" s="31">
        <v>2200000</v>
      </c>
      <c r="G13" s="32">
        <v>690000</v>
      </c>
      <c r="H13" s="33">
        <v>613000</v>
      </c>
      <c r="I13" s="34">
        <v>1989430</v>
      </c>
      <c r="J13" s="35">
        <v>2160000</v>
      </c>
      <c r="K13" s="36">
        <v>1841636</v>
      </c>
    </row>
    <row r="14" spans="1:12" x14ac:dyDescent="0.25">
      <c r="A14" s="26" t="s">
        <v>22</v>
      </c>
      <c r="B14" s="27" t="s">
        <v>23</v>
      </c>
      <c r="C14" s="28">
        <f t="shared" si="0"/>
        <v>0</v>
      </c>
      <c r="D14" s="29">
        <f t="shared" si="0"/>
        <v>0</v>
      </c>
      <c r="E14" s="30">
        <f t="shared" si="0"/>
        <v>0</v>
      </c>
      <c r="F14" s="31">
        <v>0</v>
      </c>
      <c r="G14" s="32">
        <v>0</v>
      </c>
      <c r="H14" s="33">
        <v>0</v>
      </c>
      <c r="I14" s="34">
        <v>0</v>
      </c>
      <c r="J14" s="35">
        <v>0</v>
      </c>
      <c r="K14" s="36">
        <v>0</v>
      </c>
    </row>
    <row r="15" spans="1:12" x14ac:dyDescent="0.25">
      <c r="A15" s="26" t="s">
        <v>24</v>
      </c>
      <c r="B15" s="27" t="s">
        <v>25</v>
      </c>
      <c r="C15" s="28">
        <f t="shared" si="0"/>
        <v>0</v>
      </c>
      <c r="D15" s="29">
        <f t="shared" si="0"/>
        <v>0</v>
      </c>
      <c r="E15" s="30">
        <f t="shared" si="0"/>
        <v>0</v>
      </c>
      <c r="F15" s="31">
        <v>0</v>
      </c>
      <c r="G15" s="32">
        <v>0</v>
      </c>
      <c r="H15" s="33">
        <v>0</v>
      </c>
      <c r="I15" s="34">
        <v>0</v>
      </c>
      <c r="J15" s="35">
        <v>0</v>
      </c>
      <c r="K15" s="36">
        <v>0</v>
      </c>
    </row>
    <row r="16" spans="1:12" ht="25.5" x14ac:dyDescent="0.25">
      <c r="A16" s="26" t="s">
        <v>26</v>
      </c>
      <c r="B16" s="27" t="s">
        <v>27</v>
      </c>
      <c r="C16" s="28">
        <f t="shared" si="0"/>
        <v>1626770</v>
      </c>
      <c r="D16" s="29">
        <f t="shared" si="0"/>
        <v>2707603</v>
      </c>
      <c r="E16" s="30">
        <f t="shared" si="0"/>
        <v>2129969</v>
      </c>
      <c r="F16" s="31">
        <v>1127000</v>
      </c>
      <c r="G16" s="32">
        <v>2107000</v>
      </c>
      <c r="H16" s="33">
        <v>1627135</v>
      </c>
      <c r="I16" s="34">
        <v>499770</v>
      </c>
      <c r="J16" s="35">
        <v>600603</v>
      </c>
      <c r="K16" s="36">
        <v>502834</v>
      </c>
    </row>
    <row r="17" spans="1:11" ht="25.5" x14ac:dyDescent="0.25">
      <c r="A17" s="26" t="s">
        <v>28</v>
      </c>
      <c r="B17" s="27" t="s">
        <v>29</v>
      </c>
      <c r="C17" s="28">
        <f t="shared" si="0"/>
        <v>120979533</v>
      </c>
      <c r="D17" s="29">
        <f t="shared" si="0"/>
        <v>110155166</v>
      </c>
      <c r="E17" s="30">
        <f t="shared" si="0"/>
        <v>101840003</v>
      </c>
      <c r="F17" s="31">
        <v>61221533</v>
      </c>
      <c r="G17" s="37">
        <v>54866696</v>
      </c>
      <c r="H17" s="38">
        <v>50043880</v>
      </c>
      <c r="I17" s="34">
        <f>SUM(I8:I16)</f>
        <v>59758000</v>
      </c>
      <c r="J17" s="39">
        <f t="shared" ref="J17:K17" si="1">SUM(J8:J16)</f>
        <v>55288470</v>
      </c>
      <c r="K17" s="40">
        <f t="shared" si="1"/>
        <v>51796123</v>
      </c>
    </row>
    <row r="18" spans="1:11" x14ac:dyDescent="0.25">
      <c r="A18" s="26" t="s">
        <v>30</v>
      </c>
      <c r="B18" s="27" t="s">
        <v>31</v>
      </c>
      <c r="C18" s="28">
        <f t="shared" si="0"/>
        <v>14463743</v>
      </c>
      <c r="D18" s="29">
        <f t="shared" si="0"/>
        <v>10034300</v>
      </c>
      <c r="E18" s="30">
        <f t="shared" si="0"/>
        <v>10006968</v>
      </c>
      <c r="F18" s="31">
        <v>14463743</v>
      </c>
      <c r="G18" s="32">
        <v>10034300</v>
      </c>
      <c r="H18" s="33">
        <v>10006968</v>
      </c>
      <c r="I18" s="34">
        <v>0</v>
      </c>
      <c r="J18" s="35">
        <v>0</v>
      </c>
      <c r="K18" s="36">
        <v>0</v>
      </c>
    </row>
    <row r="19" spans="1:11" ht="38.25" customHeight="1" x14ac:dyDescent="0.25">
      <c r="A19" s="26" t="s">
        <v>32</v>
      </c>
      <c r="B19" s="27" t="s">
        <v>33</v>
      </c>
      <c r="C19" s="28">
        <f t="shared" si="0"/>
        <v>2459110</v>
      </c>
      <c r="D19" s="29">
        <f t="shared" si="0"/>
        <v>4675110</v>
      </c>
      <c r="E19" s="30">
        <f t="shared" si="0"/>
        <v>3827750</v>
      </c>
      <c r="F19" s="31">
        <v>2459110</v>
      </c>
      <c r="G19" s="32">
        <v>4675110</v>
      </c>
      <c r="H19" s="33">
        <v>3827750</v>
      </c>
      <c r="I19" s="34">
        <v>0</v>
      </c>
      <c r="J19" s="35">
        <v>0</v>
      </c>
      <c r="K19" s="36">
        <v>0</v>
      </c>
    </row>
    <row r="20" spans="1:11" x14ac:dyDescent="0.25">
      <c r="A20" s="26" t="s">
        <v>34</v>
      </c>
      <c r="B20" s="27" t="s">
        <v>35</v>
      </c>
      <c r="C20" s="28">
        <f t="shared" si="0"/>
        <v>3478584</v>
      </c>
      <c r="D20" s="29">
        <f t="shared" si="0"/>
        <v>688660</v>
      </c>
      <c r="E20" s="30">
        <f t="shared" si="0"/>
        <v>250342</v>
      </c>
      <c r="F20" s="31">
        <v>3455584</v>
      </c>
      <c r="G20" s="32">
        <v>665660</v>
      </c>
      <c r="H20" s="33">
        <v>250342</v>
      </c>
      <c r="I20" s="34">
        <v>23000</v>
      </c>
      <c r="J20" s="35">
        <v>23000</v>
      </c>
      <c r="K20" s="36">
        <v>0</v>
      </c>
    </row>
    <row r="21" spans="1:11" ht="12.75" customHeight="1" x14ac:dyDescent="0.25">
      <c r="A21" s="26" t="s">
        <v>36</v>
      </c>
      <c r="B21" s="27" t="s">
        <v>37</v>
      </c>
      <c r="C21" s="28">
        <f t="shared" si="0"/>
        <v>20401437</v>
      </c>
      <c r="D21" s="29">
        <f t="shared" si="0"/>
        <v>15398070</v>
      </c>
      <c r="E21" s="30">
        <f t="shared" si="0"/>
        <v>14085060</v>
      </c>
      <c r="F21" s="41">
        <f>SUM(F18,F19,F20)</f>
        <v>20378437</v>
      </c>
      <c r="G21" s="32">
        <f>SUM(G18,G19,G20)</f>
        <v>15375070</v>
      </c>
      <c r="H21" s="38">
        <f>SUM(H18,H19,H20)</f>
        <v>14085060</v>
      </c>
      <c r="I21" s="34">
        <f>SUM(I18:I20)</f>
        <v>23000</v>
      </c>
      <c r="J21" s="39">
        <f t="shared" ref="J21:K21" si="2">SUM(J18:J20)</f>
        <v>23000</v>
      </c>
      <c r="K21" s="40">
        <f t="shared" si="2"/>
        <v>0</v>
      </c>
    </row>
    <row r="22" spans="1:11" x14ac:dyDescent="0.25">
      <c r="A22" s="42" t="s">
        <v>38</v>
      </c>
      <c r="B22" s="43" t="s">
        <v>39</v>
      </c>
      <c r="C22" s="44">
        <f t="shared" si="0"/>
        <v>141380970</v>
      </c>
      <c r="D22" s="45">
        <f t="shared" si="0"/>
        <v>125553236</v>
      </c>
      <c r="E22" s="46">
        <f t="shared" si="0"/>
        <v>115925063</v>
      </c>
      <c r="F22" s="47">
        <f t="shared" ref="F22:H22" si="3">SUM(F21,F17)</f>
        <v>81599970</v>
      </c>
      <c r="G22" s="48">
        <f t="shared" si="3"/>
        <v>70241766</v>
      </c>
      <c r="H22" s="49">
        <f t="shared" si="3"/>
        <v>64128940</v>
      </c>
      <c r="I22" s="50">
        <f>SUM(I17+I21)</f>
        <v>59781000</v>
      </c>
      <c r="J22" s="51">
        <f t="shared" ref="J22:K22" si="4">SUM(J17+J21)</f>
        <v>55311470</v>
      </c>
      <c r="K22" s="52">
        <f t="shared" si="4"/>
        <v>51796123</v>
      </c>
    </row>
    <row r="23" spans="1:11" ht="38.25" customHeight="1" x14ac:dyDescent="0.25">
      <c r="A23" s="42" t="s">
        <v>40</v>
      </c>
      <c r="B23" s="43" t="s">
        <v>41</v>
      </c>
      <c r="C23" s="44">
        <f t="shared" si="0"/>
        <v>23368440</v>
      </c>
      <c r="D23" s="45">
        <f t="shared" si="0"/>
        <v>20083102</v>
      </c>
      <c r="E23" s="46">
        <f t="shared" si="0"/>
        <v>18163483</v>
      </c>
      <c r="F23" s="47">
        <v>12606440</v>
      </c>
      <c r="G23" s="48">
        <v>10158102</v>
      </c>
      <c r="H23" s="49">
        <v>9191652</v>
      </c>
      <c r="I23" s="50">
        <v>10762000</v>
      </c>
      <c r="J23" s="51">
        <v>9925000</v>
      </c>
      <c r="K23" s="52">
        <v>8971831</v>
      </c>
    </row>
    <row r="24" spans="1:11" x14ac:dyDescent="0.25">
      <c r="A24" s="26" t="s">
        <v>42</v>
      </c>
      <c r="B24" s="27" t="s">
        <v>43</v>
      </c>
      <c r="C24" s="28">
        <f t="shared" ref="C24:E77" si="5">SUM(F24+I24)</f>
        <v>0</v>
      </c>
      <c r="D24" s="29">
        <f t="shared" si="5"/>
        <v>0</v>
      </c>
      <c r="E24" s="30">
        <f t="shared" si="5"/>
        <v>17354981</v>
      </c>
      <c r="F24" s="31">
        <v>0</v>
      </c>
      <c r="G24" s="32">
        <v>0</v>
      </c>
      <c r="H24" s="33">
        <v>9015636</v>
      </c>
      <c r="I24" s="34">
        <v>0</v>
      </c>
      <c r="J24" s="35">
        <v>0</v>
      </c>
      <c r="K24" s="36">
        <v>8339345</v>
      </c>
    </row>
    <row r="25" spans="1:11" x14ac:dyDescent="0.25">
      <c r="A25" s="26" t="s">
        <v>44</v>
      </c>
      <c r="B25" s="27" t="s">
        <v>45</v>
      </c>
      <c r="C25" s="28">
        <f t="shared" si="5"/>
        <v>0</v>
      </c>
      <c r="D25" s="29">
        <f t="shared" si="5"/>
        <v>0</v>
      </c>
      <c r="E25" s="30">
        <f t="shared" si="5"/>
        <v>0</v>
      </c>
      <c r="F25" s="31">
        <v>0</v>
      </c>
      <c r="G25" s="32">
        <v>0</v>
      </c>
      <c r="H25" s="33">
        <v>0</v>
      </c>
      <c r="I25" s="34">
        <v>0</v>
      </c>
      <c r="J25" s="35">
        <v>0</v>
      </c>
      <c r="K25" s="36">
        <v>0</v>
      </c>
    </row>
    <row r="26" spans="1:11" x14ac:dyDescent="0.25">
      <c r="A26" s="26" t="s">
        <v>46</v>
      </c>
      <c r="B26" s="27" t="s">
        <v>47</v>
      </c>
      <c r="C26" s="28">
        <f t="shared" si="5"/>
        <v>0</v>
      </c>
      <c r="D26" s="29">
        <f t="shared" si="5"/>
        <v>0</v>
      </c>
      <c r="E26" s="30">
        <f t="shared" si="5"/>
        <v>358475</v>
      </c>
      <c r="F26" s="31">
        <v>0</v>
      </c>
      <c r="G26" s="32">
        <v>0</v>
      </c>
      <c r="H26" s="33">
        <v>11725</v>
      </c>
      <c r="I26" s="34">
        <v>0</v>
      </c>
      <c r="J26" s="35">
        <v>0</v>
      </c>
      <c r="K26" s="36">
        <v>346750</v>
      </c>
    </row>
    <row r="27" spans="1:11" ht="38.25" x14ac:dyDescent="0.25">
      <c r="A27" s="26" t="s">
        <v>48</v>
      </c>
      <c r="B27" s="27" t="s">
        <v>49</v>
      </c>
      <c r="C27" s="28"/>
      <c r="D27" s="29"/>
      <c r="E27" s="30">
        <f t="shared" si="5"/>
        <v>0</v>
      </c>
      <c r="F27" s="31">
        <v>0</v>
      </c>
      <c r="G27" s="32">
        <v>0</v>
      </c>
      <c r="H27" s="33">
        <v>0</v>
      </c>
      <c r="I27" s="34"/>
      <c r="J27" s="35"/>
      <c r="K27" s="36">
        <v>0</v>
      </c>
    </row>
    <row r="28" spans="1:11" ht="25.5" x14ac:dyDescent="0.25">
      <c r="A28" s="26" t="s">
        <v>50</v>
      </c>
      <c r="B28" s="27" t="s">
        <v>51</v>
      </c>
      <c r="C28" s="28">
        <f t="shared" si="5"/>
        <v>0</v>
      </c>
      <c r="D28" s="29">
        <f t="shared" si="5"/>
        <v>0</v>
      </c>
      <c r="E28" s="30">
        <f t="shared" si="5"/>
        <v>450027</v>
      </c>
      <c r="F28" s="31">
        <v>0</v>
      </c>
      <c r="G28" s="32">
        <v>0</v>
      </c>
      <c r="H28" s="33">
        <v>164291</v>
      </c>
      <c r="I28" s="34">
        <v>0</v>
      </c>
      <c r="J28" s="35">
        <v>0</v>
      </c>
      <c r="K28" s="36">
        <v>285736</v>
      </c>
    </row>
    <row r="29" spans="1:11" x14ac:dyDescent="0.25">
      <c r="A29" s="26" t="s">
        <v>52</v>
      </c>
      <c r="B29" s="27" t="s">
        <v>53</v>
      </c>
      <c r="C29" s="28">
        <f t="shared" si="5"/>
        <v>4830201</v>
      </c>
      <c r="D29" s="29">
        <f t="shared" si="5"/>
        <v>4766051</v>
      </c>
      <c r="E29" s="30">
        <f t="shared" si="5"/>
        <v>2368119</v>
      </c>
      <c r="F29" s="31">
        <v>4250201</v>
      </c>
      <c r="G29" s="32">
        <v>4366051</v>
      </c>
      <c r="H29" s="33">
        <v>2340119</v>
      </c>
      <c r="I29" s="34">
        <v>580000</v>
      </c>
      <c r="J29" s="35">
        <v>400000</v>
      </c>
      <c r="K29" s="36">
        <v>28000</v>
      </c>
    </row>
    <row r="30" spans="1:11" x14ac:dyDescent="0.25">
      <c r="A30" s="26" t="s">
        <v>54</v>
      </c>
      <c r="B30" s="27" t="s">
        <v>55</v>
      </c>
      <c r="C30" s="28">
        <f t="shared" si="5"/>
        <v>4388000</v>
      </c>
      <c r="D30" s="29">
        <f t="shared" si="5"/>
        <v>3564977</v>
      </c>
      <c r="E30" s="30">
        <f t="shared" si="5"/>
        <v>2259338</v>
      </c>
      <c r="F30" s="31">
        <v>3838000</v>
      </c>
      <c r="G30" s="32">
        <v>3064977</v>
      </c>
      <c r="H30" s="33">
        <v>2088354</v>
      </c>
      <c r="I30" s="34">
        <v>550000</v>
      </c>
      <c r="J30" s="35">
        <v>500000</v>
      </c>
      <c r="K30" s="36">
        <v>170984</v>
      </c>
    </row>
    <row r="31" spans="1:11" x14ac:dyDescent="0.25">
      <c r="A31" s="26" t="s">
        <v>56</v>
      </c>
      <c r="B31" s="27" t="s">
        <v>57</v>
      </c>
      <c r="C31" s="28">
        <f t="shared" si="5"/>
        <v>9218201</v>
      </c>
      <c r="D31" s="29">
        <f t="shared" si="5"/>
        <v>8331028</v>
      </c>
      <c r="E31" s="30">
        <f t="shared" si="5"/>
        <v>4627457</v>
      </c>
      <c r="F31" s="31">
        <v>8088201</v>
      </c>
      <c r="G31" s="32">
        <v>7431028</v>
      </c>
      <c r="H31" s="33">
        <v>4428473</v>
      </c>
      <c r="I31" s="34">
        <v>1130000</v>
      </c>
      <c r="J31" s="35">
        <v>900000</v>
      </c>
      <c r="K31" s="36">
        <v>198984</v>
      </c>
    </row>
    <row r="32" spans="1:11" ht="25.5" x14ac:dyDescent="0.25">
      <c r="A32" s="26" t="s">
        <v>58</v>
      </c>
      <c r="B32" s="27" t="s">
        <v>59</v>
      </c>
      <c r="C32" s="28">
        <f t="shared" si="5"/>
        <v>1215000</v>
      </c>
      <c r="D32" s="29">
        <f t="shared" si="5"/>
        <v>1215000</v>
      </c>
      <c r="E32" s="30">
        <f t="shared" si="5"/>
        <v>70000</v>
      </c>
      <c r="F32" s="31">
        <v>1115000</v>
      </c>
      <c r="G32" s="32">
        <v>1115000</v>
      </c>
      <c r="H32" s="33">
        <v>70000</v>
      </c>
      <c r="I32" s="34">
        <v>100000</v>
      </c>
      <c r="J32" s="35">
        <v>100000</v>
      </c>
      <c r="K32" s="36">
        <v>0</v>
      </c>
    </row>
    <row r="33" spans="1:11" ht="12.75" customHeight="1" x14ac:dyDescent="0.25">
      <c r="A33" s="26" t="s">
        <v>60</v>
      </c>
      <c r="B33" s="27" t="s">
        <v>61</v>
      </c>
      <c r="C33" s="28">
        <f t="shared" si="5"/>
        <v>2840000</v>
      </c>
      <c r="D33" s="29">
        <f t="shared" si="5"/>
        <v>2640000</v>
      </c>
      <c r="E33" s="30">
        <f t="shared" si="5"/>
        <v>1038463</v>
      </c>
      <c r="F33" s="31">
        <v>1680000</v>
      </c>
      <c r="G33" s="32">
        <v>1680000</v>
      </c>
      <c r="H33" s="33">
        <v>657699</v>
      </c>
      <c r="I33" s="34">
        <v>1160000</v>
      </c>
      <c r="J33" s="35">
        <v>960000</v>
      </c>
      <c r="K33" s="36">
        <v>380764</v>
      </c>
    </row>
    <row r="34" spans="1:11" ht="25.5" x14ac:dyDescent="0.25">
      <c r="A34" s="26" t="s">
        <v>62</v>
      </c>
      <c r="B34" s="27" t="s">
        <v>63</v>
      </c>
      <c r="C34" s="28">
        <f t="shared" si="5"/>
        <v>4055000</v>
      </c>
      <c r="D34" s="29">
        <f t="shared" si="5"/>
        <v>3855000</v>
      </c>
      <c r="E34" s="30">
        <f t="shared" si="5"/>
        <v>1108463</v>
      </c>
      <c r="F34" s="31">
        <v>2795000</v>
      </c>
      <c r="G34" s="32">
        <v>2795000</v>
      </c>
      <c r="H34" s="33">
        <v>727699</v>
      </c>
      <c r="I34" s="53">
        <f>SUM(I32:I33)</f>
        <v>1260000</v>
      </c>
      <c r="J34" s="35">
        <f t="shared" ref="J34" si="6">SUM(J32:J33)</f>
        <v>1060000</v>
      </c>
      <c r="K34" s="36">
        <f>SUM(K32:K33)</f>
        <v>380764</v>
      </c>
    </row>
    <row r="35" spans="1:11" x14ac:dyDescent="0.25">
      <c r="A35" s="26" t="s">
        <v>64</v>
      </c>
      <c r="B35" s="27" t="s">
        <v>65</v>
      </c>
      <c r="C35" s="28">
        <f t="shared" si="5"/>
        <v>14866000</v>
      </c>
      <c r="D35" s="29">
        <f t="shared" si="5"/>
        <v>11146000</v>
      </c>
      <c r="E35" s="30">
        <f t="shared" si="5"/>
        <v>9372346</v>
      </c>
      <c r="F35" s="31">
        <v>14066000</v>
      </c>
      <c r="G35" s="32">
        <v>10346000</v>
      </c>
      <c r="H35" s="33">
        <v>9242131</v>
      </c>
      <c r="I35" s="34">
        <v>800000</v>
      </c>
      <c r="J35" s="35">
        <v>800000</v>
      </c>
      <c r="K35" s="36">
        <v>130215</v>
      </c>
    </row>
    <row r="36" spans="1:11" x14ac:dyDescent="0.25">
      <c r="A36" s="26" t="s">
        <v>66</v>
      </c>
      <c r="B36" s="27" t="s">
        <v>67</v>
      </c>
      <c r="C36" s="28">
        <f t="shared" si="5"/>
        <v>1440000</v>
      </c>
      <c r="D36" s="29">
        <f t="shared" si="5"/>
        <v>540000</v>
      </c>
      <c r="E36" s="30">
        <f t="shared" si="5"/>
        <v>449116</v>
      </c>
      <c r="F36" s="31">
        <v>1410000</v>
      </c>
      <c r="G36" s="32">
        <v>510000</v>
      </c>
      <c r="H36" s="33">
        <v>449116</v>
      </c>
      <c r="I36" s="34">
        <v>30000</v>
      </c>
      <c r="J36" s="35">
        <v>30000</v>
      </c>
      <c r="K36" s="36">
        <v>0</v>
      </c>
    </row>
    <row r="37" spans="1:11" x14ac:dyDescent="0.25">
      <c r="A37" s="26" t="s">
        <v>68</v>
      </c>
      <c r="B37" s="27" t="s">
        <v>69</v>
      </c>
      <c r="C37" s="28">
        <f t="shared" si="5"/>
        <v>7904000</v>
      </c>
      <c r="D37" s="29">
        <f t="shared" si="5"/>
        <v>7681500</v>
      </c>
      <c r="E37" s="30">
        <f t="shared" si="5"/>
        <v>5265000</v>
      </c>
      <c r="F37" s="31">
        <v>7904000</v>
      </c>
      <c r="G37" s="32">
        <v>7681500</v>
      </c>
      <c r="H37" s="33">
        <v>5265000</v>
      </c>
      <c r="I37" s="34">
        <v>0</v>
      </c>
      <c r="J37" s="35">
        <v>0</v>
      </c>
      <c r="K37" s="36">
        <v>0</v>
      </c>
    </row>
    <row r="38" spans="1:11" ht="25.5" x14ac:dyDescent="0.25">
      <c r="A38" s="26" t="s">
        <v>70</v>
      </c>
      <c r="B38" s="27" t="s">
        <v>71</v>
      </c>
      <c r="C38" s="28">
        <f t="shared" si="5"/>
        <v>7107000</v>
      </c>
      <c r="D38" s="29">
        <f t="shared" si="5"/>
        <v>5996152</v>
      </c>
      <c r="E38" s="30">
        <f t="shared" si="5"/>
        <v>5154385</v>
      </c>
      <c r="F38" s="31">
        <v>6357000</v>
      </c>
      <c r="G38" s="32">
        <v>4873000</v>
      </c>
      <c r="H38" s="33">
        <v>4177485</v>
      </c>
      <c r="I38" s="34">
        <v>750000</v>
      </c>
      <c r="J38" s="35">
        <v>1123152</v>
      </c>
      <c r="K38" s="36">
        <v>976900</v>
      </c>
    </row>
    <row r="39" spans="1:11" x14ac:dyDescent="0.25">
      <c r="A39" s="26" t="s">
        <v>72</v>
      </c>
      <c r="B39" s="27" t="s">
        <v>73</v>
      </c>
      <c r="C39" s="28">
        <f t="shared" si="5"/>
        <v>250000</v>
      </c>
      <c r="D39" s="29">
        <f t="shared" si="5"/>
        <v>350000</v>
      </c>
      <c r="E39" s="30">
        <f t="shared" si="5"/>
        <v>175797</v>
      </c>
      <c r="F39" s="31">
        <v>150000</v>
      </c>
      <c r="G39" s="32">
        <v>150000</v>
      </c>
      <c r="H39" s="33">
        <v>0</v>
      </c>
      <c r="I39" s="34">
        <v>100000</v>
      </c>
      <c r="J39" s="35">
        <v>200000</v>
      </c>
      <c r="K39" s="36">
        <v>175797</v>
      </c>
    </row>
    <row r="40" spans="1:11" ht="25.5" x14ac:dyDescent="0.25">
      <c r="A40" s="26" t="s">
        <v>74</v>
      </c>
      <c r="B40" s="27" t="s">
        <v>75</v>
      </c>
      <c r="C40" s="28">
        <f t="shared" si="5"/>
        <v>33721838</v>
      </c>
      <c r="D40" s="29">
        <f t="shared" si="5"/>
        <v>22757830</v>
      </c>
      <c r="E40" s="30">
        <f t="shared" si="5"/>
        <v>18380691</v>
      </c>
      <c r="F40" s="31">
        <v>33221838</v>
      </c>
      <c r="G40" s="32">
        <v>22257830</v>
      </c>
      <c r="H40" s="33">
        <v>17925636</v>
      </c>
      <c r="I40" s="34">
        <v>500000</v>
      </c>
      <c r="J40" s="35">
        <v>500000</v>
      </c>
      <c r="K40" s="36">
        <v>455055</v>
      </c>
    </row>
    <row r="41" spans="1:11" x14ac:dyDescent="0.25">
      <c r="A41" s="26" t="s">
        <v>76</v>
      </c>
      <c r="B41" s="27" t="s">
        <v>77</v>
      </c>
      <c r="C41" s="28">
        <f t="shared" si="5"/>
        <v>26990806</v>
      </c>
      <c r="D41" s="29">
        <f t="shared" si="5"/>
        <v>17818535</v>
      </c>
      <c r="E41" s="30">
        <f t="shared" si="5"/>
        <v>14393037</v>
      </c>
      <c r="F41" s="31">
        <v>25580806</v>
      </c>
      <c r="G41" s="32">
        <v>16708535</v>
      </c>
      <c r="H41" s="33">
        <v>13426316</v>
      </c>
      <c r="I41" s="34">
        <v>1410000</v>
      </c>
      <c r="J41" s="35">
        <v>1110000</v>
      </c>
      <c r="K41" s="36">
        <v>966721</v>
      </c>
    </row>
    <row r="42" spans="1:11" x14ac:dyDescent="0.25">
      <c r="A42" s="26" t="s">
        <v>78</v>
      </c>
      <c r="B42" s="27" t="s">
        <v>79</v>
      </c>
      <c r="C42" s="28">
        <f t="shared" si="5"/>
        <v>0</v>
      </c>
      <c r="D42" s="29">
        <f t="shared" si="5"/>
        <v>0</v>
      </c>
      <c r="E42" s="30">
        <f t="shared" si="5"/>
        <v>1310121</v>
      </c>
      <c r="F42" s="31">
        <v>0</v>
      </c>
      <c r="G42" s="32">
        <v>0</v>
      </c>
      <c r="H42" s="33">
        <v>1310121</v>
      </c>
      <c r="I42" s="34">
        <v>0</v>
      </c>
      <c r="J42" s="35">
        <v>0</v>
      </c>
      <c r="K42" s="36">
        <v>0</v>
      </c>
    </row>
    <row r="43" spans="1:11" ht="25.5" x14ac:dyDescent="0.25">
      <c r="A43" s="26" t="s">
        <v>80</v>
      </c>
      <c r="B43" s="27" t="s">
        <v>81</v>
      </c>
      <c r="C43" s="28">
        <f t="shared" si="5"/>
        <v>92279644</v>
      </c>
      <c r="D43" s="29">
        <f t="shared" si="5"/>
        <v>66290017</v>
      </c>
      <c r="E43" s="30">
        <f t="shared" si="5"/>
        <v>53190372</v>
      </c>
      <c r="F43" s="41">
        <f>SUM(F35:F41)</f>
        <v>88689644</v>
      </c>
      <c r="G43" s="32">
        <f t="shared" ref="G43:H43" si="7">SUM(G35:G41)</f>
        <v>62526865</v>
      </c>
      <c r="H43" s="38">
        <f t="shared" si="7"/>
        <v>50485684</v>
      </c>
      <c r="I43" s="53">
        <f>SUM(I35:I42)</f>
        <v>3590000</v>
      </c>
      <c r="J43" s="35">
        <f t="shared" ref="J43:K43" si="8">SUM(J35:J42)</f>
        <v>3763152</v>
      </c>
      <c r="K43" s="40">
        <f t="shared" si="8"/>
        <v>2704688</v>
      </c>
    </row>
    <row r="44" spans="1:11" x14ac:dyDescent="0.25">
      <c r="A44" s="26" t="s">
        <v>82</v>
      </c>
      <c r="B44" s="27" t="s">
        <v>83</v>
      </c>
      <c r="C44" s="28">
        <f t="shared" si="5"/>
        <v>805000</v>
      </c>
      <c r="D44" s="29">
        <f t="shared" si="5"/>
        <v>418061</v>
      </c>
      <c r="E44" s="30">
        <f t="shared" si="5"/>
        <v>280766</v>
      </c>
      <c r="F44" s="31">
        <v>305000</v>
      </c>
      <c r="G44" s="32">
        <v>318061</v>
      </c>
      <c r="H44" s="33">
        <v>236681</v>
      </c>
      <c r="I44" s="34">
        <v>500000</v>
      </c>
      <c r="J44" s="35">
        <v>100000</v>
      </c>
      <c r="K44" s="36">
        <v>44085</v>
      </c>
    </row>
    <row r="45" spans="1:11" x14ac:dyDescent="0.25">
      <c r="A45" s="26" t="s">
        <v>84</v>
      </c>
      <c r="B45" s="27" t="s">
        <v>85</v>
      </c>
      <c r="C45" s="28">
        <f t="shared" si="5"/>
        <v>2415245</v>
      </c>
      <c r="D45" s="29">
        <f t="shared" si="5"/>
        <v>2152000</v>
      </c>
      <c r="E45" s="30">
        <f t="shared" si="5"/>
        <v>1620466</v>
      </c>
      <c r="F45" s="31">
        <v>2365245</v>
      </c>
      <c r="G45" s="32">
        <v>2102000</v>
      </c>
      <c r="H45" s="33">
        <v>1620466</v>
      </c>
      <c r="I45" s="34">
        <v>50000</v>
      </c>
      <c r="J45" s="35">
        <v>50000</v>
      </c>
      <c r="K45" s="36">
        <v>0</v>
      </c>
    </row>
    <row r="46" spans="1:11" ht="25.5" x14ac:dyDescent="0.25">
      <c r="A46" s="26" t="s">
        <v>86</v>
      </c>
      <c r="B46" s="27" t="s">
        <v>87</v>
      </c>
      <c r="C46" s="28">
        <f t="shared" si="5"/>
        <v>3220245</v>
      </c>
      <c r="D46" s="29">
        <f t="shared" si="5"/>
        <v>2570061</v>
      </c>
      <c r="E46" s="30">
        <f t="shared" si="5"/>
        <v>1901232</v>
      </c>
      <c r="F46" s="41">
        <f>SUM(F44:F45)</f>
        <v>2670245</v>
      </c>
      <c r="G46" s="32">
        <f t="shared" ref="G46:H46" si="9">SUM(G44:G45)</f>
        <v>2420061</v>
      </c>
      <c r="H46" s="38">
        <f t="shared" si="9"/>
        <v>1857147</v>
      </c>
      <c r="I46" s="53">
        <f>SUM(I44:I45)</f>
        <v>550000</v>
      </c>
      <c r="J46" s="35">
        <f t="shared" ref="J46:K46" si="10">SUM(J44:J45)</f>
        <v>150000</v>
      </c>
      <c r="K46" s="40">
        <f t="shared" si="10"/>
        <v>44085</v>
      </c>
    </row>
    <row r="47" spans="1:11" ht="25.5" x14ac:dyDescent="0.25">
      <c r="A47" s="26" t="s">
        <v>88</v>
      </c>
      <c r="B47" s="27" t="s">
        <v>89</v>
      </c>
      <c r="C47" s="28">
        <f t="shared" si="5"/>
        <v>24913237</v>
      </c>
      <c r="D47" s="29">
        <f t="shared" si="5"/>
        <v>17360168</v>
      </c>
      <c r="E47" s="30">
        <f t="shared" si="5"/>
        <v>9700625</v>
      </c>
      <c r="F47" s="31">
        <v>23145837</v>
      </c>
      <c r="G47" s="32">
        <v>15675078</v>
      </c>
      <c r="H47" s="33">
        <v>9160667</v>
      </c>
      <c r="I47" s="34">
        <v>1767400</v>
      </c>
      <c r="J47" s="35">
        <v>1685090</v>
      </c>
      <c r="K47" s="36">
        <v>539958</v>
      </c>
    </row>
    <row r="48" spans="1:11" x14ac:dyDescent="0.25">
      <c r="A48" s="26" t="s">
        <v>90</v>
      </c>
      <c r="B48" s="27" t="s">
        <v>91</v>
      </c>
      <c r="C48" s="28">
        <f t="shared" si="5"/>
        <v>0</v>
      </c>
      <c r="D48" s="29">
        <f t="shared" si="5"/>
        <v>3419000</v>
      </c>
      <c r="E48" s="30">
        <f t="shared" si="5"/>
        <v>2467000</v>
      </c>
      <c r="F48" s="31">
        <v>0</v>
      </c>
      <c r="G48" s="32">
        <v>3419000</v>
      </c>
      <c r="H48" s="33">
        <v>2467000</v>
      </c>
      <c r="I48" s="34">
        <v>0</v>
      </c>
      <c r="J48" s="35">
        <v>0</v>
      </c>
      <c r="K48" s="36">
        <v>0</v>
      </c>
    </row>
    <row r="49" spans="1:11" x14ac:dyDescent="0.25">
      <c r="A49" s="26" t="s">
        <v>92</v>
      </c>
      <c r="B49" s="27" t="s">
        <v>93</v>
      </c>
      <c r="C49" s="28">
        <f t="shared" si="5"/>
        <v>0</v>
      </c>
      <c r="D49" s="29">
        <f t="shared" si="5"/>
        <v>1634</v>
      </c>
      <c r="E49" s="30">
        <f t="shared" si="5"/>
        <v>52</v>
      </c>
      <c r="F49" s="31">
        <v>0</v>
      </c>
      <c r="G49" s="32">
        <v>1634</v>
      </c>
      <c r="H49" s="33">
        <v>52</v>
      </c>
      <c r="I49" s="34">
        <v>0</v>
      </c>
      <c r="J49" s="35">
        <v>0</v>
      </c>
      <c r="K49" s="36">
        <v>0</v>
      </c>
    </row>
    <row r="50" spans="1:11" x14ac:dyDescent="0.25">
      <c r="A50" s="26" t="s">
        <v>94</v>
      </c>
      <c r="B50" s="27" t="s">
        <v>95</v>
      </c>
      <c r="C50" s="54">
        <f t="shared" si="5"/>
        <v>0</v>
      </c>
      <c r="D50" s="29">
        <f t="shared" si="5"/>
        <v>0</v>
      </c>
      <c r="E50" s="55">
        <f t="shared" si="5"/>
        <v>52</v>
      </c>
      <c r="F50" s="31">
        <v>0</v>
      </c>
      <c r="G50" s="32">
        <v>0</v>
      </c>
      <c r="H50" s="33">
        <v>52</v>
      </c>
      <c r="I50" s="34"/>
      <c r="J50" s="35"/>
      <c r="K50" s="36"/>
    </row>
    <row r="51" spans="1:11" ht="25.5" x14ac:dyDescent="0.25">
      <c r="A51" s="26" t="s">
        <v>96</v>
      </c>
      <c r="B51" s="27" t="s">
        <v>97</v>
      </c>
      <c r="C51" s="28">
        <f t="shared" si="5"/>
        <v>0</v>
      </c>
      <c r="D51" s="29">
        <f t="shared" si="5"/>
        <v>0</v>
      </c>
      <c r="E51" s="30">
        <f t="shared" si="5"/>
        <v>0</v>
      </c>
      <c r="F51" s="31">
        <v>0</v>
      </c>
      <c r="G51" s="32">
        <v>0</v>
      </c>
      <c r="H51" s="33">
        <v>0</v>
      </c>
      <c r="I51" s="34">
        <v>0</v>
      </c>
      <c r="J51" s="35">
        <v>0</v>
      </c>
      <c r="K51" s="36">
        <v>0</v>
      </c>
    </row>
    <row r="52" spans="1:11" x14ac:dyDescent="0.25">
      <c r="A52" s="26" t="s">
        <v>98</v>
      </c>
      <c r="B52" s="27" t="s">
        <v>99</v>
      </c>
      <c r="C52" s="28">
        <f t="shared" si="5"/>
        <v>5519000</v>
      </c>
      <c r="D52" s="29">
        <f t="shared" si="5"/>
        <v>1600811</v>
      </c>
      <c r="E52" s="30">
        <f t="shared" si="5"/>
        <v>709727</v>
      </c>
      <c r="F52" s="31">
        <v>5019000</v>
      </c>
      <c r="G52" s="32">
        <v>1100811</v>
      </c>
      <c r="H52" s="33">
        <v>704204</v>
      </c>
      <c r="I52" s="34">
        <v>500000</v>
      </c>
      <c r="J52" s="35">
        <v>500000</v>
      </c>
      <c r="K52" s="36">
        <v>5523</v>
      </c>
    </row>
    <row r="53" spans="1:11" ht="25.5" x14ac:dyDescent="0.25">
      <c r="A53" s="26" t="s">
        <v>100</v>
      </c>
      <c r="B53" s="27" t="s">
        <v>101</v>
      </c>
      <c r="C53" s="28">
        <f t="shared" si="5"/>
        <v>30432237</v>
      </c>
      <c r="D53" s="29">
        <f t="shared" si="5"/>
        <v>22381613</v>
      </c>
      <c r="E53" s="30">
        <f t="shared" si="5"/>
        <v>12877404</v>
      </c>
      <c r="F53" s="31">
        <v>28164837</v>
      </c>
      <c r="G53" s="32">
        <v>20196523</v>
      </c>
      <c r="H53" s="33">
        <v>12331923</v>
      </c>
      <c r="I53" s="34">
        <v>2267400</v>
      </c>
      <c r="J53" s="35">
        <v>2185090</v>
      </c>
      <c r="K53" s="36">
        <v>545481</v>
      </c>
    </row>
    <row r="54" spans="1:11" x14ac:dyDescent="0.25">
      <c r="A54" s="42" t="s">
        <v>102</v>
      </c>
      <c r="B54" s="43" t="s">
        <v>103</v>
      </c>
      <c r="C54" s="28">
        <f t="shared" si="5"/>
        <v>139205327</v>
      </c>
      <c r="D54" s="29">
        <f t="shared" si="5"/>
        <v>103427719</v>
      </c>
      <c r="E54" s="30">
        <f t="shared" si="5"/>
        <v>73704928</v>
      </c>
      <c r="F54" s="47">
        <f>SUM(F31+F34+F43+F46+F53)</f>
        <v>130407927</v>
      </c>
      <c r="G54" s="48">
        <f t="shared" ref="G54:K54" si="11">SUM(G31+G34+G43+G46+G53)</f>
        <v>95369477</v>
      </c>
      <c r="H54" s="49">
        <f t="shared" si="11"/>
        <v>69830926</v>
      </c>
      <c r="I54" s="47">
        <f t="shared" si="11"/>
        <v>8797400</v>
      </c>
      <c r="J54" s="48">
        <f t="shared" si="11"/>
        <v>8058242</v>
      </c>
      <c r="K54" s="56">
        <f t="shared" si="11"/>
        <v>3874002</v>
      </c>
    </row>
    <row r="55" spans="1:11" x14ac:dyDescent="0.25">
      <c r="A55" s="26" t="s">
        <v>104</v>
      </c>
      <c r="B55" s="27" t="s">
        <v>105</v>
      </c>
      <c r="C55" s="28">
        <f t="shared" si="5"/>
        <v>1330000</v>
      </c>
      <c r="D55" s="29">
        <f t="shared" si="5"/>
        <v>0</v>
      </c>
      <c r="E55" s="30">
        <f t="shared" si="5"/>
        <v>0</v>
      </c>
      <c r="F55" s="31">
        <v>1330000</v>
      </c>
      <c r="G55" s="32">
        <v>0</v>
      </c>
      <c r="H55" s="33">
        <v>0</v>
      </c>
      <c r="I55" s="34"/>
      <c r="J55" s="35"/>
      <c r="K55" s="36"/>
    </row>
    <row r="56" spans="1:11" ht="25.5" x14ac:dyDescent="0.25">
      <c r="A56" s="26" t="s">
        <v>106</v>
      </c>
      <c r="B56" s="27" t="s">
        <v>107</v>
      </c>
      <c r="C56" s="28">
        <f t="shared" si="5"/>
        <v>0</v>
      </c>
      <c r="D56" s="29">
        <f t="shared" si="5"/>
        <v>0</v>
      </c>
      <c r="E56" s="30">
        <f t="shared" si="5"/>
        <v>0</v>
      </c>
      <c r="F56" s="31">
        <v>0</v>
      </c>
      <c r="G56" s="32">
        <v>0</v>
      </c>
      <c r="H56" s="33">
        <v>0</v>
      </c>
      <c r="I56" s="34"/>
      <c r="J56" s="35"/>
      <c r="K56" s="36"/>
    </row>
    <row r="57" spans="1:11" ht="25.5" x14ac:dyDescent="0.25">
      <c r="A57" s="26" t="s">
        <v>108</v>
      </c>
      <c r="B57" s="27" t="s">
        <v>109</v>
      </c>
      <c r="C57" s="28">
        <f t="shared" si="5"/>
        <v>3100000</v>
      </c>
      <c r="D57" s="29">
        <f t="shared" si="5"/>
        <v>1610428</v>
      </c>
      <c r="E57" s="30">
        <f t="shared" si="5"/>
        <v>1250800</v>
      </c>
      <c r="F57" s="31">
        <v>3100000</v>
      </c>
      <c r="G57" s="32">
        <v>1610428</v>
      </c>
      <c r="H57" s="33">
        <v>1250800</v>
      </c>
      <c r="I57" s="34"/>
      <c r="J57" s="35"/>
      <c r="K57" s="36"/>
    </row>
    <row r="58" spans="1:11" ht="25.5" x14ac:dyDescent="0.25">
      <c r="A58" s="26" t="s">
        <v>110</v>
      </c>
      <c r="B58" s="27" t="s">
        <v>111</v>
      </c>
      <c r="C58" s="28">
        <f t="shared" si="5"/>
        <v>0</v>
      </c>
      <c r="D58" s="29">
        <f t="shared" si="5"/>
        <v>0</v>
      </c>
      <c r="E58" s="30">
        <f t="shared" si="5"/>
        <v>0</v>
      </c>
      <c r="F58" s="31">
        <v>0</v>
      </c>
      <c r="G58" s="32">
        <v>0</v>
      </c>
      <c r="H58" s="33">
        <v>0</v>
      </c>
      <c r="I58" s="34"/>
      <c r="J58" s="35"/>
      <c r="K58" s="36"/>
    </row>
    <row r="59" spans="1:11" x14ac:dyDescent="0.25">
      <c r="A59" s="26" t="s">
        <v>112</v>
      </c>
      <c r="B59" s="27" t="s">
        <v>113</v>
      </c>
      <c r="C59" s="28">
        <f t="shared" si="5"/>
        <v>0</v>
      </c>
      <c r="D59" s="29">
        <f t="shared" si="5"/>
        <v>0</v>
      </c>
      <c r="E59" s="30">
        <f t="shared" si="5"/>
        <v>0</v>
      </c>
      <c r="F59" s="31">
        <v>0</v>
      </c>
      <c r="G59" s="32">
        <v>0</v>
      </c>
      <c r="H59" s="33">
        <v>0</v>
      </c>
      <c r="I59" s="34"/>
      <c r="J59" s="35"/>
      <c r="K59" s="36"/>
    </row>
    <row r="60" spans="1:11" x14ac:dyDescent="0.25">
      <c r="A60" s="26" t="s">
        <v>114</v>
      </c>
      <c r="B60" s="27" t="s">
        <v>115</v>
      </c>
      <c r="C60" s="28">
        <f t="shared" si="5"/>
        <v>0</v>
      </c>
      <c r="D60" s="29">
        <f t="shared" si="5"/>
        <v>0</v>
      </c>
      <c r="E60" s="30">
        <f t="shared" si="5"/>
        <v>1250800</v>
      </c>
      <c r="F60" s="31">
        <v>0</v>
      </c>
      <c r="G60" s="32">
        <v>0</v>
      </c>
      <c r="H60" s="33">
        <v>1250800</v>
      </c>
      <c r="I60" s="34"/>
      <c r="J60" s="35"/>
      <c r="K60" s="36"/>
    </row>
    <row r="61" spans="1:11" ht="38.25" x14ac:dyDescent="0.25">
      <c r="A61" s="26" t="s">
        <v>116</v>
      </c>
      <c r="B61" s="27" t="s">
        <v>117</v>
      </c>
      <c r="C61" s="28">
        <f t="shared" si="5"/>
        <v>0</v>
      </c>
      <c r="D61" s="29">
        <f t="shared" si="5"/>
        <v>0</v>
      </c>
      <c r="E61" s="30">
        <f t="shared" si="5"/>
        <v>0</v>
      </c>
      <c r="F61" s="31">
        <v>0</v>
      </c>
      <c r="G61" s="32">
        <v>0</v>
      </c>
      <c r="H61" s="33">
        <v>0</v>
      </c>
      <c r="I61" s="34"/>
      <c r="J61" s="35"/>
      <c r="K61" s="36"/>
    </row>
    <row r="62" spans="1:11" ht="25.5" x14ac:dyDescent="0.25">
      <c r="A62" s="42" t="s">
        <v>118</v>
      </c>
      <c r="B62" s="43" t="s">
        <v>119</v>
      </c>
      <c r="C62" s="28">
        <f t="shared" si="5"/>
        <v>4430000</v>
      </c>
      <c r="D62" s="29">
        <f t="shared" si="5"/>
        <v>1610428</v>
      </c>
      <c r="E62" s="30">
        <f t="shared" si="5"/>
        <v>1250800</v>
      </c>
      <c r="F62" s="47">
        <f>SUM(F55+F57)</f>
        <v>4430000</v>
      </c>
      <c r="G62" s="48">
        <f t="shared" ref="G62:H62" si="12">SUM(G55+G57)</f>
        <v>1610428</v>
      </c>
      <c r="H62" s="49">
        <f t="shared" si="12"/>
        <v>1250800</v>
      </c>
      <c r="I62" s="34"/>
      <c r="J62" s="35"/>
      <c r="K62" s="36"/>
    </row>
    <row r="63" spans="1:11" ht="25.5" x14ac:dyDescent="0.25">
      <c r="A63" s="26" t="s">
        <v>120</v>
      </c>
      <c r="B63" s="27" t="s">
        <v>121</v>
      </c>
      <c r="C63" s="28">
        <f t="shared" si="5"/>
        <v>0</v>
      </c>
      <c r="D63" s="29">
        <f t="shared" si="5"/>
        <v>1046748</v>
      </c>
      <c r="E63" s="30">
        <f t="shared" si="5"/>
        <v>1046748</v>
      </c>
      <c r="F63" s="31">
        <v>0</v>
      </c>
      <c r="G63" s="32">
        <v>1046748</v>
      </c>
      <c r="H63" s="33">
        <v>1046748</v>
      </c>
      <c r="I63" s="34"/>
      <c r="J63" s="35"/>
      <c r="K63" s="36"/>
    </row>
    <row r="64" spans="1:11" x14ac:dyDescent="0.25">
      <c r="A64" s="26" t="s">
        <v>122</v>
      </c>
      <c r="B64" s="27" t="s">
        <v>123</v>
      </c>
      <c r="C64" s="28">
        <f t="shared" si="5"/>
        <v>0</v>
      </c>
      <c r="D64" s="29">
        <f t="shared" si="5"/>
        <v>0</v>
      </c>
      <c r="E64" s="30">
        <f t="shared" si="5"/>
        <v>0</v>
      </c>
      <c r="F64" s="31">
        <v>0</v>
      </c>
      <c r="G64" s="32">
        <v>0</v>
      </c>
      <c r="H64" s="33">
        <v>0</v>
      </c>
      <c r="I64" s="34"/>
      <c r="J64" s="35"/>
      <c r="K64" s="36"/>
    </row>
    <row r="65" spans="1:11" ht="25.5" x14ac:dyDescent="0.25">
      <c r="A65" s="26" t="s">
        <v>124</v>
      </c>
      <c r="B65" s="27" t="s">
        <v>125</v>
      </c>
      <c r="C65" s="28">
        <f t="shared" si="5"/>
        <v>0</v>
      </c>
      <c r="D65" s="29">
        <f t="shared" si="5"/>
        <v>1046748</v>
      </c>
      <c r="E65" s="30">
        <f t="shared" si="5"/>
        <v>1046748</v>
      </c>
      <c r="F65" s="41">
        <f>SUM(F63:F64)</f>
        <v>0</v>
      </c>
      <c r="G65" s="32">
        <f t="shared" ref="G65:H65" si="13">SUM(G63:G64)</f>
        <v>1046748</v>
      </c>
      <c r="H65" s="38">
        <f t="shared" si="13"/>
        <v>1046748</v>
      </c>
      <c r="I65" s="34"/>
      <c r="J65" s="35"/>
      <c r="K65" s="36"/>
    </row>
    <row r="66" spans="1:11" ht="38.25" x14ac:dyDescent="0.25">
      <c r="A66" s="26" t="s">
        <v>126</v>
      </c>
      <c r="B66" s="27" t="s">
        <v>127</v>
      </c>
      <c r="C66" s="28">
        <f t="shared" si="5"/>
        <v>10232538</v>
      </c>
      <c r="D66" s="29">
        <f t="shared" si="5"/>
        <v>13656110</v>
      </c>
      <c r="E66" s="30">
        <f t="shared" si="5"/>
        <v>12498772</v>
      </c>
      <c r="F66" s="31">
        <v>10232538</v>
      </c>
      <c r="G66" s="32">
        <v>13656110</v>
      </c>
      <c r="H66" s="33">
        <v>12498772</v>
      </c>
      <c r="I66" s="34"/>
      <c r="J66" s="35"/>
      <c r="K66" s="36"/>
    </row>
    <row r="67" spans="1:11" x14ac:dyDescent="0.25">
      <c r="A67" s="26" t="s">
        <v>128</v>
      </c>
      <c r="B67" s="27" t="s">
        <v>129</v>
      </c>
      <c r="C67" s="54">
        <f t="shared" si="5"/>
        <v>0</v>
      </c>
      <c r="D67" s="29">
        <f t="shared" ref="D67:E68" si="14">SUM(G67+J67)</f>
        <v>0</v>
      </c>
      <c r="E67" s="55">
        <f t="shared" si="14"/>
        <v>1447491</v>
      </c>
      <c r="F67" s="31">
        <v>0</v>
      </c>
      <c r="G67" s="32">
        <v>0</v>
      </c>
      <c r="H67" s="33">
        <v>1447491</v>
      </c>
      <c r="I67" s="34"/>
      <c r="J67" s="35"/>
      <c r="K67" s="36"/>
    </row>
    <row r="68" spans="1:11" ht="25.5" x14ac:dyDescent="0.25">
      <c r="A68" s="26" t="s">
        <v>130</v>
      </c>
      <c r="B68" s="27" t="s">
        <v>131</v>
      </c>
      <c r="C68" s="54">
        <f t="shared" si="5"/>
        <v>0</v>
      </c>
      <c r="D68" s="29">
        <f t="shared" si="14"/>
        <v>0</v>
      </c>
      <c r="E68" s="55">
        <f t="shared" si="14"/>
        <v>2381172</v>
      </c>
      <c r="F68" s="31">
        <v>0</v>
      </c>
      <c r="G68" s="32">
        <v>0</v>
      </c>
      <c r="H68" s="33">
        <v>2381172</v>
      </c>
      <c r="I68" s="34"/>
      <c r="J68" s="35"/>
      <c r="K68" s="36"/>
    </row>
    <row r="69" spans="1:11" ht="25.5" x14ac:dyDescent="0.25">
      <c r="A69" s="26" t="s">
        <v>132</v>
      </c>
      <c r="B69" s="27" t="s">
        <v>133</v>
      </c>
      <c r="C69" s="28">
        <f t="shared" si="5"/>
        <v>0</v>
      </c>
      <c r="D69" s="29">
        <f t="shared" si="5"/>
        <v>0</v>
      </c>
      <c r="E69" s="30">
        <f t="shared" si="5"/>
        <v>8670109</v>
      </c>
      <c r="F69" s="31">
        <v>0</v>
      </c>
      <c r="G69" s="32">
        <v>0</v>
      </c>
      <c r="H69" s="33">
        <v>8670109</v>
      </c>
      <c r="I69" s="34"/>
      <c r="J69" s="35"/>
      <c r="K69" s="36"/>
    </row>
    <row r="70" spans="1:11" ht="25.5" x14ac:dyDescent="0.25">
      <c r="A70" s="26" t="s">
        <v>134</v>
      </c>
      <c r="B70" s="27" t="s">
        <v>135</v>
      </c>
      <c r="C70" s="28">
        <f t="shared" si="5"/>
        <v>0</v>
      </c>
      <c r="D70" s="29">
        <f t="shared" si="5"/>
        <v>0</v>
      </c>
      <c r="E70" s="30">
        <f t="shared" si="5"/>
        <v>0</v>
      </c>
      <c r="F70" s="31">
        <v>0</v>
      </c>
      <c r="G70" s="32">
        <v>0</v>
      </c>
      <c r="H70" s="33">
        <v>0</v>
      </c>
      <c r="I70" s="34"/>
      <c r="J70" s="35"/>
      <c r="K70" s="36"/>
    </row>
    <row r="71" spans="1:11" x14ac:dyDescent="0.25">
      <c r="A71" s="26" t="s">
        <v>136</v>
      </c>
      <c r="B71" s="27" t="s">
        <v>137</v>
      </c>
      <c r="C71" s="28">
        <f t="shared" si="5"/>
        <v>0</v>
      </c>
      <c r="D71" s="29">
        <f t="shared" si="5"/>
        <v>0</v>
      </c>
      <c r="E71" s="30">
        <f t="shared" si="5"/>
        <v>0</v>
      </c>
      <c r="F71" s="31">
        <v>0</v>
      </c>
      <c r="G71" s="32">
        <v>0</v>
      </c>
      <c r="H71" s="33">
        <v>0</v>
      </c>
      <c r="I71" s="34"/>
      <c r="J71" s="35"/>
      <c r="K71" s="36"/>
    </row>
    <row r="72" spans="1:11" ht="38.25" x14ac:dyDescent="0.25">
      <c r="A72" s="26" t="s">
        <v>138</v>
      </c>
      <c r="B72" s="27" t="s">
        <v>139</v>
      </c>
      <c r="C72" s="28">
        <f t="shared" si="5"/>
        <v>5647000</v>
      </c>
      <c r="D72" s="29">
        <f t="shared" si="5"/>
        <v>24099000</v>
      </c>
      <c r="E72" s="30">
        <f t="shared" si="5"/>
        <v>23595960</v>
      </c>
      <c r="F72" s="31">
        <v>5647000</v>
      </c>
      <c r="G72" s="32">
        <v>24099000</v>
      </c>
      <c r="H72" s="33">
        <v>23595960</v>
      </c>
      <c r="I72" s="34"/>
      <c r="J72" s="35"/>
      <c r="K72" s="36"/>
    </row>
    <row r="73" spans="1:11" x14ac:dyDescent="0.25">
      <c r="A73" s="26" t="s">
        <v>140</v>
      </c>
      <c r="B73" s="27" t="s">
        <v>141</v>
      </c>
      <c r="C73" s="28">
        <f t="shared" si="5"/>
        <v>0</v>
      </c>
      <c r="D73" s="29">
        <f t="shared" si="5"/>
        <v>0</v>
      </c>
      <c r="E73" s="30">
        <f t="shared" si="5"/>
        <v>0</v>
      </c>
      <c r="F73" s="31">
        <v>0</v>
      </c>
      <c r="G73" s="32">
        <v>0</v>
      </c>
      <c r="H73" s="33">
        <v>0</v>
      </c>
      <c r="I73" s="34"/>
      <c r="J73" s="35"/>
      <c r="K73" s="36"/>
    </row>
    <row r="74" spans="1:11" x14ac:dyDescent="0.25">
      <c r="A74" s="26" t="s">
        <v>142</v>
      </c>
      <c r="B74" s="27" t="s">
        <v>143</v>
      </c>
      <c r="C74" s="28">
        <f t="shared" si="5"/>
        <v>0</v>
      </c>
      <c r="D74" s="29">
        <f t="shared" si="5"/>
        <v>0</v>
      </c>
      <c r="E74" s="30">
        <f t="shared" si="5"/>
        <v>21594000</v>
      </c>
      <c r="F74" s="31">
        <v>0</v>
      </c>
      <c r="G74" s="32">
        <v>0</v>
      </c>
      <c r="H74" s="33">
        <v>21594000</v>
      </c>
      <c r="I74" s="34"/>
      <c r="J74" s="35"/>
      <c r="K74" s="36"/>
    </row>
    <row r="75" spans="1:11" x14ac:dyDescent="0.25">
      <c r="A75" s="26" t="s">
        <v>144</v>
      </c>
      <c r="B75" s="27" t="s">
        <v>145</v>
      </c>
      <c r="C75" s="28">
        <f t="shared" si="5"/>
        <v>0</v>
      </c>
      <c r="D75" s="29">
        <f t="shared" si="5"/>
        <v>0</v>
      </c>
      <c r="E75" s="30">
        <f t="shared" si="5"/>
        <v>2001960</v>
      </c>
      <c r="F75" s="31">
        <v>0</v>
      </c>
      <c r="G75" s="32">
        <v>0</v>
      </c>
      <c r="H75" s="33">
        <v>2001960</v>
      </c>
      <c r="I75" s="34"/>
      <c r="J75" s="35"/>
      <c r="K75" s="36"/>
    </row>
    <row r="76" spans="1:11" x14ac:dyDescent="0.25">
      <c r="A76" s="26" t="s">
        <v>146</v>
      </c>
      <c r="B76" s="27" t="s">
        <v>147</v>
      </c>
      <c r="C76" s="28">
        <f t="shared" si="5"/>
        <v>0</v>
      </c>
      <c r="D76" s="29">
        <f t="shared" si="5"/>
        <v>0</v>
      </c>
      <c r="E76" s="30">
        <f t="shared" si="5"/>
        <v>0</v>
      </c>
      <c r="F76" s="31">
        <v>0</v>
      </c>
      <c r="G76" s="32">
        <v>0</v>
      </c>
      <c r="H76" s="33">
        <v>0</v>
      </c>
      <c r="I76" s="34"/>
      <c r="J76" s="35"/>
      <c r="K76" s="36"/>
    </row>
    <row r="77" spans="1:11" x14ac:dyDescent="0.25">
      <c r="A77" s="26" t="s">
        <v>148</v>
      </c>
      <c r="B77" s="27" t="s">
        <v>149</v>
      </c>
      <c r="C77" s="28">
        <f t="shared" si="5"/>
        <v>1500000</v>
      </c>
      <c r="D77" s="29">
        <f t="shared" si="5"/>
        <v>69754186</v>
      </c>
      <c r="E77" s="30">
        <f t="shared" si="5"/>
        <v>0</v>
      </c>
      <c r="F77" s="31">
        <v>1500000</v>
      </c>
      <c r="G77" s="32">
        <v>69754186</v>
      </c>
      <c r="H77" s="33">
        <v>0</v>
      </c>
      <c r="I77" s="34"/>
      <c r="J77" s="35"/>
      <c r="K77" s="36"/>
    </row>
    <row r="78" spans="1:11" ht="38.25" x14ac:dyDescent="0.25">
      <c r="A78" s="42" t="s">
        <v>150</v>
      </c>
      <c r="B78" s="43" t="s">
        <v>151</v>
      </c>
      <c r="C78" s="28">
        <f t="shared" ref="C78:E97" si="15">SUM(F78+I78)</f>
        <v>17379538</v>
      </c>
      <c r="D78" s="29">
        <f t="shared" si="15"/>
        <v>108556044</v>
      </c>
      <c r="E78" s="30">
        <f t="shared" si="15"/>
        <v>37141480</v>
      </c>
      <c r="F78" s="47">
        <f>SUM(F65+F66+F72+F77)</f>
        <v>17379538</v>
      </c>
      <c r="G78" s="48">
        <f t="shared" ref="G78:H78" si="16">SUM(G65+G66+G72+G77)</f>
        <v>108556044</v>
      </c>
      <c r="H78" s="49">
        <f t="shared" si="16"/>
        <v>37141480</v>
      </c>
      <c r="I78" s="34"/>
      <c r="J78" s="35"/>
      <c r="K78" s="36"/>
    </row>
    <row r="79" spans="1:11" x14ac:dyDescent="0.25">
      <c r="A79" s="26" t="s">
        <v>152</v>
      </c>
      <c r="B79" s="27" t="s">
        <v>153</v>
      </c>
      <c r="C79" s="28">
        <f t="shared" si="15"/>
        <v>3000000</v>
      </c>
      <c r="D79" s="29">
        <f t="shared" si="15"/>
        <v>625000</v>
      </c>
      <c r="E79" s="30">
        <f t="shared" si="15"/>
        <v>625000</v>
      </c>
      <c r="F79" s="31">
        <v>3000000</v>
      </c>
      <c r="G79" s="32">
        <v>625000</v>
      </c>
      <c r="H79" s="33">
        <v>625000</v>
      </c>
      <c r="I79" s="34">
        <v>0</v>
      </c>
      <c r="J79" s="35">
        <v>0</v>
      </c>
      <c r="K79" s="36">
        <v>0</v>
      </c>
    </row>
    <row r="80" spans="1:11" ht="25.5" x14ac:dyDescent="0.25">
      <c r="A80" s="26" t="s">
        <v>154</v>
      </c>
      <c r="B80" s="27" t="s">
        <v>155</v>
      </c>
      <c r="C80" s="28">
        <f t="shared" si="15"/>
        <v>4320684</v>
      </c>
      <c r="D80" s="29">
        <f t="shared" si="15"/>
        <v>4259885</v>
      </c>
      <c r="E80" s="30">
        <f t="shared" si="15"/>
        <v>3739885</v>
      </c>
      <c r="F80" s="31">
        <v>4320684</v>
      </c>
      <c r="G80" s="32">
        <v>4259885</v>
      </c>
      <c r="H80" s="33">
        <v>3739885</v>
      </c>
      <c r="I80" s="34">
        <v>0</v>
      </c>
      <c r="J80" s="35">
        <v>0</v>
      </c>
      <c r="K80" s="36">
        <v>0</v>
      </c>
    </row>
    <row r="81" spans="1:11" x14ac:dyDescent="0.25">
      <c r="A81" s="26" t="s">
        <v>156</v>
      </c>
      <c r="B81" s="27" t="s">
        <v>157</v>
      </c>
      <c r="C81" s="28">
        <f t="shared" si="15"/>
        <v>1209714</v>
      </c>
      <c r="D81" s="29">
        <f t="shared" si="15"/>
        <v>1589714</v>
      </c>
      <c r="E81" s="30">
        <f t="shared" si="15"/>
        <v>1479675</v>
      </c>
      <c r="F81" s="31">
        <v>709714</v>
      </c>
      <c r="G81" s="32">
        <v>1489714</v>
      </c>
      <c r="H81" s="33">
        <v>1443769</v>
      </c>
      <c r="I81" s="34">
        <v>500000</v>
      </c>
      <c r="J81" s="35">
        <v>100000</v>
      </c>
      <c r="K81" s="36">
        <v>35906</v>
      </c>
    </row>
    <row r="82" spans="1:11" ht="25.5" x14ac:dyDescent="0.25">
      <c r="A82" s="26" t="s">
        <v>158</v>
      </c>
      <c r="B82" s="27" t="s">
        <v>159</v>
      </c>
      <c r="C82" s="54">
        <f t="shared" si="15"/>
        <v>14231816</v>
      </c>
      <c r="D82" s="29">
        <f t="shared" ref="D82:D83" si="17">SUM(G82+J82)</f>
        <v>13220049</v>
      </c>
      <c r="E82" s="55">
        <f t="shared" si="15"/>
        <v>11558322</v>
      </c>
      <c r="F82" s="31">
        <v>13931816</v>
      </c>
      <c r="G82" s="32">
        <v>12920049</v>
      </c>
      <c r="H82" s="33">
        <v>11558322</v>
      </c>
      <c r="I82" s="34">
        <v>300000</v>
      </c>
      <c r="J82" s="35">
        <v>300000</v>
      </c>
      <c r="K82" s="36">
        <v>0</v>
      </c>
    </row>
    <row r="83" spans="1:11" x14ac:dyDescent="0.25">
      <c r="A83" s="26" t="s">
        <v>160</v>
      </c>
      <c r="B83" s="27" t="s">
        <v>161</v>
      </c>
      <c r="C83" s="54">
        <f t="shared" si="15"/>
        <v>0</v>
      </c>
      <c r="D83" s="29">
        <f t="shared" si="17"/>
        <v>100000</v>
      </c>
      <c r="E83" s="55">
        <f t="shared" si="15"/>
        <v>100000</v>
      </c>
      <c r="F83" s="31">
        <v>0</v>
      </c>
      <c r="G83" s="32">
        <v>100000</v>
      </c>
      <c r="H83" s="33">
        <v>100000</v>
      </c>
      <c r="I83" s="34">
        <v>0</v>
      </c>
      <c r="J83" s="35">
        <v>0</v>
      </c>
      <c r="K83" s="36">
        <v>0</v>
      </c>
    </row>
    <row r="84" spans="1:11" ht="25.5" x14ac:dyDescent="0.25">
      <c r="A84" s="26" t="s">
        <v>162</v>
      </c>
      <c r="B84" s="27" t="s">
        <v>163</v>
      </c>
      <c r="C84" s="28">
        <f t="shared" si="15"/>
        <v>5511272</v>
      </c>
      <c r="D84" s="29">
        <f t="shared" si="15"/>
        <v>4680086</v>
      </c>
      <c r="E84" s="30">
        <f t="shared" si="15"/>
        <v>4266306</v>
      </c>
      <c r="F84" s="31">
        <v>5295272</v>
      </c>
      <c r="G84" s="32">
        <v>4572086</v>
      </c>
      <c r="H84" s="33">
        <v>4256612</v>
      </c>
      <c r="I84" s="34">
        <v>216000</v>
      </c>
      <c r="J84" s="35">
        <v>108000</v>
      </c>
      <c r="K84" s="36">
        <v>9694</v>
      </c>
    </row>
    <row r="85" spans="1:11" ht="25.5" customHeight="1" x14ac:dyDescent="0.25">
      <c r="A85" s="42" t="s">
        <v>164</v>
      </c>
      <c r="B85" s="43" t="s">
        <v>165</v>
      </c>
      <c r="C85" s="28">
        <f t="shared" si="15"/>
        <v>28273486</v>
      </c>
      <c r="D85" s="29">
        <f t="shared" si="15"/>
        <v>24474734</v>
      </c>
      <c r="E85" s="30">
        <f t="shared" si="15"/>
        <v>21769188</v>
      </c>
      <c r="F85" s="47">
        <f>SUM(F79:F84)</f>
        <v>27257486</v>
      </c>
      <c r="G85" s="48">
        <f t="shared" ref="G85:H85" si="18">SUM(G79:G84)</f>
        <v>23966734</v>
      </c>
      <c r="H85" s="49">
        <f t="shared" si="18"/>
        <v>21723588</v>
      </c>
      <c r="I85" s="57">
        <f>SUM(I79:I84)</f>
        <v>1016000</v>
      </c>
      <c r="J85" s="48">
        <f t="shared" ref="J85:K85" si="19">SUM(J79:J84)</f>
        <v>508000</v>
      </c>
      <c r="K85" s="58">
        <f t="shared" si="19"/>
        <v>45600</v>
      </c>
    </row>
    <row r="86" spans="1:11" ht="26.25" customHeight="1" x14ac:dyDescent="0.25">
      <c r="A86" s="26" t="s">
        <v>166</v>
      </c>
      <c r="B86" s="27" t="s">
        <v>167</v>
      </c>
      <c r="C86" s="28">
        <f t="shared" si="15"/>
        <v>25336135</v>
      </c>
      <c r="D86" s="29">
        <f t="shared" si="15"/>
        <v>25555792</v>
      </c>
      <c r="E86" s="30">
        <f t="shared" si="15"/>
        <v>25511050</v>
      </c>
      <c r="F86" s="31">
        <v>25336135</v>
      </c>
      <c r="G86" s="32">
        <v>25555792</v>
      </c>
      <c r="H86" s="33">
        <v>25511050</v>
      </c>
      <c r="I86" s="34"/>
      <c r="J86" s="35"/>
      <c r="K86" s="36"/>
    </row>
    <row r="87" spans="1:11" ht="26.25" customHeight="1" x14ac:dyDescent="0.25">
      <c r="A87" s="26" t="s">
        <v>168</v>
      </c>
      <c r="B87" s="27" t="s">
        <v>169</v>
      </c>
      <c r="C87" s="28">
        <f t="shared" si="15"/>
        <v>0</v>
      </c>
      <c r="D87" s="29">
        <f t="shared" si="15"/>
        <v>0</v>
      </c>
      <c r="E87" s="30">
        <f t="shared" si="15"/>
        <v>0</v>
      </c>
      <c r="F87" s="31">
        <v>0</v>
      </c>
      <c r="G87" s="32">
        <v>0</v>
      </c>
      <c r="H87" s="33">
        <v>0</v>
      </c>
      <c r="I87" s="34"/>
      <c r="J87" s="35"/>
      <c r="K87" s="36"/>
    </row>
    <row r="88" spans="1:11" ht="25.5" x14ac:dyDescent="0.25">
      <c r="A88" s="26" t="s">
        <v>170</v>
      </c>
      <c r="B88" s="27" t="s">
        <v>171</v>
      </c>
      <c r="C88" s="28">
        <f t="shared" si="15"/>
        <v>6840926</v>
      </c>
      <c r="D88" s="29">
        <f t="shared" si="15"/>
        <v>6901470</v>
      </c>
      <c r="E88" s="30">
        <f t="shared" si="15"/>
        <v>6827234</v>
      </c>
      <c r="F88" s="31">
        <v>6840926</v>
      </c>
      <c r="G88" s="32">
        <v>6901470</v>
      </c>
      <c r="H88" s="33">
        <v>6827234</v>
      </c>
      <c r="I88" s="34"/>
      <c r="J88" s="35"/>
      <c r="K88" s="36"/>
    </row>
    <row r="89" spans="1:11" x14ac:dyDescent="0.25">
      <c r="A89" s="42" t="s">
        <v>172</v>
      </c>
      <c r="B89" s="43" t="s">
        <v>173</v>
      </c>
      <c r="C89" s="44">
        <f>SUM(F89+I89)</f>
        <v>32177061</v>
      </c>
      <c r="D89" s="45">
        <f t="shared" si="15"/>
        <v>32457262</v>
      </c>
      <c r="E89" s="46">
        <f t="shared" si="15"/>
        <v>32338284</v>
      </c>
      <c r="F89" s="47">
        <f>SUM(F86:F88)</f>
        <v>32177061</v>
      </c>
      <c r="G89" s="48">
        <f>SUM(G86:G88)</f>
        <v>32457262</v>
      </c>
      <c r="H89" s="49">
        <f>SUM(H86:H88)</f>
        <v>32338284</v>
      </c>
      <c r="I89" s="34"/>
      <c r="J89" s="35"/>
      <c r="K89" s="36"/>
    </row>
    <row r="90" spans="1:11" ht="25.5" customHeight="1" x14ac:dyDescent="0.25">
      <c r="A90" s="26" t="s">
        <v>174</v>
      </c>
      <c r="B90" s="27" t="s">
        <v>175</v>
      </c>
      <c r="C90" s="28">
        <f t="shared" si="15"/>
        <v>7229000</v>
      </c>
      <c r="D90" s="29">
        <f t="shared" si="15"/>
        <v>0</v>
      </c>
      <c r="E90" s="30">
        <f t="shared" si="15"/>
        <v>0</v>
      </c>
      <c r="F90" s="31">
        <v>7229000</v>
      </c>
      <c r="G90" s="32">
        <v>0</v>
      </c>
      <c r="H90" s="33">
        <v>0</v>
      </c>
      <c r="I90" s="34"/>
      <c r="J90" s="35"/>
      <c r="K90" s="36"/>
    </row>
    <row r="91" spans="1:11" ht="25.5" customHeight="1" x14ac:dyDescent="0.25">
      <c r="A91" s="26" t="s">
        <v>176</v>
      </c>
      <c r="B91" s="27" t="s">
        <v>177</v>
      </c>
      <c r="C91" s="28">
        <f t="shared" si="15"/>
        <v>0</v>
      </c>
      <c r="D91" s="29">
        <f t="shared" si="15"/>
        <v>0</v>
      </c>
      <c r="E91" s="30">
        <f t="shared" si="15"/>
        <v>0</v>
      </c>
      <c r="F91" s="31">
        <v>0</v>
      </c>
      <c r="G91" s="32">
        <v>0</v>
      </c>
      <c r="H91" s="33">
        <v>0</v>
      </c>
      <c r="I91" s="34"/>
      <c r="J91" s="35"/>
      <c r="K91" s="36"/>
    </row>
    <row r="92" spans="1:11" ht="25.5" x14ac:dyDescent="0.25">
      <c r="A92" s="26" t="s">
        <v>178</v>
      </c>
      <c r="B92" s="27" t="s">
        <v>179</v>
      </c>
      <c r="C92" s="28">
        <f t="shared" si="15"/>
        <v>0</v>
      </c>
      <c r="D92" s="29">
        <f t="shared" si="15"/>
        <v>0</v>
      </c>
      <c r="E92" s="30">
        <f t="shared" si="15"/>
        <v>0</v>
      </c>
      <c r="F92" s="31">
        <v>0</v>
      </c>
      <c r="G92" s="32">
        <v>0</v>
      </c>
      <c r="H92" s="33">
        <v>0</v>
      </c>
      <c r="I92" s="34"/>
      <c r="J92" s="35"/>
      <c r="K92" s="36"/>
    </row>
    <row r="93" spans="1:11" x14ac:dyDescent="0.25">
      <c r="A93" s="26" t="s">
        <v>180</v>
      </c>
      <c r="B93" s="27" t="s">
        <v>181</v>
      </c>
      <c r="C93" s="28">
        <f t="shared" si="15"/>
        <v>4700000</v>
      </c>
      <c r="D93" s="29">
        <f t="shared" si="15"/>
        <v>0</v>
      </c>
      <c r="E93" s="30">
        <f t="shared" si="15"/>
        <v>0</v>
      </c>
      <c r="F93" s="31">
        <v>4700000</v>
      </c>
      <c r="G93" s="32">
        <v>0</v>
      </c>
      <c r="H93" s="33">
        <v>0</v>
      </c>
      <c r="I93" s="34"/>
      <c r="J93" s="35"/>
      <c r="K93" s="36"/>
    </row>
    <row r="94" spans="1:11" x14ac:dyDescent="0.25">
      <c r="A94" s="26" t="s">
        <v>182</v>
      </c>
      <c r="B94" s="27" t="s">
        <v>183</v>
      </c>
      <c r="C94" s="28">
        <f t="shared" si="15"/>
        <v>0</v>
      </c>
      <c r="D94" s="29">
        <f t="shared" si="15"/>
        <v>0</v>
      </c>
      <c r="E94" s="30">
        <f t="shared" si="15"/>
        <v>0</v>
      </c>
      <c r="F94" s="31">
        <v>0</v>
      </c>
      <c r="G94" s="32">
        <v>0</v>
      </c>
      <c r="H94" s="33">
        <v>0</v>
      </c>
      <c r="I94" s="34"/>
      <c r="J94" s="35"/>
      <c r="K94" s="36"/>
    </row>
    <row r="95" spans="1:11" x14ac:dyDescent="0.25">
      <c r="A95" s="26" t="s">
        <v>184</v>
      </c>
      <c r="B95" s="27" t="s">
        <v>143</v>
      </c>
      <c r="C95" s="28">
        <f t="shared" si="15"/>
        <v>0</v>
      </c>
      <c r="D95" s="29">
        <f t="shared" si="15"/>
        <v>0</v>
      </c>
      <c r="E95" s="30">
        <f t="shared" si="15"/>
        <v>0</v>
      </c>
      <c r="F95" s="31">
        <v>0</v>
      </c>
      <c r="G95" s="32">
        <v>0</v>
      </c>
      <c r="H95" s="33">
        <v>0</v>
      </c>
      <c r="I95" s="34"/>
      <c r="J95" s="35"/>
      <c r="K95" s="36"/>
    </row>
    <row r="96" spans="1:11" ht="38.25" x14ac:dyDescent="0.25">
      <c r="A96" s="42" t="s">
        <v>185</v>
      </c>
      <c r="B96" s="43" t="s">
        <v>186</v>
      </c>
      <c r="C96" s="28">
        <f t="shared" si="15"/>
        <v>11929000</v>
      </c>
      <c r="D96" s="29">
        <f t="shared" si="15"/>
        <v>0</v>
      </c>
      <c r="E96" s="30">
        <f t="shared" si="15"/>
        <v>0</v>
      </c>
      <c r="F96" s="47">
        <f>SUM(F90+F93)</f>
        <v>11929000</v>
      </c>
      <c r="G96" s="48">
        <f t="shared" ref="G96:H96" si="20">SUM(G90+G93)</f>
        <v>0</v>
      </c>
      <c r="H96" s="49">
        <f t="shared" si="20"/>
        <v>0</v>
      </c>
      <c r="I96" s="34"/>
      <c r="J96" s="35"/>
      <c r="K96" s="36"/>
    </row>
    <row r="97" spans="1:11" ht="25.5" customHeight="1" thickBot="1" x14ac:dyDescent="0.3">
      <c r="A97" s="59" t="s">
        <v>187</v>
      </c>
      <c r="B97" s="60" t="s">
        <v>188</v>
      </c>
      <c r="C97" s="61">
        <f t="shared" si="15"/>
        <v>398143822</v>
      </c>
      <c r="D97" s="62">
        <f t="shared" si="15"/>
        <v>416162525</v>
      </c>
      <c r="E97" s="63">
        <f t="shared" si="15"/>
        <v>300293226</v>
      </c>
      <c r="F97" s="64">
        <f>SUM(F22+F23+F54+F62+F78+F85+F89+F96)</f>
        <v>317787422</v>
      </c>
      <c r="G97" s="65">
        <f t="shared" ref="G97:K97" si="21">SUM(G22+G23+G54+G62+G78+G85+G89+G96)</f>
        <v>342359813</v>
      </c>
      <c r="H97" s="66">
        <f t="shared" si="21"/>
        <v>235605670</v>
      </c>
      <c r="I97" s="64">
        <f t="shared" si="21"/>
        <v>80356400</v>
      </c>
      <c r="J97" s="65">
        <f t="shared" si="21"/>
        <v>73802712</v>
      </c>
      <c r="K97" s="67">
        <f t="shared" si="21"/>
        <v>64687556</v>
      </c>
    </row>
  </sheetData>
  <mergeCells count="8">
    <mergeCell ref="A1:K1"/>
    <mergeCell ref="G2:H2"/>
    <mergeCell ref="I3:K3"/>
    <mergeCell ref="G4:H4"/>
    <mergeCell ref="G5:H5"/>
    <mergeCell ref="C6:E6"/>
    <mergeCell ref="F6:H6"/>
    <mergeCell ref="I6:K6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&amp;R16. számú melléklet
a 7/2021(V.28.) önkormányzati rendelethez</oddHeader>
    <oddFooter>&amp;C40</oddFooter>
  </headerFooter>
  <rowBreaks count="2" manualBreakCount="2">
    <brk id="34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2021-05-26T06:40:36Z</dcterms:created>
  <dcterms:modified xsi:type="dcterms:W3CDTF">2021-05-26T06:40:52Z</dcterms:modified>
</cp:coreProperties>
</file>