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-Szerver\Grosz Daniel\2020 zárszám\mellékletek\"/>
    </mc:Choice>
  </mc:AlternateContent>
  <xr:revisionPtr revIDLastSave="0" documentId="8_{E90DE20C-083A-49CF-A07F-CC9DC7E1BA09}" xr6:coauthVersionLast="47" xr6:coauthVersionMax="47" xr10:uidLastSave="{00000000-0000-0000-0000-000000000000}"/>
  <bookViews>
    <workbookView xWindow="-120" yWindow="-120" windowWidth="29040" windowHeight="15840" xr2:uid="{A7931BFB-8634-4675-9298-3DE24ED1593B}"/>
  </bookViews>
  <sheets>
    <sheet name="mérleg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E11" i="1"/>
  <c r="F11" i="1"/>
  <c r="F28" i="1" s="1"/>
  <c r="G11" i="1"/>
  <c r="E12" i="1"/>
  <c r="F12" i="1"/>
  <c r="G12" i="1"/>
  <c r="E13" i="1"/>
  <c r="F13" i="1"/>
  <c r="G13" i="1"/>
  <c r="E15" i="1"/>
  <c r="F15" i="1"/>
  <c r="G15" i="1"/>
  <c r="H15" i="1" s="1"/>
  <c r="E19" i="1"/>
  <c r="F19" i="1"/>
  <c r="F24" i="1" s="1"/>
  <c r="G19" i="1"/>
  <c r="F21" i="1"/>
  <c r="G21" i="1"/>
  <c r="E22" i="1"/>
  <c r="E23" i="1" s="1"/>
  <c r="H22" i="1"/>
  <c r="F23" i="1"/>
  <c r="G23" i="1"/>
  <c r="H23" i="1" s="1"/>
  <c r="E28" i="1"/>
  <c r="G28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G51" i="1" s="1"/>
  <c r="E41" i="1"/>
  <c r="F41" i="1"/>
  <c r="G41" i="1"/>
  <c r="E44" i="1"/>
  <c r="F44" i="1"/>
  <c r="G44" i="1"/>
  <c r="E45" i="1"/>
  <c r="E46" i="1" s="1"/>
  <c r="F45" i="1"/>
  <c r="F46" i="1" s="1"/>
  <c r="G45" i="1"/>
  <c r="H10" i="1" l="1"/>
  <c r="H36" i="1"/>
  <c r="E17" i="1"/>
  <c r="E25" i="1" s="1"/>
  <c r="F51" i="1"/>
  <c r="F56" i="1" s="1"/>
  <c r="F50" i="1"/>
  <c r="E27" i="1"/>
  <c r="F43" i="1"/>
  <c r="F48" i="1" s="1"/>
  <c r="H13" i="1"/>
  <c r="H45" i="1"/>
  <c r="F47" i="1"/>
  <c r="H39" i="1"/>
  <c r="E43" i="1"/>
  <c r="E29" i="1"/>
  <c r="G24" i="1"/>
  <c r="H24" i="1" s="1"/>
  <c r="G50" i="1"/>
  <c r="H50" i="1" s="1"/>
  <c r="G46" i="1"/>
  <c r="G52" i="1" s="1"/>
  <c r="E47" i="1"/>
  <c r="E48" i="1" s="1"/>
  <c r="H37" i="1"/>
  <c r="G17" i="1"/>
  <c r="H11" i="1"/>
  <c r="F27" i="1"/>
  <c r="F55" i="1" s="1"/>
  <c r="E51" i="1"/>
  <c r="E56" i="1" s="1"/>
  <c r="G43" i="1"/>
  <c r="H19" i="1"/>
  <c r="F17" i="1"/>
  <c r="F25" i="1" s="1"/>
  <c r="H12" i="1"/>
  <c r="E50" i="1"/>
  <c r="E55" i="1" s="1"/>
  <c r="G29" i="1"/>
  <c r="G27" i="1"/>
  <c r="G56" i="1"/>
  <c r="F52" i="1"/>
  <c r="E52" i="1"/>
  <c r="H44" i="1"/>
  <c r="H41" i="1"/>
  <c r="H40" i="1"/>
  <c r="H38" i="1"/>
  <c r="H35" i="1"/>
  <c r="H28" i="1"/>
  <c r="F29" i="1"/>
  <c r="F57" i="1" s="1"/>
  <c r="E30" i="1" l="1"/>
  <c r="H51" i="1"/>
  <c r="F53" i="1"/>
  <c r="H56" i="1"/>
  <c r="G30" i="1"/>
  <c r="G25" i="1"/>
  <c r="H25" i="1" s="1"/>
  <c r="H43" i="1"/>
  <c r="H27" i="1"/>
  <c r="G47" i="1"/>
  <c r="H47" i="1" s="1"/>
  <c r="H52" i="1"/>
  <c r="G57" i="1"/>
  <c r="H57" i="1" s="1"/>
  <c r="G48" i="1"/>
  <c r="H48" i="1" s="1"/>
  <c r="H17" i="1"/>
  <c r="G55" i="1"/>
  <c r="H55" i="1" s="1"/>
  <c r="F30" i="1"/>
  <c r="H29" i="1"/>
  <c r="E53" i="1"/>
  <c r="E58" i="1" s="1"/>
  <c r="E57" i="1"/>
  <c r="G53" i="1"/>
  <c r="F58" i="1" l="1"/>
  <c r="H30" i="1"/>
  <c r="H53" i="1"/>
  <c r="G58" i="1"/>
</calcChain>
</file>

<file path=xl/sharedStrings.xml><?xml version="1.0" encoding="utf-8"?>
<sst xmlns="http://schemas.openxmlformats.org/spreadsheetml/2006/main" count="148" uniqueCount="109">
  <si>
    <t>BEVÉTELEK ÉS KIADÁSOK EGYENLEGE</t>
  </si>
  <si>
    <t>4.</t>
  </si>
  <si>
    <t>Finanszírozási bevétel -kiadás</t>
  </si>
  <si>
    <t>3.</t>
  </si>
  <si>
    <t>Felhalmozási célú bevételek - kiadások</t>
  </si>
  <si>
    <t>2.</t>
  </si>
  <si>
    <t>Működési célú bevételek - kiadások</t>
  </si>
  <si>
    <t>1.</t>
  </si>
  <si>
    <t>ÖNKORMÁNYZATI KIADÁSOK ÖSSZESEN</t>
  </si>
  <si>
    <t>finanszírozási kiadás</t>
  </si>
  <si>
    <t>Felhalmozási célú kiadások</t>
  </si>
  <si>
    <t>Működési célú kiadások</t>
  </si>
  <si>
    <t>KIADÁSOK ÖSSZESEN</t>
  </si>
  <si>
    <t>13.</t>
  </si>
  <si>
    <t>Finanszírozási kiadások</t>
  </si>
  <si>
    <t>Intézményfinanszírozás kiszűrése</t>
  </si>
  <si>
    <t>12.</t>
  </si>
  <si>
    <t>05915.</t>
  </si>
  <si>
    <t>K915</t>
  </si>
  <si>
    <t>Intézményfinanszírozás</t>
  </si>
  <si>
    <t>11.</t>
  </si>
  <si>
    <t>05914.</t>
  </si>
  <si>
    <t>K914</t>
  </si>
  <si>
    <t>Megelőlegezés</t>
  </si>
  <si>
    <t>10.</t>
  </si>
  <si>
    <t>Költségvetési kiadások összesen</t>
  </si>
  <si>
    <t>9.</t>
  </si>
  <si>
    <t>058.</t>
  </si>
  <si>
    <t>K8</t>
  </si>
  <si>
    <t>Egyéb felhalmozási célú kiadások</t>
  </si>
  <si>
    <t>8.</t>
  </si>
  <si>
    <t>057.</t>
  </si>
  <si>
    <t>K7</t>
  </si>
  <si>
    <t>Felújítások</t>
  </si>
  <si>
    <t>7.</t>
  </si>
  <si>
    <t>056.</t>
  </si>
  <si>
    <t>K6</t>
  </si>
  <si>
    <t>Beruházások</t>
  </si>
  <si>
    <t>6.</t>
  </si>
  <si>
    <t>055.</t>
  </si>
  <si>
    <t>K5</t>
  </si>
  <si>
    <t>Egyéb működési célú kiadások</t>
  </si>
  <si>
    <t>5.</t>
  </si>
  <si>
    <t>054.</t>
  </si>
  <si>
    <t>K4</t>
  </si>
  <si>
    <t>Ellátottak pénzbeli juttatásai</t>
  </si>
  <si>
    <t>053.</t>
  </si>
  <si>
    <t>K3</t>
  </si>
  <si>
    <t>Dologi kiadások</t>
  </si>
  <si>
    <t>052.</t>
  </si>
  <si>
    <t>K2</t>
  </si>
  <si>
    <t>Munkaadókat terh. jár. és szoc. hozzájár. adó</t>
  </si>
  <si>
    <t>051.</t>
  </si>
  <si>
    <t>K1</t>
  </si>
  <si>
    <t>Személyi juttatások</t>
  </si>
  <si>
    <t>Teljesítés     %-a</t>
  </si>
  <si>
    <t>Teljesítés</t>
  </si>
  <si>
    <t>Módosított előirányzat</t>
  </si>
  <si>
    <t>Eredeti előiirányzat</t>
  </si>
  <si>
    <t>Számlaszám</t>
  </si>
  <si>
    <t>Rovatszám</t>
  </si>
  <si>
    <t>Megnevezés</t>
  </si>
  <si>
    <t>Sorszám</t>
  </si>
  <si>
    <t>ÖNKORMÁNYZATI BEVÉTELEK ÖSSZESEN</t>
  </si>
  <si>
    <t>Finanszírozási bevétel</t>
  </si>
  <si>
    <t>Felhalmozási célú bevételek</t>
  </si>
  <si>
    <t>Működési célú bevételek</t>
  </si>
  <si>
    <t>BEVÉTELEK ÖSSZESEN</t>
  </si>
  <si>
    <t>Finanszírozási bevételek</t>
  </si>
  <si>
    <t>98.</t>
  </si>
  <si>
    <t>B816</t>
  </si>
  <si>
    <t>14.</t>
  </si>
  <si>
    <t>098.</t>
  </si>
  <si>
    <t>B815</t>
  </si>
  <si>
    <t xml:space="preserve">Áht-n belüli megelőlegezések </t>
  </si>
  <si>
    <t>B813</t>
  </si>
  <si>
    <t>Maradvány igénybevétele - felhalmozási</t>
  </si>
  <si>
    <t>Maradvány igénybevétele - működési</t>
  </si>
  <si>
    <t>B811</t>
  </si>
  <si>
    <t>Hitel-, kölcsönfelvétel áht-n kívülről - felhalm.</t>
  </si>
  <si>
    <t>Költségvetési bevételek összesen</t>
  </si>
  <si>
    <t>097.</t>
  </si>
  <si>
    <t>B7</t>
  </si>
  <si>
    <t>Felhalm. célú átvett pénzeszközök</t>
  </si>
  <si>
    <t>096.</t>
  </si>
  <si>
    <t>B6</t>
  </si>
  <si>
    <t>Műk. célú átvett pénzeszközök</t>
  </si>
  <si>
    <t>095.</t>
  </si>
  <si>
    <t>B5</t>
  </si>
  <si>
    <t>Felhalmozási bevételek</t>
  </si>
  <si>
    <t>094.</t>
  </si>
  <si>
    <t>B4</t>
  </si>
  <si>
    <t>Működési bevételek</t>
  </si>
  <si>
    <t>093.</t>
  </si>
  <si>
    <t>B3</t>
  </si>
  <si>
    <t>Közhatalmi bevételek</t>
  </si>
  <si>
    <t>092.</t>
  </si>
  <si>
    <t>B2</t>
  </si>
  <si>
    <t>Felhalm. célú támog. áht-n belülről</t>
  </si>
  <si>
    <t>091.</t>
  </si>
  <si>
    <t>B1</t>
  </si>
  <si>
    <t>Műk. célú támog. áht-n belülről</t>
  </si>
  <si>
    <t>Teljesítés  %-a</t>
  </si>
  <si>
    <t>Önkormányzat</t>
  </si>
  <si>
    <t>2019. évi eredeti előirányzat</t>
  </si>
  <si>
    <t>adatok forintban</t>
  </si>
  <si>
    <t>2020. évi Összesített költségvetési mérlege kiemelt előirányzatok és feladattípusok szerinti bontásban</t>
  </si>
  <si>
    <t>Tataháza Községi Önkormányzat</t>
  </si>
  <si>
    <t>1. melléklet a 4/2021.(05.31.)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</si>
</sst>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2">
    <xf numFmtId="0" fontId="0" fillId="0" borderId="0" xfId="0"/>
    <xf numFmtId="2" fontId="0" fillId="0" borderId="0" xfId="0" applyNumberFormat="1"/>
    <xf numFmtId="2" fontId="2" fillId="2" borderId="1" xfId="1" applyNumberFormat="1" applyFont="1" applyFill="1" applyBorder="1" applyAlignment="1">
      <alignment vertical="center"/>
    </xf>
    <xf numFmtId="3" fontId="2" fillId="2" borderId="2" xfId="1" applyNumberFormat="1" applyFont="1" applyFill="1" applyBorder="1" applyAlignment="1">
      <alignment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2" fontId="3" fillId="0" borderId="5" xfId="1" applyNumberFormat="1" applyFont="1" applyBorder="1" applyAlignment="1">
      <alignment vertical="center"/>
    </xf>
    <xf numFmtId="3" fontId="3" fillId="0" borderId="6" xfId="1" applyNumberFormat="1" applyFont="1" applyBorder="1" applyAlignment="1">
      <alignment vertic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6" xfId="1" applyFont="1" applyBorder="1" applyAlignment="1">
      <alignment horizontal="center" vertical="center"/>
    </xf>
    <xf numFmtId="2" fontId="2" fillId="0" borderId="3" xfId="1" applyNumberFormat="1" applyFont="1" applyBorder="1" applyAlignment="1">
      <alignment vertical="center"/>
    </xf>
    <xf numFmtId="0" fontId="1" fillId="0" borderId="0" xfId="1"/>
    <xf numFmtId="0" fontId="3" fillId="0" borderId="2" xfId="1" applyFont="1" applyBorder="1" applyAlignment="1">
      <alignment vertical="center"/>
    </xf>
    <xf numFmtId="2" fontId="2" fillId="2" borderId="17" xfId="1" applyNumberFormat="1" applyFont="1" applyFill="1" applyBorder="1" applyAlignment="1">
      <alignment vertical="center"/>
    </xf>
    <xf numFmtId="0" fontId="2" fillId="2" borderId="18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2" fontId="3" fillId="0" borderId="20" xfId="1" applyNumberFormat="1" applyFont="1" applyBorder="1" applyAlignment="1">
      <alignment vertical="center"/>
    </xf>
    <xf numFmtId="3" fontId="3" fillId="0" borderId="21" xfId="1" applyNumberFormat="1" applyFont="1" applyBorder="1" applyAlignment="1">
      <alignment vertical="center"/>
    </xf>
    <xf numFmtId="0" fontId="3" fillId="0" borderId="22" xfId="1" applyFont="1" applyBorder="1" applyAlignment="1">
      <alignment horizontal="center" vertical="center"/>
    </xf>
    <xf numFmtId="3" fontId="3" fillId="0" borderId="23" xfId="1" applyNumberFormat="1" applyFont="1" applyBorder="1" applyAlignment="1">
      <alignment vertical="center"/>
    </xf>
    <xf numFmtId="0" fontId="3" fillId="0" borderId="24" xfId="1" applyFont="1" applyBorder="1" applyAlignment="1">
      <alignment horizontal="left" vertical="center"/>
    </xf>
    <xf numFmtId="0" fontId="3" fillId="0" borderId="25" xfId="1" applyFont="1" applyBorder="1" applyAlignment="1">
      <alignment horizontal="left" vertical="center"/>
    </xf>
    <xf numFmtId="3" fontId="3" fillId="0" borderId="26" xfId="1" applyNumberFormat="1" applyFont="1" applyBorder="1" applyAlignment="1">
      <alignment vertical="center"/>
    </xf>
    <xf numFmtId="2" fontId="2" fillId="0" borderId="27" xfId="1" applyNumberFormat="1" applyFont="1" applyBorder="1" applyAlignment="1">
      <alignment vertical="center"/>
    </xf>
    <xf numFmtId="3" fontId="2" fillId="2" borderId="19" xfId="1" applyNumberFormat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/>
    </xf>
    <xf numFmtId="2" fontId="2" fillId="2" borderId="28" xfId="1" applyNumberFormat="1" applyFont="1" applyFill="1" applyBorder="1" applyAlignment="1">
      <alignment vertical="center"/>
    </xf>
    <xf numFmtId="3" fontId="2" fillId="2" borderId="29" xfId="1" applyNumberFormat="1" applyFont="1" applyFill="1" applyBorder="1" applyAlignment="1">
      <alignment vertical="center"/>
    </xf>
    <xf numFmtId="3" fontId="2" fillId="2" borderId="30" xfId="1" applyNumberFormat="1" applyFont="1" applyFill="1" applyBorder="1" applyAlignment="1">
      <alignment vertical="center"/>
    </xf>
    <xf numFmtId="0" fontId="3" fillId="2" borderId="31" xfId="1" applyFont="1" applyFill="1" applyBorder="1" applyAlignment="1">
      <alignment horizontal="left" vertical="center"/>
    </xf>
    <xf numFmtId="0" fontId="3" fillId="2" borderId="32" xfId="1" applyFont="1" applyFill="1" applyBorder="1" applyAlignment="1">
      <alignment horizontal="left" vertical="center"/>
    </xf>
    <xf numFmtId="0" fontId="3" fillId="2" borderId="33" xfId="1" applyFont="1" applyFill="1" applyBorder="1" applyAlignment="1">
      <alignment horizontal="left" vertical="center"/>
    </xf>
    <xf numFmtId="0" fontId="3" fillId="2" borderId="34" xfId="1" applyFont="1" applyFill="1" applyBorder="1" applyAlignment="1">
      <alignment horizontal="center" vertical="center"/>
    </xf>
    <xf numFmtId="2" fontId="2" fillId="0" borderId="20" xfId="1" applyNumberFormat="1" applyFont="1" applyBorder="1" applyAlignment="1">
      <alignment vertical="center"/>
    </xf>
    <xf numFmtId="3" fontId="3" fillId="0" borderId="22" xfId="1" applyNumberFormat="1" applyFont="1" applyBorder="1" applyAlignment="1">
      <alignment vertical="center"/>
    </xf>
    <xf numFmtId="0" fontId="3" fillId="0" borderId="35" xfId="1" applyFont="1" applyBorder="1" applyAlignment="1">
      <alignment horizontal="left" vertical="center"/>
    </xf>
    <xf numFmtId="0" fontId="3" fillId="0" borderId="36" xfId="1" applyFont="1" applyBorder="1" applyAlignment="1">
      <alignment horizontal="left" vertical="center"/>
    </xf>
    <xf numFmtId="0" fontId="3" fillId="0" borderId="37" xfId="1" applyFont="1" applyBorder="1" applyAlignment="1">
      <alignment horizontal="left" vertical="center"/>
    </xf>
    <xf numFmtId="3" fontId="3" fillId="0" borderId="11" xfId="1" applyNumberFormat="1" applyFont="1" applyBorder="1" applyAlignment="1">
      <alignment vertical="center"/>
    </xf>
    <xf numFmtId="3" fontId="3" fillId="0" borderId="12" xfId="1" applyNumberFormat="1" applyFont="1" applyBorder="1" applyAlignment="1">
      <alignment vertical="center"/>
    </xf>
    <xf numFmtId="3" fontId="3" fillId="0" borderId="38" xfId="1" applyNumberFormat="1" applyFont="1" applyBorder="1" applyAlignment="1">
      <alignment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vertical="center"/>
    </xf>
    <xf numFmtId="0" fontId="3" fillId="0" borderId="38" xfId="1" applyFont="1" applyBorder="1" applyAlignment="1">
      <alignment horizontal="center" vertical="center"/>
    </xf>
    <xf numFmtId="2" fontId="2" fillId="0" borderId="5" xfId="1" applyNumberFormat="1" applyFont="1" applyBorder="1" applyAlignment="1">
      <alignment vertical="center"/>
    </xf>
    <xf numFmtId="3" fontId="3" fillId="0" borderId="16" xfId="1" applyNumberFormat="1" applyFont="1" applyBorder="1" applyAlignment="1">
      <alignment vertical="center"/>
    </xf>
    <xf numFmtId="0" fontId="3" fillId="0" borderId="15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4" fillId="0" borderId="39" xfId="1" applyFont="1" applyBorder="1" applyAlignment="1">
      <alignment vertical="center" wrapText="1"/>
    </xf>
    <xf numFmtId="2" fontId="2" fillId="1" borderId="40" xfId="1" applyNumberFormat="1" applyFont="1" applyFill="1" applyBorder="1" applyAlignment="1">
      <alignment horizontal="right" vertical="center"/>
    </xf>
    <xf numFmtId="3" fontId="2" fillId="1" borderId="41" xfId="1" applyNumberFormat="1" applyFont="1" applyFill="1" applyBorder="1" applyAlignment="1">
      <alignment horizontal="right" vertical="center"/>
    </xf>
    <xf numFmtId="0" fontId="2" fillId="1" borderId="3" xfId="1" applyFont="1" applyFill="1" applyBorder="1" applyAlignment="1">
      <alignment horizontal="left" vertical="center"/>
    </xf>
    <xf numFmtId="0" fontId="2" fillId="1" borderId="4" xfId="1" applyFont="1" applyFill="1" applyBorder="1" applyAlignment="1">
      <alignment horizontal="left" vertical="center"/>
    </xf>
    <xf numFmtId="0" fontId="2" fillId="1" borderId="18" xfId="1" applyFont="1" applyFill="1" applyBorder="1" applyAlignment="1">
      <alignment horizontal="left" vertical="center"/>
    </xf>
    <xf numFmtId="0" fontId="3" fillId="1" borderId="41" xfId="1" applyFont="1" applyFill="1" applyBorder="1" applyAlignment="1">
      <alignment horizontal="center" vertical="center"/>
    </xf>
    <xf numFmtId="2" fontId="2" fillId="0" borderId="29" xfId="1" applyNumberFormat="1" applyFont="1" applyBorder="1" applyAlignment="1">
      <alignment vertical="center" wrapText="1"/>
    </xf>
    <xf numFmtId="3" fontId="3" fillId="0" borderId="36" xfId="1" applyNumberFormat="1" applyFont="1" applyBorder="1" applyAlignment="1">
      <alignment vertical="center" wrapText="1"/>
    </xf>
    <xf numFmtId="3" fontId="3" fillId="0" borderId="29" xfId="1" applyNumberFormat="1" applyFont="1" applyBorder="1" applyAlignment="1">
      <alignment vertical="center" wrapText="1"/>
    </xf>
    <xf numFmtId="3" fontId="3" fillId="0" borderId="23" xfId="1" applyNumberFormat="1" applyFont="1" applyBorder="1" applyAlignment="1">
      <alignment vertical="center" wrapText="1"/>
    </xf>
    <xf numFmtId="0" fontId="3" fillId="0" borderId="42" xfId="1" applyFont="1" applyBorder="1" applyAlignment="1">
      <alignment horizontal="center" vertical="center"/>
    </xf>
    <xf numFmtId="0" fontId="3" fillId="0" borderId="10" xfId="1" applyFont="1" applyBorder="1" applyAlignment="1">
      <alignment vertical="center" wrapText="1"/>
    </xf>
    <xf numFmtId="2" fontId="2" fillId="0" borderId="43" xfId="1" applyNumberFormat="1" applyFont="1" applyBorder="1" applyAlignment="1">
      <alignment vertical="center" wrapText="1"/>
    </xf>
    <xf numFmtId="3" fontId="3" fillId="0" borderId="38" xfId="1" applyNumberFormat="1" applyFont="1" applyBorder="1" applyAlignment="1">
      <alignment vertical="center" wrapText="1"/>
    </xf>
    <xf numFmtId="2" fontId="2" fillId="0" borderId="20" xfId="1" applyNumberFormat="1" applyFont="1" applyBorder="1" applyAlignment="1">
      <alignment vertical="center" wrapText="1"/>
    </xf>
    <xf numFmtId="0" fontId="3" fillId="0" borderId="44" xfId="1" applyFont="1" applyBorder="1" applyAlignment="1">
      <alignment horizontal="center" vertical="center"/>
    </xf>
    <xf numFmtId="0" fontId="3" fillId="0" borderId="12" xfId="1" applyFont="1" applyBorder="1" applyAlignment="1">
      <alignment vertical="center" wrapText="1"/>
    </xf>
    <xf numFmtId="2" fontId="2" fillId="0" borderId="5" xfId="1" applyNumberFormat="1" applyFont="1" applyBorder="1" applyAlignment="1">
      <alignment vertical="center" wrapText="1"/>
    </xf>
    <xf numFmtId="3" fontId="3" fillId="0" borderId="45" xfId="1" applyNumberFormat="1" applyFont="1" applyBorder="1" applyAlignment="1">
      <alignment vertical="center" wrapText="1"/>
    </xf>
    <xf numFmtId="0" fontId="3" fillId="0" borderId="46" xfId="1" applyFont="1" applyBorder="1" applyAlignment="1">
      <alignment horizontal="center" vertical="center"/>
    </xf>
    <xf numFmtId="0" fontId="3" fillId="0" borderId="39" xfId="1" applyFont="1" applyBorder="1" applyAlignment="1">
      <alignment vertical="center" wrapText="1"/>
    </xf>
    <xf numFmtId="2" fontId="2" fillId="2" borderId="17" xfId="1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47" xfId="1" applyNumberFormat="1" applyFont="1" applyFill="1" applyBorder="1" applyAlignment="1">
      <alignment horizontal="center" vertical="center" wrapText="1"/>
    </xf>
    <xf numFmtId="3" fontId="2" fillId="2" borderId="48" xfId="1" applyNumberFormat="1" applyFont="1" applyFill="1" applyBorder="1" applyAlignment="1">
      <alignment horizontal="center" vertical="center" wrapText="1"/>
    </xf>
    <xf numFmtId="0" fontId="2" fillId="2" borderId="33" xfId="1" applyFont="1" applyFill="1" applyBorder="1" applyAlignment="1">
      <alignment horizontal="center" vertical="center" wrapText="1"/>
    </xf>
    <xf numFmtId="0" fontId="2" fillId="2" borderId="49" xfId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 wrapText="1"/>
    </xf>
    <xf numFmtId="3" fontId="2" fillId="2" borderId="50" xfId="1" applyNumberFormat="1" applyFont="1" applyFill="1" applyBorder="1" applyAlignment="1">
      <alignment horizontal="center" vertical="center"/>
    </xf>
    <xf numFmtId="3" fontId="2" fillId="2" borderId="51" xfId="1" applyNumberFormat="1" applyFont="1" applyFill="1" applyBorder="1" applyAlignment="1">
      <alignment horizontal="center" vertical="center"/>
    </xf>
    <xf numFmtId="3" fontId="2" fillId="2" borderId="19" xfId="1" applyNumberFormat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2" fontId="2" fillId="0" borderId="8" xfId="1" applyNumberFormat="1" applyFont="1" applyBorder="1" applyAlignment="1">
      <alignment vertical="center"/>
    </xf>
    <xf numFmtId="2" fontId="2" fillId="0" borderId="52" xfId="1" applyNumberFormat="1" applyFont="1" applyBorder="1" applyAlignment="1">
      <alignment vertical="center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3" fontId="0" fillId="0" borderId="0" xfId="0" applyNumberFormat="1"/>
    <xf numFmtId="2" fontId="2" fillId="3" borderId="5" xfId="1" applyNumberFormat="1" applyFont="1" applyFill="1" applyBorder="1" applyAlignment="1">
      <alignment vertical="center"/>
    </xf>
    <xf numFmtId="2" fontId="3" fillId="0" borderId="29" xfId="1" applyNumberFormat="1" applyFont="1" applyBorder="1" applyAlignment="1">
      <alignment vertical="center"/>
    </xf>
    <xf numFmtId="0" fontId="3" fillId="0" borderId="31" xfId="1" applyFont="1" applyBorder="1" applyAlignment="1">
      <alignment horizontal="left" vertical="center"/>
    </xf>
    <xf numFmtId="0" fontId="3" fillId="0" borderId="32" xfId="1" applyFont="1" applyBorder="1" applyAlignment="1">
      <alignment horizontal="left" vertical="center"/>
    </xf>
    <xf numFmtId="0" fontId="3" fillId="0" borderId="33" xfId="1" applyFont="1" applyBorder="1" applyAlignment="1">
      <alignment horizontal="left" vertical="center"/>
    </xf>
    <xf numFmtId="3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2" xfId="1" applyFont="1" applyBorder="1" applyAlignment="1">
      <alignment horizontal="center" vertical="center"/>
    </xf>
    <xf numFmtId="3" fontId="2" fillId="2" borderId="48" xfId="1" applyNumberFormat="1" applyFont="1" applyFill="1" applyBorder="1" applyAlignment="1">
      <alignment vertical="center"/>
    </xf>
    <xf numFmtId="3" fontId="2" fillId="2" borderId="17" xfId="1" applyNumberFormat="1" applyFont="1" applyFill="1" applyBorder="1" applyAlignment="1">
      <alignment vertical="center"/>
    </xf>
    <xf numFmtId="2" fontId="2" fillId="2" borderId="31" xfId="1" applyNumberFormat="1" applyFont="1" applyFill="1" applyBorder="1" applyAlignment="1">
      <alignment vertical="center" wrapText="1"/>
    </xf>
    <xf numFmtId="3" fontId="3" fillId="2" borderId="29" xfId="1" applyNumberFormat="1" applyFont="1" applyFill="1" applyBorder="1" applyAlignment="1">
      <alignment vertical="center"/>
    </xf>
    <xf numFmtId="0" fontId="3" fillId="2" borderId="32" xfId="1" applyFont="1" applyFill="1" applyBorder="1" applyAlignment="1">
      <alignment horizontal="center" vertical="center"/>
    </xf>
    <xf numFmtId="0" fontId="3" fillId="2" borderId="33" xfId="1" applyFont="1" applyFill="1" applyBorder="1" applyAlignment="1">
      <alignment vertical="center"/>
    </xf>
    <xf numFmtId="0" fontId="3" fillId="2" borderId="30" xfId="1" applyFont="1" applyFill="1" applyBorder="1" applyAlignment="1">
      <alignment horizontal="center" vertical="center"/>
    </xf>
    <xf numFmtId="2" fontId="2" fillId="0" borderId="35" xfId="1" applyNumberFormat="1" applyFont="1" applyBorder="1" applyAlignment="1">
      <alignment vertical="center" wrapText="1"/>
    </xf>
    <xf numFmtId="3" fontId="3" fillId="0" borderId="20" xfId="1" applyNumberFormat="1" applyFont="1" applyBorder="1" applyAlignment="1">
      <alignment vertical="center"/>
    </xf>
    <xf numFmtId="0" fontId="3" fillId="0" borderId="37" xfId="1" applyFont="1" applyBorder="1" applyAlignment="1">
      <alignment horizontal="center" vertical="center"/>
    </xf>
    <xf numFmtId="0" fontId="3" fillId="0" borderId="10" xfId="1" applyFont="1" applyBorder="1" applyAlignment="1">
      <alignment vertical="center"/>
    </xf>
    <xf numFmtId="2" fontId="2" fillId="0" borderId="24" xfId="1" applyNumberFormat="1" applyFont="1" applyBorder="1" applyAlignment="1">
      <alignment vertical="center" wrapText="1"/>
    </xf>
    <xf numFmtId="2" fontId="2" fillId="0" borderId="53" xfId="1" applyNumberFormat="1" applyFont="1" applyBorder="1" applyAlignment="1">
      <alignment vertical="center" wrapText="1"/>
    </xf>
    <xf numFmtId="0" fontId="3" fillId="0" borderId="5" xfId="1" applyFont="1" applyBorder="1" applyAlignment="1">
      <alignment vertical="center"/>
    </xf>
    <xf numFmtId="0" fontId="3" fillId="0" borderId="54" xfId="1" applyFont="1" applyBorder="1" applyAlignment="1">
      <alignment vertical="center"/>
    </xf>
    <xf numFmtId="0" fontId="1" fillId="0" borderId="54" xfId="1" applyBorder="1"/>
    <xf numFmtId="0" fontId="3" fillId="0" borderId="55" xfId="1" applyFont="1" applyBorder="1" applyAlignment="1">
      <alignment horizontal="center" vertical="center"/>
    </xf>
    <xf numFmtId="0" fontId="3" fillId="0" borderId="55" xfId="1" applyFont="1" applyBorder="1" applyAlignment="1">
      <alignment vertical="center"/>
    </xf>
    <xf numFmtId="0" fontId="3" fillId="0" borderId="34" xfId="1" applyFont="1" applyBorder="1" applyAlignment="1">
      <alignment horizontal="center" vertical="center"/>
    </xf>
    <xf numFmtId="2" fontId="2" fillId="1" borderId="1" xfId="1" applyNumberFormat="1" applyFont="1" applyFill="1" applyBorder="1" applyAlignment="1">
      <alignment vertical="center" wrapText="1"/>
    </xf>
    <xf numFmtId="3" fontId="2" fillId="1" borderId="19" xfId="1" applyNumberFormat="1" applyFont="1" applyFill="1" applyBorder="1" applyAlignment="1">
      <alignment horizontal="right" vertical="center"/>
    </xf>
    <xf numFmtId="3" fontId="2" fillId="1" borderId="1" xfId="1" applyNumberFormat="1" applyFont="1" applyFill="1" applyBorder="1" applyAlignment="1">
      <alignment horizontal="right" vertical="center"/>
    </xf>
    <xf numFmtId="0" fontId="3" fillId="1" borderId="19" xfId="1" applyFont="1" applyFill="1" applyBorder="1" applyAlignment="1">
      <alignment horizontal="center" vertical="center"/>
    </xf>
    <xf numFmtId="3" fontId="3" fillId="0" borderId="56" xfId="1" applyNumberFormat="1" applyFont="1" applyBorder="1" applyAlignment="1">
      <alignment vertical="center" wrapText="1"/>
    </xf>
    <xf numFmtId="3" fontId="3" fillId="0" borderId="43" xfId="1" applyNumberFormat="1" applyFont="1" applyBorder="1" applyAlignment="1">
      <alignment vertical="center" wrapText="1"/>
    </xf>
    <xf numFmtId="3" fontId="3" fillId="0" borderId="20" xfId="1" applyNumberFormat="1" applyFont="1" applyBorder="1" applyAlignment="1">
      <alignment vertical="center" wrapText="1"/>
    </xf>
    <xf numFmtId="3" fontId="3" fillId="0" borderId="26" xfId="1" applyNumberFormat="1" applyFont="1" applyBorder="1" applyAlignment="1">
      <alignment vertical="center" wrapText="1"/>
    </xf>
    <xf numFmtId="3" fontId="3" fillId="0" borderId="5" xfId="1" applyNumberFormat="1" applyFont="1" applyBorder="1" applyAlignment="1">
      <alignment vertical="center" wrapText="1"/>
    </xf>
    <xf numFmtId="0" fontId="1" fillId="0" borderId="57" xfId="1" applyBorder="1" applyAlignment="1">
      <alignment horizontal="center" vertical="center" wrapText="1"/>
    </xf>
    <xf numFmtId="0" fontId="1" fillId="0" borderId="47" xfId="1" applyBorder="1" applyAlignment="1">
      <alignment horizontal="center" vertical="center" wrapText="1"/>
    </xf>
    <xf numFmtId="0" fontId="1" fillId="0" borderId="48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center" vertical="center"/>
    </xf>
    <xf numFmtId="0" fontId="1" fillId="0" borderId="58" xfId="1" applyBorder="1" applyAlignment="1">
      <alignment horizontal="center" vertical="center" wrapText="1"/>
    </xf>
    <xf numFmtId="0" fontId="1" fillId="0" borderId="55" xfId="1" applyBorder="1" applyAlignment="1">
      <alignment horizontal="center" vertical="center" wrapText="1"/>
    </xf>
    <xf numFmtId="0" fontId="1" fillId="0" borderId="34" xfId="1" applyBorder="1" applyAlignment="1">
      <alignment horizontal="center" vertical="center" wrapText="1"/>
    </xf>
    <xf numFmtId="0" fontId="2" fillId="2" borderId="59" xfId="1" applyFont="1" applyFill="1" applyBorder="1" applyAlignment="1">
      <alignment horizontal="center" vertical="center" wrapText="1"/>
    </xf>
    <xf numFmtId="0" fontId="2" fillId="2" borderId="60" xfId="1" applyFont="1" applyFill="1" applyBorder="1" applyAlignment="1">
      <alignment horizontal="center" vertical="center" wrapText="1"/>
    </xf>
    <xf numFmtId="0" fontId="2" fillId="2" borderId="41" xfId="1" applyFont="1" applyFill="1" applyBorder="1" applyAlignment="1">
      <alignment horizontal="center" vertical="center" wrapText="1"/>
    </xf>
    <xf numFmtId="3" fontId="2" fillId="0" borderId="8" xfId="1" applyNumberFormat="1" applyFont="1" applyBorder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2" fontId="5" fillId="0" borderId="0" xfId="1" applyNumberFormat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</cellXfs>
  <cellStyles count="2">
    <cellStyle name="Normál" xfId="0" builtinId="0"/>
    <cellStyle name="Normál 2" xfId="1" xr:uid="{D8906F0D-6189-4B4E-90CF-B125CC24CB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.MÉRLEG"/>
    </sheetNames>
    <sheetDataSet>
      <sheetData sheetId="0">
        <row r="10">
          <cell r="C10">
            <v>160336574</v>
          </cell>
          <cell r="D10">
            <v>184732271</v>
          </cell>
          <cell r="E10">
            <v>185773132</v>
          </cell>
        </row>
        <row r="11">
          <cell r="C11">
            <v>8003808</v>
          </cell>
          <cell r="D11">
            <v>29717959</v>
          </cell>
          <cell r="E11">
            <v>34717959</v>
          </cell>
        </row>
        <row r="12">
          <cell r="C12">
            <v>21794000</v>
          </cell>
          <cell r="D12">
            <v>21794200</v>
          </cell>
          <cell r="E12">
            <v>18921668</v>
          </cell>
        </row>
        <row r="13">
          <cell r="H13">
            <v>9508646</v>
          </cell>
          <cell r="I13">
            <v>9508646</v>
          </cell>
          <cell r="J13">
            <v>1776830</v>
          </cell>
        </row>
        <row r="14">
          <cell r="H14">
            <v>13204500</v>
          </cell>
          <cell r="I14">
            <v>43330139</v>
          </cell>
          <cell r="J14">
            <v>43301382</v>
          </cell>
        </row>
        <row r="17">
          <cell r="H17">
            <v>59437296</v>
          </cell>
          <cell r="I17">
            <v>68528626</v>
          </cell>
          <cell r="J17">
            <v>12324975</v>
          </cell>
        </row>
        <row r="18">
          <cell r="H18">
            <v>24019209</v>
          </cell>
          <cell r="I18">
            <v>39278847</v>
          </cell>
          <cell r="J18">
            <v>18390583</v>
          </cell>
        </row>
        <row r="22">
          <cell r="C22">
            <v>95255199</v>
          </cell>
          <cell r="D22">
            <v>101247600</v>
          </cell>
          <cell r="E22">
            <v>93431440</v>
          </cell>
          <cell r="H22">
            <v>25160450</v>
          </cell>
          <cell r="I22">
            <v>26945150</v>
          </cell>
          <cell r="J22">
            <v>25961153</v>
          </cell>
        </row>
        <row r="23">
          <cell r="D23">
            <v>2368867</v>
          </cell>
          <cell r="E23">
            <v>5852999</v>
          </cell>
          <cell r="H23">
            <v>3070373</v>
          </cell>
          <cell r="I23">
            <v>5439240</v>
          </cell>
          <cell r="J23">
            <v>5439240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MK MÉRLEG"/>
    </sheetNames>
    <sheetDataSet>
      <sheetData sheetId="0">
        <row r="9">
          <cell r="H9">
            <v>19615146</v>
          </cell>
          <cell r="I9">
            <v>20523399</v>
          </cell>
          <cell r="J9">
            <v>19071086</v>
          </cell>
        </row>
        <row r="10">
          <cell r="H10">
            <v>2233704</v>
          </cell>
          <cell r="I10">
            <v>2307301</v>
          </cell>
          <cell r="J10">
            <v>2157867</v>
          </cell>
        </row>
        <row r="11">
          <cell r="C11">
            <v>0</v>
          </cell>
          <cell r="D11">
            <v>2917</v>
          </cell>
          <cell r="E11">
            <v>2917</v>
          </cell>
          <cell r="H11">
            <v>3311600</v>
          </cell>
          <cell r="I11">
            <v>4237124</v>
          </cell>
          <cell r="J11">
            <v>4237117</v>
          </cell>
        </row>
        <row r="12">
          <cell r="C12">
            <v>0</v>
          </cell>
          <cell r="D12">
            <v>63600</v>
          </cell>
          <cell r="E12">
            <v>63600</v>
          </cell>
        </row>
        <row r="13">
          <cell r="H13">
            <v>0</v>
          </cell>
        </row>
        <row r="16">
          <cell r="H16">
            <v>0</v>
          </cell>
          <cell r="I16">
            <v>0</v>
          </cell>
          <cell r="J16">
            <v>0</v>
          </cell>
        </row>
        <row r="21">
          <cell r="D21">
            <v>56157</v>
          </cell>
          <cell r="E21">
            <v>203055</v>
          </cell>
        </row>
        <row r="22">
          <cell r="C22">
            <v>25160450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4BF0E-AEEB-42A2-B36B-D81A559117EB}">
  <sheetPr>
    <tabColor rgb="FF92D050"/>
  </sheetPr>
  <dimension ref="A1:L58"/>
  <sheetViews>
    <sheetView tabSelected="1" view="pageBreakPreview" zoomScale="60" zoomScaleNormal="106" workbookViewId="0">
      <selection activeCell="Q40" sqref="Q40"/>
    </sheetView>
  </sheetViews>
  <sheetFormatPr defaultRowHeight="12.75" x14ac:dyDescent="0.2"/>
  <cols>
    <col min="1" max="1" width="8.42578125" bestFit="1" customWidth="1"/>
    <col min="2" max="2" width="36.85546875" bestFit="1" customWidth="1"/>
    <col min="3" max="3" width="10.28515625" bestFit="1" customWidth="1"/>
    <col min="4" max="4" width="11.28515625" bestFit="1" customWidth="1"/>
    <col min="5" max="6" width="11.42578125" bestFit="1" customWidth="1"/>
    <col min="7" max="7" width="10.85546875" bestFit="1" customWidth="1"/>
    <col min="8" max="8" width="13.85546875" style="1" bestFit="1" customWidth="1"/>
    <col min="10" max="11" width="11.7109375" bestFit="1" customWidth="1"/>
    <col min="12" max="12" width="12.7109375" customWidth="1"/>
  </cols>
  <sheetData>
    <row r="1" spans="1:8" ht="15.75" x14ac:dyDescent="0.2">
      <c r="A1" s="151" t="s">
        <v>108</v>
      </c>
      <c r="B1" s="151"/>
      <c r="C1" s="151"/>
      <c r="D1" s="151"/>
      <c r="E1" s="151"/>
      <c r="F1" s="151"/>
      <c r="G1" s="151"/>
      <c r="H1" s="151"/>
    </row>
    <row r="2" spans="1:8" x14ac:dyDescent="0.2">
      <c r="A2" s="150"/>
      <c r="B2" s="150"/>
      <c r="C2" s="150"/>
      <c r="D2" s="150"/>
      <c r="E2" s="150"/>
      <c r="F2" s="150"/>
      <c r="G2" s="150"/>
      <c r="H2" s="150"/>
    </row>
    <row r="3" spans="1:8" ht="15.75" x14ac:dyDescent="0.25">
      <c r="A3" s="149" t="s">
        <v>107</v>
      </c>
      <c r="B3" s="149"/>
      <c r="C3" s="149"/>
      <c r="D3" s="149"/>
      <c r="E3" s="149"/>
      <c r="F3" s="149"/>
      <c r="G3" s="149"/>
      <c r="H3" s="149"/>
    </row>
    <row r="4" spans="1:8" ht="15.75" x14ac:dyDescent="0.2">
      <c r="A4" s="148" t="s">
        <v>106</v>
      </c>
      <c r="B4" s="148"/>
      <c r="C4" s="148"/>
      <c r="D4" s="148"/>
      <c r="E4" s="148"/>
      <c r="F4" s="148"/>
      <c r="G4" s="148"/>
      <c r="H4" s="148"/>
    </row>
    <row r="6" spans="1:8" ht="13.5" thickBot="1" x14ac:dyDescent="0.25">
      <c r="A6" s="21"/>
      <c r="B6" s="21"/>
      <c r="C6" s="21"/>
      <c r="D6" s="21"/>
      <c r="E6" s="21"/>
      <c r="F6" s="21"/>
      <c r="G6" s="147" t="s">
        <v>105</v>
      </c>
      <c r="H6" s="147"/>
    </row>
    <row r="7" spans="1:8" ht="13.5" thickBot="1" x14ac:dyDescent="0.25">
      <c r="A7" s="146" t="s">
        <v>62</v>
      </c>
      <c r="B7" s="145" t="s">
        <v>61</v>
      </c>
      <c r="C7" s="145" t="s">
        <v>60</v>
      </c>
      <c r="D7" s="144" t="s">
        <v>59</v>
      </c>
      <c r="E7" s="89" t="s">
        <v>104</v>
      </c>
      <c r="F7" s="88"/>
      <c r="G7" s="88"/>
      <c r="H7" s="87"/>
    </row>
    <row r="8" spans="1:8" ht="13.5" thickBot="1" x14ac:dyDescent="0.25">
      <c r="A8" s="143"/>
      <c r="B8" s="142"/>
      <c r="C8" s="142"/>
      <c r="D8" s="141"/>
      <c r="E8" s="140" t="s">
        <v>103</v>
      </c>
      <c r="F8" s="139"/>
      <c r="G8" s="139"/>
      <c r="H8" s="138"/>
    </row>
    <row r="9" spans="1:8" ht="26.25" thickBot="1" x14ac:dyDescent="0.25">
      <c r="A9" s="137"/>
      <c r="B9" s="136"/>
      <c r="C9" s="136"/>
      <c r="D9" s="135"/>
      <c r="E9" s="83" t="s">
        <v>58</v>
      </c>
      <c r="F9" s="82" t="s">
        <v>57</v>
      </c>
      <c r="G9" s="81" t="s">
        <v>56</v>
      </c>
      <c r="H9" s="80" t="s">
        <v>102</v>
      </c>
    </row>
    <row r="10" spans="1:8" x14ac:dyDescent="0.2">
      <c r="A10" s="19" t="s">
        <v>7</v>
      </c>
      <c r="B10" s="79" t="s">
        <v>101</v>
      </c>
      <c r="C10" s="57" t="s">
        <v>100</v>
      </c>
      <c r="D10" s="56" t="s">
        <v>99</v>
      </c>
      <c r="E10" s="134">
        <f>[1]ÖNK.MÉRLEG!C10+'[2]ÁMK MÉRLEG'!C9</f>
        <v>160336574</v>
      </c>
      <c r="F10" s="134">
        <f>[1]ÖNK.MÉRLEG!D10</f>
        <v>184732271</v>
      </c>
      <c r="G10" s="133">
        <f>[1]ÖNK.MÉRLEG!E10</f>
        <v>185773132</v>
      </c>
      <c r="H10" s="76">
        <f>G10/F10*100</f>
        <v>100.56344297310133</v>
      </c>
    </row>
    <row r="11" spans="1:8" x14ac:dyDescent="0.2">
      <c r="A11" s="53" t="s">
        <v>5</v>
      </c>
      <c r="B11" s="75" t="s">
        <v>98</v>
      </c>
      <c r="C11" s="15" t="s">
        <v>97</v>
      </c>
      <c r="D11" s="51" t="s">
        <v>96</v>
      </c>
      <c r="E11" s="132">
        <f>[1]ÖNK.MÉRLEG!C11</f>
        <v>8003808</v>
      </c>
      <c r="F11" s="132">
        <f>[1]ÖNK.MÉRLEG!D11</f>
        <v>29717959</v>
      </c>
      <c r="G11" s="68">
        <f>[1]ÖNK.MÉRLEG!E11</f>
        <v>34717959</v>
      </c>
      <c r="H11" s="73">
        <f>G11/F11*100</f>
        <v>116.82484318657281</v>
      </c>
    </row>
    <row r="12" spans="1:8" x14ac:dyDescent="0.2">
      <c r="A12" s="53" t="s">
        <v>3</v>
      </c>
      <c r="B12" s="75" t="s">
        <v>95</v>
      </c>
      <c r="C12" s="15" t="s">
        <v>94</v>
      </c>
      <c r="D12" s="51" t="s">
        <v>93</v>
      </c>
      <c r="E12" s="132">
        <f>[1]ÖNK.MÉRLEG!C12</f>
        <v>21794000</v>
      </c>
      <c r="F12" s="132">
        <f>[1]ÖNK.MÉRLEG!D12</f>
        <v>21794200</v>
      </c>
      <c r="G12" s="68">
        <f>[1]ÖNK.MÉRLEG!E12</f>
        <v>18921668</v>
      </c>
      <c r="H12" s="73">
        <f>G12/F12*100</f>
        <v>86.819741032017689</v>
      </c>
    </row>
    <row r="13" spans="1:8" x14ac:dyDescent="0.2">
      <c r="A13" s="53" t="s">
        <v>1</v>
      </c>
      <c r="B13" s="75" t="s">
        <v>92</v>
      </c>
      <c r="C13" s="15" t="s">
        <v>91</v>
      </c>
      <c r="D13" s="51" t="s">
        <v>90</v>
      </c>
      <c r="E13" s="132">
        <f>[1]ÖNK.MÉRLEG!C13+'[2]ÁMK MÉRLEG'!C11</f>
        <v>14866000</v>
      </c>
      <c r="F13" s="132">
        <f>[1]ÖNK.MÉRLEG!D13+'[2]ÁMK MÉRLEG'!D11</f>
        <v>21078664</v>
      </c>
      <c r="G13" s="68">
        <f>[1]ÖNK.MÉRLEG!E13+'[2]ÁMK MÉRLEG'!E11</f>
        <v>24196276</v>
      </c>
      <c r="H13" s="73">
        <f>G13/F13*100</f>
        <v>114.79036811820711</v>
      </c>
    </row>
    <row r="14" spans="1:8" x14ac:dyDescent="0.2">
      <c r="A14" s="53" t="s">
        <v>42</v>
      </c>
      <c r="B14" s="75" t="s">
        <v>89</v>
      </c>
      <c r="C14" s="15" t="s">
        <v>88</v>
      </c>
      <c r="D14" s="51" t="s">
        <v>87</v>
      </c>
      <c r="E14" s="132">
        <v>0</v>
      </c>
      <c r="F14" s="132">
        <v>0</v>
      </c>
      <c r="G14" s="68">
        <v>0</v>
      </c>
      <c r="H14" s="73">
        <v>0</v>
      </c>
    </row>
    <row r="15" spans="1:8" x14ac:dyDescent="0.2">
      <c r="A15" s="53" t="s">
        <v>38</v>
      </c>
      <c r="B15" s="75" t="s">
        <v>86</v>
      </c>
      <c r="C15" s="15" t="s">
        <v>85</v>
      </c>
      <c r="D15" s="51" t="s">
        <v>84</v>
      </c>
      <c r="E15" s="132">
        <f>'[2]ÁMK MÉRLEG'!C12</f>
        <v>0</v>
      </c>
      <c r="F15" s="132">
        <f>'[2]ÁMK MÉRLEG'!D12</f>
        <v>63600</v>
      </c>
      <c r="G15" s="68">
        <f>'[2]ÁMK MÉRLEG'!E12</f>
        <v>63600</v>
      </c>
      <c r="H15" s="73">
        <f>G15/F15*100</f>
        <v>100</v>
      </c>
    </row>
    <row r="16" spans="1:8" ht="13.5" thickBot="1" x14ac:dyDescent="0.25">
      <c r="A16" s="28" t="s">
        <v>34</v>
      </c>
      <c r="B16" s="70" t="s">
        <v>83</v>
      </c>
      <c r="C16" s="12" t="s">
        <v>82</v>
      </c>
      <c r="D16" s="116" t="s">
        <v>81</v>
      </c>
      <c r="E16" s="131">
        <v>0</v>
      </c>
      <c r="F16" s="131">
        <v>0</v>
      </c>
      <c r="G16" s="130">
        <v>0</v>
      </c>
      <c r="H16" s="71">
        <v>0</v>
      </c>
    </row>
    <row r="17" spans="1:12" ht="13.5" thickBot="1" x14ac:dyDescent="0.25">
      <c r="A17" s="129" t="s">
        <v>30</v>
      </c>
      <c r="B17" s="63" t="s">
        <v>80</v>
      </c>
      <c r="C17" s="62"/>
      <c r="D17" s="62"/>
      <c r="E17" s="128">
        <f>E10+E11+E12++E13+E14+E15+E16</f>
        <v>205000382</v>
      </c>
      <c r="F17" s="128">
        <f>F10+F11+F12++F13+F14+F15+F16</f>
        <v>257386694</v>
      </c>
      <c r="G17" s="127">
        <f>G10+G11+G12++G13+G14+G15+G16</f>
        <v>263672635</v>
      </c>
      <c r="H17" s="126">
        <f>G17/F17*100</f>
        <v>102.44221676820638</v>
      </c>
    </row>
    <row r="18" spans="1:12" x14ac:dyDescent="0.2">
      <c r="A18" s="125" t="s">
        <v>26</v>
      </c>
      <c r="B18" s="124" t="s">
        <v>79</v>
      </c>
      <c r="C18" s="123" t="s">
        <v>78</v>
      </c>
      <c r="D18" s="51" t="s">
        <v>69</v>
      </c>
      <c r="E18" s="122">
        <v>0</v>
      </c>
      <c r="F18" s="121">
        <v>0</v>
      </c>
      <c r="G18" s="120">
        <v>0</v>
      </c>
      <c r="H18" s="119">
        <v>0</v>
      </c>
    </row>
    <row r="19" spans="1:12" x14ac:dyDescent="0.2">
      <c r="A19" s="53" t="s">
        <v>24</v>
      </c>
      <c r="B19" s="52" t="s">
        <v>77</v>
      </c>
      <c r="C19" s="15" t="s">
        <v>75</v>
      </c>
      <c r="D19" s="51" t="s">
        <v>69</v>
      </c>
      <c r="E19" s="115">
        <f>[1]ÖNK.MÉRLEG!C22</f>
        <v>95255199</v>
      </c>
      <c r="F19" s="115">
        <f>[1]ÖNK.MÉRLEG!D22+'[2]ÁMK MÉRLEG'!D21</f>
        <v>101303757</v>
      </c>
      <c r="G19" s="115">
        <f>[1]ÖNK.MÉRLEG!E22+'[2]ÁMK MÉRLEG'!E21</f>
        <v>93634495</v>
      </c>
      <c r="H19" s="118">
        <f>G19/F19*100</f>
        <v>92.429439709723695</v>
      </c>
    </row>
    <row r="20" spans="1:12" x14ac:dyDescent="0.2">
      <c r="A20" s="28" t="s">
        <v>20</v>
      </c>
      <c r="B20" s="117" t="s">
        <v>76</v>
      </c>
      <c r="C20" s="12" t="s">
        <v>75</v>
      </c>
      <c r="D20" s="51" t="s">
        <v>72</v>
      </c>
      <c r="E20" s="115">
        <v>0</v>
      </c>
      <c r="F20" s="115">
        <v>0</v>
      </c>
      <c r="G20" s="115">
        <v>0</v>
      </c>
      <c r="H20" s="118">
        <v>0</v>
      </c>
    </row>
    <row r="21" spans="1:12" x14ac:dyDescent="0.2">
      <c r="A21" s="28" t="s">
        <v>16</v>
      </c>
      <c r="B21" s="117" t="s">
        <v>74</v>
      </c>
      <c r="C21" s="12" t="s">
        <v>73</v>
      </c>
      <c r="D21" s="51" t="s">
        <v>72</v>
      </c>
      <c r="E21" s="115">
        <v>0</v>
      </c>
      <c r="F21" s="115">
        <f>[1]ÖNK.MÉRLEG!D23</f>
        <v>2368867</v>
      </c>
      <c r="G21" s="115">
        <f>[1]ÖNK.MÉRLEG!E23</f>
        <v>5852999</v>
      </c>
      <c r="H21" s="118">
        <v>0</v>
      </c>
    </row>
    <row r="22" spans="1:12" x14ac:dyDescent="0.2">
      <c r="A22" s="53" t="s">
        <v>13</v>
      </c>
      <c r="B22" s="52" t="s">
        <v>19</v>
      </c>
      <c r="C22" s="15" t="s">
        <v>70</v>
      </c>
      <c r="D22" s="51" t="s">
        <v>72</v>
      </c>
      <c r="E22" s="115">
        <f>'[2]ÁMK MÉRLEG'!C22</f>
        <v>25160450</v>
      </c>
      <c r="F22" s="115">
        <v>29168258</v>
      </c>
      <c r="G22" s="115">
        <v>25465161</v>
      </c>
      <c r="H22" s="118">
        <f>G22/F22*100</f>
        <v>87.304360102684228</v>
      </c>
    </row>
    <row r="23" spans="1:12" x14ac:dyDescent="0.2">
      <c r="A23" s="28" t="s">
        <v>71</v>
      </c>
      <c r="B23" s="117" t="s">
        <v>15</v>
      </c>
      <c r="C23" s="12" t="s">
        <v>70</v>
      </c>
      <c r="D23" s="116" t="s">
        <v>69</v>
      </c>
      <c r="E23" s="115">
        <f>E22*-1</f>
        <v>-25160450</v>
      </c>
      <c r="F23" s="115">
        <f>F22*-1</f>
        <v>-29168258</v>
      </c>
      <c r="G23" s="115">
        <f>G22*-1</f>
        <v>-25465161</v>
      </c>
      <c r="H23" s="114">
        <f>G23/F23*100</f>
        <v>87.304360102684228</v>
      </c>
    </row>
    <row r="24" spans="1:12" ht="13.5" thickBot="1" x14ac:dyDescent="0.25">
      <c r="A24" s="113">
        <v>15</v>
      </c>
      <c r="B24" s="112" t="s">
        <v>68</v>
      </c>
      <c r="C24" s="111"/>
      <c r="D24" s="111"/>
      <c r="E24" s="110"/>
      <c r="F24" s="110">
        <f>F19+F20+F21</f>
        <v>103672624</v>
      </c>
      <c r="G24" s="110">
        <f>G19+G20+G21</f>
        <v>99487494</v>
      </c>
      <c r="H24" s="109">
        <f>G24/F24*100</f>
        <v>95.963129089893584</v>
      </c>
      <c r="K24" s="98"/>
    </row>
    <row r="25" spans="1:12" ht="13.5" thickBot="1" x14ac:dyDescent="0.25">
      <c r="A25" s="25">
        <v>16</v>
      </c>
      <c r="B25" s="24" t="s">
        <v>67</v>
      </c>
      <c r="C25" s="5"/>
      <c r="D25" s="5"/>
      <c r="E25" s="108">
        <f>E17+E24</f>
        <v>205000382</v>
      </c>
      <c r="F25" s="108">
        <f>F17+F24</f>
        <v>361059318</v>
      </c>
      <c r="G25" s="107">
        <f>G17+G24</f>
        <v>363160129</v>
      </c>
      <c r="H25" s="23">
        <f>G25/F25*100</f>
        <v>100.58184649869636</v>
      </c>
    </row>
    <row r="26" spans="1:12" ht="13.5" thickBot="1" x14ac:dyDescent="0.25">
      <c r="A26" s="106"/>
      <c r="B26" s="105"/>
      <c r="C26" s="105"/>
      <c r="D26" s="105"/>
      <c r="E26" s="104"/>
      <c r="F26" s="104"/>
      <c r="G26" s="104"/>
      <c r="H26" s="20"/>
      <c r="J26" s="98"/>
      <c r="K26" s="98"/>
      <c r="L26" s="98"/>
    </row>
    <row r="27" spans="1:12" x14ac:dyDescent="0.2">
      <c r="A27" s="19" t="s">
        <v>7</v>
      </c>
      <c r="B27" s="18" t="s">
        <v>66</v>
      </c>
      <c r="C27" s="17"/>
      <c r="D27" s="16"/>
      <c r="E27" s="32">
        <f>E10+E12+E13+E15</f>
        <v>196996574</v>
      </c>
      <c r="F27" s="32">
        <f>F10+F12+F13+F15</f>
        <v>227668735</v>
      </c>
      <c r="G27" s="32">
        <f>G10+G12+G13+G15</f>
        <v>228954676</v>
      </c>
      <c r="H27" s="7">
        <f>G27/F27*100</f>
        <v>100.56482986124556</v>
      </c>
      <c r="J27" s="98"/>
      <c r="K27" s="98"/>
      <c r="L27" s="98"/>
    </row>
    <row r="28" spans="1:12" x14ac:dyDescent="0.2">
      <c r="A28" s="28" t="s">
        <v>5</v>
      </c>
      <c r="B28" s="47" t="s">
        <v>65</v>
      </c>
      <c r="C28" s="46"/>
      <c r="D28" s="45"/>
      <c r="E28" s="50">
        <f>E11+E14+E16</f>
        <v>8003808</v>
      </c>
      <c r="F28" s="50">
        <f>F11+F14+F16</f>
        <v>29717959</v>
      </c>
      <c r="G28" s="50">
        <f>G11+G14+G16</f>
        <v>34717959</v>
      </c>
      <c r="H28" s="26">
        <f>G28/F28*100</f>
        <v>116.82484318657281</v>
      </c>
      <c r="K28" s="98"/>
      <c r="L28" s="98"/>
    </row>
    <row r="29" spans="1:12" ht="13.5" thickBot="1" x14ac:dyDescent="0.25">
      <c r="A29" s="28" t="s">
        <v>3</v>
      </c>
      <c r="B29" s="103" t="s">
        <v>64</v>
      </c>
      <c r="C29" s="102"/>
      <c r="D29" s="101"/>
      <c r="E29" s="27">
        <f>E19+E20+E21</f>
        <v>95255199</v>
      </c>
      <c r="F29" s="27">
        <f>F19+F20+F21</f>
        <v>103672624</v>
      </c>
      <c r="G29" s="27">
        <f>G19+G20+G21</f>
        <v>99487494</v>
      </c>
      <c r="H29" s="100">
        <f>G29/F29*100</f>
        <v>95.963129089893584</v>
      </c>
    </row>
    <row r="30" spans="1:12" ht="13.5" thickBot="1" x14ac:dyDescent="0.25">
      <c r="A30" s="25">
        <v>4</v>
      </c>
      <c r="B30" s="24" t="s">
        <v>63</v>
      </c>
      <c r="C30" s="5"/>
      <c r="D30" s="4"/>
      <c r="E30" s="3">
        <f>E27+E28+E29</f>
        <v>300255581</v>
      </c>
      <c r="F30" s="3">
        <f>F27+F28+F29</f>
        <v>361059318</v>
      </c>
      <c r="G30" s="3">
        <f>G27+G28+G29</f>
        <v>363160129</v>
      </c>
      <c r="H30" s="99">
        <f>G30/F30*100</f>
        <v>100.58184649869636</v>
      </c>
      <c r="K30" s="98"/>
    </row>
    <row r="31" spans="1:12" x14ac:dyDescent="0.2">
      <c r="A31" s="97"/>
      <c r="B31" s="96"/>
      <c r="C31" s="96"/>
      <c r="D31" s="96"/>
      <c r="E31" s="95"/>
      <c r="F31" s="95"/>
      <c r="G31" s="95"/>
      <c r="H31" s="94"/>
    </row>
    <row r="32" spans="1:12" ht="13.5" thickBot="1" x14ac:dyDescent="0.25">
      <c r="A32" s="21"/>
      <c r="B32" s="21"/>
      <c r="C32" s="21"/>
      <c r="D32" s="21"/>
      <c r="E32" s="21"/>
      <c r="F32" s="21"/>
      <c r="G32" s="21"/>
      <c r="H32" s="93"/>
    </row>
    <row r="33" spans="1:8" ht="13.5" thickBot="1" x14ac:dyDescent="0.25">
      <c r="A33" s="92" t="s">
        <v>62</v>
      </c>
      <c r="B33" s="91" t="s">
        <v>61</v>
      </c>
      <c r="C33" s="91" t="s">
        <v>60</v>
      </c>
      <c r="D33" s="90" t="s">
        <v>59</v>
      </c>
      <c r="E33" s="89"/>
      <c r="F33" s="88"/>
      <c r="G33" s="88"/>
      <c r="H33" s="87"/>
    </row>
    <row r="34" spans="1:8" ht="26.25" thickBot="1" x14ac:dyDescent="0.25">
      <c r="A34" s="86"/>
      <c r="B34" s="85"/>
      <c r="C34" s="85"/>
      <c r="D34" s="84"/>
      <c r="E34" s="83" t="s">
        <v>58</v>
      </c>
      <c r="F34" s="82" t="s">
        <v>57</v>
      </c>
      <c r="G34" s="81" t="s">
        <v>56</v>
      </c>
      <c r="H34" s="80" t="s">
        <v>55</v>
      </c>
    </row>
    <row r="35" spans="1:8" x14ac:dyDescent="0.2">
      <c r="A35" s="19" t="s">
        <v>7</v>
      </c>
      <c r="B35" s="79" t="s">
        <v>54</v>
      </c>
      <c r="C35" s="57" t="s">
        <v>53</v>
      </c>
      <c r="D35" s="78" t="s">
        <v>52</v>
      </c>
      <c r="E35" s="77">
        <f>[1]ÖNK.MÉRLEG!H10+'[2]ÁMK MÉRLEG'!H9</f>
        <v>87298130</v>
      </c>
      <c r="F35" s="77">
        <f>[1]ÖNK.MÉRLEG!I10+'[2]ÁMK MÉRLEG'!I9</f>
        <v>88348955</v>
      </c>
      <c r="G35" s="77">
        <f>[1]ÖNK.MÉRLEG!J10+'[2]ÁMK MÉRLEG'!J9</f>
        <v>86526063</v>
      </c>
      <c r="H35" s="76">
        <f>G35/F35*100</f>
        <v>97.936713569504022</v>
      </c>
    </row>
    <row r="36" spans="1:8" x14ac:dyDescent="0.2">
      <c r="A36" s="53" t="s">
        <v>5</v>
      </c>
      <c r="B36" s="75" t="s">
        <v>51</v>
      </c>
      <c r="C36" s="15" t="s">
        <v>50</v>
      </c>
      <c r="D36" s="74" t="s">
        <v>49</v>
      </c>
      <c r="E36" s="72">
        <f>[1]ÖNK.MÉRLEG!H11+'[2]ÁMK MÉRLEG'!H10</f>
        <v>10862952</v>
      </c>
      <c r="F36" s="72">
        <f>[1]ÖNK.MÉRLEG!I11+'[2]ÁMK MÉRLEG'!I10</f>
        <v>10670816</v>
      </c>
      <c r="G36" s="72">
        <f>[1]ÖNK.MÉRLEG!J11+'[2]ÁMK MÉRLEG'!J10</f>
        <v>10521382</v>
      </c>
      <c r="H36" s="73">
        <f>G36/F36*100</f>
        <v>98.599601005208967</v>
      </c>
    </row>
    <row r="37" spans="1:8" x14ac:dyDescent="0.2">
      <c r="A37" s="53" t="s">
        <v>3</v>
      </c>
      <c r="B37" s="75" t="s">
        <v>48</v>
      </c>
      <c r="C37" s="15" t="s">
        <v>47</v>
      </c>
      <c r="D37" s="74" t="s">
        <v>46</v>
      </c>
      <c r="E37" s="72">
        <f>[1]ÖNK.MÉRLEG!H12+'[2]ÁMK MÉRLEG'!H11</f>
        <v>92854475</v>
      </c>
      <c r="F37" s="72">
        <f>[1]ÖNK.MÉRLEG!I12+'[2]ÁMK MÉRLEG'!I11</f>
        <v>95954049</v>
      </c>
      <c r="G37" s="72">
        <f>[1]ÖNK.MÉRLEG!J12+'[2]ÁMK MÉRLEG'!J11</f>
        <v>91344119</v>
      </c>
      <c r="H37" s="73">
        <f>G37/F37*100</f>
        <v>95.195689970310681</v>
      </c>
    </row>
    <row r="38" spans="1:8" x14ac:dyDescent="0.2">
      <c r="A38" s="53" t="s">
        <v>1</v>
      </c>
      <c r="B38" s="75" t="s">
        <v>45</v>
      </c>
      <c r="C38" s="15" t="s">
        <v>44</v>
      </c>
      <c r="D38" s="74" t="s">
        <v>43</v>
      </c>
      <c r="E38" s="72">
        <f>[1]ÖNK.MÉRLEG!H13</f>
        <v>9508646</v>
      </c>
      <c r="F38" s="72">
        <f>[1]ÖNK.MÉRLEG!I13</f>
        <v>9508646</v>
      </c>
      <c r="G38" s="72">
        <f>[1]ÖNK.MÉRLEG!J13</f>
        <v>1776830</v>
      </c>
      <c r="H38" s="73">
        <f>G38/F38*100</f>
        <v>18.686467032214683</v>
      </c>
    </row>
    <row r="39" spans="1:8" x14ac:dyDescent="0.2">
      <c r="A39" s="53" t="s">
        <v>42</v>
      </c>
      <c r="B39" s="75" t="s">
        <v>41</v>
      </c>
      <c r="C39" s="15" t="s">
        <v>40</v>
      </c>
      <c r="D39" s="74" t="s">
        <v>39</v>
      </c>
      <c r="E39" s="72">
        <f>[1]ÖNK.MÉRLEG!H14+'[2]ÁMK MÉRLEG'!H13</f>
        <v>13204500</v>
      </c>
      <c r="F39" s="72">
        <f>[1]ÖNK.MÉRLEG!I14+'[2]ÁMK MÉRLEG'!I13</f>
        <v>43330139</v>
      </c>
      <c r="G39" s="72">
        <f>[1]ÖNK.MÉRLEG!J14+'[2]ÁMK MÉRLEG'!J13</f>
        <v>43301382</v>
      </c>
      <c r="H39" s="73">
        <f>G39/F39*100</f>
        <v>99.933632800024014</v>
      </c>
    </row>
    <row r="40" spans="1:8" x14ac:dyDescent="0.2">
      <c r="A40" s="53" t="s">
        <v>38</v>
      </c>
      <c r="B40" s="75" t="s">
        <v>37</v>
      </c>
      <c r="C40" s="15" t="s">
        <v>36</v>
      </c>
      <c r="D40" s="74" t="s">
        <v>35</v>
      </c>
      <c r="E40" s="72">
        <f>[1]ÖNK.MÉRLEG!H17+'[2]ÁMK MÉRLEG'!H16</f>
        <v>59437296</v>
      </c>
      <c r="F40" s="72">
        <f>[1]ÖNK.MÉRLEG!I17+'[2]ÁMK MÉRLEG'!I16</f>
        <v>68528626</v>
      </c>
      <c r="G40" s="72">
        <f>[1]ÖNK.MÉRLEG!J17+'[2]ÁMK MÉRLEG'!J16</f>
        <v>12324975</v>
      </c>
      <c r="H40" s="73">
        <f>G40/F40*100</f>
        <v>17.985148279494179</v>
      </c>
    </row>
    <row r="41" spans="1:8" x14ac:dyDescent="0.2">
      <c r="A41" s="53" t="s">
        <v>34</v>
      </c>
      <c r="B41" s="70" t="s">
        <v>33</v>
      </c>
      <c r="C41" s="15" t="s">
        <v>32</v>
      </c>
      <c r="D41" s="69" t="s">
        <v>31</v>
      </c>
      <c r="E41" s="72">
        <f>[1]ÖNK.MÉRLEG!H18</f>
        <v>24019209</v>
      </c>
      <c r="F41" s="72">
        <f>[1]ÖNK.MÉRLEG!I18</f>
        <v>39278847</v>
      </c>
      <c r="G41" s="72">
        <f>[1]ÖNK.MÉRLEG!J18</f>
        <v>18390583</v>
      </c>
      <c r="H41" s="71">
        <f>G41/F41*100</f>
        <v>46.820577498112407</v>
      </c>
    </row>
    <row r="42" spans="1:8" ht="13.5" thickBot="1" x14ac:dyDescent="0.25">
      <c r="A42" s="53" t="s">
        <v>30</v>
      </c>
      <c r="B42" s="70" t="s">
        <v>29</v>
      </c>
      <c r="C42" s="15" t="s">
        <v>28</v>
      </c>
      <c r="D42" s="69" t="s">
        <v>27</v>
      </c>
      <c r="E42" s="68">
        <v>0</v>
      </c>
      <c r="F42" s="67">
        <v>0</v>
      </c>
      <c r="G42" s="66">
        <v>0</v>
      </c>
      <c r="H42" s="65">
        <v>0</v>
      </c>
    </row>
    <row r="43" spans="1:8" ht="13.5" thickBot="1" x14ac:dyDescent="0.25">
      <c r="A43" s="64" t="s">
        <v>26</v>
      </c>
      <c r="B43" s="63" t="s">
        <v>25</v>
      </c>
      <c r="C43" s="62"/>
      <c r="D43" s="61"/>
      <c r="E43" s="60">
        <f>SUM(E35:E42)</f>
        <v>297185208</v>
      </c>
      <c r="F43" s="60">
        <f>SUM(F35:F42)</f>
        <v>355620078</v>
      </c>
      <c r="G43" s="60">
        <f>SUM(G35:G42)</f>
        <v>264185334</v>
      </c>
      <c r="H43" s="59">
        <f>G43/F43*100</f>
        <v>74.28864407369035</v>
      </c>
    </row>
    <row r="44" spans="1:8" x14ac:dyDescent="0.2">
      <c r="A44" s="19" t="s">
        <v>24</v>
      </c>
      <c r="B44" s="58" t="s">
        <v>23</v>
      </c>
      <c r="C44" s="57" t="s">
        <v>22</v>
      </c>
      <c r="D44" s="56" t="s">
        <v>21</v>
      </c>
      <c r="E44" s="55">
        <f>[1]ÖNK.MÉRLEG!H23</f>
        <v>3070373</v>
      </c>
      <c r="F44" s="55">
        <f>[1]ÖNK.MÉRLEG!I23</f>
        <v>5439240</v>
      </c>
      <c r="G44" s="55">
        <f>[1]ÖNK.MÉRLEG!J23</f>
        <v>5439240</v>
      </c>
      <c r="H44" s="54">
        <f>G44/F44*100</f>
        <v>100</v>
      </c>
    </row>
    <row r="45" spans="1:8" x14ac:dyDescent="0.2">
      <c r="A45" s="53" t="s">
        <v>20</v>
      </c>
      <c r="B45" s="52" t="s">
        <v>19</v>
      </c>
      <c r="C45" s="15" t="s">
        <v>18</v>
      </c>
      <c r="D45" s="51" t="s">
        <v>17</v>
      </c>
      <c r="E45" s="50">
        <f>[1]ÖNK.MÉRLEG!H22</f>
        <v>25160450</v>
      </c>
      <c r="F45" s="49">
        <f>[1]ÖNK.MÉRLEG!I22</f>
        <v>26945150</v>
      </c>
      <c r="G45" s="48">
        <f>[1]ÖNK.MÉRLEG!J22</f>
        <v>25961153</v>
      </c>
      <c r="H45" s="43">
        <f>G45/F45*100</f>
        <v>96.348147996949365</v>
      </c>
    </row>
    <row r="46" spans="1:8" x14ac:dyDescent="0.2">
      <c r="A46" s="28" t="s">
        <v>16</v>
      </c>
      <c r="B46" s="47" t="s">
        <v>15</v>
      </c>
      <c r="C46" s="46"/>
      <c r="D46" s="45"/>
      <c r="E46" s="44">
        <f>E45*-1</f>
        <v>-25160450</v>
      </c>
      <c r="F46" s="44">
        <f>F45*-1</f>
        <v>-26945150</v>
      </c>
      <c r="G46" s="44">
        <f>G45*-1</f>
        <v>-25961153</v>
      </c>
      <c r="H46" s="43"/>
    </row>
    <row r="47" spans="1:8" ht="13.5" thickBot="1" x14ac:dyDescent="0.25">
      <c r="A47" s="42">
        <v>13</v>
      </c>
      <c r="B47" s="41" t="s">
        <v>14</v>
      </c>
      <c r="C47" s="40"/>
      <c r="D47" s="39"/>
      <c r="E47" s="38">
        <f>E44+E45+E46</f>
        <v>3070373</v>
      </c>
      <c r="F47" s="38">
        <f>F44+F45+F46</f>
        <v>5439240</v>
      </c>
      <c r="G47" s="37">
        <f>G44+G45+G46</f>
        <v>5439240</v>
      </c>
      <c r="H47" s="36">
        <f>G47/F47*100</f>
        <v>100</v>
      </c>
    </row>
    <row r="48" spans="1:8" ht="13.5" thickBot="1" x14ac:dyDescent="0.25">
      <c r="A48" s="6" t="s">
        <v>13</v>
      </c>
      <c r="B48" s="35" t="s">
        <v>12</v>
      </c>
      <c r="C48" s="5"/>
      <c r="D48" s="4"/>
      <c r="E48" s="34">
        <f>E43+E47</f>
        <v>300255581</v>
      </c>
      <c r="F48" s="34">
        <f>F43+F47</f>
        <v>361059318</v>
      </c>
      <c r="G48" s="34">
        <f>G43+G47</f>
        <v>269624574</v>
      </c>
      <c r="H48" s="2">
        <f>G48/F48*100</f>
        <v>74.675977203280482</v>
      </c>
    </row>
    <row r="49" spans="1:8" ht="13.5" thickBot="1" x14ac:dyDescent="0.25">
      <c r="A49" s="22"/>
      <c r="B49" s="21"/>
      <c r="C49" s="21"/>
      <c r="D49" s="21"/>
      <c r="E49" s="21"/>
      <c r="F49" s="21"/>
      <c r="G49" s="21"/>
      <c r="H49" s="33"/>
    </row>
    <row r="50" spans="1:8" x14ac:dyDescent="0.2">
      <c r="A50" s="19" t="s">
        <v>7</v>
      </c>
      <c r="B50" s="18" t="s">
        <v>11</v>
      </c>
      <c r="C50" s="17"/>
      <c r="D50" s="16"/>
      <c r="E50" s="32">
        <f>E35+E36+E37+E38+E39</f>
        <v>213728703</v>
      </c>
      <c r="F50" s="32">
        <f>F35+F36+F37+F38+F39</f>
        <v>247812605</v>
      </c>
      <c r="G50" s="32">
        <f>G35+G36+G37+G38+G39</f>
        <v>233469776</v>
      </c>
      <c r="H50" s="7">
        <f>G50/F50*100</f>
        <v>94.212227824327172</v>
      </c>
    </row>
    <row r="51" spans="1:8" x14ac:dyDescent="0.2">
      <c r="A51" s="28" t="s">
        <v>5</v>
      </c>
      <c r="B51" s="13" t="s">
        <v>10</v>
      </c>
      <c r="C51" s="31"/>
      <c r="D51" s="30"/>
      <c r="E51" s="29">
        <f>E40+E41+E42</f>
        <v>83456505</v>
      </c>
      <c r="F51" s="29">
        <f>F40+F41+F42</f>
        <v>107807473</v>
      </c>
      <c r="G51" s="29">
        <f>G40+G41+G42</f>
        <v>30715558</v>
      </c>
      <c r="H51" s="26">
        <f>G51/F51*100</f>
        <v>28.491121390072838</v>
      </c>
    </row>
    <row r="52" spans="1:8" ht="13.5" thickBot="1" x14ac:dyDescent="0.25">
      <c r="A52" s="28" t="s">
        <v>3</v>
      </c>
      <c r="B52" s="11" t="s">
        <v>9</v>
      </c>
      <c r="C52" s="10"/>
      <c r="D52" s="9"/>
      <c r="E52" s="27">
        <f>E44+E45+E46</f>
        <v>3070373</v>
      </c>
      <c r="F52" s="27">
        <f>F44+F45+F46</f>
        <v>5439240</v>
      </c>
      <c r="G52" s="27">
        <f>G44+G45+G46</f>
        <v>5439240</v>
      </c>
      <c r="H52" s="26">
        <f>G52/F52*100</f>
        <v>100</v>
      </c>
    </row>
    <row r="53" spans="1:8" ht="13.5" thickBot="1" x14ac:dyDescent="0.25">
      <c r="A53" s="25" t="s">
        <v>3</v>
      </c>
      <c r="B53" s="24" t="s">
        <v>8</v>
      </c>
      <c r="C53" s="5"/>
      <c r="D53" s="4"/>
      <c r="E53" s="3">
        <f>E50+E51+E52</f>
        <v>300255581</v>
      </c>
      <c r="F53" s="3">
        <f>F50+F51+F52</f>
        <v>361059318</v>
      </c>
      <c r="G53" s="3">
        <f>G50+G51+G52</f>
        <v>269624574</v>
      </c>
      <c r="H53" s="23">
        <f>G53/F53*100</f>
        <v>74.675977203280482</v>
      </c>
    </row>
    <row r="54" spans="1:8" ht="13.5" thickBot="1" x14ac:dyDescent="0.25">
      <c r="A54" s="22"/>
      <c r="B54" s="21"/>
      <c r="C54" s="21"/>
      <c r="D54" s="21"/>
      <c r="E54" s="21"/>
      <c r="F54" s="21"/>
      <c r="G54" s="21"/>
      <c r="H54" s="20"/>
    </row>
    <row r="55" spans="1:8" ht="13.5" thickBot="1" x14ac:dyDescent="0.25">
      <c r="A55" s="19" t="s">
        <v>7</v>
      </c>
      <c r="B55" s="18" t="s">
        <v>6</v>
      </c>
      <c r="C55" s="17"/>
      <c r="D55" s="16"/>
      <c r="E55" s="8">
        <f>E27-E50</f>
        <v>-16732129</v>
      </c>
      <c r="F55" s="8">
        <f>F27-F50</f>
        <v>-20143870</v>
      </c>
      <c r="G55" s="8">
        <f>G27-G50</f>
        <v>-4515100</v>
      </c>
      <c r="H55" s="7">
        <f>G55/F55*100</f>
        <v>22.414262999115859</v>
      </c>
    </row>
    <row r="56" spans="1:8" ht="13.5" thickBot="1" x14ac:dyDescent="0.25">
      <c r="A56" s="15" t="s">
        <v>5</v>
      </c>
      <c r="B56" s="14" t="s">
        <v>4</v>
      </c>
      <c r="C56" s="14"/>
      <c r="D56" s="13"/>
      <c r="E56" s="8">
        <f>E28-E51</f>
        <v>-75452697</v>
      </c>
      <c r="F56" s="8">
        <f>F28-F51</f>
        <v>-78089514</v>
      </c>
      <c r="G56" s="8">
        <f>G28-G51</f>
        <v>4002401</v>
      </c>
      <c r="H56" s="7">
        <f>G56/F56*100</f>
        <v>-5.1254013438987469</v>
      </c>
    </row>
    <row r="57" spans="1:8" ht="13.5" thickBot="1" x14ac:dyDescent="0.25">
      <c r="A57" s="12" t="s">
        <v>3</v>
      </c>
      <c r="B57" s="11" t="s">
        <v>2</v>
      </c>
      <c r="C57" s="10"/>
      <c r="D57" s="9"/>
      <c r="E57" s="8">
        <f>E29-E52</f>
        <v>92184826</v>
      </c>
      <c r="F57" s="8">
        <f>F29-F52</f>
        <v>98233384</v>
      </c>
      <c r="G57" s="8">
        <f>G29-G52</f>
        <v>94048254</v>
      </c>
      <c r="H57" s="7">
        <f>G57/F57*100</f>
        <v>95.739605183508687</v>
      </c>
    </row>
    <row r="58" spans="1:8" ht="13.5" thickBot="1" x14ac:dyDescent="0.25">
      <c r="A58" s="6" t="s">
        <v>1</v>
      </c>
      <c r="B58" s="5" t="s">
        <v>0</v>
      </c>
      <c r="C58" s="5"/>
      <c r="D58" s="4"/>
      <c r="E58" s="3">
        <f>E30-E53</f>
        <v>0</v>
      </c>
      <c r="F58" s="3">
        <f>F30-F53</f>
        <v>0</v>
      </c>
      <c r="G58" s="3">
        <f>G30-G53</f>
        <v>93535555</v>
      </c>
      <c r="H58" s="2"/>
    </row>
  </sheetData>
  <mergeCells count="30">
    <mergeCell ref="A1:H1"/>
    <mergeCell ref="A2:H2"/>
    <mergeCell ref="A3:H3"/>
    <mergeCell ref="A4:H4"/>
    <mergeCell ref="G6:H6"/>
    <mergeCell ref="A7:A9"/>
    <mergeCell ref="E8:H8"/>
    <mergeCell ref="E7:H7"/>
    <mergeCell ref="B7:B9"/>
    <mergeCell ref="C7:C9"/>
    <mergeCell ref="D7:D9"/>
    <mergeCell ref="A33:A34"/>
    <mergeCell ref="B33:B34"/>
    <mergeCell ref="C33:C34"/>
    <mergeCell ref="D33:D34"/>
    <mergeCell ref="B17:D17"/>
    <mergeCell ref="B25:D25"/>
    <mergeCell ref="B27:D27"/>
    <mergeCell ref="B28:D28"/>
    <mergeCell ref="B30:D30"/>
    <mergeCell ref="E33:H33"/>
    <mergeCell ref="B58:D58"/>
    <mergeCell ref="B50:D50"/>
    <mergeCell ref="B51:D51"/>
    <mergeCell ref="B53:D53"/>
    <mergeCell ref="B55:D55"/>
    <mergeCell ref="B56:D56"/>
    <mergeCell ref="B46:D46"/>
    <mergeCell ref="B48:D48"/>
    <mergeCell ref="B43:D4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Grósz Dániel</dc:creator>
  <cp:lastModifiedBy>Grósz Dániel</cp:lastModifiedBy>
  <dcterms:created xsi:type="dcterms:W3CDTF">2021-06-01T12:26:38Z</dcterms:created>
  <dcterms:modified xsi:type="dcterms:W3CDTF">2021-06-01T12:34:51Z</dcterms:modified>
</cp:coreProperties>
</file>