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-Szerver\Grosz Daniel\2020 zárszám\mellékletek\"/>
    </mc:Choice>
  </mc:AlternateContent>
  <xr:revisionPtr revIDLastSave="0" documentId="8_{965763B0-8BE6-458E-ADD2-3C529F0D199D}" xr6:coauthVersionLast="47" xr6:coauthVersionMax="47" xr10:uidLastSave="{00000000-0000-0000-0000-000000000000}"/>
  <bookViews>
    <workbookView xWindow="-120" yWindow="-120" windowWidth="29040" windowHeight="15840" xr2:uid="{5B96381B-FF06-4B0B-8C5B-F7B43850DE9F}"/>
  </bookViews>
  <sheets>
    <sheet name="beruházás" sheetId="1" r:id="rId1"/>
  </sheets>
  <externalReferences>
    <externalReference r:id="rId2"/>
  </externalReferences>
  <definedNames>
    <definedName name="_xlnm.Print_Area" localSheetId="0">beruházás!$A$1:$R$31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G10" i="1"/>
  <c r="P10" i="1"/>
  <c r="G11" i="1"/>
  <c r="P11" i="1" s="1"/>
  <c r="P29" i="1" s="1"/>
  <c r="P30" i="1" s="1"/>
  <c r="D12" i="1"/>
  <c r="P12" i="1"/>
  <c r="I13" i="1"/>
  <c r="P13" i="1" s="1"/>
  <c r="D14" i="1"/>
  <c r="F14" i="1"/>
  <c r="P14" i="1"/>
  <c r="H15" i="1"/>
  <c r="P15" i="1" s="1"/>
  <c r="H16" i="1"/>
  <c r="P16" i="1"/>
  <c r="G17" i="1"/>
  <c r="P17" i="1" s="1"/>
  <c r="D18" i="1"/>
  <c r="P18" i="1"/>
  <c r="F19" i="1"/>
  <c r="P19" i="1" s="1"/>
  <c r="F20" i="1"/>
  <c r="P20" i="1"/>
  <c r="H21" i="1"/>
  <c r="P21" i="1" s="1"/>
  <c r="G22" i="1"/>
  <c r="P22" i="1"/>
  <c r="G23" i="1"/>
  <c r="P23" i="1" s="1"/>
  <c r="P24" i="1"/>
  <c r="H25" i="1"/>
  <c r="P25" i="1" s="1"/>
  <c r="G26" i="1"/>
  <c r="P26" i="1" s="1"/>
  <c r="J27" i="1"/>
  <c r="P27" i="1" s="1"/>
  <c r="K28" i="1"/>
  <c r="P28" i="1" s="1"/>
  <c r="D30" i="1"/>
  <c r="E30" i="1"/>
  <c r="F30" i="1"/>
  <c r="G30" i="1"/>
  <c r="I30" i="1"/>
  <c r="K30" i="1"/>
  <c r="L30" i="1"/>
  <c r="M30" i="1"/>
  <c r="N30" i="1"/>
  <c r="Q30" i="1"/>
  <c r="R30" i="1"/>
  <c r="P32" i="1" l="1"/>
  <c r="P33" i="1" s="1"/>
  <c r="R35" i="1"/>
</calcChain>
</file>

<file path=xl/sharedStrings.xml><?xml version="1.0" encoding="utf-8"?>
<sst xmlns="http://schemas.openxmlformats.org/spreadsheetml/2006/main" count="108" uniqueCount="55">
  <si>
    <t>Elt.</t>
  </si>
  <si>
    <t>Beruházás összesen</t>
  </si>
  <si>
    <t>Önkormányzat összesen</t>
  </si>
  <si>
    <t>Óvoda udvari játékok</t>
  </si>
  <si>
    <t>05643</t>
  </si>
  <si>
    <t>K56</t>
  </si>
  <si>
    <t>Csecsmőmérleg</t>
  </si>
  <si>
    <t>Kamera</t>
  </si>
  <si>
    <t>Irodaszék</t>
  </si>
  <si>
    <t>Állványrendszer</t>
  </si>
  <si>
    <t>Kerti pad</t>
  </si>
  <si>
    <t>Bogrács</t>
  </si>
  <si>
    <t>Lázmérő</t>
  </si>
  <si>
    <t>Magassági növényvágó</t>
  </si>
  <si>
    <t>Fúró-csavarozó</t>
  </si>
  <si>
    <t>Pénzkazetta</t>
  </si>
  <si>
    <t>Mérőkerék</t>
  </si>
  <si>
    <t>Ózongenerátor</t>
  </si>
  <si>
    <t>Műanyag kertiszék</t>
  </si>
  <si>
    <t>Router</t>
  </si>
  <si>
    <t>Fogászati kezelőegység</t>
  </si>
  <si>
    <t>05633</t>
  </si>
  <si>
    <t>Csírátlanító cső (vízmű)</t>
  </si>
  <si>
    <t>05623</t>
  </si>
  <si>
    <t>Ingatlan vásárlás</t>
  </si>
  <si>
    <t>Kötelező</t>
  </si>
  <si>
    <t>106020</t>
  </si>
  <si>
    <t>072111</t>
  </si>
  <si>
    <t>082091</t>
  </si>
  <si>
    <t>074031</t>
  </si>
  <si>
    <t>091140</t>
  </si>
  <si>
    <t>072311</t>
  </si>
  <si>
    <t>066020</t>
  </si>
  <si>
    <t>041237</t>
  </si>
  <si>
    <t>013350</t>
  </si>
  <si>
    <t>011130</t>
  </si>
  <si>
    <t>Államig. feladat összesen</t>
  </si>
  <si>
    <t>Önként vállalt feladat összsen</t>
  </si>
  <si>
    <t>Kötelező feladat összesen</t>
  </si>
  <si>
    <t>Lakásfenntartással, lakhatással összefüggő ellátások</t>
  </si>
  <si>
    <t>Háziorvosi alapellátás</t>
  </si>
  <si>
    <t>Közművelődés - közösségi és társadalmi részvétel fejlesztése</t>
  </si>
  <si>
    <t>Család és nővédelmi egészségügyi gondozás</t>
  </si>
  <si>
    <t>Óvodai nevelés működt.</t>
  </si>
  <si>
    <t>Fogorvosi alapellátás</t>
  </si>
  <si>
    <t>Város és Község-gazdálkodás</t>
  </si>
  <si>
    <t>Startmuka program</t>
  </si>
  <si>
    <t>Önkorm. vagyongazd.</t>
  </si>
  <si>
    <t>Önkorm.Igazg.</t>
  </si>
  <si>
    <t>Megnevezés</t>
  </si>
  <si>
    <t>Számlaszám</t>
  </si>
  <si>
    <t>Rovatszám</t>
  </si>
  <si>
    <t>adatok forintban</t>
  </si>
  <si>
    <t xml:space="preserve">Tataháza Községi Önkormányzat 2020. évi Beruházási  kiadásai </t>
  </si>
  <si>
    <t>4..melléklet a  4/2021. (05.31.)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</si>
</sst>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F_t_-;\-* #,##0\ _F_t_-;_-* &quot;-&quot;??\ _F_t_-;_-@_-"/>
    <numFmt numFmtId="165" formatCode="_-* #,##0.00\ _F_t_-;\-* #,##0.00\ _F_t_-;_-* &quot;-&quot;??\ _F_t_-;_-@_-"/>
  </numFmts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49" fontId="2" fillId="0" borderId="0" xfId="0" applyNumberFormat="1" applyFont="1"/>
    <xf numFmtId="164" fontId="2" fillId="0" borderId="0" xfId="0" applyNumberFormat="1" applyFont="1"/>
    <xf numFmtId="3" fontId="2" fillId="0" borderId="0" xfId="0" applyNumberFormat="1" applyFont="1"/>
    <xf numFmtId="164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164" fontId="3" fillId="0" borderId="3" xfId="1" applyNumberFormat="1" applyFont="1" applyBorder="1"/>
    <xf numFmtId="164" fontId="3" fillId="0" borderId="4" xfId="1" applyNumberFormat="1" applyFont="1" applyBorder="1"/>
    <xf numFmtId="164" fontId="3" fillId="3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horizontal="right"/>
    </xf>
    <xf numFmtId="49" fontId="3" fillId="3" borderId="4" xfId="0" applyNumberFormat="1" applyFont="1" applyFill="1" applyBorder="1" applyAlignment="1">
      <alignment horizontal="center" vertical="center"/>
    </xf>
    <xf numFmtId="0" fontId="3" fillId="0" borderId="5" xfId="0" applyFont="1" applyBorder="1"/>
    <xf numFmtId="164" fontId="4" fillId="0" borderId="3" xfId="1" applyNumberFormat="1" applyFont="1" applyBorder="1"/>
    <xf numFmtId="164" fontId="4" fillId="0" borderId="4" xfId="1" applyNumberFormat="1" applyFont="1" applyBorder="1"/>
    <xf numFmtId="164" fontId="4" fillId="3" borderId="4" xfId="1" applyNumberFormat="1" applyFont="1" applyFill="1" applyBorder="1" applyAlignment="1">
      <alignment vertical="center"/>
    </xf>
    <xf numFmtId="0" fontId="4" fillId="0" borderId="4" xfId="0" applyFont="1" applyBorder="1"/>
    <xf numFmtId="49" fontId="4" fillId="3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64" fontId="4" fillId="3" borderId="3" xfId="1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vertical="center" wrapText="1"/>
    </xf>
    <xf numFmtId="164" fontId="4" fillId="3" borderId="6" xfId="1" applyNumberFormat="1" applyFont="1" applyFill="1" applyBorder="1" applyAlignment="1">
      <alignment vertical="center"/>
    </xf>
    <xf numFmtId="164" fontId="4" fillId="3" borderId="7" xfId="1" applyNumberFormat="1" applyFont="1" applyFill="1" applyBorder="1" applyAlignment="1">
      <alignment vertical="center"/>
    </xf>
    <xf numFmtId="0" fontId="4" fillId="3" borderId="7" xfId="0" applyFont="1" applyFill="1" applyBorder="1" applyAlignment="1">
      <alignment vertical="center" wrapText="1"/>
    </xf>
    <xf numFmtId="49" fontId="4" fillId="3" borderId="7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4" fontId="4" fillId="3" borderId="9" xfId="1" applyNumberFormat="1" applyFont="1" applyFill="1" applyBorder="1" applyAlignment="1">
      <alignment vertical="center"/>
    </xf>
    <xf numFmtId="164" fontId="4" fillId="3" borderId="10" xfId="1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vertical="center" wrapText="1"/>
    </xf>
    <xf numFmtId="49" fontId="4" fillId="3" borderId="10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3" fontId="3" fillId="4" borderId="12" xfId="0" applyNumberFormat="1" applyFont="1" applyFill="1" applyBorder="1" applyAlignment="1">
      <alignment horizontal="center" vertical="center" wrapText="1"/>
    </xf>
    <xf numFmtId="3" fontId="3" fillId="4" borderId="13" xfId="0" applyNumberFormat="1" applyFont="1" applyFill="1" applyBorder="1" applyAlignment="1">
      <alignment horizontal="center" vertical="center" wrapText="1"/>
    </xf>
    <xf numFmtId="3" fontId="3" fillId="4" borderId="13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3" fontId="3" fillId="4" borderId="10" xfId="0" applyNumberFormat="1" applyFont="1" applyFill="1" applyBorder="1" applyAlignment="1">
      <alignment horizontal="center" vertical="center" wrapText="1"/>
    </xf>
    <xf numFmtId="3" fontId="3" fillId="4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49" fontId="3" fillId="4" borderId="10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unkaf&#252;z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</sheetNames>
    <sheetDataSet>
      <sheetData sheetId="0">
        <row r="40">
          <cell r="G40">
            <v>12324975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D00F-E59A-455C-914A-C98C21739126}">
  <sheetPr>
    <tabColor rgb="FF92D050"/>
  </sheetPr>
  <dimension ref="A1:R35"/>
  <sheetViews>
    <sheetView tabSelected="1" view="pageBreakPreview" zoomScaleNormal="100" zoomScaleSheetLayoutView="100" workbookViewId="0">
      <selection activeCell="N40" sqref="N40"/>
    </sheetView>
  </sheetViews>
  <sheetFormatPr defaultRowHeight="12" x14ac:dyDescent="0.2"/>
  <cols>
    <col min="1" max="1" width="9.85546875" style="1" bestFit="1" customWidth="1"/>
    <col min="2" max="2" width="10.7109375" style="2" bestFit="1" customWidth="1"/>
    <col min="3" max="3" width="24.7109375" style="1" bestFit="1" customWidth="1"/>
    <col min="4" max="4" width="13" style="1" bestFit="1" customWidth="1"/>
    <col min="5" max="5" width="13.28515625" style="1" bestFit="1" customWidth="1"/>
    <col min="6" max="6" width="10.5703125" style="1" bestFit="1" customWidth="1"/>
    <col min="7" max="7" width="12" style="1" bestFit="1" customWidth="1"/>
    <col min="8" max="8" width="12" style="1" customWidth="1"/>
    <col min="9" max="9" width="11" style="1" bestFit="1" customWidth="1"/>
    <col min="10" max="10" width="11" style="1" customWidth="1"/>
    <col min="11" max="11" width="11" style="1" bestFit="1" customWidth="1"/>
    <col min="12" max="12" width="11.5703125" style="1" bestFit="1" customWidth="1"/>
    <col min="13" max="13" width="14" style="1" bestFit="1" customWidth="1"/>
    <col min="14" max="14" width="9.7109375" style="1" bestFit="1" customWidth="1"/>
    <col min="15" max="15" width="9.7109375" style="1" customWidth="1"/>
    <col min="16" max="16" width="13.7109375" style="1" bestFit="1" customWidth="1"/>
    <col min="17" max="17" width="7.5703125" style="1" bestFit="1" customWidth="1"/>
    <col min="18" max="18" width="10.42578125" style="1" bestFit="1" customWidth="1"/>
    <col min="19" max="16384" width="9.140625" style="1"/>
  </cols>
  <sheetData>
    <row r="1" spans="1:18" ht="15.75" x14ac:dyDescent="0.25">
      <c r="A1" s="55" t="s">
        <v>54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ht="15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15.75" x14ac:dyDescent="0.25">
      <c r="A3" s="53" t="s">
        <v>53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ht="10.5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18" ht="13.5" thickBot="1" x14ac:dyDescent="0.25">
      <c r="A5" s="51" t="s">
        <v>52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76.5" x14ac:dyDescent="0.2">
      <c r="A6" s="50" t="s">
        <v>51</v>
      </c>
      <c r="B6" s="49" t="s">
        <v>50</v>
      </c>
      <c r="C6" s="48" t="s">
        <v>49</v>
      </c>
      <c r="D6" s="46" t="s">
        <v>48</v>
      </c>
      <c r="E6" s="46" t="s">
        <v>47</v>
      </c>
      <c r="F6" s="46" t="s">
        <v>46</v>
      </c>
      <c r="G6" s="46" t="s">
        <v>45</v>
      </c>
      <c r="H6" s="46" t="s">
        <v>40</v>
      </c>
      <c r="I6" s="47" t="s">
        <v>44</v>
      </c>
      <c r="J6" s="47" t="s">
        <v>42</v>
      </c>
      <c r="K6" s="46" t="s">
        <v>43</v>
      </c>
      <c r="L6" s="47" t="s">
        <v>42</v>
      </c>
      <c r="M6" s="46" t="s">
        <v>41</v>
      </c>
      <c r="N6" s="46" t="s">
        <v>40</v>
      </c>
      <c r="O6" s="46" t="s">
        <v>39</v>
      </c>
      <c r="P6" s="45" t="s">
        <v>38</v>
      </c>
      <c r="Q6" s="45" t="s">
        <v>37</v>
      </c>
      <c r="R6" s="44" t="s">
        <v>36</v>
      </c>
    </row>
    <row r="7" spans="1:18" ht="12.75" x14ac:dyDescent="0.2">
      <c r="A7" s="43"/>
      <c r="B7" s="42"/>
      <c r="C7" s="41"/>
      <c r="D7" s="40" t="s">
        <v>35</v>
      </c>
      <c r="E7" s="40" t="s">
        <v>34</v>
      </c>
      <c r="F7" s="40" t="s">
        <v>33</v>
      </c>
      <c r="G7" s="40" t="s">
        <v>32</v>
      </c>
      <c r="H7" s="40" t="s">
        <v>27</v>
      </c>
      <c r="I7" s="40" t="s">
        <v>31</v>
      </c>
      <c r="J7" s="40" t="s">
        <v>29</v>
      </c>
      <c r="K7" s="40" t="s">
        <v>30</v>
      </c>
      <c r="L7" s="40" t="s">
        <v>29</v>
      </c>
      <c r="M7" s="40" t="s">
        <v>28</v>
      </c>
      <c r="N7" s="40" t="s">
        <v>27</v>
      </c>
      <c r="O7" s="40" t="s">
        <v>26</v>
      </c>
      <c r="P7" s="39"/>
      <c r="Q7" s="39"/>
      <c r="R7" s="38"/>
    </row>
    <row r="8" spans="1:18" ht="13.5" thickBot="1" x14ac:dyDescent="0.25">
      <c r="A8" s="37"/>
      <c r="B8" s="36"/>
      <c r="C8" s="35"/>
      <c r="D8" s="34" t="s">
        <v>25</v>
      </c>
      <c r="E8" s="34" t="s">
        <v>25</v>
      </c>
      <c r="F8" s="34" t="s">
        <v>25</v>
      </c>
      <c r="G8" s="34" t="s">
        <v>25</v>
      </c>
      <c r="H8" s="34" t="s">
        <v>25</v>
      </c>
      <c r="I8" s="34" t="s">
        <v>25</v>
      </c>
      <c r="J8" s="34" t="s">
        <v>25</v>
      </c>
      <c r="K8" s="34" t="s">
        <v>25</v>
      </c>
      <c r="L8" s="34" t="s">
        <v>25</v>
      </c>
      <c r="M8" s="34" t="s">
        <v>25</v>
      </c>
      <c r="N8" s="34" t="s">
        <v>25</v>
      </c>
      <c r="O8" s="34" t="s">
        <v>25</v>
      </c>
      <c r="P8" s="33"/>
      <c r="Q8" s="33"/>
      <c r="R8" s="32"/>
    </row>
    <row r="9" spans="1:18" ht="12.75" x14ac:dyDescent="0.2">
      <c r="A9" s="31" t="s">
        <v>5</v>
      </c>
      <c r="B9" s="30" t="s">
        <v>23</v>
      </c>
      <c r="C9" s="29" t="s">
        <v>24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>
        <v>800000</v>
      </c>
      <c r="P9" s="28">
        <f>SUM(D9:O9)</f>
        <v>800000</v>
      </c>
      <c r="Q9" s="28"/>
      <c r="R9" s="27"/>
    </row>
    <row r="10" spans="1:18" ht="12.75" x14ac:dyDescent="0.2">
      <c r="A10" s="26" t="s">
        <v>5</v>
      </c>
      <c r="B10" s="25" t="s">
        <v>23</v>
      </c>
      <c r="C10" s="24" t="s">
        <v>22</v>
      </c>
      <c r="D10" s="23"/>
      <c r="E10" s="23"/>
      <c r="F10" s="23"/>
      <c r="G10" s="23">
        <f>205750*1.27</f>
        <v>261302.5</v>
      </c>
      <c r="H10" s="23"/>
      <c r="I10" s="23"/>
      <c r="J10" s="23"/>
      <c r="K10" s="23"/>
      <c r="L10" s="23"/>
      <c r="M10" s="23"/>
      <c r="N10" s="23"/>
      <c r="O10" s="23"/>
      <c r="P10" s="23">
        <f>SUM(D10:O10)</f>
        <v>261302.5</v>
      </c>
      <c r="Q10" s="23"/>
      <c r="R10" s="22"/>
    </row>
    <row r="11" spans="1:18" ht="12.75" x14ac:dyDescent="0.2">
      <c r="A11" s="19" t="s">
        <v>5</v>
      </c>
      <c r="B11" s="18" t="s">
        <v>21</v>
      </c>
      <c r="C11" s="21" t="s">
        <v>7</v>
      </c>
      <c r="D11" s="16"/>
      <c r="E11" s="16"/>
      <c r="F11" s="16"/>
      <c r="G11" s="16">
        <f>28453*1.27</f>
        <v>36135.31</v>
      </c>
      <c r="H11" s="16"/>
      <c r="I11" s="16"/>
      <c r="J11" s="16"/>
      <c r="K11" s="16"/>
      <c r="L11" s="16"/>
      <c r="M11" s="16"/>
      <c r="N11" s="16"/>
      <c r="O11" s="16"/>
      <c r="P11" s="16">
        <f>SUM(D11:N11)</f>
        <v>36135.31</v>
      </c>
      <c r="Q11" s="16"/>
      <c r="R11" s="20"/>
    </row>
    <row r="12" spans="1:18" ht="12.75" x14ac:dyDescent="0.2">
      <c r="A12" s="19" t="s">
        <v>5</v>
      </c>
      <c r="B12" s="18" t="s">
        <v>21</v>
      </c>
      <c r="C12" s="17" t="s">
        <v>19</v>
      </c>
      <c r="D12" s="16">
        <f>4717*1.27</f>
        <v>5990.59</v>
      </c>
      <c r="E12" s="15"/>
      <c r="F12" s="15"/>
      <c r="G12" s="15"/>
      <c r="H12" s="15"/>
      <c r="I12" s="15"/>
      <c r="J12" s="15"/>
      <c r="K12" s="16"/>
      <c r="L12" s="16"/>
      <c r="M12" s="16"/>
      <c r="N12" s="15"/>
      <c r="O12" s="15"/>
      <c r="P12" s="16">
        <f>SUM(D12:N12)</f>
        <v>5990.59</v>
      </c>
      <c r="Q12" s="15"/>
      <c r="R12" s="14"/>
    </row>
    <row r="13" spans="1:18" ht="12.75" x14ac:dyDescent="0.2">
      <c r="A13" s="19" t="s">
        <v>5</v>
      </c>
      <c r="B13" s="18" t="s">
        <v>4</v>
      </c>
      <c r="C13" s="17" t="s">
        <v>20</v>
      </c>
      <c r="D13" s="16"/>
      <c r="E13" s="15"/>
      <c r="F13" s="15"/>
      <c r="G13" s="15"/>
      <c r="H13" s="15"/>
      <c r="I13" s="15">
        <f>3632673*1.27-136042</f>
        <v>4477452.71</v>
      </c>
      <c r="J13" s="15"/>
      <c r="K13" s="16"/>
      <c r="L13" s="16"/>
      <c r="M13" s="16"/>
      <c r="N13" s="15"/>
      <c r="O13" s="15"/>
      <c r="P13" s="16">
        <f>SUM(D13:N13)</f>
        <v>4477452.71</v>
      </c>
      <c r="Q13" s="15"/>
      <c r="R13" s="14"/>
    </row>
    <row r="14" spans="1:18" ht="12.75" x14ac:dyDescent="0.2">
      <c r="A14" s="19" t="s">
        <v>5</v>
      </c>
      <c r="B14" s="18" t="s">
        <v>4</v>
      </c>
      <c r="C14" s="17" t="s">
        <v>19</v>
      </c>
      <c r="D14" s="16">
        <f>6449*1.27</f>
        <v>8190.2300000000005</v>
      </c>
      <c r="E14" s="15"/>
      <c r="F14" s="15">
        <f>1.27*170000</f>
        <v>215900</v>
      </c>
      <c r="G14" s="15"/>
      <c r="H14" s="15"/>
      <c r="I14" s="15"/>
      <c r="J14" s="15"/>
      <c r="K14" s="16"/>
      <c r="L14" s="16"/>
      <c r="M14" s="16"/>
      <c r="N14" s="15"/>
      <c r="O14" s="15"/>
      <c r="P14" s="16">
        <f>SUM(D14:N14)</f>
        <v>224090.23</v>
      </c>
      <c r="Q14" s="15"/>
      <c r="R14" s="14"/>
    </row>
    <row r="15" spans="1:18" ht="12.75" x14ac:dyDescent="0.2">
      <c r="A15" s="19" t="s">
        <v>5</v>
      </c>
      <c r="B15" s="18" t="s">
        <v>4</v>
      </c>
      <c r="C15" s="17" t="s">
        <v>18</v>
      </c>
      <c r="D15" s="16"/>
      <c r="E15" s="15"/>
      <c r="F15" s="15"/>
      <c r="G15" s="15"/>
      <c r="H15" s="15">
        <f>33598*1.27</f>
        <v>42669.46</v>
      </c>
      <c r="I15" s="15"/>
      <c r="J15" s="15"/>
      <c r="K15" s="16"/>
      <c r="L15" s="16"/>
      <c r="M15" s="16"/>
      <c r="N15" s="15"/>
      <c r="O15" s="15"/>
      <c r="P15" s="16">
        <f>SUM(D15:N15)</f>
        <v>42669.46</v>
      </c>
      <c r="Q15" s="15"/>
      <c r="R15" s="14"/>
    </row>
    <row r="16" spans="1:18" ht="12.75" x14ac:dyDescent="0.2">
      <c r="A16" s="19" t="s">
        <v>5</v>
      </c>
      <c r="B16" s="18" t="s">
        <v>4</v>
      </c>
      <c r="C16" s="17" t="s">
        <v>17</v>
      </c>
      <c r="D16" s="16"/>
      <c r="E16" s="15"/>
      <c r="F16" s="15"/>
      <c r="G16" s="15"/>
      <c r="H16" s="15">
        <f>269612*1.27</f>
        <v>342407.24</v>
      </c>
      <c r="I16" s="15"/>
      <c r="J16" s="15"/>
      <c r="K16" s="16"/>
      <c r="L16" s="16"/>
      <c r="M16" s="16"/>
      <c r="N16" s="15"/>
      <c r="O16" s="15"/>
      <c r="P16" s="16">
        <f>SUM(D16:N16)</f>
        <v>342407.24</v>
      </c>
      <c r="Q16" s="15"/>
      <c r="R16" s="14"/>
    </row>
    <row r="17" spans="1:18" ht="12.75" x14ac:dyDescent="0.2">
      <c r="A17" s="19" t="s">
        <v>5</v>
      </c>
      <c r="B17" s="18" t="s">
        <v>4</v>
      </c>
      <c r="C17" s="17" t="s">
        <v>16</v>
      </c>
      <c r="D17" s="16"/>
      <c r="E17" s="15"/>
      <c r="F17" s="15"/>
      <c r="G17" s="15">
        <f>19361*1.27</f>
        <v>24588.47</v>
      </c>
      <c r="H17" s="15"/>
      <c r="I17" s="15"/>
      <c r="J17" s="15"/>
      <c r="K17" s="16"/>
      <c r="L17" s="16"/>
      <c r="M17" s="16"/>
      <c r="N17" s="15"/>
      <c r="O17" s="15"/>
      <c r="P17" s="16">
        <f>SUM(D17:N17)</f>
        <v>24588.47</v>
      </c>
      <c r="Q17" s="15"/>
      <c r="R17" s="14"/>
    </row>
    <row r="18" spans="1:18" ht="12.75" x14ac:dyDescent="0.2">
      <c r="A18" s="19" t="s">
        <v>5</v>
      </c>
      <c r="B18" s="18" t="s">
        <v>4</v>
      </c>
      <c r="C18" s="17" t="s">
        <v>15</v>
      </c>
      <c r="D18" s="16">
        <f>3071*1.27</f>
        <v>3900.17</v>
      </c>
      <c r="E18" s="15"/>
      <c r="F18" s="15"/>
      <c r="G18" s="15"/>
      <c r="H18" s="15"/>
      <c r="I18" s="15"/>
      <c r="J18" s="15"/>
      <c r="K18" s="16"/>
      <c r="L18" s="16"/>
      <c r="M18" s="16"/>
      <c r="N18" s="15"/>
      <c r="O18" s="15"/>
      <c r="P18" s="16">
        <f>SUM(D18:N18)</f>
        <v>3900.17</v>
      </c>
      <c r="Q18" s="15"/>
      <c r="R18" s="14"/>
    </row>
    <row r="19" spans="1:18" ht="12.75" x14ac:dyDescent="0.2">
      <c r="A19" s="19" t="s">
        <v>5</v>
      </c>
      <c r="B19" s="18" t="s">
        <v>4</v>
      </c>
      <c r="C19" s="17" t="s">
        <v>14</v>
      </c>
      <c r="D19" s="16"/>
      <c r="E19" s="15"/>
      <c r="F19" s="15">
        <f>54220*1.27</f>
        <v>68859.399999999994</v>
      </c>
      <c r="G19" s="15"/>
      <c r="H19" s="15"/>
      <c r="I19" s="15"/>
      <c r="J19" s="15"/>
      <c r="K19" s="16"/>
      <c r="L19" s="16"/>
      <c r="M19" s="16"/>
      <c r="N19" s="15"/>
      <c r="O19" s="15"/>
      <c r="P19" s="16">
        <f>SUM(D19:N19)</f>
        <v>68859.399999999994</v>
      </c>
      <c r="Q19" s="15"/>
      <c r="R19" s="14"/>
    </row>
    <row r="20" spans="1:18" ht="12.75" x14ac:dyDescent="0.2">
      <c r="A20" s="19" t="s">
        <v>5</v>
      </c>
      <c r="B20" s="18" t="s">
        <v>4</v>
      </c>
      <c r="C20" s="17" t="s">
        <v>13</v>
      </c>
      <c r="D20" s="16"/>
      <c r="E20" s="15"/>
      <c r="F20" s="15">
        <f>163218*1.27</f>
        <v>207286.86000000002</v>
      </c>
      <c r="G20" s="15"/>
      <c r="H20" s="15"/>
      <c r="I20" s="15"/>
      <c r="J20" s="15"/>
      <c r="K20" s="16"/>
      <c r="L20" s="16"/>
      <c r="M20" s="16"/>
      <c r="N20" s="15"/>
      <c r="O20" s="15"/>
      <c r="P20" s="16">
        <f>SUM(D20:N20)</f>
        <v>207286.86000000002</v>
      </c>
      <c r="Q20" s="15"/>
      <c r="R20" s="14"/>
    </row>
    <row r="21" spans="1:18" ht="12.75" x14ac:dyDescent="0.2">
      <c r="A21" s="19" t="s">
        <v>5</v>
      </c>
      <c r="B21" s="18" t="s">
        <v>4</v>
      </c>
      <c r="C21" s="17" t="s">
        <v>12</v>
      </c>
      <c r="D21" s="16"/>
      <c r="E21" s="15"/>
      <c r="F21" s="15"/>
      <c r="G21" s="15"/>
      <c r="H21" s="15">
        <f>50214*1.27</f>
        <v>63771.78</v>
      </c>
      <c r="I21" s="15"/>
      <c r="J21" s="15"/>
      <c r="K21" s="16"/>
      <c r="L21" s="16"/>
      <c r="M21" s="16"/>
      <c r="N21" s="15"/>
      <c r="O21" s="15"/>
      <c r="P21" s="16">
        <f>SUM(D21:N21)</f>
        <v>63771.78</v>
      </c>
      <c r="Q21" s="15"/>
      <c r="R21" s="14"/>
    </row>
    <row r="22" spans="1:18" ht="12.75" x14ac:dyDescent="0.2">
      <c r="A22" s="19" t="s">
        <v>5</v>
      </c>
      <c r="B22" s="18" t="s">
        <v>4</v>
      </c>
      <c r="C22" s="17" t="s">
        <v>11</v>
      </c>
      <c r="D22" s="16"/>
      <c r="E22" s="15"/>
      <c r="F22" s="15"/>
      <c r="G22" s="15">
        <f>91480*1.27</f>
        <v>116179.6</v>
      </c>
      <c r="H22" s="15"/>
      <c r="I22" s="15"/>
      <c r="J22" s="15"/>
      <c r="K22" s="16"/>
      <c r="L22" s="16"/>
      <c r="M22" s="16"/>
      <c r="N22" s="15"/>
      <c r="O22" s="15"/>
      <c r="P22" s="16">
        <f>SUM(D22:N22)</f>
        <v>116179.6</v>
      </c>
      <c r="Q22" s="15"/>
      <c r="R22" s="14"/>
    </row>
    <row r="23" spans="1:18" ht="12.75" x14ac:dyDescent="0.2">
      <c r="A23" s="19" t="s">
        <v>5</v>
      </c>
      <c r="B23" s="18" t="s">
        <v>4</v>
      </c>
      <c r="C23" s="17" t="s">
        <v>10</v>
      </c>
      <c r="D23" s="16"/>
      <c r="E23" s="15"/>
      <c r="F23" s="15"/>
      <c r="G23" s="15">
        <f>199600*1.27</f>
        <v>253492</v>
      </c>
      <c r="H23" s="15"/>
      <c r="I23" s="15"/>
      <c r="J23" s="15"/>
      <c r="K23" s="16"/>
      <c r="L23" s="16"/>
      <c r="M23" s="16"/>
      <c r="N23" s="15"/>
      <c r="O23" s="15"/>
      <c r="P23" s="16">
        <f>SUM(D23:N23)</f>
        <v>253492</v>
      </c>
      <c r="Q23" s="15"/>
      <c r="R23" s="14"/>
    </row>
    <row r="24" spans="1:18" ht="12.75" x14ac:dyDescent="0.2">
      <c r="A24" s="19" t="s">
        <v>5</v>
      </c>
      <c r="B24" s="18" t="s">
        <v>4</v>
      </c>
      <c r="C24" s="17" t="s">
        <v>9</v>
      </c>
      <c r="D24" s="16">
        <v>232000</v>
      </c>
      <c r="E24" s="15"/>
      <c r="F24" s="15"/>
      <c r="G24" s="15"/>
      <c r="H24" s="15"/>
      <c r="I24" s="15"/>
      <c r="J24" s="15"/>
      <c r="K24" s="16"/>
      <c r="L24" s="16"/>
      <c r="M24" s="16"/>
      <c r="N24" s="15"/>
      <c r="O24" s="15"/>
      <c r="P24" s="16">
        <f>SUM(D24:N24)</f>
        <v>232000</v>
      </c>
      <c r="Q24" s="15"/>
      <c r="R24" s="14"/>
    </row>
    <row r="25" spans="1:18" ht="12.75" x14ac:dyDescent="0.2">
      <c r="A25" s="19" t="s">
        <v>5</v>
      </c>
      <c r="B25" s="18" t="s">
        <v>4</v>
      </c>
      <c r="C25" s="17" t="s">
        <v>8</v>
      </c>
      <c r="D25" s="16"/>
      <c r="E25" s="15"/>
      <c r="F25" s="15"/>
      <c r="G25" s="15"/>
      <c r="H25" s="15">
        <f>53528*1.27</f>
        <v>67980.56</v>
      </c>
      <c r="I25" s="15"/>
      <c r="J25" s="15"/>
      <c r="K25" s="16"/>
      <c r="L25" s="16"/>
      <c r="M25" s="16"/>
      <c r="N25" s="15"/>
      <c r="O25" s="15"/>
      <c r="P25" s="16">
        <f>SUM(D25:N25)</f>
        <v>67980.56</v>
      </c>
      <c r="Q25" s="15"/>
      <c r="R25" s="14"/>
    </row>
    <row r="26" spans="1:18" ht="12.75" x14ac:dyDescent="0.2">
      <c r="A26" s="19" t="s">
        <v>5</v>
      </c>
      <c r="B26" s="18" t="s">
        <v>4</v>
      </c>
      <c r="C26" s="17" t="s">
        <v>7</v>
      </c>
      <c r="D26" s="16"/>
      <c r="E26" s="15"/>
      <c r="F26" s="15"/>
      <c r="G26" s="15">
        <f>46055*1.27</f>
        <v>58489.85</v>
      </c>
      <c r="H26" s="15"/>
      <c r="I26" s="15"/>
      <c r="J26" s="15"/>
      <c r="K26" s="16"/>
      <c r="L26" s="16"/>
      <c r="M26" s="16"/>
      <c r="N26" s="15"/>
      <c r="O26" s="15"/>
      <c r="P26" s="16">
        <f>SUM(D26:N26)</f>
        <v>58489.85</v>
      </c>
      <c r="Q26" s="15"/>
      <c r="R26" s="14"/>
    </row>
    <row r="27" spans="1:18" ht="12.75" x14ac:dyDescent="0.2">
      <c r="A27" s="19" t="s">
        <v>5</v>
      </c>
      <c r="B27" s="18" t="s">
        <v>4</v>
      </c>
      <c r="C27" s="17" t="s">
        <v>6</v>
      </c>
      <c r="D27" s="16"/>
      <c r="E27" s="15"/>
      <c r="F27" s="15"/>
      <c r="G27" s="15"/>
      <c r="H27" s="15"/>
      <c r="I27" s="15"/>
      <c r="J27" s="15">
        <f>33827*1.27</f>
        <v>42960.29</v>
      </c>
      <c r="K27" s="16"/>
      <c r="L27" s="16"/>
      <c r="M27" s="16"/>
      <c r="N27" s="15"/>
      <c r="O27" s="15"/>
      <c r="P27" s="16">
        <f>SUM(D27:N27)</f>
        <v>42960.29</v>
      </c>
      <c r="Q27" s="15"/>
      <c r="R27" s="14"/>
    </row>
    <row r="28" spans="1:18" ht="12.75" x14ac:dyDescent="0.2">
      <c r="A28" s="19" t="s">
        <v>5</v>
      </c>
      <c r="B28" s="18" t="s">
        <v>4</v>
      </c>
      <c r="C28" s="17" t="s">
        <v>3</v>
      </c>
      <c r="D28" s="16"/>
      <c r="E28" s="15"/>
      <c r="F28" s="15"/>
      <c r="G28" s="15"/>
      <c r="H28" s="15"/>
      <c r="I28" s="15"/>
      <c r="J28" s="15"/>
      <c r="K28" s="16">
        <f>3933400*1.27</f>
        <v>4995418</v>
      </c>
      <c r="L28" s="16"/>
      <c r="M28" s="16"/>
      <c r="N28" s="15"/>
      <c r="O28" s="15"/>
      <c r="P28" s="16">
        <f>SUM(D28:N28)</f>
        <v>4995418</v>
      </c>
      <c r="Q28" s="15"/>
      <c r="R28" s="14"/>
    </row>
    <row r="29" spans="1:18" ht="13.5" thickBot="1" x14ac:dyDescent="0.25">
      <c r="A29" s="13"/>
      <c r="B29" s="12"/>
      <c r="C29" s="11" t="s">
        <v>2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>
        <f>SUM(P9:P28)</f>
        <v>12324975.02</v>
      </c>
      <c r="Q29" s="9"/>
      <c r="R29" s="8"/>
    </row>
    <row r="30" spans="1:18" ht="13.5" thickBot="1" x14ac:dyDescent="0.25">
      <c r="A30" s="7" t="s">
        <v>1</v>
      </c>
      <c r="B30" s="6"/>
      <c r="C30" s="6"/>
      <c r="D30" s="5">
        <f>D29</f>
        <v>0</v>
      </c>
      <c r="E30" s="5">
        <f>E29</f>
        <v>0</v>
      </c>
      <c r="F30" s="5">
        <f>F29</f>
        <v>0</v>
      </c>
      <c r="G30" s="5">
        <f>G29</f>
        <v>0</v>
      </c>
      <c r="H30" s="5"/>
      <c r="I30" s="5">
        <f>I29</f>
        <v>0</v>
      </c>
      <c r="J30" s="5"/>
      <c r="K30" s="5">
        <f>K29</f>
        <v>0</v>
      </c>
      <c r="L30" s="5">
        <f>L29</f>
        <v>0</v>
      </c>
      <c r="M30" s="5">
        <f>M29</f>
        <v>0</v>
      </c>
      <c r="N30" s="5">
        <f>N29</f>
        <v>0</v>
      </c>
      <c r="O30" s="5"/>
      <c r="P30" s="5">
        <f>P29</f>
        <v>12324975.02</v>
      </c>
      <c r="Q30" s="5">
        <f>Q29</f>
        <v>0</v>
      </c>
      <c r="R30" s="5">
        <f>R29</f>
        <v>0</v>
      </c>
    </row>
    <row r="31" spans="1:18" x14ac:dyDescent="0.2">
      <c r="D31" s="4"/>
    </row>
    <row r="32" spans="1:18" x14ac:dyDescent="0.2">
      <c r="P32" s="4">
        <f>[1]mérleg!G40</f>
        <v>12324975</v>
      </c>
    </row>
    <row r="33" spans="14:18" x14ac:dyDescent="0.2">
      <c r="N33" s="1" t="s">
        <v>0</v>
      </c>
      <c r="P33" s="3">
        <f>P30-P32</f>
        <v>1.9999999552965164E-2</v>
      </c>
    </row>
    <row r="35" spans="14:18" x14ac:dyDescent="0.2">
      <c r="P35" s="1">
        <v>12324975</v>
      </c>
      <c r="R35" s="3">
        <f>P35-P30</f>
        <v>-1.9999999552965164E-2</v>
      </c>
    </row>
  </sheetData>
  <mergeCells count="11">
    <mergeCell ref="R6:R8"/>
    <mergeCell ref="A30:C30"/>
    <mergeCell ref="A1:R1"/>
    <mergeCell ref="A3:R3"/>
    <mergeCell ref="A4:R4"/>
    <mergeCell ref="A6:A8"/>
    <mergeCell ref="B6:B8"/>
    <mergeCell ref="C6:C8"/>
    <mergeCell ref="A5:R5"/>
    <mergeCell ref="P6:P8"/>
    <mergeCell ref="Q6:Q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beruházás</vt:lpstr>
      <vt:lpstr>beruházás!Nyomtatási_terület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Grósz Dániel</dc:creator>
  <cp:lastModifiedBy>Grósz Dániel</cp:lastModifiedBy>
  <dcterms:created xsi:type="dcterms:W3CDTF">2021-06-01T12:28:21Z</dcterms:created>
  <dcterms:modified xsi:type="dcterms:W3CDTF">2021-06-01T12:34:20Z</dcterms:modified>
</cp:coreProperties>
</file>