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N:\2021\zárszámadás\Önkormányzat\"/>
    </mc:Choice>
  </mc:AlternateContent>
  <bookViews>
    <workbookView xWindow="0" yWindow="0" windowWidth="28800" windowHeight="11700"/>
  </bookViews>
  <sheets>
    <sheet name="Munka1" sheetId="1" r:id="rId1"/>
    <sheet name="Munka2" sheetId="2" r:id="rId2"/>
    <sheet name="Munka3" sheetId="3" r:id="rId3"/>
  </sheets>
  <calcPr calcId="162913"/>
</workbook>
</file>

<file path=xl/calcChain.xml><?xml version="1.0" encoding="utf-8"?>
<calcChain xmlns="http://schemas.openxmlformats.org/spreadsheetml/2006/main">
  <c r="C135" i="1" l="1"/>
  <c r="C133" i="1"/>
  <c r="D133" i="1"/>
  <c r="D135" i="1"/>
  <c r="D113" i="1"/>
  <c r="D103" i="1"/>
  <c r="E113" i="1"/>
  <c r="E103" i="1"/>
  <c r="E133" i="1"/>
  <c r="E137" i="1"/>
  <c r="C113" i="1"/>
  <c r="C103" i="1"/>
  <c r="D92" i="1"/>
  <c r="E92" i="1"/>
  <c r="C92" i="1"/>
  <c r="D35" i="1"/>
  <c r="D30" i="1"/>
  <c r="D99" i="1"/>
  <c r="E35" i="1"/>
  <c r="C35" i="1"/>
  <c r="D75" i="1"/>
  <c r="E75" i="1"/>
  <c r="C75" i="1"/>
  <c r="D20" i="1"/>
  <c r="E20" i="1"/>
  <c r="C20" i="1"/>
  <c r="E8" i="1"/>
  <c r="D8" i="1"/>
  <c r="D7" i="1"/>
  <c r="C8" i="1"/>
  <c r="D54" i="1"/>
  <c r="D53" i="1"/>
  <c r="D126" i="1"/>
  <c r="E126" i="1"/>
  <c r="C126" i="1"/>
  <c r="D51" i="1"/>
  <c r="E54" i="1"/>
  <c r="E53" i="1"/>
  <c r="E51" i="1"/>
  <c r="E30" i="1"/>
  <c r="D104" i="1"/>
  <c r="D108" i="1"/>
  <c r="D87" i="1"/>
  <c r="D80" i="1"/>
  <c r="D46" i="1"/>
  <c r="D60" i="1"/>
  <c r="E87" i="1"/>
  <c r="E80" i="1"/>
  <c r="E60" i="1"/>
  <c r="E104" i="1"/>
  <c r="E46" i="1"/>
  <c r="E108" i="1"/>
  <c r="C30" i="1"/>
  <c r="C87" i="1"/>
  <c r="C60" i="1"/>
  <c r="C80" i="1"/>
  <c r="C46" i="1"/>
  <c r="C108" i="1"/>
  <c r="C104" i="1"/>
  <c r="C54" i="1"/>
  <c r="C53" i="1"/>
  <c r="C51" i="1"/>
  <c r="C7" i="1"/>
  <c r="E7" i="1"/>
  <c r="D45" i="1"/>
  <c r="C65" i="1"/>
  <c r="D65" i="1"/>
  <c r="E65" i="1"/>
  <c r="C99" i="1"/>
  <c r="C45" i="1"/>
  <c r="E45" i="1"/>
  <c r="E99" i="1"/>
  <c r="E135" i="1"/>
  <c r="D97" i="1"/>
  <c r="C97" i="1"/>
  <c r="E97" i="1"/>
  <c r="E101" i="1"/>
  <c r="C101" i="1"/>
  <c r="C137" i="1"/>
  <c r="D137" i="1"/>
  <c r="D101" i="1"/>
</calcChain>
</file>

<file path=xl/sharedStrings.xml><?xml version="1.0" encoding="utf-8"?>
<sst xmlns="http://schemas.openxmlformats.org/spreadsheetml/2006/main" count="209" uniqueCount="209">
  <si>
    <t>Rovat szám:</t>
  </si>
  <si>
    <t>Rovat megnevezése:</t>
  </si>
  <si>
    <t>B1</t>
  </si>
  <si>
    <t>Működési célú támogatások államháztartáson belülről</t>
  </si>
  <si>
    <t>B11</t>
  </si>
  <si>
    <t>Önkormányzatok működési támogatásai</t>
  </si>
  <si>
    <t>Helyi önkormányzatok működésének általános támogatása</t>
  </si>
  <si>
    <t>Települési önkormányzatok kulturális feladatainak támogatása</t>
  </si>
  <si>
    <t>Működési célú központosított előirányzatok</t>
  </si>
  <si>
    <t>B111</t>
  </si>
  <si>
    <t>B112</t>
  </si>
  <si>
    <t>B114</t>
  </si>
  <si>
    <t>B115</t>
  </si>
  <si>
    <t>B116</t>
  </si>
  <si>
    <t>B12</t>
  </si>
  <si>
    <t>Elvonások és befizetések bevételei</t>
  </si>
  <si>
    <t>Működési célú garancia- és kezességvállalásból származó megtérülések államháztartáson belülről</t>
  </si>
  <si>
    <t>Működési célú visszatérítendő támogatások, kölcsönök visszatérüles államháztartáson belülről</t>
  </si>
  <si>
    <t>Egyéb működési célú támogatások bevételei államháztartáson belülről</t>
  </si>
  <si>
    <t>B13</t>
  </si>
  <si>
    <t>B14</t>
  </si>
  <si>
    <t>B15</t>
  </si>
  <si>
    <t>B16</t>
  </si>
  <si>
    <t>B2</t>
  </si>
  <si>
    <t>Felhalmozási célú támogatások államháztartáson belülről</t>
  </si>
  <si>
    <t>Felhalmozási célú önkormányzati támogatások</t>
  </si>
  <si>
    <t>Egyéb felhalmozási célú támogatások bevételei államháztartáson belülről</t>
  </si>
  <si>
    <t>B21</t>
  </si>
  <si>
    <t>B22</t>
  </si>
  <si>
    <t>B23</t>
  </si>
  <si>
    <t>B24</t>
  </si>
  <si>
    <t>B25</t>
  </si>
  <si>
    <t>B3</t>
  </si>
  <si>
    <t>Közhatalmi bevételek</t>
  </si>
  <si>
    <t>B31</t>
  </si>
  <si>
    <t>Jövedelemadók</t>
  </si>
  <si>
    <t>Magánszemélyek jövedelemadói</t>
  </si>
  <si>
    <t>Társaságok jövedelemadói</t>
  </si>
  <si>
    <t>B32</t>
  </si>
  <si>
    <t>Szociális hozzájárulási adó és járulékok</t>
  </si>
  <si>
    <t>B33</t>
  </si>
  <si>
    <t>B34</t>
  </si>
  <si>
    <t>Bérhez és foglalkoztatáshoz kapcsolódó adók</t>
  </si>
  <si>
    <t>Vagyoni típusú adók</t>
  </si>
  <si>
    <t>B35</t>
  </si>
  <si>
    <t>Termékek és szolgáltatások adói</t>
  </si>
  <si>
    <t>Értékesítési és forgalmi adók</t>
  </si>
  <si>
    <t>Fogyasztási adók</t>
  </si>
  <si>
    <t>Pénzügyi monopóliumok nyereségét terhelő adók</t>
  </si>
  <si>
    <t>Egyéb áruhasználati és szolgáltatási adók</t>
  </si>
  <si>
    <t>B36</t>
  </si>
  <si>
    <t>Egyéb közhatalmi bevételek</t>
  </si>
  <si>
    <t>B351</t>
  </si>
  <si>
    <t>B352</t>
  </si>
  <si>
    <t>B353</t>
  </si>
  <si>
    <t>B354</t>
  </si>
  <si>
    <t>B355</t>
  </si>
  <si>
    <t>B312</t>
  </si>
  <si>
    <t>B311</t>
  </si>
  <si>
    <t>B4</t>
  </si>
  <si>
    <t>Működési bevételek</t>
  </si>
  <si>
    <t>B401</t>
  </si>
  <si>
    <t>B402</t>
  </si>
  <si>
    <t>B403</t>
  </si>
  <si>
    <t>B404</t>
  </si>
  <si>
    <t>B405</t>
  </si>
  <si>
    <t>B406</t>
  </si>
  <si>
    <t>B407</t>
  </si>
  <si>
    <t>B408</t>
  </si>
  <si>
    <t>B409</t>
  </si>
  <si>
    <t>Készletértékesítése ellenértéke</t>
  </si>
  <si>
    <t>Szolgáltatások ellenértéke</t>
  </si>
  <si>
    <t>Közvetítettt szolgáltatások ellenértéke</t>
  </si>
  <si>
    <t>Tulajdonosi bevételek</t>
  </si>
  <si>
    <t>Ellátási díjak</t>
  </si>
  <si>
    <t>Kiszámlázott általános forgalmi adó</t>
  </si>
  <si>
    <t>Általános forgalmi adó visszatérítése</t>
  </si>
  <si>
    <t>Kamatbevételek</t>
  </si>
  <si>
    <t>Egyéb pénzügyi műveletek bevételei</t>
  </si>
  <si>
    <t>Egyéb működési bevételek</t>
  </si>
  <si>
    <t>B5</t>
  </si>
  <si>
    <t>Felhalmozási bevételek</t>
  </si>
  <si>
    <t>B51</t>
  </si>
  <si>
    <t>B52</t>
  </si>
  <si>
    <t>B53</t>
  </si>
  <si>
    <t>B54</t>
  </si>
  <si>
    <t>B55</t>
  </si>
  <si>
    <t>Immateriális javak értékesítése</t>
  </si>
  <si>
    <t>Ingatlanok értékesítése</t>
  </si>
  <si>
    <t>Egyéb tárgyi eszközök értékesítése</t>
  </si>
  <si>
    <t>Részesedések értékesítése</t>
  </si>
  <si>
    <t>Részesedések megszűnéséhez kapcsolódó bevételek</t>
  </si>
  <si>
    <t>B6</t>
  </si>
  <si>
    <t>Működési célú átvett pénzeszközök</t>
  </si>
  <si>
    <t>B61</t>
  </si>
  <si>
    <t>B62</t>
  </si>
  <si>
    <t>B7</t>
  </si>
  <si>
    <t>B71</t>
  </si>
  <si>
    <t>Felhalmozási célú átvett pénzeszközök</t>
  </si>
  <si>
    <t>Felhalmozási célú garancia- és kezességvállalásból származó megtérülések államháztartáson kívül</t>
  </si>
  <si>
    <t>Felhalmozási célú visszatérítendő támogatások, kölcsönök visszatérülése államháztartáson kívül</t>
  </si>
  <si>
    <t>Egyéb felhalmozási célú átvett pénzeszközök</t>
  </si>
  <si>
    <t>B1-B7</t>
  </si>
  <si>
    <t>B81</t>
  </si>
  <si>
    <t>Belföldi finanszírozás bevételei</t>
  </si>
  <si>
    <t>B811</t>
  </si>
  <si>
    <t>Hitel-, kölcsönfelvétel államháztartáson kívülről</t>
  </si>
  <si>
    <t>B8111</t>
  </si>
  <si>
    <t>B8112</t>
  </si>
  <si>
    <t>B8113</t>
  </si>
  <si>
    <t>B812</t>
  </si>
  <si>
    <t>Hosszúlejáratú hitelek, kölcsönök felvétele</t>
  </si>
  <si>
    <t>Rövid lejáratú hitelek, kölcsönök felvétele</t>
  </si>
  <si>
    <t>Belföldi értékpapírok bevételei</t>
  </si>
  <si>
    <t>B8121</t>
  </si>
  <si>
    <t>B8122</t>
  </si>
  <si>
    <t>B8123</t>
  </si>
  <si>
    <t>B8124</t>
  </si>
  <si>
    <t>Forgatási célú belföldi értékpapírok beváltása, értékesítése</t>
  </si>
  <si>
    <t>Forgatási célú belföldi értékpapírok kibocsátása</t>
  </si>
  <si>
    <t>Befektetési célú belföldi értékpapírok beváltása, értékesítése</t>
  </si>
  <si>
    <t>Befektetési célú belföldi értékpapírok kibocsátása</t>
  </si>
  <si>
    <t>B813</t>
  </si>
  <si>
    <t>B8132</t>
  </si>
  <si>
    <t>Maradvány igénybevétele</t>
  </si>
  <si>
    <t>Előző év vállalkozási maradványának igénybevétele</t>
  </si>
  <si>
    <t>B814</t>
  </si>
  <si>
    <t>B815</t>
  </si>
  <si>
    <t>B816</t>
  </si>
  <si>
    <t>B817</t>
  </si>
  <si>
    <t>B818</t>
  </si>
  <si>
    <t>B82</t>
  </si>
  <si>
    <t>Államháztartáson belüli megelőlegezések</t>
  </si>
  <si>
    <t>Államháztartáson belüli megelőlegezések törlesztése</t>
  </si>
  <si>
    <t>Központi, irányító szervi támogatás</t>
  </si>
  <si>
    <t>Betétek megszüntetése</t>
  </si>
  <si>
    <t>Központi költségvetés sajátos finanszírozási bevételei</t>
  </si>
  <si>
    <t>Külföldi finanszírozás bevételei</t>
  </si>
  <si>
    <t>B821</t>
  </si>
  <si>
    <t>B822</t>
  </si>
  <si>
    <t>B823</t>
  </si>
  <si>
    <t>B83</t>
  </si>
  <si>
    <t>Forgatási célú külföldi értékpapírok beváltása, értékesítése</t>
  </si>
  <si>
    <t>Befektetési célú külföldi értékpapírok beváltása, értékesítése</t>
  </si>
  <si>
    <t>Külföldi értékpapírok kibocsátása</t>
  </si>
  <si>
    <t>Adóssághoz nem kapcsolódó származékos ügyletek bevételei</t>
  </si>
  <si>
    <t>KÖLTSÉGVETÉSI BEVÉTELEK</t>
  </si>
  <si>
    <t>Likviditási célú hitelek, kölcsönök felvétele pénzügyi vállalkozástól</t>
  </si>
  <si>
    <t>Települési önkormányzatok egyes köznevelési feladatainak támogatása</t>
  </si>
  <si>
    <t>Gépjárműadók (40%)</t>
  </si>
  <si>
    <t>Kommunális adó bevétel</t>
  </si>
  <si>
    <t>Bírság bevétel</t>
  </si>
  <si>
    <t>Késedelmi pótlék</t>
  </si>
  <si>
    <t>Működési célú költségvetési bevételek</t>
  </si>
  <si>
    <t>Felhalmozási célú költségvetési bevételek</t>
  </si>
  <si>
    <t>Működési célú költségvetési bevételek mindösszesen</t>
  </si>
  <si>
    <t>B1+B3+B4+B6+B8/1</t>
  </si>
  <si>
    <t>B2+B5+ B7+B8/2</t>
  </si>
  <si>
    <t>Felhalmozási célú költségvetési bevételek mindösszesen</t>
  </si>
  <si>
    <t>KÖLTSÉGVETÉSI BEVÉTELEK MINDÖSSZESEN</t>
  </si>
  <si>
    <t>B1-B8</t>
  </si>
  <si>
    <t>B2+B5+ B7</t>
  </si>
  <si>
    <t>B1+B3+ B4+B6</t>
  </si>
  <si>
    <t>BEVÉTELEK</t>
  </si>
  <si>
    <t>2. számú melléklet</t>
  </si>
  <si>
    <t>Működési célú garancia- és kezességvállalásból származó megtérülések áht kívülről</t>
  </si>
  <si>
    <t>Működési célú visszatérítendő tám., kölcsönök visszatérülése áht kívül</t>
  </si>
  <si>
    <t>Működési célú visszatérítendő támogatások, kölcsönök igénybevétele államháztartáson belülről</t>
  </si>
  <si>
    <t>Felhalmozási célú garancia-és kezességvállalásból származó megtérülések áht. belülről</t>
  </si>
  <si>
    <t>Felhalmozási célú visszatérítendő támogatások, kölcsönök visszatérülése áht. belülről</t>
  </si>
  <si>
    <t>Felhalmozási célú visszatérítendő támogatások, kölcsönök igénybevétele áht. belülről</t>
  </si>
  <si>
    <t>Elszámolásból származó bevételek</t>
  </si>
  <si>
    <t>Egyéb közhatalmi bevétel (pl.házasságkötés hiv.időn kívül)</t>
  </si>
  <si>
    <t>KLIK működési támogatása (bérekre vonatkozó)</t>
  </si>
  <si>
    <t>RHK. Kft. Működési támogatás</t>
  </si>
  <si>
    <t>TEIT felhalmozási támogatás</t>
  </si>
  <si>
    <t>Eredeti ei.:   2020.01.01.</t>
  </si>
  <si>
    <t>B411</t>
  </si>
  <si>
    <t>B74</t>
  </si>
  <si>
    <t>B75</t>
  </si>
  <si>
    <t>B65</t>
  </si>
  <si>
    <t>2020. évi költségvetés teljesítése Ft-ban</t>
  </si>
  <si>
    <t>Módosított ei.:   2020.12.31</t>
  </si>
  <si>
    <t>Teljesítés:  2020.12.31.</t>
  </si>
  <si>
    <t>Uszód Községi Önkormányzat</t>
  </si>
  <si>
    <t>B1131</t>
  </si>
  <si>
    <t>B1132</t>
  </si>
  <si>
    <t>Települési önkormányzatok szociális feladatainak egyéb támogatása</t>
  </si>
  <si>
    <t>Települési önkormányzatok szociális gyermekétkeztetési feladatainak támogatássa</t>
  </si>
  <si>
    <r>
      <t xml:space="preserve">Iparűzési adó bevétel </t>
    </r>
    <r>
      <rPr>
        <b/>
        <i/>
        <sz val="8"/>
        <rFont val="Times New Roman"/>
        <family val="1"/>
        <charset val="238"/>
      </rPr>
      <t>(1,0%)</t>
    </r>
  </si>
  <si>
    <t>OEP fin</t>
  </si>
  <si>
    <t>Dunaszentbenedek óvoda támogatás</t>
  </si>
  <si>
    <t>Dunaszentbenedek védőnö finanszírozás</t>
  </si>
  <si>
    <t xml:space="preserve">Hosszabb időtartamú közfoglalkoztatás bértámogatás </t>
  </si>
  <si>
    <t>TEIT</t>
  </si>
  <si>
    <t xml:space="preserve">Víziközmű Társulat </t>
  </si>
  <si>
    <t>Egyéb bevételek</t>
  </si>
  <si>
    <t>Polgármesteri hivatal felújítás (MFP-2019)</t>
  </si>
  <si>
    <t>Szolgálati lakás felújítás (MFP-2019)</t>
  </si>
  <si>
    <t>Járda felújítás (MFP-2019)</t>
  </si>
  <si>
    <t>TOP Közlekedésfejlesztés</t>
  </si>
  <si>
    <t>TOP Csapadékvíz elvezetés fejlesztés</t>
  </si>
  <si>
    <t>JETA63-2018 Műv ház</t>
  </si>
  <si>
    <t>TOP Bölcsőde</t>
  </si>
  <si>
    <t>Víziközmű Társukat</t>
  </si>
  <si>
    <t>EFOP-1.5.3</t>
  </si>
  <si>
    <t>TOP Csapadékvíz elvezetés fejlesztés többletigény</t>
  </si>
  <si>
    <t>Egyéb működési célú átvett pénzeszközök (hagyaték)</t>
  </si>
  <si>
    <t>7/2021. (V.28.) önkormányzati rendelet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</si>
</sst>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charset val="238"/>
    </font>
    <font>
      <sz val="8"/>
      <name val="Arial"/>
      <family val="2"/>
      <charset val="238"/>
    </font>
    <font>
      <sz val="10"/>
      <name val="Times New Roman"/>
      <family val="1"/>
      <charset val="238"/>
    </font>
    <font>
      <b/>
      <sz val="10"/>
      <name val="Times New Roman"/>
      <family val="1"/>
      <charset val="238"/>
    </font>
    <font>
      <sz val="9"/>
      <name val="Times New Roman"/>
      <family val="1"/>
      <charset val="238"/>
    </font>
    <font>
      <b/>
      <sz val="12"/>
      <name val="Times New Roman"/>
      <family val="1"/>
      <charset val="238"/>
    </font>
    <font>
      <b/>
      <sz val="10"/>
      <name val="Arial"/>
      <family val="2"/>
      <charset val="238"/>
    </font>
    <font>
      <i/>
      <sz val="8"/>
      <name val="Times New Roman"/>
      <family val="1"/>
      <charset val="238"/>
    </font>
    <font>
      <b/>
      <sz val="8"/>
      <name val="Times New Roman"/>
      <family val="1"/>
      <charset val="238"/>
    </font>
    <font>
      <b/>
      <sz val="9"/>
      <name val="Times New Roman"/>
      <family val="1"/>
      <charset val="238"/>
    </font>
    <font>
      <b/>
      <i/>
      <sz val="8"/>
      <name val="Times New Roman"/>
      <family val="1"/>
      <charset val="238"/>
    </font>
    <font>
      <i/>
      <sz val="9"/>
      <name val="Times New Roman"/>
      <family val="1"/>
      <charset val="238"/>
    </font>
    <font>
      <i/>
      <sz val="9"/>
      <name val="Arial"/>
      <family val="2"/>
      <charset val="238"/>
    </font>
    <font>
      <sz val="8"/>
      <name val="Times New Roman"/>
      <family val="1"/>
      <charset val="238"/>
    </font>
  </fonts>
  <fills count="9">
    <fill>
      <patternFill patternType="none"/>
    </fill>
    <fill>
      <patternFill patternType="gray125"/>
    </fill>
    <fill>
      <patternFill patternType="solid">
        <fgColor indexed="4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2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3" fontId="2" fillId="0" borderId="0" xfId="0" applyNumberFormat="1" applyFont="1"/>
    <xf numFmtId="0" fontId="3" fillId="2" borderId="1" xfId="0" applyFont="1" applyFill="1" applyBorder="1" applyAlignment="1">
      <alignment horizontal="center" wrapText="1"/>
    </xf>
    <xf numFmtId="3" fontId="3" fillId="2" borderId="1" xfId="0" applyNumberFormat="1" applyFont="1" applyFill="1" applyBorder="1" applyAlignment="1">
      <alignment horizontal="center" wrapText="1"/>
    </xf>
    <xf numFmtId="0" fontId="3" fillId="3" borderId="2" xfId="0" applyFont="1" applyFill="1" applyBorder="1"/>
    <xf numFmtId="0" fontId="3" fillId="3" borderId="2" xfId="0" applyFont="1" applyFill="1" applyBorder="1" applyAlignment="1">
      <alignment wrapText="1"/>
    </xf>
    <xf numFmtId="0" fontId="2" fillId="0" borderId="2" xfId="0" applyFont="1" applyBorder="1"/>
    <xf numFmtId="0" fontId="2" fillId="0" borderId="2" xfId="0" applyFont="1" applyBorder="1" applyAlignment="1">
      <alignment wrapText="1"/>
    </xf>
    <xf numFmtId="0" fontId="4" fillId="0" borderId="2" xfId="0" applyFont="1" applyBorder="1" applyAlignment="1">
      <alignment horizontal="center"/>
    </xf>
    <xf numFmtId="0" fontId="4" fillId="0" borderId="2" xfId="0" applyFont="1" applyBorder="1" applyAlignment="1">
      <alignment wrapText="1"/>
    </xf>
    <xf numFmtId="0" fontId="3" fillId="4" borderId="2" xfId="0" applyFont="1" applyFill="1" applyBorder="1"/>
    <xf numFmtId="0" fontId="3" fillId="4" borderId="2" xfId="0" applyFont="1" applyFill="1" applyBorder="1" applyAlignment="1">
      <alignment wrapText="1"/>
    </xf>
    <xf numFmtId="0" fontId="6" fillId="0" borderId="0" xfId="0" applyFont="1" applyFill="1"/>
    <xf numFmtId="0" fontId="2" fillId="0" borderId="2" xfId="0" applyFont="1" applyBorder="1" applyAlignment="1">
      <alignment horizontal="left"/>
    </xf>
    <xf numFmtId="0" fontId="7" fillId="0" borderId="2" xfId="0" applyFont="1" applyBorder="1" applyAlignment="1">
      <alignment wrapText="1"/>
    </xf>
    <xf numFmtId="3" fontId="3" fillId="3" borderId="2" xfId="0" applyNumberFormat="1" applyFont="1" applyFill="1" applyBorder="1"/>
    <xf numFmtId="3" fontId="2" fillId="0" borderId="2" xfId="0" applyNumberFormat="1" applyFont="1" applyBorder="1"/>
    <xf numFmtId="3" fontId="4" fillId="0" borderId="2" xfId="0" applyNumberFormat="1" applyFont="1" applyBorder="1" applyAlignment="1">
      <alignment horizontal="center"/>
    </xf>
    <xf numFmtId="3" fontId="7" fillId="0" borderId="2" xfId="0" applyNumberFormat="1" applyFont="1" applyBorder="1" applyAlignment="1">
      <alignment horizontal="left"/>
    </xf>
    <xf numFmtId="3" fontId="3" fillId="4" borderId="2" xfId="0" applyNumberFormat="1" applyFont="1" applyFill="1" applyBorder="1"/>
    <xf numFmtId="3" fontId="2" fillId="0" borderId="2" xfId="0" applyNumberFormat="1" applyFont="1" applyBorder="1" applyAlignment="1">
      <alignment horizontal="right"/>
    </xf>
    <xf numFmtId="0" fontId="2" fillId="0" borderId="2" xfId="0" applyFont="1" applyBorder="1" applyAlignment="1">
      <alignment horizontal="left" wrapText="1"/>
    </xf>
    <xf numFmtId="0" fontId="7" fillId="0" borderId="2" xfId="0" applyFont="1" applyBorder="1" applyAlignment="1">
      <alignment horizontal="left" wrapText="1"/>
    </xf>
    <xf numFmtId="0" fontId="2" fillId="0" borderId="0" xfId="0" applyFont="1" applyBorder="1"/>
    <xf numFmtId="0" fontId="2" fillId="0" borderId="0" xfId="0" applyFont="1" applyBorder="1" applyAlignment="1">
      <alignment wrapText="1"/>
    </xf>
    <xf numFmtId="3" fontId="2" fillId="0" borderId="0" xfId="0" applyNumberFormat="1" applyFont="1" applyBorder="1"/>
    <xf numFmtId="0" fontId="4" fillId="0" borderId="0" xfId="0" applyFont="1" applyBorder="1" applyAlignment="1">
      <alignment wrapText="1"/>
    </xf>
    <xf numFmtId="3" fontId="4" fillId="0" borderId="0" xfId="0" applyNumberFormat="1" applyFont="1" applyBorder="1"/>
    <xf numFmtId="0" fontId="7" fillId="0" borderId="0" xfId="0" applyFont="1" applyBorder="1" applyAlignment="1">
      <alignment horizontal="left" wrapText="1"/>
    </xf>
    <xf numFmtId="3" fontId="7" fillId="0" borderId="0" xfId="0" applyNumberFormat="1" applyFont="1" applyBorder="1" applyAlignment="1">
      <alignment horizontal="left"/>
    </xf>
    <xf numFmtId="0" fontId="9" fillId="5" borderId="2" xfId="0" applyFont="1" applyFill="1" applyBorder="1" applyAlignment="1">
      <alignment wrapText="1"/>
    </xf>
    <xf numFmtId="3" fontId="9" fillId="5" borderId="2" xfId="0" applyNumberFormat="1" applyFont="1" applyFill="1" applyBorder="1"/>
    <xf numFmtId="0" fontId="3" fillId="6" borderId="2" xfId="0" applyFont="1" applyFill="1" applyBorder="1"/>
    <xf numFmtId="0" fontId="3" fillId="6" borderId="2" xfId="0" applyFont="1" applyFill="1" applyBorder="1" applyAlignment="1">
      <alignment wrapText="1"/>
    </xf>
    <xf numFmtId="3" fontId="3" fillId="6" borderId="2" xfId="0" applyNumberFormat="1" applyFont="1" applyFill="1" applyBorder="1"/>
    <xf numFmtId="0" fontId="8" fillId="5" borderId="2" xfId="0" applyFont="1" applyFill="1" applyBorder="1" applyAlignment="1">
      <alignment wrapText="1"/>
    </xf>
    <xf numFmtId="0" fontId="0" fillId="0" borderId="0" xfId="0" applyFill="1"/>
    <xf numFmtId="0" fontId="3" fillId="0" borderId="3" xfId="0" applyFont="1" applyBorder="1" applyAlignment="1">
      <alignment horizontal="center" wrapText="1"/>
    </xf>
    <xf numFmtId="3" fontId="7" fillId="0" borderId="2" xfId="0" applyNumberFormat="1" applyFont="1" applyFill="1" applyBorder="1" applyAlignment="1">
      <alignment horizontal="left"/>
    </xf>
    <xf numFmtId="0" fontId="5" fillId="0" borderId="0" xfId="0" applyFont="1" applyAlignment="1"/>
    <xf numFmtId="0" fontId="2" fillId="0" borderId="0" xfId="0" applyFont="1" applyAlignment="1"/>
    <xf numFmtId="3" fontId="4" fillId="7" borderId="2" xfId="0" applyNumberFormat="1" applyFont="1" applyFill="1" applyBorder="1"/>
    <xf numFmtId="3" fontId="4" fillId="7" borderId="2" xfId="0" applyNumberFormat="1" applyFont="1" applyFill="1" applyBorder="1" applyAlignment="1">
      <alignment horizontal="right"/>
    </xf>
    <xf numFmtId="0" fontId="11" fillId="0" borderId="2" xfId="0" applyFont="1" applyBorder="1"/>
    <xf numFmtId="0" fontId="12" fillId="0" borderId="0" xfId="0" applyFont="1"/>
    <xf numFmtId="3" fontId="11" fillId="0" borderId="2" xfId="0" applyNumberFormat="1" applyFont="1" applyBorder="1" applyAlignment="1">
      <alignment horizontal="left"/>
    </xf>
    <xf numFmtId="3" fontId="7" fillId="0" borderId="2" xfId="0" applyNumberFormat="1" applyFont="1" applyBorder="1"/>
    <xf numFmtId="0" fontId="13" fillId="0" borderId="0" xfId="0" applyFont="1" applyBorder="1"/>
    <xf numFmtId="0" fontId="1" fillId="0" borderId="0" xfId="0" applyFont="1"/>
    <xf numFmtId="0" fontId="13" fillId="0" borderId="2" xfId="0" applyFont="1" applyBorder="1" applyAlignment="1">
      <alignment wrapText="1"/>
    </xf>
    <xf numFmtId="3" fontId="4" fillId="0" borderId="2" xfId="0" applyNumberFormat="1" applyFont="1" applyFill="1" applyBorder="1" applyAlignment="1">
      <alignment horizontal="center"/>
    </xf>
    <xf numFmtId="3" fontId="13" fillId="0" borderId="2" xfId="0" applyNumberFormat="1" applyFont="1" applyFill="1" applyBorder="1" applyAlignment="1">
      <alignment horizontal="center"/>
    </xf>
    <xf numFmtId="0" fontId="7" fillId="0" borderId="4" xfId="0" applyFont="1" applyBorder="1" applyAlignment="1">
      <alignment wrapText="1"/>
    </xf>
    <xf numFmtId="0" fontId="7" fillId="0" borderId="0" xfId="0" applyFont="1" applyAlignment="1">
      <alignment wrapText="1"/>
    </xf>
    <xf numFmtId="3" fontId="7" fillId="0" borderId="2" xfId="0" applyNumberFormat="1" applyFont="1" applyBorder="1" applyAlignment="1">
      <alignment horizontal="right"/>
    </xf>
    <xf numFmtId="0" fontId="7" fillId="8" borderId="4" xfId="0" applyFont="1" applyFill="1" applyBorder="1" applyAlignment="1">
      <alignment wrapText="1"/>
    </xf>
    <xf numFmtId="3" fontId="7" fillId="8" borderId="2" xfId="0" applyNumberFormat="1" applyFont="1" applyFill="1" applyBorder="1"/>
    <xf numFmtId="0" fontId="7" fillId="8" borderId="0" xfId="0" applyFont="1" applyFill="1" applyAlignment="1">
      <alignment wrapText="1"/>
    </xf>
    <xf numFmtId="0" fontId="5" fillId="0" borderId="0" xfId="0" applyFont="1" applyAlignment="1">
      <alignment horizontal="center"/>
    </xf>
    <xf numFmtId="0" fontId="2" fillId="0" borderId="0" xfId="0" applyFont="1" applyAlignment="1">
      <alignment horizontal="right"/>
    </xf>
  </cellXfs>
  <cellStyles count="1">
    <cellStyle name="Normá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137"/>
  <sheetViews>
    <sheetView tabSelected="1" zoomScale="120" zoomScaleNormal="120" workbookViewId="0">
      <selection activeCell="A4" sqref="A4:E4"/>
    </sheetView>
  </sheetViews>
  <sheetFormatPr defaultRowHeight="12.75" x14ac:dyDescent="0.2"/>
  <cols>
    <col min="1" max="1" width="8.28515625" style="1" bestFit="1" customWidth="1"/>
    <col min="2" max="2" width="48.140625" style="2" customWidth="1"/>
    <col min="3" max="3" width="11" style="3" customWidth="1"/>
    <col min="4" max="4" width="14.28515625" style="3" customWidth="1"/>
    <col min="5" max="5" width="13.85546875" style="3" customWidth="1"/>
  </cols>
  <sheetData>
    <row r="1" spans="1:7" ht="15.75" x14ac:dyDescent="0.25">
      <c r="A1" s="60" t="s">
        <v>184</v>
      </c>
      <c r="B1" s="60"/>
      <c r="C1" s="60"/>
      <c r="D1" s="60"/>
      <c r="E1" s="60"/>
      <c r="F1" s="41"/>
      <c r="G1" s="41"/>
    </row>
    <row r="2" spans="1:7" ht="15.75" x14ac:dyDescent="0.25">
      <c r="A2" s="60" t="s">
        <v>181</v>
      </c>
      <c r="B2" s="60"/>
      <c r="C2" s="60"/>
      <c r="D2" s="60"/>
      <c r="E2" s="60"/>
      <c r="F2" s="41"/>
      <c r="G2" s="41"/>
    </row>
    <row r="3" spans="1:7" x14ac:dyDescent="0.2">
      <c r="A3" s="61" t="s">
        <v>208</v>
      </c>
      <c r="B3" s="61"/>
      <c r="C3" s="61"/>
      <c r="D3" s="61"/>
      <c r="E3" s="61"/>
      <c r="F3" s="42"/>
      <c r="G3" s="42"/>
    </row>
    <row r="4" spans="1:7" ht="13.5" thickBot="1" x14ac:dyDescent="0.25">
      <c r="A4" s="61" t="s">
        <v>164</v>
      </c>
      <c r="B4" s="61"/>
      <c r="C4" s="61"/>
      <c r="D4" s="61"/>
      <c r="E4" s="61"/>
      <c r="F4" s="42"/>
      <c r="G4" s="42"/>
    </row>
    <row r="5" spans="1:7" ht="15.75" customHeight="1" thickBot="1" x14ac:dyDescent="0.25">
      <c r="B5" s="39" t="s">
        <v>163</v>
      </c>
    </row>
    <row r="6" spans="1:7" ht="25.5" x14ac:dyDescent="0.2">
      <c r="A6" s="4" t="s">
        <v>0</v>
      </c>
      <c r="B6" s="4" t="s">
        <v>1</v>
      </c>
      <c r="C6" s="5" t="s">
        <v>176</v>
      </c>
      <c r="D6" s="5" t="s">
        <v>182</v>
      </c>
      <c r="E6" s="5" t="s">
        <v>183</v>
      </c>
    </row>
    <row r="7" spans="1:7" x14ac:dyDescent="0.2">
      <c r="A7" s="6" t="s">
        <v>2</v>
      </c>
      <c r="B7" s="7" t="s">
        <v>3</v>
      </c>
      <c r="C7" s="17">
        <f>C8+C16+C17+C18+C19+C20</f>
        <v>107255499</v>
      </c>
      <c r="D7" s="17">
        <f>D8+D16+D17+D18+D19+D20</f>
        <v>109806432</v>
      </c>
      <c r="E7" s="17">
        <f>E8+E16+E17+E18+E19+E20</f>
        <v>116664434</v>
      </c>
    </row>
    <row r="8" spans="1:7" x14ac:dyDescent="0.2">
      <c r="A8" s="8" t="s">
        <v>4</v>
      </c>
      <c r="B8" s="9" t="s">
        <v>5</v>
      </c>
      <c r="C8" s="18">
        <f>SUM(C9:C13)</f>
        <v>66633790</v>
      </c>
      <c r="D8" s="18">
        <f>SUM(D9:D15)</f>
        <v>68894723</v>
      </c>
      <c r="E8" s="18">
        <f>SUM(E9:E15)</f>
        <v>72698526</v>
      </c>
    </row>
    <row r="9" spans="1:7" x14ac:dyDescent="0.2">
      <c r="A9" s="10" t="s">
        <v>9</v>
      </c>
      <c r="B9" s="11" t="s">
        <v>6</v>
      </c>
      <c r="C9" s="52">
        <v>20417885</v>
      </c>
      <c r="D9" s="52">
        <v>20417885</v>
      </c>
      <c r="E9" s="52">
        <v>20492565</v>
      </c>
    </row>
    <row r="10" spans="1:7" ht="24" x14ac:dyDescent="0.2">
      <c r="A10" s="10" t="s">
        <v>10</v>
      </c>
      <c r="B10" s="11" t="s">
        <v>148</v>
      </c>
      <c r="C10" s="52">
        <v>29951580</v>
      </c>
      <c r="D10" s="52">
        <v>29951580</v>
      </c>
      <c r="E10" s="52">
        <v>34118630</v>
      </c>
    </row>
    <row r="11" spans="1:7" x14ac:dyDescent="0.2">
      <c r="A11" s="10" t="s">
        <v>185</v>
      </c>
      <c r="B11" s="51" t="s">
        <v>187</v>
      </c>
      <c r="C11" s="52">
        <v>10740284</v>
      </c>
      <c r="D11" s="52">
        <v>10740284</v>
      </c>
      <c r="E11" s="52">
        <v>11309421</v>
      </c>
    </row>
    <row r="12" spans="1:7" ht="25.5" x14ac:dyDescent="0.2">
      <c r="A12" s="10" t="s">
        <v>186</v>
      </c>
      <c r="B12" s="2" t="s">
        <v>188</v>
      </c>
      <c r="C12" s="53">
        <v>3724041</v>
      </c>
      <c r="D12" s="53">
        <v>3724041</v>
      </c>
      <c r="E12" s="53">
        <v>2308047</v>
      </c>
    </row>
    <row r="13" spans="1:7" x14ac:dyDescent="0.2">
      <c r="A13" s="10" t="s">
        <v>11</v>
      </c>
      <c r="B13" s="11" t="s">
        <v>7</v>
      </c>
      <c r="C13" s="52">
        <v>1800000</v>
      </c>
      <c r="D13" s="52">
        <v>1800000</v>
      </c>
      <c r="E13" s="52">
        <v>2208930</v>
      </c>
    </row>
    <row r="14" spans="1:7" x14ac:dyDescent="0.2">
      <c r="A14" s="10" t="s">
        <v>12</v>
      </c>
      <c r="B14" s="11" t="s">
        <v>8</v>
      </c>
      <c r="C14" s="44">
        <v>0</v>
      </c>
      <c r="D14" s="44">
        <v>0</v>
      </c>
      <c r="E14" s="44">
        <v>0</v>
      </c>
    </row>
    <row r="15" spans="1:7" x14ac:dyDescent="0.2">
      <c r="A15" s="10" t="s">
        <v>13</v>
      </c>
      <c r="B15" s="11" t="s">
        <v>171</v>
      </c>
      <c r="C15" s="43">
        <v>0</v>
      </c>
      <c r="D15" s="43">
        <v>2260933</v>
      </c>
      <c r="E15" s="43">
        <v>2260933</v>
      </c>
    </row>
    <row r="16" spans="1:7" x14ac:dyDescent="0.2">
      <c r="A16" s="8" t="s">
        <v>14</v>
      </c>
      <c r="B16" s="9" t="s">
        <v>15</v>
      </c>
      <c r="C16" s="18">
        <v>0</v>
      </c>
      <c r="D16" s="18">
        <v>0</v>
      </c>
      <c r="E16" s="18">
        <v>0</v>
      </c>
    </row>
    <row r="17" spans="1:5" ht="25.5" x14ac:dyDescent="0.2">
      <c r="A17" s="8" t="s">
        <v>19</v>
      </c>
      <c r="B17" s="9" t="s">
        <v>16</v>
      </c>
      <c r="C17" s="18">
        <v>0</v>
      </c>
      <c r="D17" s="18">
        <v>0</v>
      </c>
      <c r="E17" s="18">
        <v>0</v>
      </c>
    </row>
    <row r="18" spans="1:5" ht="25.5" x14ac:dyDescent="0.2">
      <c r="A18" s="8" t="s">
        <v>20</v>
      </c>
      <c r="B18" s="9" t="s">
        <v>17</v>
      </c>
      <c r="C18" s="18">
        <v>0</v>
      </c>
      <c r="D18" s="18">
        <v>0</v>
      </c>
      <c r="E18" s="18">
        <v>0</v>
      </c>
    </row>
    <row r="19" spans="1:5" ht="25.5" x14ac:dyDescent="0.2">
      <c r="A19" s="8" t="s">
        <v>21</v>
      </c>
      <c r="B19" s="9" t="s">
        <v>167</v>
      </c>
      <c r="C19" s="18">
        <v>0</v>
      </c>
      <c r="D19" s="18">
        <v>0</v>
      </c>
      <c r="E19" s="18">
        <v>0</v>
      </c>
    </row>
    <row r="20" spans="1:5" ht="25.5" x14ac:dyDescent="0.2">
      <c r="A20" s="8" t="s">
        <v>22</v>
      </c>
      <c r="B20" s="9" t="s">
        <v>18</v>
      </c>
      <c r="C20" s="22">
        <f>SUM(C21:C26)</f>
        <v>40621709</v>
      </c>
      <c r="D20" s="22">
        <f>SUM(D21:D26)</f>
        <v>40911709</v>
      </c>
      <c r="E20" s="22">
        <f>SUM(E21:E26)</f>
        <v>43965908</v>
      </c>
    </row>
    <row r="21" spans="1:5" s="46" customFormat="1" ht="12" x14ac:dyDescent="0.2">
      <c r="A21" s="45"/>
      <c r="B21" s="16" t="s">
        <v>190</v>
      </c>
      <c r="C21" s="47">
        <v>6609500</v>
      </c>
      <c r="D21" s="47">
        <v>7322100</v>
      </c>
      <c r="E21" s="47">
        <v>7322100</v>
      </c>
    </row>
    <row r="22" spans="1:5" s="46" customFormat="1" ht="12" x14ac:dyDescent="0.2">
      <c r="A22" s="45"/>
      <c r="B22" s="16" t="s">
        <v>191</v>
      </c>
      <c r="C22" s="47">
        <v>636953</v>
      </c>
      <c r="D22" s="47">
        <v>636953</v>
      </c>
      <c r="E22" s="47">
        <v>636953</v>
      </c>
    </row>
    <row r="23" spans="1:5" x14ac:dyDescent="0.2">
      <c r="A23" s="8"/>
      <c r="B23" s="16" t="s">
        <v>192</v>
      </c>
      <c r="C23" s="20">
        <v>583258</v>
      </c>
      <c r="D23" s="20">
        <v>583258</v>
      </c>
      <c r="E23" s="20">
        <v>583258</v>
      </c>
    </row>
    <row r="24" spans="1:5" s="46" customFormat="1" ht="12" x14ac:dyDescent="0.2">
      <c r="A24" s="45"/>
      <c r="B24" s="16" t="s">
        <v>174</v>
      </c>
      <c r="C24" s="20">
        <v>13043856</v>
      </c>
      <c r="D24" s="20">
        <v>13043856</v>
      </c>
      <c r="E24" s="20">
        <v>13043856</v>
      </c>
    </row>
    <row r="25" spans="1:5" x14ac:dyDescent="0.2">
      <c r="A25" s="8"/>
      <c r="B25" s="16" t="s">
        <v>173</v>
      </c>
      <c r="C25" s="40">
        <v>6000000</v>
      </c>
      <c r="D25" s="40">
        <v>7439833</v>
      </c>
      <c r="E25" s="20">
        <v>9062999</v>
      </c>
    </row>
    <row r="26" spans="1:5" x14ac:dyDescent="0.2">
      <c r="A26" s="8"/>
      <c r="B26" s="16" t="s">
        <v>193</v>
      </c>
      <c r="C26" s="20">
        <v>13748142</v>
      </c>
      <c r="D26" s="20">
        <v>11885709</v>
      </c>
      <c r="E26" s="20">
        <v>13316742</v>
      </c>
    </row>
    <row r="27" spans="1:5" x14ac:dyDescent="0.2">
      <c r="A27" s="8"/>
      <c r="B27" s="16"/>
      <c r="C27" s="20"/>
      <c r="D27" s="20"/>
      <c r="E27" s="20"/>
    </row>
    <row r="28" spans="1:5" x14ac:dyDescent="0.2">
      <c r="A28" s="8"/>
      <c r="B28" s="16"/>
      <c r="C28" s="20"/>
      <c r="D28" s="20"/>
      <c r="E28" s="20"/>
    </row>
    <row r="29" spans="1:5" ht="38.25" customHeight="1" x14ac:dyDescent="0.2"/>
    <row r="30" spans="1:5" x14ac:dyDescent="0.2">
      <c r="A30" s="6" t="s">
        <v>23</v>
      </c>
      <c r="B30" s="7" t="s">
        <v>24</v>
      </c>
      <c r="C30" s="17">
        <f>C31+C32+C33+C34+C35</f>
        <v>63363741</v>
      </c>
      <c r="D30" s="17">
        <f>D31+D32+D33+D34+D35</f>
        <v>181274759</v>
      </c>
      <c r="E30" s="17">
        <f>E31+E32+E33+E34+E35</f>
        <v>136041030</v>
      </c>
    </row>
    <row r="31" spans="1:5" x14ac:dyDescent="0.2">
      <c r="A31" s="8" t="s">
        <v>27</v>
      </c>
      <c r="B31" s="9" t="s">
        <v>25</v>
      </c>
      <c r="C31" s="18">
        <v>0</v>
      </c>
      <c r="D31" s="18">
        <v>0</v>
      </c>
      <c r="E31" s="18"/>
    </row>
    <row r="32" spans="1:5" ht="13.5" customHeight="1" x14ac:dyDescent="0.2">
      <c r="A32" s="8" t="s">
        <v>28</v>
      </c>
      <c r="B32" s="9" t="s">
        <v>168</v>
      </c>
      <c r="C32" s="18">
        <v>0</v>
      </c>
      <c r="D32" s="18">
        <v>0</v>
      </c>
      <c r="E32" s="18"/>
    </row>
    <row r="33" spans="1:5" ht="13.5" customHeight="1" x14ac:dyDescent="0.2">
      <c r="A33" s="8" t="s">
        <v>29</v>
      </c>
      <c r="B33" s="9" t="s">
        <v>169</v>
      </c>
      <c r="C33" s="18">
        <v>0</v>
      </c>
      <c r="D33" s="18">
        <v>0</v>
      </c>
      <c r="E33" s="18"/>
    </row>
    <row r="34" spans="1:5" ht="14.25" customHeight="1" x14ac:dyDescent="0.2">
      <c r="A34" s="8" t="s">
        <v>30</v>
      </c>
      <c r="B34" s="9" t="s">
        <v>170</v>
      </c>
      <c r="C34" s="18">
        <v>0</v>
      </c>
      <c r="D34" s="18">
        <v>0</v>
      </c>
      <c r="E34" s="18"/>
    </row>
    <row r="35" spans="1:5" ht="25.5" x14ac:dyDescent="0.2">
      <c r="A35" s="8" t="s">
        <v>31</v>
      </c>
      <c r="B35" s="9" t="s">
        <v>26</v>
      </c>
      <c r="C35" s="18">
        <f>SUM(C36:C43)</f>
        <v>63363741</v>
      </c>
      <c r="D35" s="18">
        <f>SUM(D36:D43)</f>
        <v>181274759</v>
      </c>
      <c r="E35" s="18">
        <f>SUM(E36:E43)</f>
        <v>136041030</v>
      </c>
    </row>
    <row r="36" spans="1:5" x14ac:dyDescent="0.2">
      <c r="A36" s="8"/>
      <c r="B36" s="54" t="s">
        <v>202</v>
      </c>
      <c r="C36" s="48">
        <v>17173469</v>
      </c>
      <c r="D36" s="48">
        <v>17173469</v>
      </c>
      <c r="E36" s="48"/>
    </row>
    <row r="37" spans="1:5" x14ac:dyDescent="0.2">
      <c r="A37" s="8"/>
      <c r="B37" s="55" t="s">
        <v>206</v>
      </c>
      <c r="C37" s="48"/>
      <c r="D37" s="48">
        <v>7944700</v>
      </c>
      <c r="E37" s="48"/>
    </row>
    <row r="38" spans="1:5" x14ac:dyDescent="0.2">
      <c r="A38" s="8"/>
      <c r="B38" s="16" t="s">
        <v>203</v>
      </c>
      <c r="C38" s="48"/>
      <c r="D38" s="48">
        <v>108498353</v>
      </c>
      <c r="E38" s="48">
        <v>108498353</v>
      </c>
    </row>
    <row r="39" spans="1:5" x14ac:dyDescent="0.2">
      <c r="A39" s="8"/>
      <c r="B39" s="16" t="s">
        <v>204</v>
      </c>
      <c r="C39" s="48">
        <v>28006590</v>
      </c>
      <c r="D39" s="48">
        <v>29474555</v>
      </c>
      <c r="E39" s="48">
        <v>9358995</v>
      </c>
    </row>
    <row r="40" spans="1:5" x14ac:dyDescent="0.2">
      <c r="A40" s="8"/>
      <c r="B40" s="16" t="s">
        <v>205</v>
      </c>
      <c r="C40" s="48">
        <v>6983682</v>
      </c>
      <c r="D40" s="48">
        <v>6983682</v>
      </c>
      <c r="E40" s="48">
        <v>6983682</v>
      </c>
    </row>
    <row r="41" spans="1:5" x14ac:dyDescent="0.2">
      <c r="A41" s="8"/>
      <c r="B41" s="24" t="s">
        <v>175</v>
      </c>
      <c r="C41" s="56">
        <v>11200000</v>
      </c>
      <c r="D41" s="56">
        <v>11200000</v>
      </c>
      <c r="E41" s="56">
        <v>11200000</v>
      </c>
    </row>
    <row r="42" spans="1:5" x14ac:dyDescent="0.2">
      <c r="A42" s="8"/>
      <c r="B42" s="16"/>
      <c r="C42" s="48"/>
      <c r="D42" s="48"/>
      <c r="E42" s="48"/>
    </row>
    <row r="43" spans="1:5" x14ac:dyDescent="0.2">
      <c r="A43" s="8"/>
      <c r="B43" s="24"/>
      <c r="C43" s="56"/>
      <c r="D43" s="56"/>
      <c r="E43" s="56"/>
    </row>
    <row r="44" spans="1:5" ht="13.5" customHeight="1" x14ac:dyDescent="0.2">
      <c r="A44" s="25"/>
      <c r="B44" s="30"/>
      <c r="C44" s="31"/>
      <c r="D44" s="31"/>
      <c r="E44" s="31"/>
    </row>
    <row r="45" spans="1:5" x14ac:dyDescent="0.2">
      <c r="A45" s="6" t="s">
        <v>32</v>
      </c>
      <c r="B45" s="7" t="s">
        <v>33</v>
      </c>
      <c r="C45" s="17">
        <f>C46+C49+C50+C51+C53+C60</f>
        <v>8828000</v>
      </c>
      <c r="D45" s="17">
        <f>D46+D49+D50+D51+D53+D60</f>
        <v>6486305</v>
      </c>
      <c r="E45" s="17">
        <f>E46+E49+E50+E51+E53+E60</f>
        <v>5475085</v>
      </c>
    </row>
    <row r="46" spans="1:5" x14ac:dyDescent="0.2">
      <c r="A46" s="8" t="s">
        <v>34</v>
      </c>
      <c r="B46" s="9" t="s">
        <v>35</v>
      </c>
      <c r="C46" s="18">
        <f>C47+C48</f>
        <v>0</v>
      </c>
      <c r="D46" s="18">
        <f>D47+D48</f>
        <v>0</v>
      </c>
      <c r="E46" s="18">
        <f>E47+E48</f>
        <v>0</v>
      </c>
    </row>
    <row r="47" spans="1:5" x14ac:dyDescent="0.2">
      <c r="A47" s="10" t="s">
        <v>58</v>
      </c>
      <c r="B47" s="11" t="s">
        <v>36</v>
      </c>
      <c r="C47" s="19">
        <v>0</v>
      </c>
      <c r="D47" s="19">
        <v>0</v>
      </c>
      <c r="E47" s="19">
        <v>0</v>
      </c>
    </row>
    <row r="48" spans="1:5" x14ac:dyDescent="0.2">
      <c r="A48" s="10" t="s">
        <v>57</v>
      </c>
      <c r="B48" s="11" t="s">
        <v>37</v>
      </c>
      <c r="C48" s="19">
        <v>0</v>
      </c>
      <c r="D48" s="19">
        <v>0</v>
      </c>
      <c r="E48" s="19">
        <v>0</v>
      </c>
    </row>
    <row r="49" spans="1:5" x14ac:dyDescent="0.2">
      <c r="A49" s="8" t="s">
        <v>38</v>
      </c>
      <c r="B49" s="9" t="s">
        <v>39</v>
      </c>
      <c r="C49" s="18">
        <v>0</v>
      </c>
      <c r="D49" s="18">
        <v>0</v>
      </c>
      <c r="E49" s="18">
        <v>0</v>
      </c>
    </row>
    <row r="50" spans="1:5" x14ac:dyDescent="0.2">
      <c r="A50" s="8" t="s">
        <v>40</v>
      </c>
      <c r="B50" s="9" t="s">
        <v>42</v>
      </c>
      <c r="C50" s="18">
        <v>0</v>
      </c>
      <c r="D50" s="18">
        <v>0</v>
      </c>
      <c r="E50" s="18">
        <v>0</v>
      </c>
    </row>
    <row r="51" spans="1:5" x14ac:dyDescent="0.2">
      <c r="A51" s="8" t="s">
        <v>41</v>
      </c>
      <c r="B51" s="9" t="s">
        <v>43</v>
      </c>
      <c r="C51" s="18">
        <f>C52</f>
        <v>700000</v>
      </c>
      <c r="D51" s="18">
        <f>D52</f>
        <v>700000</v>
      </c>
      <c r="E51" s="18">
        <f>E52</f>
        <v>776500</v>
      </c>
    </row>
    <row r="52" spans="1:5" x14ac:dyDescent="0.2">
      <c r="A52" s="8"/>
      <c r="B52" s="16" t="s">
        <v>150</v>
      </c>
      <c r="C52" s="20">
        <v>700000</v>
      </c>
      <c r="D52" s="20">
        <v>700000</v>
      </c>
      <c r="E52" s="20">
        <v>776500</v>
      </c>
    </row>
    <row r="53" spans="1:5" x14ac:dyDescent="0.2">
      <c r="A53" s="8" t="s">
        <v>44</v>
      </c>
      <c r="B53" s="9" t="s">
        <v>45</v>
      </c>
      <c r="C53" s="18">
        <f>C54+C56+C57+C58+C59</f>
        <v>8128000</v>
      </c>
      <c r="D53" s="18">
        <f>D54+D56+D57+D58+D59</f>
        <v>5786305</v>
      </c>
      <c r="E53" s="18">
        <f>E54+E56+E57+E58+E59</f>
        <v>4302263</v>
      </c>
    </row>
    <row r="54" spans="1:5" x14ac:dyDescent="0.2">
      <c r="A54" s="10" t="s">
        <v>52</v>
      </c>
      <c r="B54" s="11" t="s">
        <v>46</v>
      </c>
      <c r="C54" s="19">
        <f>C55</f>
        <v>5700000</v>
      </c>
      <c r="D54" s="19">
        <f>D55</f>
        <v>5700000</v>
      </c>
      <c r="E54" s="19">
        <f>E55</f>
        <v>4215958</v>
      </c>
    </row>
    <row r="55" spans="1:5" x14ac:dyDescent="0.2">
      <c r="A55" s="10"/>
      <c r="B55" s="16" t="s">
        <v>189</v>
      </c>
      <c r="C55" s="20">
        <v>5700000</v>
      </c>
      <c r="D55" s="20">
        <v>5700000</v>
      </c>
      <c r="E55" s="20">
        <v>4215958</v>
      </c>
    </row>
    <row r="56" spans="1:5" x14ac:dyDescent="0.2">
      <c r="A56" s="10" t="s">
        <v>53</v>
      </c>
      <c r="B56" s="11" t="s">
        <v>47</v>
      </c>
      <c r="C56" s="19">
        <v>0</v>
      </c>
      <c r="D56" s="19">
        <v>0</v>
      </c>
      <c r="E56" s="19">
        <v>0</v>
      </c>
    </row>
    <row r="57" spans="1:5" x14ac:dyDescent="0.2">
      <c r="A57" s="10" t="s">
        <v>54</v>
      </c>
      <c r="B57" s="11" t="s">
        <v>48</v>
      </c>
      <c r="C57" s="19">
        <v>0</v>
      </c>
      <c r="D57" s="19">
        <v>0</v>
      </c>
      <c r="E57" s="19">
        <v>0</v>
      </c>
    </row>
    <row r="58" spans="1:5" x14ac:dyDescent="0.2">
      <c r="A58" s="10" t="s">
        <v>55</v>
      </c>
      <c r="B58" s="11" t="s">
        <v>149</v>
      </c>
      <c r="C58" s="19">
        <v>2428000</v>
      </c>
      <c r="D58" s="19">
        <v>86305</v>
      </c>
      <c r="E58" s="19">
        <v>86305</v>
      </c>
    </row>
    <row r="59" spans="1:5" x14ac:dyDescent="0.2">
      <c r="A59" s="10" t="s">
        <v>56</v>
      </c>
      <c r="B59" s="11" t="s">
        <v>49</v>
      </c>
      <c r="C59" s="19">
        <v>0</v>
      </c>
      <c r="D59" s="19">
        <v>0</v>
      </c>
      <c r="E59" s="19">
        <v>0</v>
      </c>
    </row>
    <row r="60" spans="1:5" x14ac:dyDescent="0.2">
      <c r="A60" s="8" t="s">
        <v>50</v>
      </c>
      <c r="B60" s="9" t="s">
        <v>51</v>
      </c>
      <c r="C60" s="18">
        <f>C61+C63+C62</f>
        <v>0</v>
      </c>
      <c r="D60" s="18">
        <f>D61+D63+D62</f>
        <v>0</v>
      </c>
      <c r="E60" s="18">
        <f>E61+E63+E62</f>
        <v>396322</v>
      </c>
    </row>
    <row r="61" spans="1:5" x14ac:dyDescent="0.2">
      <c r="A61" s="10"/>
      <c r="B61" s="16" t="s">
        <v>151</v>
      </c>
      <c r="C61" s="20">
        <v>0</v>
      </c>
      <c r="D61" s="20">
        <v>0</v>
      </c>
      <c r="E61" s="20">
        <v>0</v>
      </c>
    </row>
    <row r="62" spans="1:5" x14ac:dyDescent="0.2">
      <c r="A62" s="10"/>
      <c r="B62" s="16" t="s">
        <v>152</v>
      </c>
      <c r="C62" s="20">
        <v>0</v>
      </c>
      <c r="D62" s="20">
        <v>0</v>
      </c>
      <c r="E62" s="20">
        <v>396322</v>
      </c>
    </row>
    <row r="63" spans="1:5" x14ac:dyDescent="0.2">
      <c r="A63" s="8"/>
      <c r="B63" s="16" t="s">
        <v>172</v>
      </c>
      <c r="C63" s="20">
        <v>0</v>
      </c>
      <c r="D63" s="20">
        <v>0</v>
      </c>
      <c r="E63" s="20">
        <v>0</v>
      </c>
    </row>
    <row r="64" spans="1:5" ht="6.75" customHeight="1" x14ac:dyDescent="0.2"/>
    <row r="65" spans="1:5" x14ac:dyDescent="0.2">
      <c r="A65" s="6" t="s">
        <v>59</v>
      </c>
      <c r="B65" s="7" t="s">
        <v>60</v>
      </c>
      <c r="C65" s="17">
        <f>C66+C67+C68+C69+C70+C71+C72+C73+C74+C75</f>
        <v>19711961</v>
      </c>
      <c r="D65" s="17">
        <f>D66+D67+D68+D69+D70+D71+D72+D73+D74+D75</f>
        <v>43290807</v>
      </c>
      <c r="E65" s="17">
        <f>E66+E67+E68+E69+E70+E71+E72+E73+E74+E75</f>
        <v>43889684</v>
      </c>
    </row>
    <row r="66" spans="1:5" x14ac:dyDescent="0.2">
      <c r="A66" s="8" t="s">
        <v>61</v>
      </c>
      <c r="B66" s="9" t="s">
        <v>70</v>
      </c>
      <c r="C66" s="18">
        <v>0</v>
      </c>
      <c r="D66" s="18">
        <v>421200</v>
      </c>
      <c r="E66" s="18">
        <v>677700</v>
      </c>
    </row>
    <row r="67" spans="1:5" x14ac:dyDescent="0.2">
      <c r="A67" s="8" t="s">
        <v>62</v>
      </c>
      <c r="B67" s="9" t="s">
        <v>71</v>
      </c>
      <c r="C67" s="18">
        <v>30000</v>
      </c>
      <c r="D67" s="18">
        <v>2452000</v>
      </c>
      <c r="E67" s="18">
        <v>4433484</v>
      </c>
    </row>
    <row r="68" spans="1:5" x14ac:dyDescent="0.2">
      <c r="A68" s="8" t="s">
        <v>63</v>
      </c>
      <c r="B68" s="9" t="s">
        <v>72</v>
      </c>
      <c r="C68" s="18">
        <v>2132000</v>
      </c>
      <c r="D68" s="18">
        <v>2132000</v>
      </c>
      <c r="E68" s="18">
        <v>1268784</v>
      </c>
    </row>
    <row r="69" spans="1:5" x14ac:dyDescent="0.2">
      <c r="A69" s="8" t="s">
        <v>64</v>
      </c>
      <c r="B69" s="9" t="s">
        <v>73</v>
      </c>
      <c r="C69" s="18">
        <v>3500000</v>
      </c>
      <c r="D69" s="18">
        <v>3500000</v>
      </c>
      <c r="E69" s="18">
        <v>2124140</v>
      </c>
    </row>
    <row r="70" spans="1:5" x14ac:dyDescent="0.2">
      <c r="A70" s="8" t="s">
        <v>65</v>
      </c>
      <c r="B70" s="9" t="s">
        <v>74</v>
      </c>
      <c r="C70" s="18">
        <v>0</v>
      </c>
      <c r="D70" s="18">
        <v>0</v>
      </c>
      <c r="E70" s="18"/>
    </row>
    <row r="71" spans="1:5" x14ac:dyDescent="0.2">
      <c r="A71" s="8" t="s">
        <v>66</v>
      </c>
      <c r="B71" s="9" t="s">
        <v>75</v>
      </c>
      <c r="C71" s="18">
        <v>1570000</v>
      </c>
      <c r="D71" s="18">
        <v>1570000</v>
      </c>
      <c r="E71" s="18">
        <v>1799980</v>
      </c>
    </row>
    <row r="72" spans="1:5" x14ac:dyDescent="0.2">
      <c r="A72" s="8" t="s">
        <v>67</v>
      </c>
      <c r="B72" s="9" t="s">
        <v>76</v>
      </c>
      <c r="C72" s="18">
        <v>0</v>
      </c>
      <c r="D72" s="18">
        <v>0</v>
      </c>
      <c r="E72" s="18">
        <v>0</v>
      </c>
    </row>
    <row r="73" spans="1:5" x14ac:dyDescent="0.2">
      <c r="A73" s="8" t="s">
        <v>68</v>
      </c>
      <c r="B73" s="9" t="s">
        <v>77</v>
      </c>
      <c r="C73" s="18">
        <v>0</v>
      </c>
      <c r="D73" s="18">
        <v>0</v>
      </c>
      <c r="E73" s="18">
        <v>0</v>
      </c>
    </row>
    <row r="74" spans="1:5" x14ac:dyDescent="0.2">
      <c r="A74" s="8" t="s">
        <v>69</v>
      </c>
      <c r="B74" s="9" t="s">
        <v>78</v>
      </c>
      <c r="C74" s="18">
        <v>0</v>
      </c>
      <c r="D74" s="18">
        <v>0</v>
      </c>
      <c r="E74" s="18">
        <v>0</v>
      </c>
    </row>
    <row r="75" spans="1:5" x14ac:dyDescent="0.2">
      <c r="A75" s="8" t="s">
        <v>177</v>
      </c>
      <c r="B75" s="9" t="s">
        <v>79</v>
      </c>
      <c r="C75" s="18">
        <f>SUM(C76:C78)</f>
        <v>12479961</v>
      </c>
      <c r="D75" s="18">
        <f>SUM(D76:D78)</f>
        <v>33215607</v>
      </c>
      <c r="E75" s="18">
        <f>SUM(E76:E78)</f>
        <v>33585596</v>
      </c>
    </row>
    <row r="76" spans="1:5" s="50" customFormat="1" ht="11.25" x14ac:dyDescent="0.2">
      <c r="A76" s="49"/>
      <c r="B76" s="16" t="s">
        <v>194</v>
      </c>
      <c r="C76" s="48">
        <v>3918960</v>
      </c>
      <c r="D76" s="20"/>
      <c r="E76" s="20"/>
    </row>
    <row r="77" spans="1:5" x14ac:dyDescent="0.2">
      <c r="A77" s="25"/>
      <c r="B77" s="16" t="s">
        <v>195</v>
      </c>
      <c r="C77" s="20">
        <v>8561001</v>
      </c>
      <c r="D77" s="20">
        <v>32394800</v>
      </c>
      <c r="E77" s="20">
        <v>32394800</v>
      </c>
    </row>
    <row r="78" spans="1:5" x14ac:dyDescent="0.2">
      <c r="A78" s="25"/>
      <c r="B78" s="16" t="s">
        <v>196</v>
      </c>
      <c r="C78" s="20"/>
      <c r="D78" s="20">
        <v>820807</v>
      </c>
      <c r="E78" s="20">
        <v>1190796</v>
      </c>
    </row>
    <row r="79" spans="1:5" ht="3" customHeight="1" x14ac:dyDescent="0.2"/>
    <row r="80" spans="1:5" x14ac:dyDescent="0.2">
      <c r="A80" s="6" t="s">
        <v>80</v>
      </c>
      <c r="B80" s="7" t="s">
        <v>81</v>
      </c>
      <c r="C80" s="17">
        <f>SUM(C81:C85)</f>
        <v>0</v>
      </c>
      <c r="D80" s="17">
        <f>SUM(D81:D85)</f>
        <v>800000</v>
      </c>
      <c r="E80" s="17">
        <f>SUM(E81:E85)</f>
        <v>800000</v>
      </c>
    </row>
    <row r="81" spans="1:5" x14ac:dyDescent="0.2">
      <c r="A81" s="8" t="s">
        <v>82</v>
      </c>
      <c r="B81" s="9" t="s">
        <v>87</v>
      </c>
      <c r="C81" s="18">
        <v>0</v>
      </c>
      <c r="D81" s="18">
        <v>0</v>
      </c>
      <c r="E81" s="18">
        <v>0</v>
      </c>
    </row>
    <row r="82" spans="1:5" x14ac:dyDescent="0.2">
      <c r="A82" s="8" t="s">
        <v>83</v>
      </c>
      <c r="B82" s="9" t="s">
        <v>88</v>
      </c>
      <c r="C82" s="18">
        <v>0</v>
      </c>
      <c r="D82" s="18">
        <v>800000</v>
      </c>
      <c r="E82" s="18">
        <v>800000</v>
      </c>
    </row>
    <row r="83" spans="1:5" x14ac:dyDescent="0.2">
      <c r="A83" s="8" t="s">
        <v>84</v>
      </c>
      <c r="B83" s="9" t="s">
        <v>89</v>
      </c>
      <c r="C83" s="18">
        <v>0</v>
      </c>
      <c r="D83" s="18">
        <v>0</v>
      </c>
      <c r="E83" s="18">
        <v>0</v>
      </c>
    </row>
    <row r="84" spans="1:5" x14ac:dyDescent="0.2">
      <c r="A84" s="8" t="s">
        <v>85</v>
      </c>
      <c r="B84" s="9" t="s">
        <v>90</v>
      </c>
      <c r="C84" s="18">
        <v>0</v>
      </c>
      <c r="D84" s="18">
        <v>0</v>
      </c>
      <c r="E84" s="18">
        <v>0</v>
      </c>
    </row>
    <row r="85" spans="1:5" x14ac:dyDescent="0.2">
      <c r="A85" s="8" t="s">
        <v>86</v>
      </c>
      <c r="B85" s="9" t="s">
        <v>91</v>
      </c>
      <c r="C85" s="18">
        <v>0</v>
      </c>
      <c r="D85" s="18">
        <v>0</v>
      </c>
      <c r="E85" s="18">
        <v>0</v>
      </c>
    </row>
    <row r="86" spans="1:5" ht="4.5" customHeight="1" x14ac:dyDescent="0.2"/>
    <row r="87" spans="1:5" s="38" customFormat="1" x14ac:dyDescent="0.2">
      <c r="A87" s="12" t="s">
        <v>92</v>
      </c>
      <c r="B87" s="13" t="s">
        <v>93</v>
      </c>
      <c r="C87" s="21">
        <f>C88+C89+C90</f>
        <v>0</v>
      </c>
      <c r="D87" s="21">
        <f>D88+D89+D90</f>
        <v>158800</v>
      </c>
      <c r="E87" s="21">
        <f>E88+E89+E90</f>
        <v>0</v>
      </c>
    </row>
    <row r="88" spans="1:5" ht="25.5" x14ac:dyDescent="0.2">
      <c r="A88" s="8" t="s">
        <v>94</v>
      </c>
      <c r="B88" s="9" t="s">
        <v>165</v>
      </c>
      <c r="C88" s="18">
        <v>0</v>
      </c>
      <c r="D88" s="18">
        <v>0</v>
      </c>
      <c r="E88" s="18">
        <v>0</v>
      </c>
    </row>
    <row r="89" spans="1:5" ht="25.5" x14ac:dyDescent="0.2">
      <c r="A89" s="8" t="s">
        <v>95</v>
      </c>
      <c r="B89" s="9" t="s">
        <v>166</v>
      </c>
      <c r="C89" s="18">
        <v>0</v>
      </c>
      <c r="D89" s="18">
        <v>0</v>
      </c>
      <c r="E89" s="18">
        <v>0</v>
      </c>
    </row>
    <row r="90" spans="1:5" x14ac:dyDescent="0.2">
      <c r="A90" s="8" t="s">
        <v>180</v>
      </c>
      <c r="B90" s="9" t="s">
        <v>207</v>
      </c>
      <c r="C90" s="18">
        <v>0</v>
      </c>
      <c r="D90" s="18">
        <v>158800</v>
      </c>
      <c r="E90" s="18"/>
    </row>
    <row r="91" spans="1:5" ht="6.75" customHeight="1" x14ac:dyDescent="0.2">
      <c r="A91" s="25"/>
    </row>
    <row r="92" spans="1:5" s="14" customFormat="1" x14ac:dyDescent="0.2">
      <c r="A92" s="12" t="s">
        <v>96</v>
      </c>
      <c r="B92" s="13" t="s">
        <v>98</v>
      </c>
      <c r="C92" s="21">
        <f>SUM(C93:C95)</f>
        <v>0</v>
      </c>
      <c r="D92" s="21">
        <f>SUM(D93:D95)</f>
        <v>0</v>
      </c>
      <c r="E92" s="21">
        <f>SUM(E93:E95)</f>
        <v>19208465</v>
      </c>
    </row>
    <row r="93" spans="1:5" ht="25.5" x14ac:dyDescent="0.2">
      <c r="A93" s="8" t="s">
        <v>97</v>
      </c>
      <c r="B93" s="9" t="s">
        <v>99</v>
      </c>
      <c r="C93" s="18">
        <v>0</v>
      </c>
      <c r="D93" s="18">
        <v>0</v>
      </c>
      <c r="E93" s="18">
        <v>0</v>
      </c>
    </row>
    <row r="94" spans="1:5" ht="25.5" x14ac:dyDescent="0.2">
      <c r="A94" s="8" t="s">
        <v>178</v>
      </c>
      <c r="B94" s="9" t="s">
        <v>100</v>
      </c>
      <c r="C94" s="18">
        <v>0</v>
      </c>
      <c r="D94" s="18">
        <v>0</v>
      </c>
      <c r="E94" s="18">
        <v>0</v>
      </c>
    </row>
    <row r="95" spans="1:5" x14ac:dyDescent="0.2">
      <c r="A95" s="8" t="s">
        <v>179</v>
      </c>
      <c r="B95" s="9" t="s">
        <v>101</v>
      </c>
      <c r="C95" s="18">
        <v>0</v>
      </c>
      <c r="D95" s="18">
        <v>0</v>
      </c>
      <c r="E95" s="18">
        <v>19208465</v>
      </c>
    </row>
    <row r="96" spans="1:5" ht="8.25" customHeight="1" x14ac:dyDescent="0.2">
      <c r="A96" s="25"/>
      <c r="B96" s="26"/>
      <c r="C96" s="27"/>
      <c r="D96" s="27"/>
      <c r="E96" s="27"/>
    </row>
    <row r="97" spans="1:5" ht="24" x14ac:dyDescent="0.2">
      <c r="A97" s="32" t="s">
        <v>162</v>
      </c>
      <c r="B97" s="32" t="s">
        <v>153</v>
      </c>
      <c r="C97" s="33">
        <f>C7+C45+C65+C87</f>
        <v>135795460</v>
      </c>
      <c r="D97" s="33">
        <f>D7+D45+D65+D87</f>
        <v>159742344</v>
      </c>
      <c r="E97" s="33">
        <f>E7+E45+E65+E87</f>
        <v>166029203</v>
      </c>
    </row>
    <row r="98" spans="1:5" ht="6.75" customHeight="1" x14ac:dyDescent="0.2">
      <c r="A98" s="28"/>
      <c r="B98" s="28"/>
      <c r="C98" s="29"/>
      <c r="D98" s="29"/>
      <c r="E98" s="29"/>
    </row>
    <row r="99" spans="1:5" ht="24" x14ac:dyDescent="0.2">
      <c r="A99" s="32" t="s">
        <v>161</v>
      </c>
      <c r="B99" s="32" t="s">
        <v>154</v>
      </c>
      <c r="C99" s="33">
        <f>C30+C80+C92</f>
        <v>63363741</v>
      </c>
      <c r="D99" s="33">
        <f>D30+D80+D92</f>
        <v>182074759</v>
      </c>
      <c r="E99" s="33">
        <f>E30+E80+E92</f>
        <v>156049495</v>
      </c>
    </row>
    <row r="100" spans="1:5" ht="6.75" customHeight="1" x14ac:dyDescent="0.2"/>
    <row r="101" spans="1:5" x14ac:dyDescent="0.2">
      <c r="A101" s="34" t="s">
        <v>102</v>
      </c>
      <c r="B101" s="35" t="s">
        <v>146</v>
      </c>
      <c r="C101" s="36">
        <f>C97+C99</f>
        <v>199159201</v>
      </c>
      <c r="D101" s="36">
        <f>D97+D99</f>
        <v>341817103</v>
      </c>
      <c r="E101" s="36">
        <f>E97+E99</f>
        <v>322078698</v>
      </c>
    </row>
    <row r="102" spans="1:5" ht="6.75" customHeight="1" x14ac:dyDescent="0.2"/>
    <row r="103" spans="1:5" x14ac:dyDescent="0.2">
      <c r="A103" s="12" t="s">
        <v>103</v>
      </c>
      <c r="B103" s="13" t="s">
        <v>104</v>
      </c>
      <c r="C103" s="21">
        <f>C104+C108+C113+C120+C121+C122+C123+C124</f>
        <v>148355994</v>
      </c>
      <c r="D103" s="21">
        <f>D104+D108+D113+D120+D121+D122+D123+D124</f>
        <v>148355994</v>
      </c>
      <c r="E103" s="21">
        <f>E104+E108+E113+E120+E121+E122+E123+E124</f>
        <v>150759696</v>
      </c>
    </row>
    <row r="104" spans="1:5" x14ac:dyDescent="0.2">
      <c r="A104" s="8" t="s">
        <v>105</v>
      </c>
      <c r="B104" s="9" t="s">
        <v>106</v>
      </c>
      <c r="C104" s="18">
        <f>C105+C106+C107</f>
        <v>0</v>
      </c>
      <c r="D104" s="18">
        <f>D105+D106+D107</f>
        <v>0</v>
      </c>
      <c r="E104" s="18">
        <f>E105+E106+E107</f>
        <v>0</v>
      </c>
    </row>
    <row r="105" spans="1:5" x14ac:dyDescent="0.2">
      <c r="A105" s="10" t="s">
        <v>107</v>
      </c>
      <c r="B105" s="11" t="s">
        <v>111</v>
      </c>
      <c r="C105" s="19">
        <v>0</v>
      </c>
      <c r="D105" s="19">
        <v>0</v>
      </c>
      <c r="E105" s="19">
        <v>0</v>
      </c>
    </row>
    <row r="106" spans="1:5" x14ac:dyDescent="0.2">
      <c r="A106" s="10" t="s">
        <v>108</v>
      </c>
      <c r="B106" s="11" t="s">
        <v>147</v>
      </c>
      <c r="C106" s="19">
        <v>0</v>
      </c>
      <c r="D106" s="19">
        <v>0</v>
      </c>
      <c r="E106" s="19">
        <v>0</v>
      </c>
    </row>
    <row r="107" spans="1:5" x14ac:dyDescent="0.2">
      <c r="A107" s="10" t="s">
        <v>109</v>
      </c>
      <c r="B107" s="11" t="s">
        <v>112</v>
      </c>
      <c r="C107" s="19">
        <v>0</v>
      </c>
      <c r="D107" s="19">
        <v>0</v>
      </c>
      <c r="E107" s="19">
        <v>0</v>
      </c>
    </row>
    <row r="108" spans="1:5" x14ac:dyDescent="0.2">
      <c r="A108" s="15" t="s">
        <v>110</v>
      </c>
      <c r="B108" s="23" t="s">
        <v>113</v>
      </c>
      <c r="C108" s="22">
        <f>C109+C110+C111+C112</f>
        <v>0</v>
      </c>
      <c r="D108" s="22">
        <f>D109+D110+D111+D112</f>
        <v>0</v>
      </c>
      <c r="E108" s="22">
        <f>E109+E110+E111+E112</f>
        <v>0</v>
      </c>
    </row>
    <row r="109" spans="1:5" x14ac:dyDescent="0.2">
      <c r="A109" s="10" t="s">
        <v>114</v>
      </c>
      <c r="B109" s="11" t="s">
        <v>118</v>
      </c>
      <c r="C109" s="19">
        <v>0</v>
      </c>
      <c r="D109" s="19">
        <v>0</v>
      </c>
      <c r="E109" s="19">
        <v>0</v>
      </c>
    </row>
    <row r="110" spans="1:5" x14ac:dyDescent="0.2">
      <c r="A110" s="10" t="s">
        <v>115</v>
      </c>
      <c r="B110" s="11" t="s">
        <v>119</v>
      </c>
      <c r="C110" s="19">
        <v>0</v>
      </c>
      <c r="D110" s="19">
        <v>0</v>
      </c>
      <c r="E110" s="19">
        <v>0</v>
      </c>
    </row>
    <row r="111" spans="1:5" x14ac:dyDescent="0.2">
      <c r="A111" s="10" t="s">
        <v>116</v>
      </c>
      <c r="B111" s="11" t="s">
        <v>120</v>
      </c>
      <c r="C111" s="19">
        <v>0</v>
      </c>
      <c r="D111" s="19">
        <v>0</v>
      </c>
      <c r="E111" s="19">
        <v>0</v>
      </c>
    </row>
    <row r="112" spans="1:5" x14ac:dyDescent="0.2">
      <c r="A112" s="10" t="s">
        <v>117</v>
      </c>
      <c r="B112" s="11" t="s">
        <v>121</v>
      </c>
      <c r="C112" s="19">
        <v>0</v>
      </c>
      <c r="D112" s="19">
        <v>0</v>
      </c>
      <c r="E112" s="19">
        <v>0</v>
      </c>
    </row>
    <row r="113" spans="1:5" x14ac:dyDescent="0.2">
      <c r="A113" s="15" t="s">
        <v>122</v>
      </c>
      <c r="B113" s="9" t="s">
        <v>124</v>
      </c>
      <c r="C113" s="18">
        <f>SUM(C114:C118)</f>
        <v>145690643</v>
      </c>
      <c r="D113" s="18">
        <f>SUM(D114:D118)</f>
        <v>145690643</v>
      </c>
      <c r="E113" s="18">
        <f>SUM(E114:E118)</f>
        <v>147748130</v>
      </c>
    </row>
    <row r="114" spans="1:5" x14ac:dyDescent="0.2">
      <c r="A114" s="15"/>
      <c r="B114" s="57" t="s">
        <v>197</v>
      </c>
      <c r="C114" s="58">
        <v>29964194</v>
      </c>
      <c r="D114" s="58">
        <v>29964194</v>
      </c>
      <c r="E114" s="58">
        <v>29964194</v>
      </c>
    </row>
    <row r="115" spans="1:5" x14ac:dyDescent="0.2">
      <c r="A115" s="15"/>
      <c r="B115" s="57" t="s">
        <v>198</v>
      </c>
      <c r="C115" s="58">
        <v>21369550</v>
      </c>
      <c r="D115" s="58">
        <v>21369550</v>
      </c>
      <c r="E115" s="58">
        <v>21369550</v>
      </c>
    </row>
    <row r="116" spans="1:5" x14ac:dyDescent="0.2">
      <c r="A116" s="15"/>
      <c r="B116" s="57" t="s">
        <v>199</v>
      </c>
      <c r="C116" s="58">
        <v>4537189</v>
      </c>
      <c r="D116" s="58">
        <v>4537189</v>
      </c>
      <c r="E116" s="58">
        <v>4537189</v>
      </c>
    </row>
    <row r="117" spans="1:5" x14ac:dyDescent="0.2">
      <c r="A117" s="15"/>
      <c r="B117" s="57" t="s">
        <v>200</v>
      </c>
      <c r="C117" s="58">
        <v>40932562</v>
      </c>
      <c r="D117" s="58">
        <v>40932562</v>
      </c>
      <c r="E117" s="58">
        <v>40932562</v>
      </c>
    </row>
    <row r="118" spans="1:5" x14ac:dyDescent="0.2">
      <c r="A118" s="15"/>
      <c r="B118" s="59" t="s">
        <v>201</v>
      </c>
      <c r="C118" s="58">
        <v>48887148</v>
      </c>
      <c r="D118" s="58">
        <v>48887148</v>
      </c>
      <c r="E118" s="58">
        <v>50944635</v>
      </c>
    </row>
    <row r="119" spans="1:5" x14ac:dyDescent="0.2">
      <c r="A119" s="15" t="s">
        <v>123</v>
      </c>
      <c r="B119" s="9" t="s">
        <v>125</v>
      </c>
      <c r="C119" s="22">
        <v>0</v>
      </c>
      <c r="D119" s="22">
        <v>0</v>
      </c>
      <c r="E119" s="22">
        <v>0</v>
      </c>
    </row>
    <row r="120" spans="1:5" x14ac:dyDescent="0.2">
      <c r="A120" s="15" t="s">
        <v>126</v>
      </c>
      <c r="B120" s="9" t="s">
        <v>132</v>
      </c>
      <c r="C120" s="22">
        <v>2665351</v>
      </c>
      <c r="D120" s="22">
        <v>2665351</v>
      </c>
      <c r="E120" s="22">
        <v>3011566</v>
      </c>
    </row>
    <row r="121" spans="1:5" x14ac:dyDescent="0.2">
      <c r="A121" s="15" t="s">
        <v>127</v>
      </c>
      <c r="B121" s="9" t="s">
        <v>133</v>
      </c>
      <c r="C121" s="22">
        <v>0</v>
      </c>
      <c r="D121" s="22">
        <v>0</v>
      </c>
      <c r="E121" s="22">
        <v>0</v>
      </c>
    </row>
    <row r="122" spans="1:5" x14ac:dyDescent="0.2">
      <c r="A122" s="15" t="s">
        <v>128</v>
      </c>
      <c r="B122" s="9" t="s">
        <v>134</v>
      </c>
      <c r="C122" s="22">
        <v>0</v>
      </c>
      <c r="D122" s="22">
        <v>0</v>
      </c>
      <c r="E122" s="22">
        <v>0</v>
      </c>
    </row>
    <row r="123" spans="1:5" x14ac:dyDescent="0.2">
      <c r="A123" s="15" t="s">
        <v>129</v>
      </c>
      <c r="B123" s="9" t="s">
        <v>135</v>
      </c>
      <c r="C123" s="22">
        <v>0</v>
      </c>
      <c r="D123" s="22">
        <v>0</v>
      </c>
      <c r="E123" s="22">
        <v>0</v>
      </c>
    </row>
    <row r="124" spans="1:5" x14ac:dyDescent="0.2">
      <c r="A124" s="15" t="s">
        <v>130</v>
      </c>
      <c r="B124" s="9" t="s">
        <v>136</v>
      </c>
      <c r="C124" s="22">
        <v>0</v>
      </c>
      <c r="D124" s="22">
        <v>0</v>
      </c>
      <c r="E124" s="22">
        <v>0</v>
      </c>
    </row>
    <row r="125" spans="1:5" ht="5.25" customHeight="1" x14ac:dyDescent="0.2"/>
    <row r="126" spans="1:5" x14ac:dyDescent="0.2">
      <c r="A126" s="12" t="s">
        <v>131</v>
      </c>
      <c r="B126" s="13" t="s">
        <v>137</v>
      </c>
      <c r="C126" s="21">
        <f>C127+C128+C129</f>
        <v>0</v>
      </c>
      <c r="D126" s="21">
        <f>D127+D128+D129</f>
        <v>0</v>
      </c>
      <c r="E126" s="21">
        <f>E127+E128+E129</f>
        <v>0</v>
      </c>
    </row>
    <row r="127" spans="1:5" x14ac:dyDescent="0.2">
      <c r="A127" s="8" t="s">
        <v>138</v>
      </c>
      <c r="B127" s="9" t="s">
        <v>142</v>
      </c>
      <c r="C127" s="18">
        <v>0</v>
      </c>
      <c r="D127" s="18">
        <v>0</v>
      </c>
      <c r="E127" s="18">
        <v>0</v>
      </c>
    </row>
    <row r="128" spans="1:5" x14ac:dyDescent="0.2">
      <c r="A128" s="8" t="s">
        <v>139</v>
      </c>
      <c r="B128" s="9" t="s">
        <v>143</v>
      </c>
      <c r="C128" s="18">
        <v>0</v>
      </c>
      <c r="D128" s="18">
        <v>0</v>
      </c>
      <c r="E128" s="18">
        <v>0</v>
      </c>
    </row>
    <row r="129" spans="1:5" x14ac:dyDescent="0.2">
      <c r="A129" s="8" t="s">
        <v>140</v>
      </c>
      <c r="B129" s="9" t="s">
        <v>144</v>
      </c>
      <c r="C129" s="18">
        <v>0</v>
      </c>
      <c r="D129" s="18">
        <v>0</v>
      </c>
      <c r="E129" s="18">
        <v>0</v>
      </c>
    </row>
    <row r="130" spans="1:5" ht="5.25" customHeight="1" x14ac:dyDescent="0.2"/>
    <row r="131" spans="1:5" ht="25.5" x14ac:dyDescent="0.2">
      <c r="A131" s="12" t="s">
        <v>141</v>
      </c>
      <c r="B131" s="13" t="s">
        <v>145</v>
      </c>
      <c r="C131" s="21">
        <v>0</v>
      </c>
      <c r="D131" s="21">
        <v>0</v>
      </c>
      <c r="E131" s="21">
        <v>0</v>
      </c>
    </row>
    <row r="132" spans="1:5" ht="6.75" customHeight="1" x14ac:dyDescent="0.2"/>
    <row r="133" spans="1:5" ht="24.75" customHeight="1" x14ac:dyDescent="0.2">
      <c r="A133" s="37" t="s">
        <v>156</v>
      </c>
      <c r="B133" s="32" t="s">
        <v>155</v>
      </c>
      <c r="C133" s="33">
        <f>C97+19912744</f>
        <v>155708204</v>
      </c>
      <c r="D133" s="33">
        <f>D97+41243211</f>
        <v>200985555</v>
      </c>
      <c r="E133" s="33">
        <f>E97+E103</f>
        <v>316788899</v>
      </c>
    </row>
    <row r="134" spans="1:5" ht="6.75" customHeight="1" x14ac:dyDescent="0.2">
      <c r="A134" s="28"/>
      <c r="B134" s="28"/>
      <c r="C134" s="29"/>
      <c r="D134" s="29"/>
      <c r="E134" s="29"/>
    </row>
    <row r="135" spans="1:5" ht="24" x14ac:dyDescent="0.2">
      <c r="A135" s="32" t="s">
        <v>157</v>
      </c>
      <c r="B135" s="32" t="s">
        <v>158</v>
      </c>
      <c r="C135" s="33">
        <f>C99+125777899</f>
        <v>189141640</v>
      </c>
      <c r="D135" s="33">
        <f>D99+107112783</f>
        <v>289187542</v>
      </c>
      <c r="E135" s="33">
        <f>E99</f>
        <v>156049495</v>
      </c>
    </row>
    <row r="136" spans="1:5" ht="6" customHeight="1" x14ac:dyDescent="0.2">
      <c r="A136" s="2"/>
    </row>
    <row r="137" spans="1:5" x14ac:dyDescent="0.2">
      <c r="A137" s="35" t="s">
        <v>160</v>
      </c>
      <c r="B137" s="35" t="s">
        <v>159</v>
      </c>
      <c r="C137" s="36">
        <f>C133+C135</f>
        <v>344849844</v>
      </c>
      <c r="D137" s="36">
        <f>D133+D135</f>
        <v>490173097</v>
      </c>
      <c r="E137" s="36">
        <f>E133+E135</f>
        <v>472838394</v>
      </c>
    </row>
  </sheetData>
  <mergeCells count="4">
    <mergeCell ref="A1:E1"/>
    <mergeCell ref="A2:E2"/>
    <mergeCell ref="A3:E3"/>
    <mergeCell ref="A4:E4"/>
  </mergeCells>
  <phoneticPr fontId="1" type="noConversion"/>
  <pageMargins left="0.25" right="0.25" top="0.75" bottom="0.75" header="0.3" footer="0.3"/>
  <pageSetup paperSize="9" fitToHeight="0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honeticPr fontId="1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3</vt:i4>
      </vt:variant>
    </vt:vector>
  </HeadingPairs>
  <TitlesOfParts>
    <vt:vector size="3" baseType="lpstr">
      <vt:lpstr>Munka1</vt:lpstr>
      <vt:lpstr>Munka2</vt:lpstr>
      <vt:lpstr>Munka3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Ordas Körjegyzőség</dc:creator>
  <cp:lastModifiedBy>User</cp:lastModifiedBy>
  <cp:lastPrinted>2021-05-26T06:53:04Z</cp:lastPrinted>
  <dcterms:created xsi:type="dcterms:W3CDTF">2014-02-19T12:17:10Z</dcterms:created>
  <dcterms:modified xsi:type="dcterms:W3CDTF">2021-05-27T11:50:23Z</dcterms:modified>
</cp:coreProperties>
</file>