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I73" i="1" l="1"/>
  <c r="J73" i="1"/>
  <c r="K73" i="1"/>
  <c r="L73" i="1"/>
  <c r="M73" i="1"/>
  <c r="L46" i="1"/>
  <c r="L41" i="1"/>
  <c r="L36" i="1"/>
  <c r="B75" i="1"/>
  <c r="C74" i="1"/>
  <c r="C73" i="1"/>
  <c r="D73" i="1"/>
  <c r="E73" i="1"/>
  <c r="F73" i="1"/>
  <c r="G73" i="1"/>
  <c r="H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B71" i="1"/>
  <c r="C70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C62" i="1"/>
  <c r="D62" i="1"/>
  <c r="D70" i="1"/>
  <c r="D74" i="1"/>
  <c r="E62" i="1"/>
  <c r="E70" i="1"/>
  <c r="E74" i="1"/>
  <c r="F62" i="1"/>
  <c r="F70" i="1"/>
  <c r="F74" i="1"/>
  <c r="G62" i="1"/>
  <c r="G70" i="1"/>
  <c r="G74" i="1"/>
  <c r="H62" i="1"/>
  <c r="H70" i="1"/>
  <c r="H74" i="1"/>
  <c r="I62" i="1"/>
  <c r="I70" i="1"/>
  <c r="I74" i="1"/>
  <c r="J62" i="1"/>
  <c r="J70" i="1"/>
  <c r="J74" i="1"/>
  <c r="K62" i="1"/>
  <c r="M62" i="1"/>
  <c r="M70" i="1"/>
  <c r="M74" i="1"/>
  <c r="N62" i="1"/>
  <c r="N70" i="1"/>
  <c r="N74" i="1"/>
  <c r="O62" i="1"/>
  <c r="O70" i="1"/>
  <c r="O74" i="1"/>
  <c r="P62" i="1"/>
  <c r="Q62" i="1"/>
  <c r="R62" i="1"/>
  <c r="S62" i="1"/>
  <c r="T62" i="1"/>
  <c r="U62" i="1"/>
  <c r="V62" i="1"/>
  <c r="W62" i="1"/>
  <c r="W70" i="1"/>
  <c r="W74" i="1"/>
  <c r="X62" i="1"/>
  <c r="X70" i="1"/>
  <c r="X74" i="1"/>
  <c r="Y62" i="1"/>
  <c r="Y70" i="1"/>
  <c r="Y74" i="1"/>
  <c r="Z62" i="1"/>
  <c r="Z70" i="1"/>
  <c r="Z74" i="1"/>
  <c r="AA62" i="1"/>
  <c r="AA70" i="1"/>
  <c r="AA74" i="1"/>
  <c r="AB62" i="1"/>
  <c r="AB70" i="1"/>
  <c r="AB74" i="1"/>
  <c r="AC62" i="1"/>
  <c r="AC70" i="1"/>
  <c r="AC74" i="1"/>
  <c r="B58" i="1"/>
  <c r="B59" i="1"/>
  <c r="D57" i="1"/>
  <c r="E57" i="1"/>
  <c r="H57" i="1"/>
  <c r="I57" i="1"/>
  <c r="M57" i="1"/>
  <c r="N57" i="1"/>
  <c r="U57" i="1"/>
  <c r="V57" i="1"/>
  <c r="Y57" i="1"/>
  <c r="Z57" i="1"/>
  <c r="AC57" i="1"/>
  <c r="C53" i="1"/>
  <c r="C57" i="1"/>
  <c r="D53" i="1"/>
  <c r="E53" i="1"/>
  <c r="F53" i="1"/>
  <c r="F57" i="1"/>
  <c r="G53" i="1"/>
  <c r="G57" i="1"/>
  <c r="H53" i="1"/>
  <c r="I53" i="1"/>
  <c r="J53" i="1"/>
  <c r="J57" i="1"/>
  <c r="K53" i="1"/>
  <c r="K57" i="1"/>
  <c r="M53" i="1"/>
  <c r="N53" i="1"/>
  <c r="O53" i="1"/>
  <c r="O57" i="1"/>
  <c r="P53" i="1"/>
  <c r="Q53" i="1"/>
  <c r="R53" i="1"/>
  <c r="S53" i="1"/>
  <c r="S57" i="1"/>
  <c r="T53" i="1"/>
  <c r="T57" i="1"/>
  <c r="U53" i="1"/>
  <c r="V53" i="1"/>
  <c r="W53" i="1"/>
  <c r="W57" i="1"/>
  <c r="X53" i="1"/>
  <c r="X57" i="1"/>
  <c r="Y53" i="1"/>
  <c r="Z53" i="1"/>
  <c r="AA53" i="1"/>
  <c r="AA57" i="1"/>
  <c r="AB53" i="1"/>
  <c r="AB57" i="1"/>
  <c r="AC53" i="1"/>
  <c r="B55" i="1"/>
  <c r="B54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Q57" i="1"/>
  <c r="R49" i="1"/>
  <c r="R57" i="1"/>
  <c r="S49" i="1"/>
  <c r="T49" i="1"/>
  <c r="U49" i="1"/>
  <c r="V49" i="1"/>
  <c r="W49" i="1"/>
  <c r="X49" i="1"/>
  <c r="Y49" i="1"/>
  <c r="Z49" i="1"/>
  <c r="AA49" i="1"/>
  <c r="AB49" i="1"/>
  <c r="AC49" i="1"/>
  <c r="C48" i="1"/>
  <c r="D48" i="1"/>
  <c r="E48" i="1"/>
  <c r="F48" i="1"/>
  <c r="G48" i="1"/>
  <c r="H48" i="1"/>
  <c r="I48" i="1"/>
  <c r="J48" i="1"/>
  <c r="K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C46" i="1"/>
  <c r="D46" i="1"/>
  <c r="E46" i="1"/>
  <c r="F46" i="1"/>
  <c r="G46" i="1"/>
  <c r="H46" i="1"/>
  <c r="I46" i="1"/>
  <c r="J46" i="1"/>
  <c r="K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C41" i="1"/>
  <c r="D41" i="1"/>
  <c r="E41" i="1"/>
  <c r="F41" i="1"/>
  <c r="G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B37" i="1"/>
  <c r="C36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C27" i="1"/>
  <c r="D27" i="1"/>
  <c r="E27" i="1"/>
  <c r="F27" i="1"/>
  <c r="G27" i="1"/>
  <c r="H27" i="1"/>
  <c r="I27" i="1"/>
  <c r="J27" i="1"/>
  <c r="K27" i="1"/>
  <c r="M27" i="1"/>
  <c r="N27" i="1"/>
  <c r="O27" i="1"/>
  <c r="O42" i="1"/>
  <c r="P27" i="1"/>
  <c r="Q27" i="1"/>
  <c r="R27" i="1"/>
  <c r="S27" i="1"/>
  <c r="S42" i="1"/>
  <c r="T27" i="1"/>
  <c r="U27" i="1"/>
  <c r="V27" i="1"/>
  <c r="W27" i="1"/>
  <c r="W42" i="1"/>
  <c r="X27" i="1"/>
  <c r="Y27" i="1"/>
  <c r="Z27" i="1"/>
  <c r="AA27" i="1"/>
  <c r="AA42" i="1"/>
  <c r="AB27" i="1"/>
  <c r="AC27" i="1"/>
  <c r="C24" i="1"/>
  <c r="D24" i="1"/>
  <c r="E24" i="1"/>
  <c r="F24" i="1"/>
  <c r="G24" i="1"/>
  <c r="H24" i="1"/>
  <c r="I24" i="1"/>
  <c r="J24" i="1"/>
  <c r="K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C18" i="1"/>
  <c r="D18" i="1"/>
  <c r="E18" i="1"/>
  <c r="F18" i="1"/>
  <c r="G18" i="1"/>
  <c r="H18" i="1"/>
  <c r="I18" i="1"/>
  <c r="J18" i="1"/>
  <c r="K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B20" i="1"/>
  <c r="C16" i="1"/>
  <c r="D16" i="1"/>
  <c r="E16" i="1"/>
  <c r="F16" i="1"/>
  <c r="G16" i="1"/>
  <c r="G17" i="1"/>
  <c r="H16" i="1"/>
  <c r="I16" i="1"/>
  <c r="J16" i="1"/>
  <c r="K16" i="1"/>
  <c r="M16" i="1"/>
  <c r="N16" i="1"/>
  <c r="O16" i="1"/>
  <c r="P16" i="1"/>
  <c r="Q16" i="1"/>
  <c r="R16" i="1"/>
  <c r="S16" i="1"/>
  <c r="T16" i="1"/>
  <c r="U16" i="1"/>
  <c r="V16" i="1"/>
  <c r="W16" i="1"/>
  <c r="X16" i="1"/>
  <c r="X17" i="1"/>
  <c r="Y16" i="1"/>
  <c r="Z16" i="1"/>
  <c r="AA16" i="1"/>
  <c r="AB16" i="1"/>
  <c r="AC16" i="1"/>
  <c r="B14" i="1"/>
  <c r="AC12" i="1"/>
  <c r="C12" i="1"/>
  <c r="D12" i="1"/>
  <c r="E12" i="1"/>
  <c r="F12" i="1"/>
  <c r="G12" i="1"/>
  <c r="H12" i="1"/>
  <c r="I12" i="1"/>
  <c r="J12" i="1"/>
  <c r="K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B8" i="1"/>
  <c r="B9" i="1"/>
  <c r="B10" i="1"/>
  <c r="B11" i="1"/>
  <c r="B13" i="1"/>
  <c r="B15" i="1"/>
  <c r="B19" i="1"/>
  <c r="B21" i="1"/>
  <c r="B22" i="1"/>
  <c r="B23" i="1"/>
  <c r="B24" i="1"/>
  <c r="B25" i="1"/>
  <c r="B26" i="1"/>
  <c r="B28" i="1"/>
  <c r="B29" i="1"/>
  <c r="B30" i="1"/>
  <c r="B31" i="1"/>
  <c r="B32" i="1"/>
  <c r="B33" i="1"/>
  <c r="B34" i="1"/>
  <c r="B35" i="1"/>
  <c r="B38" i="1"/>
  <c r="B39" i="1"/>
  <c r="B40" i="1"/>
  <c r="B43" i="1"/>
  <c r="B44" i="1"/>
  <c r="B45" i="1"/>
  <c r="B47" i="1"/>
  <c r="B48" i="1"/>
  <c r="B50" i="1"/>
  <c r="B51" i="1"/>
  <c r="B52" i="1"/>
  <c r="B56" i="1"/>
  <c r="B53" i="1"/>
  <c r="B60" i="1"/>
  <c r="B61" i="1"/>
  <c r="B63" i="1"/>
  <c r="B64" i="1"/>
  <c r="B65" i="1"/>
  <c r="B66" i="1"/>
  <c r="B67" i="1"/>
  <c r="B68" i="1"/>
  <c r="B69" i="1"/>
  <c r="B72" i="1"/>
  <c r="B7" i="1"/>
  <c r="B27" i="1"/>
  <c r="B18" i="1"/>
  <c r="B36" i="1"/>
  <c r="P57" i="1"/>
  <c r="T70" i="1"/>
  <c r="T74" i="1"/>
  <c r="S70" i="1"/>
  <c r="S74" i="1"/>
  <c r="B73" i="1"/>
  <c r="B62" i="1"/>
  <c r="B49" i="1"/>
  <c r="B57" i="1"/>
  <c r="B46" i="1"/>
  <c r="L42" i="1"/>
  <c r="L70" i="1"/>
  <c r="L74" i="1"/>
  <c r="B41" i="1"/>
  <c r="AC42" i="1"/>
  <c r="Y42" i="1"/>
  <c r="U42" i="1"/>
  <c r="Q42" i="1"/>
  <c r="Q70" i="1"/>
  <c r="Q74" i="1"/>
  <c r="M42" i="1"/>
  <c r="H42" i="1"/>
  <c r="D42" i="1"/>
  <c r="Z42" i="1"/>
  <c r="V42" i="1"/>
  <c r="R42" i="1"/>
  <c r="R70" i="1"/>
  <c r="R74" i="1"/>
  <c r="N42" i="1"/>
  <c r="I42" i="1"/>
  <c r="E42" i="1"/>
  <c r="AB42" i="1"/>
  <c r="X42" i="1"/>
  <c r="T42" i="1"/>
  <c r="P42" i="1"/>
  <c r="K42" i="1"/>
  <c r="K70" i="1"/>
  <c r="K74" i="1"/>
  <c r="G42" i="1"/>
  <c r="C42" i="1"/>
  <c r="J42" i="1"/>
  <c r="F42" i="1"/>
  <c r="AB17" i="1"/>
  <c r="T17" i="1"/>
  <c r="P17" i="1"/>
  <c r="K17" i="1"/>
  <c r="C17" i="1"/>
  <c r="Z17" i="1"/>
  <c r="N17" i="1"/>
  <c r="Y17" i="1"/>
  <c r="U17" i="1"/>
  <c r="U70" i="1"/>
  <c r="U74" i="1"/>
  <c r="Q17" i="1"/>
  <c r="M17" i="1"/>
  <c r="H17" i="1"/>
  <c r="D17" i="1"/>
  <c r="V17" i="1"/>
  <c r="V70" i="1"/>
  <c r="V74" i="1"/>
  <c r="E17" i="1"/>
  <c r="R17" i="1"/>
  <c r="I17" i="1"/>
  <c r="AC17" i="1"/>
  <c r="AA17" i="1"/>
  <c r="W17" i="1"/>
  <c r="S17" i="1"/>
  <c r="O17" i="1"/>
  <c r="J17" i="1"/>
  <c r="F17" i="1"/>
  <c r="B16" i="1"/>
  <c r="B12" i="1"/>
  <c r="B17" i="1"/>
  <c r="B42" i="1"/>
  <c r="P70" i="1"/>
  <c r="P74" i="1"/>
  <c r="B70" i="1"/>
  <c r="B74" i="1"/>
</calcChain>
</file>

<file path=xl/sharedStrings.xml><?xml version="1.0" encoding="utf-8"?>
<sst xmlns="http://schemas.openxmlformats.org/spreadsheetml/2006/main" count="101" uniqueCount="101">
  <si>
    <t>Megnevezés</t>
  </si>
  <si>
    <t>Összesen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</si>
  <si>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</si>
  <si>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</si>
  <si>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</si>
  <si>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</si>
  <si>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</si>
  <si>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</si>
  <si>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</si>
  <si>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041237 Közfoglalkoztatási mintaprogram</t>
  </si>
  <si>
    <t>045160 Közutak, hidak, alagutak üzemeltetése, fenntartása</t>
  </si>
  <si>
    <t>063020 Víztermelés, -kezelés, -ellátás</t>
  </si>
  <si>
    <t>064010 Közvilágítás</t>
  </si>
  <si>
    <t>066010 Zöldterület-kezelés</t>
  </si>
  <si>
    <t>081030 Sportlétesítmények, edzőtáborok működtetése és fejlesztése</t>
  </si>
  <si>
    <t>082044 Könyvtári szolgáltatások</t>
  </si>
  <si>
    <t>082091 Közművelődés - közösségi és társadalmi részvétel fejlesztése</t>
  </si>
  <si>
    <t>082092 Közművelődés - hagyományos közösségi kulturális értékek gondozása</t>
  </si>
  <si>
    <t>104037 Intézményen kívüli gyermekétkeztetés</t>
  </si>
  <si>
    <t>106010 Lakóingatlan szociális célú bérbeadása, üzemeltetése</t>
  </si>
  <si>
    <t>107051 Szociális étkeztetés szociális konyhán</t>
  </si>
  <si>
    <t>107052 Házi segítségnyújtás</t>
  </si>
  <si>
    <t>Törvény szerinti illetmények, munkabérek (K1101)</t>
  </si>
  <si>
    <t>Béren kívüli juttatások (K1107)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</si>
  <si>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</si>
  <si>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</si>
  <si>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</si>
  <si>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</si>
  <si>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</si>
  <si>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</si>
  <si>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</si>
  <si>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</si>
  <si>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</si>
  <si>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</si>
  <si>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</si>
  <si>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</si>
  <si>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</si>
  <si>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</si>
  <si>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</si>
  <si>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</si>
  <si>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</si>
  <si>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</si>
  <si>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</si>
  <si>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Közvetített szolgáltatások  (&gt;=41) (K335)</t>
  </si>
  <si>
    <t>ebből: államháztartáson belül (K335)</t>
  </si>
  <si>
    <t>Szakmai tevékenységet segítő szolgáltatások  (K336)</t>
  </si>
  <si>
    <t>Egyéb szolgáltatások (&gt;=44)  (K337)</t>
  </si>
  <si>
    <t>ebből: biztosítási díjak (K337)</t>
  </si>
  <si>
    <t>Szolgáltatási kiadások (=35+36+37+39+40+42+43) (K33)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</si>
  <si>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</si>
  <si>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</si>
  <si>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</si>
  <si>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</si>
  <si>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</si>
  <si>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Egyéb nem intézményi ellátások (&gt;=101+…+119)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</si>
  <si>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</si>
  <si>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</si>
  <si>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(=61+62+73+74+85+94+97+100) (K4)</t>
  </si>
  <si>
    <t>Elvonások és befizetések (=123+124+125) (K502)</t>
  </si>
  <si>
    <t>Egyéb működési célú támogatások államháztartáson belülre (=151+…+160) (K506)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</si>
  <si>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</si>
  <si>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</si>
  <si>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</si>
  <si>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(=179+…+188) (K512)</t>
  </si>
  <si>
    <t>ebből: egyéb civil szervezetek (K512)</t>
  </si>
  <si>
    <t>Egyéb működési célú kiadások (=121+126+127+128+139+150+161+163+175+176+177+178+189) (K5)</t>
  </si>
  <si>
    <t>Egyéb tárgyi eszközök beszerzése, létesítése (K64)</t>
  </si>
  <si>
    <t>Beruházási célú előzetesen felszámított általános forgalmi adó (K67)</t>
  </si>
  <si>
    <t>Beruházások (=191+192+194+…+198) (K6)</t>
  </si>
  <si>
    <t>Ingatlanok felújítása (K71)</t>
  </si>
  <si>
    <t>Egyéb tárgyi eszközök felújítása  (K73)</t>
  </si>
  <si>
    <t>Felújítási célú előzetesen felszámított általános forgalmi adó (K74)</t>
  </si>
  <si>
    <t>Felújítások (=200+...+203) (K7)</t>
  </si>
  <si>
    <t>Egyéb felhalmozási célú támogatások államháztartáson belülre (=229+…+238) (K84)</t>
  </si>
  <si>
    <t>ebből: helyi önkormányzatok és költségvetési szerveik (K84)</t>
  </si>
  <si>
    <t>Egyéb felhalmozási célú kiadások (=205+206+217+228+239+241+253+254+255) (K8)</t>
  </si>
  <si>
    <t>Költségvetési kiadások (=20+21+60+120+190+199+204+266) (K1-K8)</t>
  </si>
  <si>
    <t>Államháztartáson belüli megelőlegezések visszafizetése (K914)</t>
  </si>
  <si>
    <t>Finanszírozási kiadások (=296+304+305+306) (K9)</t>
  </si>
  <si>
    <t>Kiadások összesen (=267+307) (K1-K9)</t>
  </si>
  <si>
    <t>Átlagos statisztikai állományi létszám</t>
  </si>
  <si>
    <t>Kiadások feladatonkénti bontása 2020. évben</t>
  </si>
  <si>
    <t>4. számú melléklet</t>
  </si>
  <si>
    <t>Uszóds Községi Önkormányzat</t>
  </si>
  <si>
    <t>066020 Város- és községgazdálkodási egyéb szolgáltatások</t>
  </si>
  <si>
    <t>072111 Háziorvosi alapellátás</t>
  </si>
  <si>
    <t>074031 Család és nővédelmi egészségügyi gondozás</t>
  </si>
  <si>
    <t>084070 A fiatalok társadalmi integrációját segítő szakmai szolgáltatások</t>
  </si>
  <si>
    <t>Jubileumi jutalom (K1106)</t>
  </si>
  <si>
    <t>Munkavégzésre irányuló egyéb jogviszonyban fogl. (K122)</t>
  </si>
  <si>
    <t>107060 Egyéb szociális , pénzbeli és természettbeli ellátások</t>
  </si>
  <si>
    <t>106020 Lakásfenntartással lakhatással összefüggő ellátások</t>
  </si>
  <si>
    <t>Kiküldetések kiadásai (K341)</t>
  </si>
  <si>
    <t>Egyéb elvonások, befizetések (K5023)</t>
  </si>
  <si>
    <t>ebből: egyházi jogi szemékynek (K512)</t>
  </si>
  <si>
    <t>ebből: háztartásoknak (K512)</t>
  </si>
  <si>
    <t>Ingatlanok beszerzése (K62)</t>
  </si>
  <si>
    <t>Informatikai eszközök beszerzés, létesítése (K63)</t>
  </si>
  <si>
    <t>047410 Ár- és belvízvédelmel összefüggő tevékenységek</t>
  </si>
  <si>
    <t>Központi irányítószervi támogatások folyósítása (K915)</t>
  </si>
  <si>
    <t>7/2021. (V.28.) 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</si>
</sst>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5"/>
  <sheetViews>
    <sheetView tabSelected="1" workbookViewId="0">
      <selection activeCell="A4" sqref="A4:AC4"/>
    </sheetView>
  </sheetViews>
  <sheetFormatPr defaultRowHeight="15" x14ac:dyDescent="0.25"/>
  <cols>
    <col min="1" max="1" width="21.7109375" customWidth="1"/>
    <col min="2" max="2" width="12.140625" customWidth="1"/>
    <col min="3" max="3" width="12.5703125" customWidth="1"/>
    <col min="8" max="8" width="10.140625" bestFit="1" customWidth="1"/>
    <col min="10" max="10" width="10.85546875" customWidth="1"/>
    <col min="11" max="13" width="10.140625" bestFit="1" customWidth="1"/>
  </cols>
  <sheetData>
    <row r="1" spans="1:29" ht="15.75" x14ac:dyDescent="0.25">
      <c r="A1" s="7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.75" x14ac:dyDescent="0.25">
      <c r="A2" s="7" t="s">
        <v>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 x14ac:dyDescent="0.25">
      <c r="A3" s="8" t="s">
        <v>100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5.75" x14ac:dyDescent="0.25">
      <c r="A4" s="8" t="s">
        <v>82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6" spans="1:29" ht="370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98</v>
      </c>
      <c r="M6" s="1" t="s">
        <v>11</v>
      </c>
      <c r="N6" s="1" t="s">
        <v>12</v>
      </c>
      <c r="O6" s="1" t="s">
        <v>13</v>
      </c>
      <c r="P6" s="1" t="s">
        <v>84</v>
      </c>
      <c r="Q6" s="6" t="s">
        <v>85</v>
      </c>
      <c r="R6" s="6" t="s">
        <v>86</v>
      </c>
      <c r="S6" s="1" t="s">
        <v>14</v>
      </c>
      <c r="T6" s="1" t="s">
        <v>15</v>
      </c>
      <c r="U6" s="1" t="s">
        <v>16</v>
      </c>
      <c r="V6" s="1" t="s">
        <v>17</v>
      </c>
      <c r="W6" s="6" t="s">
        <v>87</v>
      </c>
      <c r="X6" s="1" t="s">
        <v>18</v>
      </c>
      <c r="Y6" s="1" t="s">
        <v>19</v>
      </c>
      <c r="Z6" s="1" t="s">
        <v>20</v>
      </c>
      <c r="AA6" s="1" t="s">
        <v>21</v>
      </c>
      <c r="AB6" s="1" t="s">
        <v>90</v>
      </c>
      <c r="AC6" s="1" t="s">
        <v>91</v>
      </c>
    </row>
    <row r="7" spans="1:29" ht="38.25" x14ac:dyDescent="0.25">
      <c r="A7" s="2" t="s">
        <v>22</v>
      </c>
      <c r="B7" s="3">
        <f>SUM(C7:AC7)</f>
        <v>33405141</v>
      </c>
      <c r="C7" s="3">
        <v>1485381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355183</v>
      </c>
      <c r="J7" s="3">
        <v>7682465</v>
      </c>
      <c r="K7" s="3">
        <v>0</v>
      </c>
      <c r="L7" s="3">
        <v>0</v>
      </c>
      <c r="M7" s="3">
        <v>0</v>
      </c>
      <c r="N7" s="3">
        <v>0</v>
      </c>
      <c r="O7" s="3">
        <v>4487134</v>
      </c>
      <c r="P7" s="3">
        <v>2368808</v>
      </c>
      <c r="Q7" s="3">
        <v>301624</v>
      </c>
      <c r="R7" s="3">
        <v>6435641</v>
      </c>
      <c r="S7" s="3">
        <v>879500</v>
      </c>
      <c r="T7" s="3">
        <v>0</v>
      </c>
      <c r="U7" s="3">
        <v>1658670</v>
      </c>
      <c r="V7" s="3">
        <v>3951601</v>
      </c>
      <c r="W7" s="3"/>
      <c r="X7" s="3">
        <v>200000</v>
      </c>
      <c r="Y7" s="3">
        <v>0</v>
      </c>
      <c r="Z7" s="3">
        <v>0</v>
      </c>
      <c r="AA7" s="3">
        <v>3599134</v>
      </c>
      <c r="AB7" s="3">
        <v>0</v>
      </c>
      <c r="AC7" s="3">
        <v>0</v>
      </c>
    </row>
    <row r="8" spans="1:29" ht="25.5" x14ac:dyDescent="0.25">
      <c r="A8" s="2" t="s">
        <v>88</v>
      </c>
      <c r="B8" s="3">
        <f>SUM(C8:AC8)</f>
        <v>1650600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1229400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421200</v>
      </c>
      <c r="AB8" s="3">
        <v>0</v>
      </c>
      <c r="AC8" s="3">
        <v>0</v>
      </c>
    </row>
    <row r="9" spans="1:29" ht="25.5" x14ac:dyDescent="0.25">
      <c r="A9" s="2" t="s">
        <v>23</v>
      </c>
      <c r="B9" s="3">
        <f>SUM(C9:AC9)</f>
        <v>833000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200000</v>
      </c>
      <c r="P9" s="3">
        <v>100000</v>
      </c>
      <c r="Q9" s="3">
        <v>0</v>
      </c>
      <c r="R9" s="3">
        <v>100000</v>
      </c>
      <c r="S9" s="3">
        <v>33000</v>
      </c>
      <c r="T9" s="3">
        <v>0</v>
      </c>
      <c r="U9" s="3">
        <v>0</v>
      </c>
      <c r="V9" s="3">
        <v>200000</v>
      </c>
      <c r="W9" s="3">
        <v>0</v>
      </c>
      <c r="X9" s="3">
        <v>0</v>
      </c>
      <c r="Y9" s="3">
        <v>0</v>
      </c>
      <c r="Z9" s="3">
        <v>0</v>
      </c>
      <c r="AA9" s="3">
        <v>200000</v>
      </c>
      <c r="AB9" s="3">
        <v>0</v>
      </c>
      <c r="AC9" s="3">
        <v>0</v>
      </c>
    </row>
    <row r="10" spans="1:29" ht="25.5" x14ac:dyDescent="0.25">
      <c r="A10" s="2" t="s">
        <v>24</v>
      </c>
      <c r="B10" s="3">
        <f>SUM(C10:AC10)</f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</row>
    <row r="11" spans="1:29" ht="38.25" x14ac:dyDescent="0.25">
      <c r="A11" s="2" t="s">
        <v>25</v>
      </c>
      <c r="B11" s="3">
        <f>SUM(C11:AC11)</f>
        <v>753692</v>
      </c>
      <c r="C11" s="3">
        <v>37711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243903</v>
      </c>
      <c r="K11" s="3">
        <v>0</v>
      </c>
      <c r="L11" s="3">
        <v>0</v>
      </c>
      <c r="M11" s="3">
        <v>0</v>
      </c>
      <c r="N11" s="3">
        <v>0</v>
      </c>
      <c r="O11" s="3">
        <v>337920</v>
      </c>
      <c r="P11" s="3">
        <v>43214</v>
      </c>
      <c r="Q11" s="3">
        <v>0</v>
      </c>
      <c r="R11" s="3">
        <v>0</v>
      </c>
      <c r="S11" s="3">
        <v>0</v>
      </c>
      <c r="T11" s="3">
        <v>0</v>
      </c>
      <c r="U11" s="3">
        <v>7371</v>
      </c>
      <c r="V11" s="3">
        <v>22000</v>
      </c>
      <c r="W11" s="3"/>
      <c r="X11" s="3">
        <v>0</v>
      </c>
      <c r="Y11" s="3">
        <v>0</v>
      </c>
      <c r="Z11" s="3">
        <v>0</v>
      </c>
      <c r="AA11" s="3">
        <v>61573</v>
      </c>
      <c r="AB11" s="3">
        <v>0</v>
      </c>
      <c r="AC11" s="3">
        <v>0</v>
      </c>
    </row>
    <row r="12" spans="1:29" ht="38.25" x14ac:dyDescent="0.25">
      <c r="A12" s="2" t="s">
        <v>26</v>
      </c>
      <c r="B12" s="3">
        <f>SUM(B7:B11)</f>
        <v>36642433</v>
      </c>
      <c r="C12" s="3">
        <f t="shared" ref="C12:AB12" si="0">SUM(C7:C11)</f>
        <v>1523092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355183</v>
      </c>
      <c r="J12" s="3">
        <f t="shared" si="0"/>
        <v>7926368</v>
      </c>
      <c r="K12" s="3">
        <f t="shared" si="0"/>
        <v>0</v>
      </c>
      <c r="L12" s="3">
        <v>0</v>
      </c>
      <c r="M12" s="3">
        <f t="shared" si="0"/>
        <v>0</v>
      </c>
      <c r="N12" s="3">
        <f t="shared" si="0"/>
        <v>0</v>
      </c>
      <c r="O12" s="3">
        <f t="shared" si="0"/>
        <v>5025054</v>
      </c>
      <c r="P12" s="3">
        <f t="shared" si="0"/>
        <v>2512022</v>
      </c>
      <c r="Q12" s="3">
        <f t="shared" si="0"/>
        <v>301624</v>
      </c>
      <c r="R12" s="3">
        <f t="shared" si="0"/>
        <v>7765041</v>
      </c>
      <c r="S12" s="3">
        <f t="shared" si="0"/>
        <v>912500</v>
      </c>
      <c r="T12" s="3">
        <f t="shared" si="0"/>
        <v>0</v>
      </c>
      <c r="U12" s="3">
        <f t="shared" si="0"/>
        <v>1666041</v>
      </c>
      <c r="V12" s="3">
        <f t="shared" si="0"/>
        <v>4173601</v>
      </c>
      <c r="W12" s="3">
        <f t="shared" si="0"/>
        <v>0</v>
      </c>
      <c r="X12" s="3">
        <f t="shared" si="0"/>
        <v>200000</v>
      </c>
      <c r="Y12" s="3">
        <f t="shared" si="0"/>
        <v>0</v>
      </c>
      <c r="Z12" s="3">
        <f t="shared" si="0"/>
        <v>0</v>
      </c>
      <c r="AA12" s="3">
        <f t="shared" si="0"/>
        <v>4281907</v>
      </c>
      <c r="AB12" s="3">
        <f t="shared" si="0"/>
        <v>0</v>
      </c>
      <c r="AC12" s="3">
        <f>SUM(AC7:AC11)</f>
        <v>0</v>
      </c>
    </row>
    <row r="13" spans="1:29" ht="38.25" x14ac:dyDescent="0.25">
      <c r="A13" s="2" t="s">
        <v>27</v>
      </c>
      <c r="B13" s="3">
        <f>SUM(C13:AC13)</f>
        <v>9306856</v>
      </c>
      <c r="C13" s="3">
        <v>9306856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/>
      <c r="Q13" s="3"/>
      <c r="R13" s="3"/>
      <c r="S13" s="3">
        <v>0</v>
      </c>
      <c r="T13" s="3">
        <v>0</v>
      </c>
      <c r="U13" s="3">
        <v>0</v>
      </c>
      <c r="V13" s="3">
        <v>0</v>
      </c>
      <c r="W13" s="3"/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</row>
    <row r="14" spans="1:29" ht="38.25" x14ac:dyDescent="0.25">
      <c r="A14" s="2" t="s">
        <v>89</v>
      </c>
      <c r="B14" s="3">
        <f>SUM(C14:AC14)</f>
        <v>604923</v>
      </c>
      <c r="C14" s="3">
        <v>160000</v>
      </c>
      <c r="D14" s="3"/>
      <c r="E14" s="3">
        <v>444923</v>
      </c>
      <c r="F14" s="3"/>
      <c r="G14" s="3"/>
      <c r="H14" s="3"/>
      <c r="I14" s="3"/>
      <c r="J14" s="3"/>
      <c r="K14" s="3"/>
      <c r="L14" s="3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5.5" x14ac:dyDescent="0.25">
      <c r="A15" s="2" t="s">
        <v>28</v>
      </c>
      <c r="B15" s="3">
        <f>SUM(C15:AC15)</f>
        <v>400000</v>
      </c>
      <c r="C15" s="3">
        <v>400000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/>
      <c r="Q15" s="3"/>
      <c r="R15" s="3"/>
      <c r="S15" s="3">
        <v>0</v>
      </c>
      <c r="T15" s="3">
        <v>0</v>
      </c>
      <c r="U15" s="3">
        <v>0</v>
      </c>
      <c r="V15" s="3">
        <v>0</v>
      </c>
      <c r="W15" s="3"/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</row>
    <row r="16" spans="1:29" ht="38.25" x14ac:dyDescent="0.25">
      <c r="A16" s="2" t="s">
        <v>29</v>
      </c>
      <c r="B16" s="3">
        <f>SUM(B13:B15)</f>
        <v>10311779</v>
      </c>
      <c r="C16" s="3">
        <f t="shared" ref="C16:AC16" si="1">SUM(C13:C15)</f>
        <v>9866856</v>
      </c>
      <c r="D16" s="3">
        <f t="shared" si="1"/>
        <v>0</v>
      </c>
      <c r="E16" s="3">
        <f t="shared" si="1"/>
        <v>444923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v>0</v>
      </c>
      <c r="M16" s="3">
        <f t="shared" si="1"/>
        <v>0</v>
      </c>
      <c r="N16" s="3">
        <f t="shared" si="1"/>
        <v>0</v>
      </c>
      <c r="O16" s="3">
        <f t="shared" si="1"/>
        <v>0</v>
      </c>
      <c r="P16" s="3">
        <f t="shared" si="1"/>
        <v>0</v>
      </c>
      <c r="Q16" s="3">
        <f t="shared" si="1"/>
        <v>0</v>
      </c>
      <c r="R16" s="3">
        <f t="shared" si="1"/>
        <v>0</v>
      </c>
      <c r="S16" s="3">
        <f t="shared" si="1"/>
        <v>0</v>
      </c>
      <c r="T16" s="3">
        <f t="shared" si="1"/>
        <v>0</v>
      </c>
      <c r="U16" s="3">
        <f t="shared" si="1"/>
        <v>0</v>
      </c>
      <c r="V16" s="3">
        <f t="shared" si="1"/>
        <v>0</v>
      </c>
      <c r="W16" s="3">
        <f t="shared" si="1"/>
        <v>0</v>
      </c>
      <c r="X16" s="3">
        <f t="shared" si="1"/>
        <v>0</v>
      </c>
      <c r="Y16" s="3">
        <f t="shared" si="1"/>
        <v>0</v>
      </c>
      <c r="Z16" s="3">
        <f t="shared" si="1"/>
        <v>0</v>
      </c>
      <c r="AA16" s="3">
        <f t="shared" si="1"/>
        <v>0</v>
      </c>
      <c r="AB16" s="3">
        <f t="shared" si="1"/>
        <v>0</v>
      </c>
      <c r="AC16" s="3">
        <f t="shared" si="1"/>
        <v>0</v>
      </c>
    </row>
    <row r="17" spans="1:29" ht="25.5" x14ac:dyDescent="0.25">
      <c r="A17" s="4" t="s">
        <v>30</v>
      </c>
      <c r="B17" s="5">
        <f>B16+B12</f>
        <v>46954212</v>
      </c>
      <c r="C17" s="5">
        <f t="shared" ref="C17:AC17" si="2">C16+C12</f>
        <v>11389948</v>
      </c>
      <c r="D17" s="5">
        <f t="shared" si="2"/>
        <v>0</v>
      </c>
      <c r="E17" s="5">
        <f t="shared" si="2"/>
        <v>444923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355183</v>
      </c>
      <c r="J17" s="5">
        <f t="shared" si="2"/>
        <v>7926368</v>
      </c>
      <c r="K17" s="5">
        <f t="shared" si="2"/>
        <v>0</v>
      </c>
      <c r="L17" s="5"/>
      <c r="M17" s="5">
        <f t="shared" si="2"/>
        <v>0</v>
      </c>
      <c r="N17" s="5">
        <f t="shared" si="2"/>
        <v>0</v>
      </c>
      <c r="O17" s="5">
        <f t="shared" si="2"/>
        <v>5025054</v>
      </c>
      <c r="P17" s="5">
        <f t="shared" si="2"/>
        <v>2512022</v>
      </c>
      <c r="Q17" s="5">
        <f t="shared" si="2"/>
        <v>301624</v>
      </c>
      <c r="R17" s="5">
        <f t="shared" si="2"/>
        <v>7765041</v>
      </c>
      <c r="S17" s="5">
        <f t="shared" si="2"/>
        <v>912500</v>
      </c>
      <c r="T17" s="5">
        <f t="shared" si="2"/>
        <v>0</v>
      </c>
      <c r="U17" s="5">
        <f t="shared" si="2"/>
        <v>1666041</v>
      </c>
      <c r="V17" s="5">
        <f t="shared" si="2"/>
        <v>4173601</v>
      </c>
      <c r="W17" s="5">
        <f t="shared" si="2"/>
        <v>0</v>
      </c>
      <c r="X17" s="5">
        <f t="shared" si="2"/>
        <v>200000</v>
      </c>
      <c r="Y17" s="5">
        <f t="shared" si="2"/>
        <v>0</v>
      </c>
      <c r="Z17" s="5">
        <f t="shared" si="2"/>
        <v>0</v>
      </c>
      <c r="AA17" s="5">
        <f t="shared" si="2"/>
        <v>4281907</v>
      </c>
      <c r="AB17" s="5">
        <f t="shared" si="2"/>
        <v>0</v>
      </c>
      <c r="AC17" s="5">
        <f t="shared" si="2"/>
        <v>0</v>
      </c>
    </row>
    <row r="18" spans="1:29" ht="51" x14ac:dyDescent="0.25">
      <c r="A18" s="4" t="s">
        <v>31</v>
      </c>
      <c r="B18" s="5">
        <f>SUM(B19:B21)</f>
        <v>7034873</v>
      </c>
      <c r="C18" s="5">
        <f t="shared" ref="C18:AC18" si="3">SUM(C19:C21)</f>
        <v>1685994</v>
      </c>
      <c r="D18" s="5">
        <f t="shared" si="3"/>
        <v>0</v>
      </c>
      <c r="E18" s="5">
        <f t="shared" si="3"/>
        <v>62064</v>
      </c>
      <c r="F18" s="5">
        <f t="shared" si="3"/>
        <v>0</v>
      </c>
      <c r="G18" s="5">
        <f t="shared" si="3"/>
        <v>0</v>
      </c>
      <c r="H18" s="5">
        <f t="shared" si="3"/>
        <v>0</v>
      </c>
      <c r="I18" s="5">
        <f t="shared" si="3"/>
        <v>27527</v>
      </c>
      <c r="J18" s="5">
        <f t="shared" si="3"/>
        <v>769926</v>
      </c>
      <c r="K18" s="5">
        <f t="shared" si="3"/>
        <v>0</v>
      </c>
      <c r="L18" s="5"/>
      <c r="M18" s="5">
        <f t="shared" si="3"/>
        <v>0</v>
      </c>
      <c r="N18" s="5">
        <f t="shared" si="3"/>
        <v>0</v>
      </c>
      <c r="O18" s="5">
        <f t="shared" si="3"/>
        <v>849310</v>
      </c>
      <c r="P18" s="5">
        <f t="shared" si="3"/>
        <v>415558</v>
      </c>
      <c r="Q18" s="5">
        <f t="shared" si="3"/>
        <v>50200</v>
      </c>
      <c r="R18" s="5">
        <f t="shared" si="3"/>
        <v>1284904</v>
      </c>
      <c r="S18" s="5">
        <f t="shared" si="3"/>
        <v>152393</v>
      </c>
      <c r="T18" s="5">
        <f t="shared" si="3"/>
        <v>0</v>
      </c>
      <c r="U18" s="5">
        <f t="shared" si="3"/>
        <v>287345</v>
      </c>
      <c r="V18" s="5">
        <f t="shared" si="3"/>
        <v>700812</v>
      </c>
      <c r="W18" s="5">
        <f t="shared" si="3"/>
        <v>0</v>
      </c>
      <c r="X18" s="5">
        <f t="shared" si="3"/>
        <v>35000</v>
      </c>
      <c r="Y18" s="5">
        <f t="shared" si="3"/>
        <v>0</v>
      </c>
      <c r="Z18" s="5">
        <f t="shared" si="3"/>
        <v>0</v>
      </c>
      <c r="AA18" s="5">
        <f t="shared" si="3"/>
        <v>713840</v>
      </c>
      <c r="AB18" s="5">
        <f t="shared" si="3"/>
        <v>0</v>
      </c>
      <c r="AC18" s="5">
        <f t="shared" si="3"/>
        <v>0</v>
      </c>
    </row>
    <row r="19" spans="1:29" ht="25.5" x14ac:dyDescent="0.25">
      <c r="A19" s="2" t="s">
        <v>32</v>
      </c>
      <c r="B19" s="3">
        <f>SUM(C19:AC19)</f>
        <v>6801172</v>
      </c>
      <c r="C19" s="3">
        <v>1662798</v>
      </c>
      <c r="D19" s="3">
        <v>0</v>
      </c>
      <c r="E19" s="3">
        <v>62064</v>
      </c>
      <c r="F19" s="3">
        <v>0</v>
      </c>
      <c r="G19" s="3">
        <v>0</v>
      </c>
      <c r="H19" s="3">
        <v>0</v>
      </c>
      <c r="I19" s="3">
        <v>27527</v>
      </c>
      <c r="J19" s="3">
        <v>689484</v>
      </c>
      <c r="K19" s="3">
        <v>0</v>
      </c>
      <c r="L19" s="3">
        <v>0</v>
      </c>
      <c r="M19" s="3">
        <v>0</v>
      </c>
      <c r="N19" s="3">
        <v>0</v>
      </c>
      <c r="O19" s="3">
        <v>814197</v>
      </c>
      <c r="P19" s="3">
        <v>400558</v>
      </c>
      <c r="Q19" s="3">
        <v>50200</v>
      </c>
      <c r="R19" s="3">
        <v>1269904</v>
      </c>
      <c r="S19" s="3">
        <v>147443</v>
      </c>
      <c r="T19" s="3">
        <v>0</v>
      </c>
      <c r="U19" s="3">
        <v>287345</v>
      </c>
      <c r="V19" s="3">
        <v>670812</v>
      </c>
      <c r="W19" s="3">
        <v>0</v>
      </c>
      <c r="X19" s="3">
        <v>35000</v>
      </c>
      <c r="Y19" s="3">
        <v>0</v>
      </c>
      <c r="Z19" s="3">
        <v>0</v>
      </c>
      <c r="AA19" s="3">
        <v>683840</v>
      </c>
      <c r="AB19" s="3">
        <v>0</v>
      </c>
      <c r="AC19" s="3">
        <v>0</v>
      </c>
    </row>
    <row r="20" spans="1:29" x14ac:dyDescent="0.25">
      <c r="A20" s="2"/>
      <c r="B20" s="3">
        <f>SUM(C20:AC20)</f>
        <v>86447</v>
      </c>
      <c r="C20" s="3">
        <v>892</v>
      </c>
      <c r="D20" s="3"/>
      <c r="E20" s="3"/>
      <c r="F20" s="3"/>
      <c r="G20" s="3"/>
      <c r="H20" s="3"/>
      <c r="I20" s="3"/>
      <c r="J20" s="3">
        <v>80442</v>
      </c>
      <c r="K20" s="3"/>
      <c r="L20" s="3">
        <v>0</v>
      </c>
      <c r="M20" s="3"/>
      <c r="N20" s="3"/>
      <c r="O20" s="3">
        <v>5113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38.25" x14ac:dyDescent="0.25">
      <c r="A21" s="2" t="s">
        <v>33</v>
      </c>
      <c r="B21" s="3">
        <f>SUM(C21:AC21)</f>
        <v>147254</v>
      </c>
      <c r="C21" s="3">
        <v>22304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30000</v>
      </c>
      <c r="P21" s="3">
        <v>15000</v>
      </c>
      <c r="Q21" s="3"/>
      <c r="R21" s="3">
        <v>15000</v>
      </c>
      <c r="S21" s="3">
        <v>4950</v>
      </c>
      <c r="T21" s="3">
        <v>0</v>
      </c>
      <c r="U21" s="3">
        <v>0</v>
      </c>
      <c r="V21" s="3">
        <v>30000</v>
      </c>
      <c r="W21" s="3"/>
      <c r="X21" s="3">
        <v>0</v>
      </c>
      <c r="Y21" s="3">
        <v>0</v>
      </c>
      <c r="Z21" s="3">
        <v>0</v>
      </c>
      <c r="AA21" s="3">
        <v>30000</v>
      </c>
      <c r="AB21" s="3">
        <v>0</v>
      </c>
      <c r="AC21" s="3">
        <v>0</v>
      </c>
    </row>
    <row r="22" spans="1:29" ht="25.5" x14ac:dyDescent="0.25">
      <c r="A22" s="2" t="s">
        <v>34</v>
      </c>
      <c r="B22" s="3">
        <f>SUM(C22:AC22)</f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/>
      <c r="Q22" s="3"/>
      <c r="R22" s="3"/>
      <c r="S22" s="3">
        <v>0</v>
      </c>
      <c r="T22" s="3">
        <v>0</v>
      </c>
      <c r="U22" s="3">
        <v>0</v>
      </c>
      <c r="V22" s="3">
        <v>0</v>
      </c>
      <c r="W22" s="3"/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</row>
    <row r="23" spans="1:29" ht="25.5" x14ac:dyDescent="0.25">
      <c r="A23" s="2" t="s">
        <v>35</v>
      </c>
      <c r="B23" s="3">
        <f>SUM(C23:AC23)</f>
        <v>10562862</v>
      </c>
      <c r="C23" s="3">
        <v>3728069</v>
      </c>
      <c r="D23" s="3">
        <v>8437</v>
      </c>
      <c r="E23" s="3">
        <v>0</v>
      </c>
      <c r="F23" s="3">
        <v>21292</v>
      </c>
      <c r="G23" s="3">
        <v>0</v>
      </c>
      <c r="H23" s="3">
        <v>0</v>
      </c>
      <c r="I23" s="3">
        <v>0</v>
      </c>
      <c r="J23" s="3">
        <v>3330804</v>
      </c>
      <c r="K23" s="3">
        <v>52400</v>
      </c>
      <c r="L23" s="3">
        <v>0</v>
      </c>
      <c r="M23" s="3">
        <v>0</v>
      </c>
      <c r="N23" s="3">
        <v>30134</v>
      </c>
      <c r="O23" s="3">
        <v>917909</v>
      </c>
      <c r="P23" s="3">
        <v>14433</v>
      </c>
      <c r="Q23" s="3">
        <v>221718</v>
      </c>
      <c r="R23" s="3">
        <v>85647</v>
      </c>
      <c r="S23" s="3">
        <v>709</v>
      </c>
      <c r="T23" s="3">
        <v>0</v>
      </c>
      <c r="U23" s="3">
        <v>20367</v>
      </c>
      <c r="V23" s="3">
        <v>54567</v>
      </c>
      <c r="W23" s="3"/>
      <c r="X23" s="3">
        <v>0</v>
      </c>
      <c r="Y23" s="3">
        <v>0</v>
      </c>
      <c r="Z23" s="3">
        <v>0</v>
      </c>
      <c r="AA23" s="3">
        <v>21236</v>
      </c>
      <c r="AB23" s="3">
        <v>287140</v>
      </c>
      <c r="AC23" s="3">
        <v>1768000</v>
      </c>
    </row>
    <row r="24" spans="1:29" ht="25.5" x14ac:dyDescent="0.25">
      <c r="A24" s="2" t="s">
        <v>36</v>
      </c>
      <c r="B24" s="3">
        <f>B23</f>
        <v>10562862</v>
      </c>
      <c r="C24" s="3">
        <f t="shared" ref="C24:AC24" si="4">C23</f>
        <v>3728069</v>
      </c>
      <c r="D24" s="3">
        <f t="shared" si="4"/>
        <v>8437</v>
      </c>
      <c r="E24" s="3">
        <f t="shared" si="4"/>
        <v>0</v>
      </c>
      <c r="F24" s="3">
        <f t="shared" si="4"/>
        <v>21292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3330804</v>
      </c>
      <c r="K24" s="3">
        <f t="shared" si="4"/>
        <v>52400</v>
      </c>
      <c r="L24" s="3">
        <v>0</v>
      </c>
      <c r="M24" s="3">
        <f t="shared" si="4"/>
        <v>0</v>
      </c>
      <c r="N24" s="3">
        <f t="shared" si="4"/>
        <v>30134</v>
      </c>
      <c r="O24" s="3">
        <f t="shared" si="4"/>
        <v>917909</v>
      </c>
      <c r="P24" s="3">
        <f t="shared" si="4"/>
        <v>14433</v>
      </c>
      <c r="Q24" s="3">
        <f t="shared" si="4"/>
        <v>221718</v>
      </c>
      <c r="R24" s="3">
        <f t="shared" si="4"/>
        <v>85647</v>
      </c>
      <c r="S24" s="3">
        <f t="shared" si="4"/>
        <v>709</v>
      </c>
      <c r="T24" s="3">
        <f t="shared" si="4"/>
        <v>0</v>
      </c>
      <c r="U24" s="3">
        <f t="shared" si="4"/>
        <v>20367</v>
      </c>
      <c r="V24" s="3">
        <f t="shared" si="4"/>
        <v>54567</v>
      </c>
      <c r="W24" s="3">
        <f t="shared" si="4"/>
        <v>0</v>
      </c>
      <c r="X24" s="3">
        <f t="shared" si="4"/>
        <v>0</v>
      </c>
      <c r="Y24" s="3">
        <f t="shared" si="4"/>
        <v>0</v>
      </c>
      <c r="Z24" s="3">
        <f t="shared" si="4"/>
        <v>0</v>
      </c>
      <c r="AA24" s="3">
        <f t="shared" si="4"/>
        <v>21236</v>
      </c>
      <c r="AB24" s="3">
        <f t="shared" si="4"/>
        <v>287140</v>
      </c>
      <c r="AC24" s="3">
        <f t="shared" si="4"/>
        <v>1768000</v>
      </c>
    </row>
    <row r="25" spans="1:29" ht="38.25" x14ac:dyDescent="0.25">
      <c r="A25" s="2" t="s">
        <v>37</v>
      </c>
      <c r="B25" s="3">
        <f>SUM(C25:AC25)</f>
        <v>106629</v>
      </c>
      <c r="C25" s="3">
        <v>8676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/>
      <c r="Q25" s="3">
        <v>39823</v>
      </c>
      <c r="R25" s="3">
        <v>28445</v>
      </c>
      <c r="S25" s="3">
        <v>0</v>
      </c>
      <c r="T25" s="3">
        <v>0</v>
      </c>
      <c r="U25" s="3">
        <v>0</v>
      </c>
      <c r="V25" s="3">
        <v>0</v>
      </c>
      <c r="W25" s="3"/>
      <c r="X25" s="3">
        <v>0</v>
      </c>
      <c r="Y25" s="3">
        <v>0</v>
      </c>
      <c r="Z25" s="3">
        <v>0</v>
      </c>
      <c r="AA25" s="3">
        <v>29685</v>
      </c>
      <c r="AB25" s="3">
        <v>0</v>
      </c>
      <c r="AC25" s="3">
        <v>0</v>
      </c>
    </row>
    <row r="26" spans="1:29" ht="25.5" x14ac:dyDescent="0.25">
      <c r="A26" s="2" t="s">
        <v>38</v>
      </c>
      <c r="B26" s="3">
        <f>SUM(C26:AC26)</f>
        <v>36504</v>
      </c>
      <c r="C26" s="3">
        <v>2338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/>
      <c r="Q26" s="3">
        <v>18353</v>
      </c>
      <c r="R26" s="3">
        <v>15813</v>
      </c>
      <c r="S26" s="3">
        <v>0</v>
      </c>
      <c r="T26" s="3">
        <v>0</v>
      </c>
      <c r="U26" s="3">
        <v>0</v>
      </c>
      <c r="V26" s="3">
        <v>0</v>
      </c>
      <c r="W26" s="3"/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</row>
    <row r="27" spans="1:29" ht="38.25" x14ac:dyDescent="0.25">
      <c r="A27" s="2" t="s">
        <v>39</v>
      </c>
      <c r="B27" s="3">
        <f>SUM(B25:B26)</f>
        <v>143133</v>
      </c>
      <c r="C27" s="3">
        <f t="shared" ref="C27:AC27" si="5">SUM(C25:C26)</f>
        <v>11014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  <c r="J27" s="3">
        <f t="shared" si="5"/>
        <v>0</v>
      </c>
      <c r="K27" s="3">
        <f t="shared" si="5"/>
        <v>0</v>
      </c>
      <c r="L27" s="3">
        <v>0</v>
      </c>
      <c r="M27" s="3">
        <f t="shared" si="5"/>
        <v>0</v>
      </c>
      <c r="N27" s="3">
        <f t="shared" si="5"/>
        <v>0</v>
      </c>
      <c r="O27" s="3">
        <f t="shared" si="5"/>
        <v>0</v>
      </c>
      <c r="P27" s="3">
        <f t="shared" si="5"/>
        <v>0</v>
      </c>
      <c r="Q27" s="3">
        <f t="shared" si="5"/>
        <v>58176</v>
      </c>
      <c r="R27" s="3">
        <f t="shared" si="5"/>
        <v>44258</v>
      </c>
      <c r="S27" s="3">
        <f t="shared" si="5"/>
        <v>0</v>
      </c>
      <c r="T27" s="3">
        <f t="shared" si="5"/>
        <v>0</v>
      </c>
      <c r="U27" s="3">
        <f t="shared" si="5"/>
        <v>0</v>
      </c>
      <c r="V27" s="3">
        <f t="shared" si="5"/>
        <v>0</v>
      </c>
      <c r="W27" s="3">
        <f t="shared" si="5"/>
        <v>0</v>
      </c>
      <c r="X27" s="3">
        <f t="shared" si="5"/>
        <v>0</v>
      </c>
      <c r="Y27" s="3">
        <f t="shared" si="5"/>
        <v>0</v>
      </c>
      <c r="Z27" s="3">
        <f t="shared" si="5"/>
        <v>0</v>
      </c>
      <c r="AA27" s="3">
        <f t="shared" si="5"/>
        <v>29685</v>
      </c>
      <c r="AB27" s="3">
        <f t="shared" si="5"/>
        <v>0</v>
      </c>
      <c r="AC27" s="3">
        <f t="shared" si="5"/>
        <v>0</v>
      </c>
    </row>
    <row r="28" spans="1:29" x14ac:dyDescent="0.25">
      <c r="A28" s="2" t="s">
        <v>40</v>
      </c>
      <c r="B28" s="3">
        <f t="shared" ref="B28:B35" si="6">SUM(C28:AC28)</f>
        <v>3833799</v>
      </c>
      <c r="C28" s="3">
        <v>321067</v>
      </c>
      <c r="D28" s="3">
        <v>23112</v>
      </c>
      <c r="E28" s="3">
        <v>162647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52994</v>
      </c>
      <c r="N28" s="3">
        <v>2133903</v>
      </c>
      <c r="O28" s="3">
        <v>6006</v>
      </c>
      <c r="P28" s="3">
        <v>0</v>
      </c>
      <c r="Q28" s="3">
        <v>40825</v>
      </c>
      <c r="R28" s="3">
        <v>98216</v>
      </c>
      <c r="S28" s="3">
        <v>569587</v>
      </c>
      <c r="T28" s="3">
        <v>0</v>
      </c>
      <c r="U28" s="3">
        <v>150191</v>
      </c>
      <c r="V28" s="3">
        <v>58654</v>
      </c>
      <c r="W28" s="3">
        <v>0</v>
      </c>
      <c r="X28" s="3">
        <v>0</v>
      </c>
      <c r="Y28" s="3">
        <v>0</v>
      </c>
      <c r="Z28" s="3">
        <v>0</v>
      </c>
      <c r="AA28" s="3">
        <v>216597</v>
      </c>
      <c r="AB28" s="3">
        <v>0</v>
      </c>
      <c r="AC28" s="3">
        <v>0</v>
      </c>
    </row>
    <row r="29" spans="1:29" ht="25.5" x14ac:dyDescent="0.25">
      <c r="A29" s="2" t="s">
        <v>41</v>
      </c>
      <c r="B29" s="3">
        <f t="shared" si="6"/>
        <v>124166</v>
      </c>
      <c r="C29" s="3">
        <v>19048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/>
      <c r="Q29" s="3"/>
      <c r="R29" s="3"/>
      <c r="S29" s="3">
        <v>0</v>
      </c>
      <c r="T29" s="3">
        <v>0</v>
      </c>
      <c r="U29" s="3">
        <v>0</v>
      </c>
      <c r="V29" s="3">
        <v>0</v>
      </c>
      <c r="W29" s="3"/>
      <c r="X29" s="3">
        <v>0</v>
      </c>
      <c r="Y29" s="3">
        <v>0</v>
      </c>
      <c r="Z29" s="3">
        <v>0</v>
      </c>
      <c r="AA29" s="3">
        <v>0</v>
      </c>
      <c r="AB29" s="3">
        <v>105118</v>
      </c>
      <c r="AC29" s="3">
        <v>0</v>
      </c>
    </row>
    <row r="30" spans="1:29" ht="25.5" x14ac:dyDescent="0.25">
      <c r="A30" s="2" t="s">
        <v>42</v>
      </c>
      <c r="B30" s="3">
        <f t="shared" si="6"/>
        <v>4176639</v>
      </c>
      <c r="C30" s="3">
        <v>566748</v>
      </c>
      <c r="D30" s="3">
        <v>0</v>
      </c>
      <c r="E30" s="3">
        <v>260000</v>
      </c>
      <c r="F30" s="3">
        <v>0</v>
      </c>
      <c r="G30" s="3">
        <v>0</v>
      </c>
      <c r="H30" s="3">
        <v>0</v>
      </c>
      <c r="I30" s="3">
        <v>0</v>
      </c>
      <c r="J30" s="3">
        <v>244834</v>
      </c>
      <c r="K30" s="3">
        <v>900000</v>
      </c>
      <c r="L30" s="3">
        <v>0</v>
      </c>
      <c r="M30" s="3">
        <v>0</v>
      </c>
      <c r="N30" s="3">
        <v>0</v>
      </c>
      <c r="O30" s="3">
        <v>253735</v>
      </c>
      <c r="P30" s="3">
        <v>298960</v>
      </c>
      <c r="Q30" s="3">
        <v>50362</v>
      </c>
      <c r="R30" s="3"/>
      <c r="S30" s="3">
        <v>0</v>
      </c>
      <c r="T30" s="3">
        <v>0</v>
      </c>
      <c r="U30" s="3">
        <v>1602000</v>
      </c>
      <c r="V30" s="3">
        <v>0</v>
      </c>
      <c r="W30" s="3"/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</row>
    <row r="31" spans="1:29" ht="38.25" x14ac:dyDescent="0.25">
      <c r="A31" s="2" t="s">
        <v>43</v>
      </c>
      <c r="B31" s="3">
        <f t="shared" si="6"/>
        <v>1342093</v>
      </c>
      <c r="C31" s="3">
        <v>639319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220264</v>
      </c>
      <c r="N31" s="3">
        <v>0</v>
      </c>
      <c r="O31" s="3">
        <v>0</v>
      </c>
      <c r="P31" s="3">
        <v>0</v>
      </c>
      <c r="Q31" s="3">
        <v>45725</v>
      </c>
      <c r="R31" s="3"/>
      <c r="S31" s="3">
        <v>436785</v>
      </c>
      <c r="T31" s="3">
        <v>0</v>
      </c>
      <c r="U31" s="3">
        <v>0</v>
      </c>
      <c r="V31" s="3">
        <v>0</v>
      </c>
      <c r="W31" s="3"/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</row>
    <row r="32" spans="1:29" ht="25.5" x14ac:dyDescent="0.25">
      <c r="A32" s="2" t="s">
        <v>44</v>
      </c>
      <c r="B32" s="3">
        <f t="shared" si="6"/>
        <v>645787</v>
      </c>
      <c r="C32" s="3">
        <v>393718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44294</v>
      </c>
      <c r="N32" s="3">
        <v>0</v>
      </c>
      <c r="O32" s="3">
        <v>0</v>
      </c>
      <c r="P32" s="3">
        <v>0</v>
      </c>
      <c r="Q32" s="3">
        <v>1235</v>
      </c>
      <c r="R32" s="3"/>
      <c r="S32" s="3">
        <v>206540</v>
      </c>
      <c r="T32" s="3">
        <v>0</v>
      </c>
      <c r="U32" s="3">
        <v>0</v>
      </c>
      <c r="V32" s="3">
        <v>0</v>
      </c>
      <c r="W32" s="3"/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</row>
    <row r="33" spans="1:29" ht="38.25" x14ac:dyDescent="0.25">
      <c r="A33" s="2" t="s">
        <v>45</v>
      </c>
      <c r="B33" s="3">
        <f t="shared" si="6"/>
        <v>4748271</v>
      </c>
      <c r="C33" s="3">
        <v>3028842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716929</v>
      </c>
      <c r="M33" s="3">
        <v>0</v>
      </c>
      <c r="N33" s="3">
        <v>0</v>
      </c>
      <c r="O33" s="3">
        <v>0</v>
      </c>
      <c r="P33" s="3">
        <v>0</v>
      </c>
      <c r="Q33" s="3"/>
      <c r="R33" s="3"/>
      <c r="S33" s="3">
        <v>0</v>
      </c>
      <c r="T33" s="3">
        <v>0</v>
      </c>
      <c r="U33" s="3">
        <v>0</v>
      </c>
      <c r="V33" s="3">
        <v>1002500</v>
      </c>
      <c r="W33" s="3"/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</row>
    <row r="34" spans="1:29" ht="25.5" x14ac:dyDescent="0.25">
      <c r="A34" s="2" t="s">
        <v>46</v>
      </c>
      <c r="B34" s="3">
        <f t="shared" si="6"/>
        <v>6773775</v>
      </c>
      <c r="C34" s="3">
        <v>2924137</v>
      </c>
      <c r="D34" s="3">
        <v>64764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226765</v>
      </c>
      <c r="P34" s="3">
        <v>0</v>
      </c>
      <c r="Q34" s="3">
        <v>320629</v>
      </c>
      <c r="R34" s="3">
        <v>28614</v>
      </c>
      <c r="S34" s="3">
        <v>44000</v>
      </c>
      <c r="T34" s="3">
        <v>0</v>
      </c>
      <c r="U34" s="3">
        <v>115299</v>
      </c>
      <c r="V34" s="3">
        <v>95540</v>
      </c>
      <c r="W34" s="3">
        <v>0</v>
      </c>
      <c r="X34" s="3">
        <v>2200000</v>
      </c>
      <c r="Y34" s="3">
        <v>0</v>
      </c>
      <c r="Z34" s="3">
        <v>0</v>
      </c>
      <c r="AA34" s="3">
        <v>22299</v>
      </c>
      <c r="AB34" s="3">
        <v>395200</v>
      </c>
      <c r="AC34" s="3">
        <v>336528</v>
      </c>
    </row>
    <row r="35" spans="1:29" ht="25.5" x14ac:dyDescent="0.25">
      <c r="A35" s="2" t="s">
        <v>47</v>
      </c>
      <c r="B35" s="3">
        <f t="shared" si="6"/>
        <v>602988</v>
      </c>
      <c r="C35" s="3">
        <v>575952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14505</v>
      </c>
      <c r="P35" s="3">
        <v>0</v>
      </c>
      <c r="Q35" s="3"/>
      <c r="R35" s="3">
        <v>12531</v>
      </c>
      <c r="S35" s="3">
        <v>0</v>
      </c>
      <c r="T35" s="3">
        <v>0</v>
      </c>
      <c r="U35" s="3">
        <v>0</v>
      </c>
      <c r="V35" s="3">
        <v>0</v>
      </c>
      <c r="W35" s="3"/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</row>
    <row r="36" spans="1:29" ht="38.25" x14ac:dyDescent="0.25">
      <c r="A36" s="2" t="s">
        <v>48</v>
      </c>
      <c r="B36" s="3">
        <f>B34+B33+B31+B30+B29+B28</f>
        <v>20998743</v>
      </c>
      <c r="C36" s="3">
        <f t="shared" ref="C36:AC36" si="7">C34+C33+C31+C30+C29+C28</f>
        <v>7499161</v>
      </c>
      <c r="D36" s="3">
        <f t="shared" si="7"/>
        <v>87876</v>
      </c>
      <c r="E36" s="3">
        <f t="shared" si="7"/>
        <v>422647</v>
      </c>
      <c r="F36" s="3">
        <f t="shared" si="7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244834</v>
      </c>
      <c r="K36" s="3">
        <f t="shared" si="7"/>
        <v>900000</v>
      </c>
      <c r="L36" s="3">
        <f t="shared" si="7"/>
        <v>716929</v>
      </c>
      <c r="M36" s="3">
        <f t="shared" si="7"/>
        <v>273258</v>
      </c>
      <c r="N36" s="3">
        <f t="shared" si="7"/>
        <v>2133903</v>
      </c>
      <c r="O36" s="3">
        <f t="shared" si="7"/>
        <v>486506</v>
      </c>
      <c r="P36" s="3">
        <f t="shared" si="7"/>
        <v>298960</v>
      </c>
      <c r="Q36" s="3">
        <f t="shared" si="7"/>
        <v>457541</v>
      </c>
      <c r="R36" s="3">
        <f t="shared" si="7"/>
        <v>126830</v>
      </c>
      <c r="S36" s="3">
        <f t="shared" si="7"/>
        <v>1050372</v>
      </c>
      <c r="T36" s="3">
        <f t="shared" si="7"/>
        <v>0</v>
      </c>
      <c r="U36" s="3">
        <f t="shared" si="7"/>
        <v>1867490</v>
      </c>
      <c r="V36" s="3">
        <f t="shared" si="7"/>
        <v>1156694</v>
      </c>
      <c r="W36" s="3">
        <f t="shared" si="7"/>
        <v>0</v>
      </c>
      <c r="X36" s="3">
        <f t="shared" si="7"/>
        <v>2200000</v>
      </c>
      <c r="Y36" s="3">
        <f t="shared" si="7"/>
        <v>0</v>
      </c>
      <c r="Z36" s="3">
        <f t="shared" si="7"/>
        <v>0</v>
      </c>
      <c r="AA36" s="3">
        <f t="shared" si="7"/>
        <v>238896</v>
      </c>
      <c r="AB36" s="3">
        <f t="shared" si="7"/>
        <v>500318</v>
      </c>
      <c r="AC36" s="3">
        <f t="shared" si="7"/>
        <v>336528</v>
      </c>
    </row>
    <row r="37" spans="1:29" ht="25.5" x14ac:dyDescent="0.25">
      <c r="A37" s="2" t="s">
        <v>92</v>
      </c>
      <c r="B37" s="3">
        <f>SUM(C37:AC37)</f>
        <v>94240</v>
      </c>
      <c r="C37" s="3"/>
      <c r="D37" s="3"/>
      <c r="E37" s="3"/>
      <c r="F37" s="3"/>
      <c r="G37" s="3"/>
      <c r="H37" s="3"/>
      <c r="I37" s="3"/>
      <c r="J37" s="3"/>
      <c r="K37" s="3"/>
      <c r="L37" s="3">
        <v>0</v>
      </c>
      <c r="M37" s="3"/>
      <c r="N37" s="3"/>
      <c r="O37" s="3">
        <v>22575</v>
      </c>
      <c r="P37" s="3"/>
      <c r="Q37" s="3"/>
      <c r="R37" s="3">
        <v>71665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51" x14ac:dyDescent="0.25">
      <c r="A38" s="2" t="s">
        <v>49</v>
      </c>
      <c r="B38" s="3">
        <f>SUM(C38:AC38)</f>
        <v>8296309</v>
      </c>
      <c r="C38" s="3">
        <v>2856718</v>
      </c>
      <c r="D38" s="3">
        <v>26001</v>
      </c>
      <c r="E38" s="3">
        <v>113928</v>
      </c>
      <c r="F38" s="3">
        <v>10758</v>
      </c>
      <c r="G38" s="3">
        <v>0</v>
      </c>
      <c r="H38" s="3">
        <v>0</v>
      </c>
      <c r="I38" s="3">
        <v>0</v>
      </c>
      <c r="J38" s="3">
        <v>965424</v>
      </c>
      <c r="K38" s="3">
        <v>257148</v>
      </c>
      <c r="L38" s="3">
        <v>193571</v>
      </c>
      <c r="M38" s="3">
        <v>115907</v>
      </c>
      <c r="N38" s="3">
        <v>576035</v>
      </c>
      <c r="O38" s="3">
        <v>333804</v>
      </c>
      <c r="P38" s="3">
        <v>84616</v>
      </c>
      <c r="Q38" s="3">
        <v>112938</v>
      </c>
      <c r="R38" s="3">
        <v>59133</v>
      </c>
      <c r="S38" s="3">
        <v>282804</v>
      </c>
      <c r="T38" s="3">
        <v>0</v>
      </c>
      <c r="U38" s="3">
        <v>509660</v>
      </c>
      <c r="V38" s="3">
        <v>327014</v>
      </c>
      <c r="W38" s="3"/>
      <c r="X38" s="3">
        <v>594000</v>
      </c>
      <c r="Y38" s="3">
        <v>0</v>
      </c>
      <c r="Z38" s="3">
        <v>0</v>
      </c>
      <c r="AA38" s="3">
        <v>78020</v>
      </c>
      <c r="AB38" s="3">
        <v>230607</v>
      </c>
      <c r="AC38" s="3">
        <v>568223</v>
      </c>
    </row>
    <row r="39" spans="1:29" ht="25.5" x14ac:dyDescent="0.25">
      <c r="A39" s="2" t="s">
        <v>50</v>
      </c>
      <c r="B39" s="3">
        <f>SUM(C39:AC39)</f>
        <v>25272869</v>
      </c>
      <c r="C39" s="3">
        <v>25272869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/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</row>
    <row r="40" spans="1:29" ht="25.5" x14ac:dyDescent="0.25">
      <c r="A40" s="2" t="s">
        <v>51</v>
      </c>
      <c r="B40" s="3">
        <f>SUM(C40:AC40)</f>
        <v>10519672</v>
      </c>
      <c r="C40" s="3">
        <v>9614976</v>
      </c>
      <c r="D40" s="3">
        <v>0</v>
      </c>
      <c r="E40" s="3">
        <v>0</v>
      </c>
      <c r="F40" s="3">
        <v>18551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236145</v>
      </c>
      <c r="N40" s="3">
        <v>0</v>
      </c>
      <c r="O40" s="3">
        <v>150000</v>
      </c>
      <c r="P40" s="3"/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500000</v>
      </c>
      <c r="W40" s="3"/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</row>
    <row r="41" spans="1:29" ht="51" x14ac:dyDescent="0.25">
      <c r="A41" s="2" t="s">
        <v>52</v>
      </c>
      <c r="B41" s="3">
        <f>SUM(B38:B40)</f>
        <v>44088850</v>
      </c>
      <c r="C41" s="3">
        <f t="shared" ref="C41:AC41" si="8">SUM(C38:C40)</f>
        <v>37744563</v>
      </c>
      <c r="D41" s="3">
        <f t="shared" si="8"/>
        <v>26001</v>
      </c>
      <c r="E41" s="3">
        <f t="shared" si="8"/>
        <v>113928</v>
      </c>
      <c r="F41" s="3">
        <f t="shared" si="8"/>
        <v>29309</v>
      </c>
      <c r="G41" s="3">
        <f t="shared" si="8"/>
        <v>0</v>
      </c>
      <c r="H41" s="3">
        <f t="shared" si="8"/>
        <v>0</v>
      </c>
      <c r="I41" s="3">
        <f t="shared" si="8"/>
        <v>0</v>
      </c>
      <c r="J41" s="3">
        <f t="shared" si="8"/>
        <v>965424</v>
      </c>
      <c r="K41" s="3">
        <f t="shared" si="8"/>
        <v>257148</v>
      </c>
      <c r="L41" s="3">
        <f t="shared" si="8"/>
        <v>193571</v>
      </c>
      <c r="M41" s="3">
        <f t="shared" si="8"/>
        <v>352052</v>
      </c>
      <c r="N41" s="3">
        <f t="shared" si="8"/>
        <v>576035</v>
      </c>
      <c r="O41" s="3">
        <f t="shared" si="8"/>
        <v>483804</v>
      </c>
      <c r="P41" s="3">
        <f t="shared" si="8"/>
        <v>84616</v>
      </c>
      <c r="Q41" s="3">
        <f t="shared" si="8"/>
        <v>112938</v>
      </c>
      <c r="R41" s="3">
        <f t="shared" si="8"/>
        <v>59133</v>
      </c>
      <c r="S41" s="3">
        <f t="shared" si="8"/>
        <v>282804</v>
      </c>
      <c r="T41" s="3">
        <f t="shared" si="8"/>
        <v>0</v>
      </c>
      <c r="U41" s="3">
        <f t="shared" si="8"/>
        <v>509660</v>
      </c>
      <c r="V41" s="3">
        <f t="shared" si="8"/>
        <v>827014</v>
      </c>
      <c r="W41" s="3">
        <f t="shared" si="8"/>
        <v>0</v>
      </c>
      <c r="X41" s="3">
        <f t="shared" si="8"/>
        <v>594000</v>
      </c>
      <c r="Y41" s="3">
        <f t="shared" si="8"/>
        <v>0</v>
      </c>
      <c r="Z41" s="3">
        <f t="shared" si="8"/>
        <v>0</v>
      </c>
      <c r="AA41" s="3">
        <f t="shared" si="8"/>
        <v>78020</v>
      </c>
      <c r="AB41" s="3">
        <f t="shared" si="8"/>
        <v>230607</v>
      </c>
      <c r="AC41" s="3">
        <f t="shared" si="8"/>
        <v>568223</v>
      </c>
    </row>
    <row r="42" spans="1:29" ht="38.25" x14ac:dyDescent="0.25">
      <c r="A42" s="4" t="s">
        <v>53</v>
      </c>
      <c r="B42" s="5">
        <f>B41+B37+B36+B27+B24</f>
        <v>75887828</v>
      </c>
      <c r="C42" s="5">
        <f t="shared" ref="C42:AC42" si="9">C41+C37+C36+C27+C24</f>
        <v>48982807</v>
      </c>
      <c r="D42" s="5">
        <f t="shared" si="9"/>
        <v>122314</v>
      </c>
      <c r="E42" s="5">
        <f t="shared" si="9"/>
        <v>536575</v>
      </c>
      <c r="F42" s="5">
        <f t="shared" si="9"/>
        <v>50601</v>
      </c>
      <c r="G42" s="5">
        <f t="shared" si="9"/>
        <v>0</v>
      </c>
      <c r="H42" s="5">
        <f t="shared" si="9"/>
        <v>0</v>
      </c>
      <c r="I42" s="5">
        <f t="shared" si="9"/>
        <v>0</v>
      </c>
      <c r="J42" s="5">
        <f t="shared" si="9"/>
        <v>4541062</v>
      </c>
      <c r="K42" s="5">
        <f t="shared" si="9"/>
        <v>1209548</v>
      </c>
      <c r="L42" s="5">
        <f t="shared" si="9"/>
        <v>910500</v>
      </c>
      <c r="M42" s="5">
        <f t="shared" si="9"/>
        <v>625310</v>
      </c>
      <c r="N42" s="5">
        <f t="shared" si="9"/>
        <v>2740072</v>
      </c>
      <c r="O42" s="5">
        <f t="shared" si="9"/>
        <v>1910794</v>
      </c>
      <c r="P42" s="5">
        <f t="shared" si="9"/>
        <v>398009</v>
      </c>
      <c r="Q42" s="5">
        <f t="shared" si="9"/>
        <v>850373</v>
      </c>
      <c r="R42" s="5">
        <f t="shared" si="9"/>
        <v>387533</v>
      </c>
      <c r="S42" s="5">
        <f t="shared" si="9"/>
        <v>1333885</v>
      </c>
      <c r="T42" s="5">
        <f t="shared" si="9"/>
        <v>0</v>
      </c>
      <c r="U42" s="5">
        <f t="shared" si="9"/>
        <v>2397517</v>
      </c>
      <c r="V42" s="5">
        <f t="shared" si="9"/>
        <v>2038275</v>
      </c>
      <c r="W42" s="5">
        <f t="shared" si="9"/>
        <v>0</v>
      </c>
      <c r="X42" s="5">
        <f t="shared" si="9"/>
        <v>2794000</v>
      </c>
      <c r="Y42" s="5">
        <f t="shared" si="9"/>
        <v>0</v>
      </c>
      <c r="Z42" s="5">
        <f t="shared" si="9"/>
        <v>0</v>
      </c>
      <c r="AA42" s="5">
        <f t="shared" si="9"/>
        <v>367837</v>
      </c>
      <c r="AB42" s="5">
        <f t="shared" si="9"/>
        <v>1018065</v>
      </c>
      <c r="AC42" s="5">
        <f t="shared" si="9"/>
        <v>2672751</v>
      </c>
    </row>
    <row r="43" spans="1:29" ht="38.25" x14ac:dyDescent="0.25">
      <c r="A43" s="2" t="s">
        <v>54</v>
      </c>
      <c r="B43" s="3">
        <f>SUM(C43:AC43)</f>
        <v>2540394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/>
      <c r="X43" s="3">
        <v>0</v>
      </c>
      <c r="Y43" s="3">
        <v>0</v>
      </c>
      <c r="Z43" s="3">
        <v>0</v>
      </c>
      <c r="AA43" s="3">
        <v>0</v>
      </c>
      <c r="AB43" s="3">
        <v>2540394</v>
      </c>
      <c r="AC43" s="3">
        <v>0</v>
      </c>
    </row>
    <row r="44" spans="1:29" ht="38.25" x14ac:dyDescent="0.25">
      <c r="A44" s="2" t="s">
        <v>55</v>
      </c>
      <c r="B44" s="3">
        <f>SUM(C44:AC44)</f>
        <v>307500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/>
      <c r="X44" s="3">
        <v>0</v>
      </c>
      <c r="Y44" s="3">
        <v>0</v>
      </c>
      <c r="Z44" s="3">
        <v>0</v>
      </c>
      <c r="AA44" s="3">
        <v>0</v>
      </c>
      <c r="AB44" s="3">
        <v>307500</v>
      </c>
      <c r="AC44" s="3">
        <v>0</v>
      </c>
    </row>
    <row r="45" spans="1:29" ht="76.5" x14ac:dyDescent="0.25">
      <c r="A45" s="2" t="s">
        <v>56</v>
      </c>
      <c r="B45" s="3">
        <f>SUM(C45:AC45)</f>
        <v>2232894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/>
      <c r="X45" s="3">
        <v>0</v>
      </c>
      <c r="Y45" s="3">
        <v>0</v>
      </c>
      <c r="Z45" s="3">
        <v>0</v>
      </c>
      <c r="AA45" s="3">
        <v>0</v>
      </c>
      <c r="AB45" s="3">
        <v>2232894</v>
      </c>
      <c r="AC45" s="3">
        <v>0</v>
      </c>
    </row>
    <row r="46" spans="1:29" ht="51" x14ac:dyDescent="0.25">
      <c r="A46" s="4" t="s">
        <v>57</v>
      </c>
      <c r="B46" s="3">
        <f>SUM(B44:B45)</f>
        <v>2540394</v>
      </c>
      <c r="C46" s="3">
        <f t="shared" ref="C46:AC46" si="10">SUM(C44:C45)</f>
        <v>0</v>
      </c>
      <c r="D46" s="3">
        <f t="shared" si="10"/>
        <v>0</v>
      </c>
      <c r="E46" s="3">
        <f t="shared" si="10"/>
        <v>0</v>
      </c>
      <c r="F46" s="3">
        <f t="shared" si="10"/>
        <v>0</v>
      </c>
      <c r="G46" s="3">
        <f t="shared" si="10"/>
        <v>0</v>
      </c>
      <c r="H46" s="3">
        <f t="shared" si="10"/>
        <v>0</v>
      </c>
      <c r="I46" s="3">
        <f t="shared" si="10"/>
        <v>0</v>
      </c>
      <c r="J46" s="3">
        <f t="shared" si="10"/>
        <v>0</v>
      </c>
      <c r="K46" s="3">
        <f t="shared" si="10"/>
        <v>0</v>
      </c>
      <c r="L46" s="3">
        <f t="shared" si="10"/>
        <v>0</v>
      </c>
      <c r="M46" s="3">
        <f t="shared" si="10"/>
        <v>0</v>
      </c>
      <c r="N46" s="3">
        <f t="shared" si="10"/>
        <v>0</v>
      </c>
      <c r="O46" s="3">
        <f t="shared" si="10"/>
        <v>0</v>
      </c>
      <c r="P46" s="3">
        <f t="shared" si="10"/>
        <v>0</v>
      </c>
      <c r="Q46" s="3">
        <f t="shared" si="10"/>
        <v>0</v>
      </c>
      <c r="R46" s="3">
        <f t="shared" si="10"/>
        <v>0</v>
      </c>
      <c r="S46" s="3">
        <f t="shared" si="10"/>
        <v>0</v>
      </c>
      <c r="T46" s="3">
        <f t="shared" si="10"/>
        <v>0</v>
      </c>
      <c r="U46" s="3">
        <f t="shared" si="10"/>
        <v>0</v>
      </c>
      <c r="V46" s="3">
        <f t="shared" si="10"/>
        <v>0</v>
      </c>
      <c r="W46" s="3">
        <f t="shared" si="10"/>
        <v>0</v>
      </c>
      <c r="X46" s="3">
        <f t="shared" si="10"/>
        <v>0</v>
      </c>
      <c r="Y46" s="3">
        <f t="shared" si="10"/>
        <v>0</v>
      </c>
      <c r="Z46" s="3">
        <f t="shared" si="10"/>
        <v>0</v>
      </c>
      <c r="AA46" s="3">
        <f t="shared" si="10"/>
        <v>0</v>
      </c>
      <c r="AB46" s="3">
        <f t="shared" si="10"/>
        <v>2540394</v>
      </c>
      <c r="AC46" s="3">
        <f t="shared" si="10"/>
        <v>0</v>
      </c>
    </row>
    <row r="47" spans="1:29" ht="52.5" customHeight="1" x14ac:dyDescent="0.25">
      <c r="A47" s="2" t="s">
        <v>93</v>
      </c>
      <c r="B47" s="3">
        <f>SUM(C47:AC47)</f>
        <v>72000</v>
      </c>
      <c r="C47" s="3">
        <v>0</v>
      </c>
      <c r="D47" s="3">
        <v>0</v>
      </c>
      <c r="E47" s="3">
        <v>0</v>
      </c>
      <c r="F47" s="3">
        <v>0</v>
      </c>
      <c r="G47" s="3">
        <v>72000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/>
      <c r="Q47" s="3"/>
      <c r="R47" s="3"/>
      <c r="S47" s="3">
        <v>0</v>
      </c>
      <c r="T47" s="3">
        <v>0</v>
      </c>
      <c r="U47" s="3">
        <v>0</v>
      </c>
      <c r="V47" s="3">
        <v>0</v>
      </c>
      <c r="W47" s="3"/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</row>
    <row r="48" spans="1:29" ht="32.25" customHeight="1" x14ac:dyDescent="0.25">
      <c r="A48" s="2" t="s">
        <v>58</v>
      </c>
      <c r="B48" s="3">
        <f>B47</f>
        <v>72000</v>
      </c>
      <c r="C48" s="3">
        <f t="shared" ref="C48:AC48" si="11">C47</f>
        <v>0</v>
      </c>
      <c r="D48" s="3">
        <f t="shared" si="11"/>
        <v>0</v>
      </c>
      <c r="E48" s="3">
        <f t="shared" si="11"/>
        <v>0</v>
      </c>
      <c r="F48" s="3">
        <f t="shared" si="11"/>
        <v>0</v>
      </c>
      <c r="G48" s="3">
        <f t="shared" si="11"/>
        <v>72000</v>
      </c>
      <c r="H48" s="3">
        <f t="shared" si="11"/>
        <v>0</v>
      </c>
      <c r="I48" s="3">
        <f t="shared" si="11"/>
        <v>0</v>
      </c>
      <c r="J48" s="3">
        <f t="shared" si="11"/>
        <v>0</v>
      </c>
      <c r="K48" s="3">
        <f t="shared" si="11"/>
        <v>0</v>
      </c>
      <c r="L48" s="3">
        <v>0</v>
      </c>
      <c r="M48" s="3">
        <f t="shared" si="11"/>
        <v>0</v>
      </c>
      <c r="N48" s="3">
        <f t="shared" si="11"/>
        <v>0</v>
      </c>
      <c r="O48" s="3">
        <f t="shared" si="11"/>
        <v>0</v>
      </c>
      <c r="P48" s="3">
        <f t="shared" si="11"/>
        <v>0</v>
      </c>
      <c r="Q48" s="3">
        <f t="shared" si="11"/>
        <v>0</v>
      </c>
      <c r="R48" s="3">
        <f t="shared" si="11"/>
        <v>0</v>
      </c>
      <c r="S48" s="3">
        <f t="shared" si="11"/>
        <v>0</v>
      </c>
      <c r="T48" s="3">
        <f t="shared" si="11"/>
        <v>0</v>
      </c>
      <c r="U48" s="3">
        <f t="shared" si="11"/>
        <v>0</v>
      </c>
      <c r="V48" s="3">
        <f t="shared" si="11"/>
        <v>0</v>
      </c>
      <c r="W48" s="3">
        <f t="shared" si="11"/>
        <v>0</v>
      </c>
      <c r="X48" s="3">
        <f t="shared" si="11"/>
        <v>0</v>
      </c>
      <c r="Y48" s="3">
        <f t="shared" si="11"/>
        <v>0</v>
      </c>
      <c r="Z48" s="3">
        <f t="shared" si="11"/>
        <v>0</v>
      </c>
      <c r="AA48" s="3">
        <f t="shared" si="11"/>
        <v>0</v>
      </c>
      <c r="AB48" s="3">
        <f t="shared" si="11"/>
        <v>0</v>
      </c>
      <c r="AC48" s="3">
        <f t="shared" si="11"/>
        <v>0</v>
      </c>
    </row>
    <row r="49" spans="1:29" ht="51" x14ac:dyDescent="0.25">
      <c r="A49" s="2" t="s">
        <v>59</v>
      </c>
      <c r="B49" s="3">
        <f>SUM(B50:B52)</f>
        <v>3746385</v>
      </c>
      <c r="C49" s="3">
        <f t="shared" ref="C49:AC49" si="12">SUM(C50:C52)</f>
        <v>0</v>
      </c>
      <c r="D49" s="3">
        <f t="shared" si="12"/>
        <v>0</v>
      </c>
      <c r="E49" s="3">
        <f t="shared" si="12"/>
        <v>0</v>
      </c>
      <c r="F49" s="3">
        <f t="shared" si="12"/>
        <v>0</v>
      </c>
      <c r="G49" s="3">
        <f t="shared" si="12"/>
        <v>0</v>
      </c>
      <c r="H49" s="3">
        <f t="shared" si="12"/>
        <v>3746385</v>
      </c>
      <c r="I49" s="3">
        <f t="shared" si="12"/>
        <v>0</v>
      </c>
      <c r="J49" s="3">
        <f t="shared" si="12"/>
        <v>0</v>
      </c>
      <c r="K49" s="3">
        <f t="shared" si="12"/>
        <v>0</v>
      </c>
      <c r="L49" s="3">
        <v>0</v>
      </c>
      <c r="M49" s="3">
        <f t="shared" si="12"/>
        <v>0</v>
      </c>
      <c r="N49" s="3">
        <f t="shared" si="12"/>
        <v>0</v>
      </c>
      <c r="O49" s="3">
        <f t="shared" si="12"/>
        <v>0</v>
      </c>
      <c r="P49" s="3">
        <f t="shared" si="12"/>
        <v>0</v>
      </c>
      <c r="Q49" s="3">
        <f t="shared" si="12"/>
        <v>0</v>
      </c>
      <c r="R49" s="3">
        <f t="shared" si="12"/>
        <v>0</v>
      </c>
      <c r="S49" s="3">
        <f t="shared" si="12"/>
        <v>0</v>
      </c>
      <c r="T49" s="3">
        <f t="shared" si="12"/>
        <v>0</v>
      </c>
      <c r="U49" s="3">
        <f t="shared" si="12"/>
        <v>0</v>
      </c>
      <c r="V49" s="3">
        <f t="shared" si="12"/>
        <v>0</v>
      </c>
      <c r="W49" s="3">
        <f t="shared" si="12"/>
        <v>0</v>
      </c>
      <c r="X49" s="3">
        <f t="shared" si="12"/>
        <v>0</v>
      </c>
      <c r="Y49" s="3">
        <f t="shared" si="12"/>
        <v>0</v>
      </c>
      <c r="Z49" s="3">
        <f t="shared" si="12"/>
        <v>0</v>
      </c>
      <c r="AA49" s="3">
        <f t="shared" si="12"/>
        <v>0</v>
      </c>
      <c r="AB49" s="3">
        <f t="shared" si="12"/>
        <v>0</v>
      </c>
      <c r="AC49" s="3">
        <f t="shared" si="12"/>
        <v>0</v>
      </c>
    </row>
    <row r="50" spans="1:29" ht="38.25" x14ac:dyDescent="0.25">
      <c r="A50" s="2" t="s">
        <v>60</v>
      </c>
      <c r="B50" s="3">
        <f>SUM(C50:AC50)</f>
        <v>250000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250000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/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</row>
    <row r="51" spans="1:29" ht="51" x14ac:dyDescent="0.25">
      <c r="A51" s="2" t="s">
        <v>61</v>
      </c>
      <c r="B51" s="3">
        <f>SUM(C51:AC51)</f>
        <v>2099715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2099715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/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</row>
    <row r="52" spans="1:29" ht="38.25" x14ac:dyDescent="0.25">
      <c r="A52" s="2" t="s">
        <v>62</v>
      </c>
      <c r="B52" s="3">
        <f>SUM(C52:AC52)</f>
        <v>1396670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1396670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/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</row>
    <row r="53" spans="1:29" ht="51" x14ac:dyDescent="0.25">
      <c r="A53" s="2" t="s">
        <v>63</v>
      </c>
      <c r="B53" s="3">
        <f>SUM(B54:B56)</f>
        <v>2785000</v>
      </c>
      <c r="C53" s="3">
        <f t="shared" ref="C53:AC53" si="13">SUM(C54:C56)</f>
        <v>2665000</v>
      </c>
      <c r="D53" s="3">
        <f t="shared" si="13"/>
        <v>0</v>
      </c>
      <c r="E53" s="3">
        <f t="shared" si="13"/>
        <v>0</v>
      </c>
      <c r="F53" s="3">
        <f t="shared" si="13"/>
        <v>0</v>
      </c>
      <c r="G53" s="3">
        <f t="shared" si="13"/>
        <v>0</v>
      </c>
      <c r="H53" s="3">
        <f t="shared" si="13"/>
        <v>0</v>
      </c>
      <c r="I53" s="3">
        <f t="shared" si="13"/>
        <v>0</v>
      </c>
      <c r="J53" s="3">
        <f t="shared" si="13"/>
        <v>0</v>
      </c>
      <c r="K53" s="3">
        <f t="shared" si="13"/>
        <v>0</v>
      </c>
      <c r="L53" s="3">
        <v>0</v>
      </c>
      <c r="M53" s="3">
        <f t="shared" si="13"/>
        <v>0</v>
      </c>
      <c r="N53" s="3">
        <f t="shared" si="13"/>
        <v>0</v>
      </c>
      <c r="O53" s="3">
        <f t="shared" si="13"/>
        <v>0</v>
      </c>
      <c r="P53" s="3">
        <f t="shared" si="13"/>
        <v>0</v>
      </c>
      <c r="Q53" s="3">
        <f t="shared" si="13"/>
        <v>120000</v>
      </c>
      <c r="R53" s="3">
        <f t="shared" si="13"/>
        <v>0</v>
      </c>
      <c r="S53" s="3">
        <f t="shared" si="13"/>
        <v>0</v>
      </c>
      <c r="T53" s="3">
        <f t="shared" si="13"/>
        <v>0</v>
      </c>
      <c r="U53" s="3">
        <f t="shared" si="13"/>
        <v>0</v>
      </c>
      <c r="V53" s="3">
        <f t="shared" si="13"/>
        <v>0</v>
      </c>
      <c r="W53" s="3">
        <f t="shared" si="13"/>
        <v>0</v>
      </c>
      <c r="X53" s="3">
        <f t="shared" si="13"/>
        <v>0</v>
      </c>
      <c r="Y53" s="3">
        <f t="shared" si="13"/>
        <v>0</v>
      </c>
      <c r="Z53" s="3">
        <f t="shared" si="13"/>
        <v>0</v>
      </c>
      <c r="AA53" s="3">
        <f t="shared" si="13"/>
        <v>0</v>
      </c>
      <c r="AB53" s="3">
        <f t="shared" si="13"/>
        <v>0</v>
      </c>
      <c r="AC53" s="3">
        <f t="shared" si="13"/>
        <v>0</v>
      </c>
    </row>
    <row r="54" spans="1:29" ht="25.5" x14ac:dyDescent="0.25">
      <c r="A54" s="2" t="s">
        <v>94</v>
      </c>
      <c r="B54" s="3">
        <f>SUM(C54:AC54)</f>
        <v>240000</v>
      </c>
      <c r="C54" s="3">
        <v>240000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</row>
    <row r="55" spans="1:29" ht="25.5" x14ac:dyDescent="0.25">
      <c r="A55" s="2" t="s">
        <v>95</v>
      </c>
      <c r="B55" s="3">
        <f>SUM(C55:AC55)</f>
        <v>120000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120000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</row>
    <row r="56" spans="1:29" ht="25.5" x14ac:dyDescent="0.25">
      <c r="A56" s="2" t="s">
        <v>64</v>
      </c>
      <c r="B56" s="3">
        <f>SUM(C56:AC56)</f>
        <v>2425000</v>
      </c>
      <c r="C56" s="3">
        <v>2425000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/>
      <c r="Q56" s="3"/>
      <c r="R56" s="3"/>
      <c r="S56" s="3">
        <v>0</v>
      </c>
      <c r="T56" s="3">
        <v>0</v>
      </c>
      <c r="U56" s="3">
        <v>0</v>
      </c>
      <c r="V56" s="3">
        <v>0</v>
      </c>
      <c r="W56" s="3"/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63.75" x14ac:dyDescent="0.25">
      <c r="A57" s="4" t="s">
        <v>65</v>
      </c>
      <c r="B57" s="3">
        <f>B53+B49+B48</f>
        <v>6603385</v>
      </c>
      <c r="C57" s="3">
        <f t="shared" ref="C57:AC57" si="14">C53+C49+C48</f>
        <v>2665000</v>
      </c>
      <c r="D57" s="3">
        <f t="shared" si="14"/>
        <v>0</v>
      </c>
      <c r="E57" s="3">
        <f t="shared" si="14"/>
        <v>0</v>
      </c>
      <c r="F57" s="3">
        <f t="shared" si="14"/>
        <v>0</v>
      </c>
      <c r="G57" s="3">
        <f t="shared" si="14"/>
        <v>72000</v>
      </c>
      <c r="H57" s="3">
        <f t="shared" si="14"/>
        <v>3746385</v>
      </c>
      <c r="I57" s="3">
        <f t="shared" si="14"/>
        <v>0</v>
      </c>
      <c r="J57" s="3">
        <f t="shared" si="14"/>
        <v>0</v>
      </c>
      <c r="K57" s="3">
        <f t="shared" si="14"/>
        <v>0</v>
      </c>
      <c r="L57" s="3">
        <v>0</v>
      </c>
      <c r="M57" s="3">
        <f t="shared" si="14"/>
        <v>0</v>
      </c>
      <c r="N57" s="3">
        <f t="shared" si="14"/>
        <v>0</v>
      </c>
      <c r="O57" s="3">
        <f t="shared" si="14"/>
        <v>0</v>
      </c>
      <c r="P57" s="3">
        <f t="shared" si="14"/>
        <v>0</v>
      </c>
      <c r="Q57" s="3">
        <f t="shared" si="14"/>
        <v>120000</v>
      </c>
      <c r="R57" s="3">
        <f t="shared" si="14"/>
        <v>0</v>
      </c>
      <c r="S57" s="3">
        <f t="shared" si="14"/>
        <v>0</v>
      </c>
      <c r="T57" s="3">
        <f t="shared" si="14"/>
        <v>0</v>
      </c>
      <c r="U57" s="3">
        <f t="shared" si="14"/>
        <v>0</v>
      </c>
      <c r="V57" s="3">
        <f t="shared" si="14"/>
        <v>0</v>
      </c>
      <c r="W57" s="3">
        <f t="shared" si="14"/>
        <v>0</v>
      </c>
      <c r="X57" s="3">
        <f t="shared" si="14"/>
        <v>0</v>
      </c>
      <c r="Y57" s="3">
        <f t="shared" si="14"/>
        <v>0</v>
      </c>
      <c r="Z57" s="3">
        <f t="shared" si="14"/>
        <v>0</v>
      </c>
      <c r="AA57" s="3">
        <f t="shared" si="14"/>
        <v>0</v>
      </c>
      <c r="AB57" s="3">
        <f t="shared" si="14"/>
        <v>0</v>
      </c>
      <c r="AC57" s="3">
        <f t="shared" si="14"/>
        <v>0</v>
      </c>
    </row>
    <row r="58" spans="1:29" ht="25.5" x14ac:dyDescent="0.25">
      <c r="A58" s="2" t="s">
        <v>96</v>
      </c>
      <c r="B58" s="3">
        <f>SUM(C58:AC58)</f>
        <v>955800</v>
      </c>
      <c r="C58" s="3">
        <v>955800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</row>
    <row r="59" spans="1:29" ht="38.25" x14ac:dyDescent="0.25">
      <c r="A59" s="2" t="s">
        <v>97</v>
      </c>
      <c r="B59" s="3">
        <f>SUM(C59:AC59)</f>
        <v>796221</v>
      </c>
      <c r="C59" s="3">
        <v>796221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</row>
    <row r="60" spans="1:29" ht="38.25" x14ac:dyDescent="0.25">
      <c r="A60" s="2" t="s">
        <v>66</v>
      </c>
      <c r="B60" s="3">
        <f>SUM(C60:AC60)</f>
        <v>13571110</v>
      </c>
      <c r="C60" s="3">
        <v>13571110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</row>
    <row r="61" spans="1:29" ht="51" x14ac:dyDescent="0.25">
      <c r="A61" s="2" t="s">
        <v>67</v>
      </c>
      <c r="B61" s="3">
        <f>SUM(C61:AC61)</f>
        <v>3879181</v>
      </c>
      <c r="C61" s="3">
        <v>3879181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</row>
    <row r="62" spans="1:29" ht="38.25" x14ac:dyDescent="0.25">
      <c r="A62" s="4" t="s">
        <v>68</v>
      </c>
      <c r="B62" s="3">
        <f>SUM(B58:B61)</f>
        <v>19202312</v>
      </c>
      <c r="C62" s="3">
        <f t="shared" ref="C62:AC62" si="15">SUM(C58:C61)</f>
        <v>19202312</v>
      </c>
      <c r="D62" s="3">
        <f t="shared" si="15"/>
        <v>0</v>
      </c>
      <c r="E62" s="3">
        <f t="shared" si="15"/>
        <v>0</v>
      </c>
      <c r="F62" s="3">
        <f t="shared" si="15"/>
        <v>0</v>
      </c>
      <c r="G62" s="3">
        <f t="shared" si="15"/>
        <v>0</v>
      </c>
      <c r="H62" s="3">
        <f t="shared" si="15"/>
        <v>0</v>
      </c>
      <c r="I62" s="3">
        <f t="shared" si="15"/>
        <v>0</v>
      </c>
      <c r="J62" s="3">
        <f t="shared" si="15"/>
        <v>0</v>
      </c>
      <c r="K62" s="3">
        <f t="shared" si="15"/>
        <v>0</v>
      </c>
      <c r="L62" s="3">
        <v>0</v>
      </c>
      <c r="M62" s="3">
        <f t="shared" si="15"/>
        <v>0</v>
      </c>
      <c r="N62" s="3">
        <f t="shared" si="15"/>
        <v>0</v>
      </c>
      <c r="O62" s="3">
        <f t="shared" si="15"/>
        <v>0</v>
      </c>
      <c r="P62" s="3">
        <f t="shared" si="15"/>
        <v>0</v>
      </c>
      <c r="Q62" s="3">
        <f t="shared" si="15"/>
        <v>0</v>
      </c>
      <c r="R62" s="3">
        <f t="shared" si="15"/>
        <v>0</v>
      </c>
      <c r="S62" s="3">
        <f t="shared" si="15"/>
        <v>0</v>
      </c>
      <c r="T62" s="3">
        <f t="shared" si="15"/>
        <v>0</v>
      </c>
      <c r="U62" s="3">
        <f t="shared" si="15"/>
        <v>0</v>
      </c>
      <c r="V62" s="3">
        <f t="shared" si="15"/>
        <v>0</v>
      </c>
      <c r="W62" s="3">
        <f t="shared" si="15"/>
        <v>0</v>
      </c>
      <c r="X62" s="3">
        <f t="shared" si="15"/>
        <v>0</v>
      </c>
      <c r="Y62" s="3">
        <f t="shared" si="15"/>
        <v>0</v>
      </c>
      <c r="Z62" s="3">
        <f t="shared" si="15"/>
        <v>0</v>
      </c>
      <c r="AA62" s="3">
        <f t="shared" si="15"/>
        <v>0</v>
      </c>
      <c r="AB62" s="3">
        <f t="shared" si="15"/>
        <v>0</v>
      </c>
      <c r="AC62" s="3">
        <f t="shared" si="15"/>
        <v>0</v>
      </c>
    </row>
    <row r="63" spans="1:29" ht="25.5" x14ac:dyDescent="0.25">
      <c r="A63" s="2" t="s">
        <v>69</v>
      </c>
      <c r="B63" s="3">
        <f>SUM(C63:AC63)</f>
        <v>134444547</v>
      </c>
      <c r="C63" s="3">
        <v>46700954</v>
      </c>
      <c r="D63" s="3">
        <v>2347252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48716889</v>
      </c>
      <c r="L63" s="3">
        <v>36679452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/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 ht="25.5" x14ac:dyDescent="0.25">
      <c r="A64" s="2" t="s">
        <v>70</v>
      </c>
      <c r="B64" s="3">
        <f>SUM(C64:AC64)</f>
        <v>843324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843324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/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</row>
    <row r="65" spans="1:29" ht="51" x14ac:dyDescent="0.25">
      <c r="A65" s="2" t="s">
        <v>71</v>
      </c>
      <c r="B65" s="3">
        <f>SUM(C65:AC65)</f>
        <v>11896341</v>
      </c>
      <c r="C65" s="3">
        <v>10133394</v>
      </c>
      <c r="D65" s="3">
        <v>633758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901491</v>
      </c>
      <c r="L65" s="3">
        <v>0</v>
      </c>
      <c r="M65" s="3">
        <v>227698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/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25.5" x14ac:dyDescent="0.25">
      <c r="A66" s="4" t="s">
        <v>72</v>
      </c>
      <c r="B66" s="3">
        <f>SUM(B63:B65)</f>
        <v>147184212</v>
      </c>
      <c r="C66" s="3">
        <f t="shared" ref="C66:AC66" si="16">SUM(C63:C65)</f>
        <v>56834348</v>
      </c>
      <c r="D66" s="3">
        <f t="shared" si="16"/>
        <v>2981010</v>
      </c>
      <c r="E66" s="3">
        <f t="shared" si="16"/>
        <v>0</v>
      </c>
      <c r="F66" s="3">
        <f t="shared" si="16"/>
        <v>0</v>
      </c>
      <c r="G66" s="3">
        <f t="shared" si="16"/>
        <v>0</v>
      </c>
      <c r="H66" s="3">
        <f t="shared" si="16"/>
        <v>0</v>
      </c>
      <c r="I66" s="3">
        <f t="shared" si="16"/>
        <v>0</v>
      </c>
      <c r="J66" s="3">
        <f t="shared" si="16"/>
        <v>0</v>
      </c>
      <c r="K66" s="3">
        <f t="shared" si="16"/>
        <v>49618380</v>
      </c>
      <c r="L66" s="3">
        <f t="shared" si="16"/>
        <v>36679452</v>
      </c>
      <c r="M66" s="3">
        <f t="shared" si="16"/>
        <v>1071022</v>
      </c>
      <c r="N66" s="3">
        <f t="shared" si="16"/>
        <v>0</v>
      </c>
      <c r="O66" s="3">
        <f t="shared" si="16"/>
        <v>0</v>
      </c>
      <c r="P66" s="3">
        <f t="shared" si="16"/>
        <v>0</v>
      </c>
      <c r="Q66" s="3">
        <f t="shared" si="16"/>
        <v>0</v>
      </c>
      <c r="R66" s="3">
        <f t="shared" si="16"/>
        <v>0</v>
      </c>
      <c r="S66" s="3">
        <f t="shared" si="16"/>
        <v>0</v>
      </c>
      <c r="T66" s="3">
        <f t="shared" si="16"/>
        <v>0</v>
      </c>
      <c r="U66" s="3">
        <f t="shared" si="16"/>
        <v>0</v>
      </c>
      <c r="V66" s="3">
        <f t="shared" si="16"/>
        <v>0</v>
      </c>
      <c r="W66" s="3">
        <f t="shared" si="16"/>
        <v>0</v>
      </c>
      <c r="X66" s="3">
        <f t="shared" si="16"/>
        <v>0</v>
      </c>
      <c r="Y66" s="3">
        <f t="shared" si="16"/>
        <v>0</v>
      </c>
      <c r="Z66" s="3">
        <f t="shared" si="16"/>
        <v>0</v>
      </c>
      <c r="AA66" s="3">
        <f t="shared" si="16"/>
        <v>0</v>
      </c>
      <c r="AB66" s="3">
        <f t="shared" si="16"/>
        <v>0</v>
      </c>
      <c r="AC66" s="3">
        <f t="shared" si="16"/>
        <v>0</v>
      </c>
    </row>
    <row r="67" spans="1:29" ht="51" x14ac:dyDescent="0.25">
      <c r="A67" s="2" t="s">
        <v>73</v>
      </c>
      <c r="B67" s="3">
        <f>SUM(C67:AC67)</f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/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ht="51" x14ac:dyDescent="0.25">
      <c r="A68" s="2" t="s">
        <v>74</v>
      </c>
      <c r="B68" s="3">
        <f>SUM(C68:AC68)</f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/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</row>
    <row r="69" spans="1:29" ht="63.75" x14ac:dyDescent="0.25">
      <c r="A69" s="4" t="s">
        <v>75</v>
      </c>
      <c r="B69" s="3">
        <f>SUM(C69:AC69)</f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/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</row>
    <row r="70" spans="1:29" ht="51" x14ac:dyDescent="0.25">
      <c r="A70" s="4" t="s">
        <v>76</v>
      </c>
      <c r="B70" s="5">
        <f>B66+B62+B57+B46+B42+B18+B17</f>
        <v>305407216</v>
      </c>
      <c r="C70" s="5">
        <f t="shared" ref="C70:AC70" si="17">C66+C62+C57+C46+C42+C18+C17</f>
        <v>140760409</v>
      </c>
      <c r="D70" s="5">
        <f t="shared" si="17"/>
        <v>3103324</v>
      </c>
      <c r="E70" s="5">
        <f t="shared" si="17"/>
        <v>1043562</v>
      </c>
      <c r="F70" s="5">
        <f t="shared" si="17"/>
        <v>50601</v>
      </c>
      <c r="G70" s="5">
        <f t="shared" si="17"/>
        <v>72000</v>
      </c>
      <c r="H70" s="5">
        <f t="shared" si="17"/>
        <v>3746385</v>
      </c>
      <c r="I70" s="5">
        <f t="shared" si="17"/>
        <v>382710</v>
      </c>
      <c r="J70" s="5">
        <f t="shared" si="17"/>
        <v>13237356</v>
      </c>
      <c r="K70" s="5">
        <f t="shared" si="17"/>
        <v>50827928</v>
      </c>
      <c r="L70" s="5">
        <f t="shared" si="17"/>
        <v>37589952</v>
      </c>
      <c r="M70" s="5">
        <f t="shared" si="17"/>
        <v>1696332</v>
      </c>
      <c r="N70" s="5">
        <f t="shared" si="17"/>
        <v>2740072</v>
      </c>
      <c r="O70" s="5">
        <f t="shared" si="17"/>
        <v>7785158</v>
      </c>
      <c r="P70" s="5">
        <f t="shared" si="17"/>
        <v>3325589</v>
      </c>
      <c r="Q70" s="5">
        <f t="shared" si="17"/>
        <v>1322197</v>
      </c>
      <c r="R70" s="5">
        <f t="shared" si="17"/>
        <v>9437478</v>
      </c>
      <c r="S70" s="5">
        <f t="shared" si="17"/>
        <v>2398778</v>
      </c>
      <c r="T70" s="5">
        <f t="shared" si="17"/>
        <v>0</v>
      </c>
      <c r="U70" s="5">
        <f t="shared" si="17"/>
        <v>4350903</v>
      </c>
      <c r="V70" s="5">
        <f t="shared" si="17"/>
        <v>6912688</v>
      </c>
      <c r="W70" s="5">
        <f t="shared" si="17"/>
        <v>0</v>
      </c>
      <c r="X70" s="5">
        <f t="shared" si="17"/>
        <v>3029000</v>
      </c>
      <c r="Y70" s="5">
        <f t="shared" si="17"/>
        <v>0</v>
      </c>
      <c r="Z70" s="5">
        <f t="shared" si="17"/>
        <v>0</v>
      </c>
      <c r="AA70" s="5">
        <f t="shared" si="17"/>
        <v>5363584</v>
      </c>
      <c r="AB70" s="5">
        <f t="shared" si="17"/>
        <v>3558459</v>
      </c>
      <c r="AC70" s="5">
        <f t="shared" si="17"/>
        <v>2672751</v>
      </c>
    </row>
    <row r="71" spans="1:29" ht="38.25" x14ac:dyDescent="0.25">
      <c r="A71" s="2" t="s">
        <v>77</v>
      </c>
      <c r="B71" s="3">
        <f>SUM(C71:AC71)</f>
        <v>2665351</v>
      </c>
      <c r="C71" s="3">
        <v>0</v>
      </c>
      <c r="D71" s="3">
        <v>0</v>
      </c>
      <c r="E71" s="3">
        <v>0</v>
      </c>
      <c r="F71" s="3">
        <v>0</v>
      </c>
      <c r="G71" s="3">
        <v>2665351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/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</row>
    <row r="72" spans="1:29" ht="38.25" x14ac:dyDescent="0.25">
      <c r="A72" s="2" t="s">
        <v>99</v>
      </c>
      <c r="B72" s="3">
        <f>SUM(C72:AC72)</f>
        <v>37890719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37890719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/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</row>
    <row r="73" spans="1:29" ht="51" x14ac:dyDescent="0.25">
      <c r="A73" s="4" t="s">
        <v>78</v>
      </c>
      <c r="B73" s="5">
        <f>SUM(B71:B72)</f>
        <v>40556070</v>
      </c>
      <c r="C73" s="5">
        <f t="shared" ref="C73:AA73" si="18">SUM(C71:C72)</f>
        <v>0</v>
      </c>
      <c r="D73" s="5">
        <f t="shared" si="18"/>
        <v>0</v>
      </c>
      <c r="E73" s="5">
        <f t="shared" si="18"/>
        <v>0</v>
      </c>
      <c r="F73" s="5">
        <f t="shared" si="18"/>
        <v>0</v>
      </c>
      <c r="G73" s="5">
        <f t="shared" si="18"/>
        <v>2665351</v>
      </c>
      <c r="H73" s="5">
        <f t="shared" si="18"/>
        <v>37890719</v>
      </c>
      <c r="I73" s="5">
        <f>SUM(I71:I72)</f>
        <v>0</v>
      </c>
      <c r="J73" s="5">
        <f>SUM(J71:J72)</f>
        <v>0</v>
      </c>
      <c r="K73" s="5">
        <f>SUM(K71:K72)</f>
        <v>0</v>
      </c>
      <c r="L73" s="5">
        <f>SUM(L71:L72)</f>
        <v>0</v>
      </c>
      <c r="M73" s="5">
        <f>SUM(M71:M72)</f>
        <v>0</v>
      </c>
      <c r="N73" s="5">
        <f t="shared" si="18"/>
        <v>0</v>
      </c>
      <c r="O73" s="5">
        <f t="shared" si="18"/>
        <v>0</v>
      </c>
      <c r="P73" s="5">
        <f t="shared" si="18"/>
        <v>0</v>
      </c>
      <c r="Q73" s="5">
        <f t="shared" si="18"/>
        <v>0</v>
      </c>
      <c r="R73" s="5">
        <f t="shared" si="18"/>
        <v>0</v>
      </c>
      <c r="S73" s="5">
        <f t="shared" si="18"/>
        <v>0</v>
      </c>
      <c r="T73" s="5">
        <f t="shared" si="18"/>
        <v>0</v>
      </c>
      <c r="U73" s="5">
        <f t="shared" si="18"/>
        <v>0</v>
      </c>
      <c r="V73" s="5">
        <f t="shared" si="18"/>
        <v>0</v>
      </c>
      <c r="W73" s="5">
        <f t="shared" si="18"/>
        <v>0</v>
      </c>
      <c r="X73" s="5">
        <f t="shared" si="18"/>
        <v>0</v>
      </c>
      <c r="Y73" s="5">
        <f t="shared" si="18"/>
        <v>0</v>
      </c>
      <c r="Z73" s="5">
        <f t="shared" si="18"/>
        <v>0</v>
      </c>
      <c r="AA73" s="5">
        <f t="shared" si="18"/>
        <v>0</v>
      </c>
      <c r="AB73" s="5">
        <v>0</v>
      </c>
      <c r="AC73" s="5">
        <v>0</v>
      </c>
    </row>
    <row r="74" spans="1:29" ht="25.5" x14ac:dyDescent="0.25">
      <c r="A74" s="4" t="s">
        <v>79</v>
      </c>
      <c r="B74" s="5">
        <f>B73+B70</f>
        <v>345963286</v>
      </c>
      <c r="C74" s="5">
        <f t="shared" ref="C74:AC74" si="19">C73+C70</f>
        <v>140760409</v>
      </c>
      <c r="D74" s="5">
        <f t="shared" si="19"/>
        <v>3103324</v>
      </c>
      <c r="E74" s="5">
        <f t="shared" si="19"/>
        <v>1043562</v>
      </c>
      <c r="F74" s="5">
        <f t="shared" si="19"/>
        <v>50601</v>
      </c>
      <c r="G74" s="5">
        <f t="shared" si="19"/>
        <v>2737351</v>
      </c>
      <c r="H74" s="5">
        <f t="shared" si="19"/>
        <v>41637104</v>
      </c>
      <c r="I74" s="5">
        <f t="shared" si="19"/>
        <v>382710</v>
      </c>
      <c r="J74" s="5">
        <f t="shared" si="19"/>
        <v>13237356</v>
      </c>
      <c r="K74" s="5">
        <f t="shared" si="19"/>
        <v>50827928</v>
      </c>
      <c r="L74" s="5">
        <f t="shared" si="19"/>
        <v>37589952</v>
      </c>
      <c r="M74" s="5">
        <f t="shared" si="19"/>
        <v>1696332</v>
      </c>
      <c r="N74" s="5">
        <f t="shared" si="19"/>
        <v>2740072</v>
      </c>
      <c r="O74" s="5">
        <f t="shared" si="19"/>
        <v>7785158</v>
      </c>
      <c r="P74" s="5">
        <f t="shared" si="19"/>
        <v>3325589</v>
      </c>
      <c r="Q74" s="5">
        <f t="shared" si="19"/>
        <v>1322197</v>
      </c>
      <c r="R74" s="5">
        <f t="shared" si="19"/>
        <v>9437478</v>
      </c>
      <c r="S74" s="5">
        <f t="shared" si="19"/>
        <v>2398778</v>
      </c>
      <c r="T74" s="5">
        <f t="shared" si="19"/>
        <v>0</v>
      </c>
      <c r="U74" s="5">
        <f t="shared" si="19"/>
        <v>4350903</v>
      </c>
      <c r="V74" s="5">
        <f t="shared" si="19"/>
        <v>6912688</v>
      </c>
      <c r="W74" s="5">
        <f t="shared" si="19"/>
        <v>0</v>
      </c>
      <c r="X74" s="5">
        <f t="shared" si="19"/>
        <v>3029000</v>
      </c>
      <c r="Y74" s="5">
        <f t="shared" si="19"/>
        <v>0</v>
      </c>
      <c r="Z74" s="5">
        <f t="shared" si="19"/>
        <v>0</v>
      </c>
      <c r="AA74" s="5">
        <f t="shared" si="19"/>
        <v>5363584</v>
      </c>
      <c r="AB74" s="5">
        <f t="shared" si="19"/>
        <v>3558459</v>
      </c>
      <c r="AC74" s="5">
        <f t="shared" si="19"/>
        <v>2672751</v>
      </c>
    </row>
    <row r="75" spans="1:29" ht="25.5" x14ac:dyDescent="0.25">
      <c r="A75" s="2" t="s">
        <v>80</v>
      </c>
      <c r="B75" s="3">
        <f>SUM(C75:AC75)</f>
        <v>20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10</v>
      </c>
      <c r="K75" s="3">
        <v>0</v>
      </c>
      <c r="L75" s="3"/>
      <c r="M75" s="3">
        <v>0</v>
      </c>
      <c r="N75" s="3">
        <v>2</v>
      </c>
      <c r="O75" s="3">
        <v>1</v>
      </c>
      <c r="P75" s="3"/>
      <c r="Q75" s="3">
        <v>0</v>
      </c>
      <c r="R75" s="3">
        <v>1</v>
      </c>
      <c r="S75" s="3">
        <v>1</v>
      </c>
      <c r="T75" s="3">
        <v>0</v>
      </c>
      <c r="U75" s="3">
        <v>1</v>
      </c>
      <c r="V75" s="3">
        <v>2</v>
      </c>
      <c r="W75" s="3"/>
      <c r="X75" s="3">
        <v>0</v>
      </c>
      <c r="Y75" s="3">
        <v>0</v>
      </c>
      <c r="Z75" s="3">
        <v>0</v>
      </c>
      <c r="AA75" s="3">
        <v>1</v>
      </c>
      <c r="AB75" s="3">
        <v>0</v>
      </c>
      <c r="AC75" s="3">
        <v>0</v>
      </c>
    </row>
  </sheetData>
  <mergeCells count="4">
    <mergeCell ref="A1:AC1"/>
    <mergeCell ref="A2:AC2"/>
    <mergeCell ref="A3:AC3"/>
    <mergeCell ref="A4:AC4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2021-04-29T14:05:57Z</cp:lastPrinted>
  <dcterms:created xsi:type="dcterms:W3CDTF">2021-04-29T13:56:38Z</dcterms:created>
  <dcterms:modified xsi:type="dcterms:W3CDTF">2021-05-27T11:54:29Z</dcterms:modified>
</cp:coreProperties>
</file>