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dina\Jegyzőkönyvek é határozatok2020\Nemeske\Rendeletek\"/>
    </mc:Choice>
  </mc:AlternateContent>
  <bookViews>
    <workbookView xWindow="0" yWindow="0" windowWidth="24000" windowHeight="9435" tabRatio="767" firstSheet="3" activeTab="10"/>
  </bookViews>
  <sheets>
    <sheet name="1.sz.mell." sheetId="1" r:id="rId1"/>
    <sheet name="2.sz.mell  " sheetId="73" r:id="rId2"/>
    <sheet name="ELLENŐRZÉS-1.sz.2.a.sz.2.b.sz." sheetId="76" r:id="rId3"/>
    <sheet name="3.sz.mell.  " sheetId="62" r:id="rId4"/>
    <sheet name="4.sz.mell." sheetId="77" r:id="rId5"/>
    <sheet name="5.sz.mell." sheetId="78" r:id="rId6"/>
    <sheet name="6.sz.mell." sheetId="63" r:id="rId7"/>
    <sheet name="7.sz.mell." sheetId="64" r:id="rId8"/>
    <sheet name="8 sz. mell" sheetId="3" r:id="rId9"/>
    <sheet name="9.sz.mell." sheetId="126" r:id="rId10"/>
    <sheet name="10.sz.melléklet" sheetId="24" r:id="rId11"/>
    <sheet name="1.sz.tájékoztató" sheetId="129" r:id="rId12"/>
  </sheets>
  <definedNames>
    <definedName name="_xlnm.Print_Titles" localSheetId="8">'8 sz. mell'!$1:$6</definedName>
    <definedName name="_xlnm.Print_Area" localSheetId="0">'1.sz.mell.'!$A$2:$C$134</definedName>
  </definedNames>
  <calcPr calcId="152511" iterateDelta="1E-4"/>
</workbook>
</file>

<file path=xl/calcChain.xml><?xml version="1.0" encoding="utf-8"?>
<calcChain xmlns="http://schemas.openxmlformats.org/spreadsheetml/2006/main">
  <c r="O14" i="24" l="1"/>
  <c r="O8" i="24"/>
  <c r="O22" i="24"/>
  <c r="C30" i="3"/>
  <c r="C109" i="1"/>
  <c r="C32" i="1"/>
  <c r="C27" i="1"/>
  <c r="C17" i="126"/>
  <c r="O23" i="24"/>
  <c r="N27" i="24"/>
  <c r="N28" i="24"/>
  <c r="M27" i="24"/>
  <c r="M28" i="24"/>
  <c r="L27" i="24"/>
  <c r="L28" i="24"/>
  <c r="K27" i="24"/>
  <c r="K28" i="24"/>
  <c r="J27" i="24"/>
  <c r="J28" i="24"/>
  <c r="I27" i="24"/>
  <c r="I28" i="24"/>
  <c r="H27" i="24"/>
  <c r="H28" i="24"/>
  <c r="G27" i="24"/>
  <c r="F27" i="24"/>
  <c r="F28" i="24"/>
  <c r="E27" i="24"/>
  <c r="E28" i="24" s="1"/>
  <c r="D27" i="24"/>
  <c r="D28" i="24"/>
  <c r="C27" i="24"/>
  <c r="C28" i="24" s="1"/>
  <c r="O20" i="24"/>
  <c r="O9" i="24"/>
  <c r="O6" i="24"/>
  <c r="O15" i="24" s="1"/>
  <c r="L32" i="126"/>
  <c r="L8" i="126"/>
  <c r="C96" i="1"/>
  <c r="C112" i="1" s="1"/>
  <c r="O18" i="24"/>
  <c r="O27" i="24" s="1"/>
  <c r="O17" i="24"/>
  <c r="D26" i="129"/>
  <c r="O19" i="24"/>
  <c r="O21" i="24"/>
  <c r="O5" i="24"/>
  <c r="O13" i="24"/>
  <c r="C76" i="1"/>
  <c r="C98" i="3"/>
  <c r="E21" i="73"/>
  <c r="H41" i="126"/>
  <c r="J38" i="126"/>
  <c r="L38" i="126"/>
  <c r="I41" i="126"/>
  <c r="G41" i="126"/>
  <c r="J14" i="126"/>
  <c r="L14" i="126"/>
  <c r="B27" i="63"/>
  <c r="E14" i="73"/>
  <c r="J37" i="126"/>
  <c r="L37" i="126"/>
  <c r="J35" i="126"/>
  <c r="L35" i="126"/>
  <c r="J15" i="126"/>
  <c r="J13" i="126"/>
  <c r="L13" i="126" s="1"/>
  <c r="J29" i="126"/>
  <c r="L29" i="126"/>
  <c r="J23" i="126"/>
  <c r="L23" i="126" s="1"/>
  <c r="J24" i="126"/>
  <c r="L24" i="126"/>
  <c r="J25" i="126"/>
  <c r="L25" i="126" s="1"/>
  <c r="J26" i="126"/>
  <c r="L26" i="126"/>
  <c r="J27" i="126"/>
  <c r="L27" i="126" s="1"/>
  <c r="J28" i="126"/>
  <c r="L28" i="126"/>
  <c r="J30" i="126"/>
  <c r="L30" i="126" s="1"/>
  <c r="J36" i="126"/>
  <c r="L36" i="126"/>
  <c r="J31" i="126"/>
  <c r="L31" i="126" s="1"/>
  <c r="J34" i="126"/>
  <c r="L34" i="126"/>
  <c r="J40" i="126"/>
  <c r="L40" i="126" s="1"/>
  <c r="J33" i="126"/>
  <c r="L33" i="126"/>
  <c r="J39" i="126"/>
  <c r="L39" i="126" s="1"/>
  <c r="K41" i="126"/>
  <c r="B41" i="126"/>
  <c r="J41" i="126" s="1"/>
  <c r="C41" i="126"/>
  <c r="D41" i="126"/>
  <c r="E41" i="126"/>
  <c r="F41" i="126"/>
  <c r="J11" i="126"/>
  <c r="L11" i="126" s="1"/>
  <c r="J16" i="126"/>
  <c r="L16" i="126"/>
  <c r="J9" i="126"/>
  <c r="J17" i="126" s="1"/>
  <c r="J10" i="126"/>
  <c r="L10" i="126"/>
  <c r="J12" i="126"/>
  <c r="L12" i="126" s="1"/>
  <c r="K17" i="126"/>
  <c r="I17" i="126"/>
  <c r="B17" i="126"/>
  <c r="H17" i="126"/>
  <c r="G17" i="126"/>
  <c r="F17" i="126"/>
  <c r="E17" i="126"/>
  <c r="D17" i="126"/>
  <c r="C14" i="73"/>
  <c r="D6" i="76"/>
  <c r="D11" i="77"/>
  <c r="E11" i="77"/>
  <c r="F11" i="77"/>
  <c r="C108" i="3"/>
  <c r="C8" i="3"/>
  <c r="C122" i="3"/>
  <c r="C117" i="3"/>
  <c r="C112" i="3"/>
  <c r="C127" i="3" s="1"/>
  <c r="C104" i="3"/>
  <c r="C92" i="3"/>
  <c r="C81" i="3"/>
  <c r="C77" i="3"/>
  <c r="C74" i="3"/>
  <c r="C69" i="3"/>
  <c r="C65" i="3"/>
  <c r="C87" i="3" s="1"/>
  <c r="C59" i="3"/>
  <c r="C54" i="3"/>
  <c r="C48" i="3"/>
  <c r="C37" i="3"/>
  <c r="C23" i="3"/>
  <c r="C64" i="3" s="1"/>
  <c r="C88" i="3" s="1"/>
  <c r="C16" i="3"/>
  <c r="C127" i="1"/>
  <c r="C117" i="1"/>
  <c r="C113" i="1"/>
  <c r="C132" i="1" s="1"/>
  <c r="B14" i="76" s="1"/>
  <c r="E14" i="76" s="1"/>
  <c r="C103" i="1"/>
  <c r="C83" i="1"/>
  <c r="C79" i="1"/>
  <c r="C71" i="1"/>
  <c r="C67" i="1"/>
  <c r="C89" i="1" s="1"/>
  <c r="B7" i="76" s="1"/>
  <c r="E7" i="76" s="1"/>
  <c r="C61" i="1"/>
  <c r="C56" i="1"/>
  <c r="C50" i="1"/>
  <c r="C39" i="1"/>
  <c r="C20" i="1"/>
  <c r="C66" i="1" s="1"/>
  <c r="C13" i="1"/>
  <c r="C6" i="1"/>
  <c r="D14" i="76"/>
  <c r="C11" i="77"/>
  <c r="C11" i="62"/>
  <c r="D11" i="62"/>
  <c r="E11" i="62"/>
  <c r="F8" i="62"/>
  <c r="F9" i="62"/>
  <c r="F10" i="62"/>
  <c r="F7" i="62"/>
  <c r="F6" i="62"/>
  <c r="F11" i="62" s="1"/>
  <c r="B16" i="64"/>
  <c r="G28" i="24"/>
  <c r="O26" i="24"/>
  <c r="D7" i="76"/>
  <c r="C107" i="3"/>
  <c r="C128" i="3" s="1"/>
  <c r="C22" i="73"/>
  <c r="D8" i="76"/>
  <c r="E22" i="73"/>
  <c r="D15" i="76"/>
  <c r="D13" i="76"/>
  <c r="B6" i="76" l="1"/>
  <c r="E6" i="76" s="1"/>
  <c r="C90" i="1"/>
  <c r="B8" i="76" s="1"/>
  <c r="E8" i="76" s="1"/>
  <c r="L41" i="126"/>
  <c r="C133" i="1"/>
  <c r="B15" i="76" s="1"/>
  <c r="E15" i="76" s="1"/>
  <c r="B13" i="76"/>
  <c r="E13" i="76" s="1"/>
  <c r="O28" i="24"/>
  <c r="L9" i="126"/>
  <c r="L17" i="126" s="1"/>
</calcChain>
</file>

<file path=xl/sharedStrings.xml><?xml version="1.0" encoding="utf-8"?>
<sst xmlns="http://schemas.openxmlformats.org/spreadsheetml/2006/main" count="789" uniqueCount="424">
  <si>
    <t>Beruházási (felhalmozási) kiadások előirányzata beruházásonként</t>
  </si>
  <si>
    <t>Felújítási kiadások előirányzata felújításonként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</si>
  <si>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</si>
  <si>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</si>
  <si>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</si>
  <si>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</si>
  <si>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</si>
  <si>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</si>
  <si>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</si>
  <si>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</si>
  <si>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</si>
  <si>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</si>
  <si>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</si>
  <si>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</si>
  <si>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</si>
  <si>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</si>
  <si>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</si>
  <si>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</si>
  <si>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</si>
  <si>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</si>
  <si>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</si>
  <si>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</si>
  <si>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</si>
  <si>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</si>
  <si>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</si>
  <si>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</si>
  <si>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</si>
  <si>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</si>
  <si>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</si>
  <si>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</si>
  <si>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</si>
  <si>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</si>
  <si>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</si>
  <si>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</si>
  <si>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</si>
  <si>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</si>
  <si>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</si>
  <si>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</si>
  <si>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</si>
  <si>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</si>
  <si>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</si>
  <si>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</si>
  <si>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</si>
  <si>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</si>
  <si>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</si>
  <si>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</si>
  <si>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</si>
  <si>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</si>
  <si>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</si>
  <si>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</si>
  <si>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</si>
  <si>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</si>
  <si>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</si>
  <si>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</si>
  <si>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</si>
  <si>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</si>
  <si>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</si>
  <si>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</si>
  <si>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</si>
  <si>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</si>
  <si>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</si>
  <si>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</si>
  <si>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</si>
  <si>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</si>
  <si>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</si>
  <si>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</si>
  <si>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</si>
  <si>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</si>
  <si>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</si>
  <si>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</si>
  <si>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</si>
  <si>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</si>
  <si>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</si>
  <si>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</si>
  <si>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</si>
  <si>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</si>
  <si>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</si>
  <si>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</si>
  <si>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</si>
  <si>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</si>
  <si>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</si>
  <si>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</si>
  <si>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</si>
  <si>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</si>
  <si>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</si>
  <si>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</si>
  <si>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</si>
  <si>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</si>
  <si>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</si>
  <si>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</si>
  <si>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2.6.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</si>
  <si>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</si>
  <si>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</si>
  <si>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</si>
  <si>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</si>
  <si>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</si>
  <si>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</si>
  <si>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</si>
  <si>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</si>
  <si>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</si>
  <si>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</si>
  <si>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</si>
  <si>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</si>
  <si>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</si>
  <si>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</si>
  <si>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</si>
  <si>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</si>
  <si>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</si>
  <si>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</si>
  <si>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</si>
  <si>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</si>
  <si>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</si>
  <si>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</si>
  <si>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</si>
  <si>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</si>
  <si>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</si>
  <si>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</si>
  <si>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</si>
  <si>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</si>
  <si>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</si>
  <si>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</si>
  <si>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</si>
  <si>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</si>
  <si>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</si>
  <si>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Éves engedélyezett létszám előirányzat (fő)</t>
  </si>
  <si>
    <t>Közfoglalkoztatottak létszáma (fő)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</si>
  <si>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</si>
  <si>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</si>
  <si>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</si>
  <si>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>Beruházások</t>
  </si>
  <si>
    <t>Ezer forintban</t>
  </si>
  <si>
    <t>8.3.</t>
  </si>
  <si>
    <t>Egyéb felhalmozási kiadások</t>
  </si>
  <si>
    <t xml:space="preserve">Dologi kiadások 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</si>
  <si>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</si>
  <si>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</si>
  <si>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</si>
  <si>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</si>
  <si>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</si>
  <si>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</si>
  <si>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</si>
  <si>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</si>
  <si>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</si>
  <si>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</si>
  <si>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</si>
  <si>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</si>
  <si>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</si>
  <si>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</si>
  <si>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</si>
  <si>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</si>
  <si>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</si>
  <si>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</si>
  <si>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</si>
  <si>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</si>
  <si>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</si>
  <si>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</si>
  <si>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</si>
  <si>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</si>
  <si>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</si>
  <si>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</si>
  <si>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</si>
  <si>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</si>
  <si>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</si>
  <si>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</si>
  <si>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</si>
  <si>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</si>
  <si>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</si>
  <si>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</si>
  <si>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</si>
  <si>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</si>
  <si>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</si>
  <si>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</si>
  <si>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</si>
  <si>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</si>
  <si>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</si>
  <si>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</si>
  <si>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</si>
  <si>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</si>
  <si>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</si>
  <si>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</si>
  <si>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</si>
  <si>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</si>
  <si>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</si>
  <si>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</si>
  <si>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</si>
  <si>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</si>
  <si>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</si>
  <si>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</si>
  <si>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</si>
  <si>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</si>
  <si>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</si>
  <si>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</si>
  <si>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</si>
  <si>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</si>
  <si>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</si>
  <si>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</si>
  <si>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</si>
  <si>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</si>
  <si>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</si>
  <si>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</si>
  <si>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</si>
  <si>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</si>
  <si>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</si>
  <si>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</si>
  <si>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</si>
  <si>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</si>
  <si>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</si>
  <si>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</si>
  <si>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</si>
  <si>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</si>
  <si>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</si>
  <si>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</si>
  <si>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</si>
  <si>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</si>
  <si>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</si>
  <si>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</si>
  <si>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</si>
  <si>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</si>
  <si>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</si>
  <si>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</si>
  <si>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</si>
  <si>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</si>
  <si>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</si>
  <si>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</si>
  <si>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</si>
  <si>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</si>
  <si>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</si>
  <si>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</si>
  <si>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</si>
  <si>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</si>
  <si>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</si>
  <si>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</si>
  <si>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</si>
  <si>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</si>
  <si>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</si>
  <si>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</si>
  <si>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</si>
  <si>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</si>
  <si>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</si>
  <si>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</si>
  <si>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</si>
  <si>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</si>
  <si>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</si>
  <si>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</si>
  <si>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</si>
  <si>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</si>
  <si>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</si>
  <si>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</si>
  <si>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</si>
  <si>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</si>
  <si>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</si>
  <si>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</si>
  <si>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</si>
  <si>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</si>
  <si>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</si>
  <si>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</si>
  <si>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</si>
  <si>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</si>
  <si>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</si>
  <si>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</si>
  <si>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</si>
  <si>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</si>
  <si>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</si>
  <si>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</si>
  <si>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</si>
  <si>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</si>
  <si>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</si>
  <si>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</si>
  <si>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</si>
  <si>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</si>
  <si>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</si>
  <si>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</si>
  <si>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</si>
  <si>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</si>
  <si>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</si>
  <si>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</si>
  <si>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</si>
  <si>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</si>
  <si>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</si>
  <si>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>Felhalmozási célú támogatások államháztartáson belülről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</si>
  <si>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</si>
  <si>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</si>
  <si>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</si>
  <si>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</si>
  <si>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</si>
  <si>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</si>
  <si>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</si>
  <si>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</si>
  <si>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</si>
  <si>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</si>
  <si>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</si>
  <si>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</si>
  <si>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</si>
  <si>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</si>
  <si>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</si>
  <si>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</si>
  <si>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</si>
  <si>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</si>
  <si>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</si>
  <si>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</si>
  <si>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</si>
  <si>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</si>
  <si>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</si>
  <si>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</si>
  <si>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</si>
  <si>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</si>
  <si>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Osztalék, a koncessziós díj és a hozambevétel</t>
  </si>
  <si>
    <t>nemleges</t>
  </si>
  <si>
    <t>Államháztartáson belüli megelőlegezések folyósítása (intézményi finanszírozás)</t>
  </si>
  <si>
    <t xml:space="preserve">   -- Kommunális adó</t>
  </si>
  <si>
    <t xml:space="preserve">   -- Iparűzésiadó</t>
  </si>
  <si>
    <t xml:space="preserve">   -- Idegenforgalmi adó</t>
  </si>
  <si>
    <t xml:space="preserve">   -- Talajterhelési díj</t>
  </si>
  <si>
    <t>Ellátási díjak (csak a gyermekétkeztetés)</t>
  </si>
  <si>
    <t>8.3.-ból EU-s támogatás (közvetlen) Ivóvízminőség javítás</t>
  </si>
  <si>
    <t>2015. évi előirányzat BEVÉTELEK</t>
  </si>
  <si>
    <t>2015. évi előirányzat KIADÁSOK</t>
  </si>
  <si>
    <t>Tervezések</t>
  </si>
  <si>
    <t>ezer Ft-ban</t>
  </si>
  <si>
    <t>Munkadót terhelő járulék</t>
  </si>
  <si>
    <t>Dologi kiadás</t>
  </si>
  <si>
    <t>Ellátottak juttatásai</t>
  </si>
  <si>
    <t>064010 Közvilágítás</t>
  </si>
  <si>
    <t>Pénzforgalmi szemléletben, közgazdasági osztályozás szerint</t>
  </si>
  <si>
    <t>Támogatott szervezet neve</t>
  </si>
  <si>
    <t>Támogatás célja</t>
  </si>
  <si>
    <t>Támogatás összge</t>
  </si>
  <si>
    <t>,</t>
  </si>
  <si>
    <t>Pénzkészlet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</si>
  <si>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</si>
  <si>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</si>
  <si>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 xml:space="preserve">   -- Termőföldadó</t>
  </si>
  <si>
    <t xml:space="preserve"> Működési és felhalmozási bevételek és kiadások mérlege
(Önkormányzati szinten)</t>
  </si>
  <si>
    <t>Müködési bevételek összesen (1.+2.+4.+5.+7.+…+12.)</t>
  </si>
  <si>
    <t>Müködési kiadások összesen (1.+...+12.)</t>
  </si>
  <si>
    <t xml:space="preserve">Finanszírozélúási bevételek </t>
  </si>
  <si>
    <t xml:space="preserve">Hiány külső finanszírozásának bevételei </t>
  </si>
  <si>
    <t xml:space="preserve">Felhalmozási bevételek </t>
  </si>
  <si>
    <t>Költségvetési hiány:</t>
  </si>
  <si>
    <t>16.-ből  Rövid lejáratú hitelek törlesztése</t>
  </si>
  <si>
    <t>Költségvetési többlet:</t>
  </si>
  <si>
    <t>Felhalmozási bevételek összesen (14.+19.)</t>
  </si>
  <si>
    <t>Felhalmozási kiadások összesen (14+19.)</t>
  </si>
  <si>
    <t xml:space="preserve">Felhalmozási kiadások </t>
  </si>
  <si>
    <t>KIADÁSOK ÖSSZESEN (13.+20.)</t>
  </si>
  <si>
    <t>BEVÉTEL ÖSSZESEN (13.+20.)</t>
  </si>
  <si>
    <t xml:space="preserve">8. melléklet </t>
  </si>
  <si>
    <t>9.számú melléklet</t>
  </si>
  <si>
    <t>Önkormányzat kormányzati funkciók szerinti kiadásai és bevételipénzforgalmi szemléletben</t>
  </si>
  <si>
    <t>BEVÉTELEK</t>
  </si>
  <si>
    <t xml:space="preserve">Önkormányzat működési támogatásai 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</si>
  <si>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</si>
  <si>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</si>
  <si>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</si>
  <si>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</si>
  <si>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</t>
  </si>
  <si>
    <t>Bevételek összesen</t>
  </si>
  <si>
    <t>066010 Zöldterület- kezelés</t>
  </si>
  <si>
    <t>013320 Köztemető-fenntartás és működtetés</t>
  </si>
  <si>
    <t>082044 Könyvtári szolgáltatások</t>
  </si>
  <si>
    <t>107054 Családsegítés</t>
  </si>
  <si>
    <t>107055 Falugondnoki, tanyag. Szolg.</t>
  </si>
  <si>
    <t xml:space="preserve">104051 Szociális és gyermekjóléti </t>
  </si>
  <si>
    <t>KIADÁSOK</t>
  </si>
  <si>
    <t>Személyi juttatások összesen</t>
  </si>
  <si>
    <t>Költségvetési kiadásko</t>
  </si>
  <si>
    <t>Kiadások Összesen</t>
  </si>
  <si>
    <t>051030 Nem vesz. (tel.) hulladék vegyes (öml.) begy.</t>
  </si>
  <si>
    <t>072112 Háziorvosi ügyeleti ellátásai</t>
  </si>
  <si>
    <t>105010 Munkanélküli aktív korúak ellátások</t>
  </si>
  <si>
    <t>107060 Egyéb szoc. Pénz. és termb. ellátások, tám.</t>
  </si>
  <si>
    <t>K I M U T A T Á S
a 2016. évben céljelleggel juttatott támogatásokról</t>
  </si>
  <si>
    <t>045160 Közutak fenntart.támogatása</t>
  </si>
  <si>
    <t xml:space="preserve">    Tartalékok</t>
  </si>
  <si>
    <t>104037 Intézményen kívüli gyermekétkeztetés</t>
  </si>
  <si>
    <t>082092  Közm. - hagyományos közösségi kult. értékek gondozása</t>
  </si>
  <si>
    <t>24.</t>
  </si>
  <si>
    <t>25.</t>
  </si>
  <si>
    <t>Előző év pénzmaradványának igénybevélelt</t>
  </si>
  <si>
    <t xml:space="preserve">Egyéb felhalmozási célú támogatások bevételei </t>
  </si>
  <si>
    <t>14.-ből EU-s támogatás</t>
  </si>
  <si>
    <t>15.-ból EU-s forrásból megvalósuló felújítás</t>
  </si>
  <si>
    <t>2019.</t>
  </si>
  <si>
    <t>2020.</t>
  </si>
  <si>
    <t>2021.év</t>
  </si>
  <si>
    <t>041237 közfoglalkoztatás mintaprogram</t>
  </si>
  <si>
    <t>066020 Város és községgazdálkodás</t>
  </si>
  <si>
    <t>2019. évi előirányzat</t>
  </si>
  <si>
    <t>Települési önkormányzatok működésének általános támogatása + Polgármesteri illetmény támogatás</t>
  </si>
  <si>
    <t>Könyvtári, közművelődési feladatok támogatása</t>
  </si>
  <si>
    <t>3.5.-ből EU-s támogatás (EFOP 1.5.3.-16-17)</t>
  </si>
  <si>
    <t>Ellátottak pénzbeli juttatásai (étkeztetés, tűzifa, szünidei étkeztetés)</t>
  </si>
  <si>
    <t>p</t>
  </si>
  <si>
    <t>Települési önkormányzatok szociális feladatainak egyéb támogatása</t>
  </si>
  <si>
    <t>16.-ből 2018. évi Költségvetési maradvány igénybevétele</t>
  </si>
  <si>
    <t>Gyermekétkeztetés támogatása</t>
  </si>
  <si>
    <t xml:space="preserve">2010.év </t>
  </si>
  <si>
    <t>2022.év</t>
  </si>
  <si>
    <t xml:space="preserve">041237 Közfoglaikoztatás </t>
  </si>
  <si>
    <t>107055 Falugondnoki, tanyag. Szolg. És szoc étk</t>
  </si>
  <si>
    <t>Hosszabb időtartamú közfoglalkoztatás I</t>
  </si>
  <si>
    <t xml:space="preserve">Hosszabb időtartamú közfoglalkoztatás belvíz </t>
  </si>
  <si>
    <t>Egyes szociális és gyermekjóléti feladatainak támogatása</t>
  </si>
  <si>
    <t xml:space="preserve"> forintban</t>
  </si>
  <si>
    <t xml:space="preserve"> forintban </t>
  </si>
  <si>
    <t xml:space="preserve"> Ft-ban</t>
  </si>
  <si>
    <t>2021. évi előirányzat</t>
  </si>
  <si>
    <t>2021.</t>
  </si>
  <si>
    <t>Előirányzat-felhasználási terv
2021. évre</t>
  </si>
  <si>
    <t>Személyi  juttatások ( tiszteletdíj)</t>
  </si>
  <si>
    <t>Működési célú pénzeszköz átadás államháztartáson belülre</t>
  </si>
  <si>
    <t>1.6</t>
  </si>
  <si>
    <t>Működési célú pénzeszköz átadás államháztartáson kívülre</t>
  </si>
  <si>
    <t xml:space="preserve"> Települési önkormányzatok gyerekétkeztetési feladatainak támogatása</t>
  </si>
  <si>
    <t>Egyéb működési célú bevételek államháztatáson belülre</t>
  </si>
  <si>
    <t>Tárgyi eszköz beszerzés</t>
  </si>
  <si>
    <t>Beruházási célú előzetesen felszámított általános forgalmi adó</t>
  </si>
  <si>
    <t>Egyéb működési célú támogatások bevételei államháztartáson belül</t>
  </si>
  <si>
    <t>011130 Helyi  önkormányzat jogalkotó és általános igazgatási tevékenysége</t>
  </si>
  <si>
    <t>011130  Helyi  Önkormányzatok jogalkotó és általános igazgatási tevékenysége</t>
  </si>
  <si>
    <t>076062 Település-egészségügyi feladatok</t>
  </si>
  <si>
    <t>Nemeske Község Önkormányzat saját bevételeinek részletezése az adósságot keletkeztető ügyletből származó tárgyévi fizetési kötelezettség megállapításához</t>
  </si>
  <si>
    <t>Nemeske Község Önkormányzata 2021. évi adósságot keletkeztető fejlesztési céljai</t>
  </si>
  <si>
    <t>0740 Ifjusági és nővédelem (védőnő)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</si>
</sst>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9"/>
      <color indexed="17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2"/>
      <name val="Times New Roman CE"/>
      <charset val="238"/>
    </font>
    <font>
      <sz val="12"/>
      <name val="Times New Roman"/>
      <family val="1"/>
      <charset val="238"/>
    </font>
    <font>
      <i/>
      <sz val="12"/>
      <name val="Times New Roman CE"/>
      <charset val="238"/>
    </font>
    <font>
      <sz val="12"/>
      <color indexed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Horizontal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462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1" fillId="0" borderId="1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vertical="center" wrapText="1" indent="1"/>
    </xf>
    <xf numFmtId="0" fontId="21" fillId="0" borderId="3" xfId="4" applyFont="1" applyFill="1" applyBorder="1" applyAlignment="1" applyProtection="1">
      <alignment horizontal="left" vertical="center" wrapText="1" indent="1"/>
    </xf>
    <xf numFmtId="0" fontId="21" fillId="0" borderId="4" xfId="4" applyFont="1" applyFill="1" applyBorder="1" applyAlignment="1" applyProtection="1">
      <alignment horizontal="left" vertical="center" wrapText="1" indent="1"/>
    </xf>
    <xf numFmtId="0" fontId="21" fillId="0" borderId="5" xfId="4" applyFont="1" applyFill="1" applyBorder="1" applyAlignment="1" applyProtection="1">
      <alignment horizontal="left" vertical="center" wrapText="1" indent="1"/>
    </xf>
    <xf numFmtId="0" fontId="21" fillId="0" borderId="6" xfId="4" applyFont="1" applyFill="1" applyBorder="1" applyAlignment="1" applyProtection="1">
      <alignment horizontal="left" vertical="center" wrapText="1" indent="1"/>
    </xf>
    <xf numFmtId="0" fontId="21" fillId="0" borderId="0" xfId="4" applyFont="1" applyFill="1" applyBorder="1" applyAlignment="1" applyProtection="1">
      <alignment horizontal="left" vertical="center" wrapText="1" indent="1"/>
    </xf>
    <xf numFmtId="0" fontId="19" fillId="0" borderId="7" xfId="4" applyFont="1" applyFill="1" applyBorder="1" applyAlignment="1" applyProtection="1">
      <alignment horizontal="left" vertical="center" wrapText="1" indent="1"/>
    </xf>
    <xf numFmtId="0" fontId="19" fillId="0" borderId="7" xfId="4" applyFont="1" applyFill="1" applyBorder="1" applyAlignment="1" applyProtection="1">
      <alignment vertical="center" wrapText="1"/>
    </xf>
    <xf numFmtId="0" fontId="19" fillId="0" borderId="8" xfId="4" applyFont="1" applyFill="1" applyBorder="1" applyAlignment="1" applyProtection="1">
      <alignment vertical="center" wrapText="1"/>
    </xf>
    <xf numFmtId="0" fontId="19" fillId="0" borderId="9" xfId="4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0" xfId="5" applyFont="1" applyFill="1" applyBorder="1" applyAlignment="1" applyProtection="1">
      <alignment horizontal="center" vertical="center" wrapText="1"/>
    </xf>
    <xf numFmtId="0" fontId="30" fillId="0" borderId="8" xfId="5" applyFont="1" applyFill="1" applyBorder="1" applyAlignment="1" applyProtection="1">
      <alignment horizontal="center" vertical="center"/>
    </xf>
    <xf numFmtId="0" fontId="30" fillId="0" borderId="11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1" fillId="0" borderId="9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1" fillId="0" borderId="12" xfId="5" applyFont="1" applyFill="1" applyBorder="1" applyAlignment="1" applyProtection="1">
      <alignment horizontal="left" vertical="center" indent="1"/>
    </xf>
    <xf numFmtId="164" fontId="21" fillId="0" borderId="13" xfId="5" applyNumberFormat="1" applyFont="1" applyFill="1" applyBorder="1" applyAlignment="1" applyProtection="1">
      <alignment vertical="center"/>
    </xf>
    <xf numFmtId="0" fontId="21" fillId="0" borderId="14" xfId="5" applyFont="1" applyFill="1" applyBorder="1" applyAlignment="1" applyProtection="1">
      <alignment horizontal="left" vertical="center" indent="1"/>
    </xf>
    <xf numFmtId="164" fontId="21" fillId="0" borderId="2" xfId="5" applyNumberFormat="1" applyFont="1" applyFill="1" applyBorder="1" applyAlignment="1" applyProtection="1">
      <alignment vertical="center"/>
      <protection locked="0"/>
    </xf>
    <xf numFmtId="164" fontId="21" fillId="0" borderId="15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1" fillId="0" borderId="3" xfId="5" applyNumberFormat="1" applyFont="1" applyFill="1" applyBorder="1" applyAlignment="1" applyProtection="1">
      <alignment vertical="center"/>
      <protection locked="0"/>
    </xf>
    <xf numFmtId="164" fontId="21" fillId="0" borderId="16" xfId="5" applyNumberFormat="1" applyFont="1" applyFill="1" applyBorder="1" applyAlignment="1" applyProtection="1">
      <alignment vertical="center"/>
    </xf>
    <xf numFmtId="164" fontId="19" fillId="0" borderId="7" xfId="5" applyNumberFormat="1" applyFont="1" applyFill="1" applyBorder="1" applyAlignment="1" applyProtection="1">
      <alignment vertical="center"/>
    </xf>
    <xf numFmtId="164" fontId="19" fillId="0" borderId="17" xfId="5" applyNumberFormat="1" applyFont="1" applyFill="1" applyBorder="1" applyAlignment="1" applyProtection="1">
      <alignment vertical="center"/>
    </xf>
    <xf numFmtId="164" fontId="19" fillId="0" borderId="7" xfId="5" applyNumberFormat="1" applyFont="1" applyFill="1" applyBorder="1" applyProtection="1"/>
    <xf numFmtId="164" fontId="19" fillId="0" borderId="17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2" fillId="0" borderId="0" xfId="5" applyFont="1" applyFill="1" applyProtection="1">
      <protection locked="0"/>
    </xf>
    <xf numFmtId="0" fontId="23" fillId="0" borderId="0" xfId="5" applyFont="1" applyFill="1" applyProtection="1"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7" xfId="4" applyFont="1" applyFill="1" applyBorder="1" applyAlignment="1" applyProtection="1">
      <alignment horizontal="left" vertical="center" wrapText="1" indent="1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right" indent="1"/>
    </xf>
    <xf numFmtId="0" fontId="24" fillId="0" borderId="0" xfId="0" applyFont="1" applyAlignment="1">
      <alignment horizontal="center"/>
    </xf>
    <xf numFmtId="0" fontId="28" fillId="0" borderId="7" xfId="4" applyFont="1" applyFill="1" applyBorder="1" applyAlignment="1" applyProtection="1">
      <alignment horizontal="left" vertical="center" wrapText="1"/>
    </xf>
    <xf numFmtId="0" fontId="34" fillId="0" borderId="0" xfId="0" applyFont="1" applyFill="1"/>
    <xf numFmtId="3" fontId="34" fillId="0" borderId="0" xfId="0" applyNumberFormat="1" applyFont="1" applyFill="1" applyAlignment="1">
      <alignment horizontal="right" indent="1"/>
    </xf>
    <xf numFmtId="3" fontId="30" fillId="0" borderId="0" xfId="0" applyNumberFormat="1" applyFont="1" applyFill="1" applyAlignment="1">
      <alignment horizontal="right" indent="1"/>
    </xf>
    <xf numFmtId="0" fontId="34" fillId="0" borderId="0" xfId="0" applyFont="1" applyFill="1" applyAlignment="1">
      <alignment horizontal="right" indent="1"/>
    </xf>
    <xf numFmtId="0" fontId="37" fillId="0" borderId="0" xfId="0" applyFont="1" applyFill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14" xfId="4" applyFont="1" applyFill="1" applyBorder="1" applyAlignment="1">
      <alignment horizontal="center" vertical="center"/>
    </xf>
    <xf numFmtId="0" fontId="31" fillId="0" borderId="6" xfId="4" applyFont="1" applyFill="1" applyBorder="1" applyAlignment="1">
      <alignment horizontal="center" vertical="center" wrapText="1"/>
    </xf>
    <xf numFmtId="0" fontId="15" fillId="0" borderId="1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7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9" xfId="4" applyFont="1" applyFill="1" applyBorder="1" applyAlignment="1">
      <alignment horizontal="center" vertical="center"/>
    </xf>
    <xf numFmtId="0" fontId="31" fillId="0" borderId="7" xfId="4" applyFont="1" applyFill="1" applyBorder="1"/>
    <xf numFmtId="165" fontId="15" fillId="0" borderId="16" xfId="1" applyNumberFormat="1" applyFont="1" applyFill="1" applyBorder="1"/>
    <xf numFmtId="165" fontId="15" fillId="0" borderId="15" xfId="1" applyNumberFormat="1" applyFont="1" applyFill="1" applyBorder="1"/>
    <xf numFmtId="0" fontId="22" fillId="0" borderId="0" xfId="0" applyFont="1" applyFill="1" applyBorder="1" applyAlignment="1" applyProtection="1">
      <alignment horizontal="right"/>
    </xf>
    <xf numFmtId="0" fontId="15" fillId="0" borderId="3" xfId="4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8" fillId="0" borderId="20" xfId="4" applyFont="1" applyFill="1" applyBorder="1" applyAlignment="1" applyProtection="1">
      <alignment horizontal="center" vertical="center" wrapText="1"/>
    </xf>
    <xf numFmtId="0" fontId="28" fillId="0" borderId="4" xfId="4" applyFont="1" applyFill="1" applyBorder="1" applyAlignment="1" applyProtection="1">
      <alignment horizontal="center" vertical="center" wrapText="1"/>
    </xf>
    <xf numFmtId="0" fontId="28" fillId="0" borderId="21" xfId="4" applyFont="1" applyFill="1" applyBorder="1" applyAlignment="1" applyProtection="1">
      <alignment horizontal="center" vertical="center" wrapText="1"/>
    </xf>
    <xf numFmtId="0" fontId="29" fillId="0" borderId="9" xfId="4" applyFont="1" applyFill="1" applyBorder="1" applyAlignment="1" applyProtection="1">
      <alignment horizontal="center" vertical="center"/>
    </xf>
    <xf numFmtId="0" fontId="29" fillId="0" borderId="7" xfId="4" applyFont="1" applyFill="1" applyBorder="1" applyAlignment="1" applyProtection="1">
      <alignment horizontal="center" vertical="center"/>
    </xf>
    <xf numFmtId="0" fontId="29" fillId="0" borderId="17" xfId="4" applyFont="1" applyFill="1" applyBorder="1" applyAlignment="1" applyProtection="1">
      <alignment horizontal="center" vertical="center"/>
    </xf>
    <xf numFmtId="0" fontId="29" fillId="0" borderId="20" xfId="4" applyFont="1" applyFill="1" applyBorder="1" applyAlignment="1" applyProtection="1">
      <alignment horizontal="center" vertical="center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19" xfId="4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21" xfId="1" applyNumberFormat="1" applyFont="1" applyFill="1" applyBorder="1" applyProtection="1">
      <protection locked="0"/>
    </xf>
    <xf numFmtId="165" fontId="29" fillId="0" borderId="15" xfId="1" applyNumberFormat="1" applyFont="1" applyFill="1" applyBorder="1" applyProtection="1">
      <protection locked="0"/>
    </xf>
    <xf numFmtId="165" fontId="29" fillId="0" borderId="22" xfId="1" applyNumberFormat="1" applyFont="1" applyFill="1" applyBorder="1" applyProtection="1">
      <protection locked="0"/>
    </xf>
    <xf numFmtId="0" fontId="29" fillId="0" borderId="4" xfId="4" applyFont="1" applyFill="1" applyBorder="1" applyProtection="1">
      <protection locked="0"/>
    </xf>
    <xf numFmtId="0" fontId="29" fillId="0" borderId="2" xfId="4" applyFont="1" applyFill="1" applyBorder="1" applyProtection="1">
      <protection locked="0"/>
    </xf>
    <xf numFmtId="0" fontId="29" fillId="0" borderId="6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23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21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horizontal="center" vertical="center" wrapText="1"/>
    </xf>
    <xf numFmtId="0" fontId="21" fillId="0" borderId="2" xfId="5" applyFont="1" applyFill="1" applyBorder="1" applyAlignment="1" applyProtection="1">
      <alignment horizontal="left" vertical="center" indent="1"/>
    </xf>
    <xf numFmtId="0" fontId="21" fillId="0" borderId="3" xfId="5" applyFont="1" applyFill="1" applyBorder="1" applyAlignment="1" applyProtection="1">
      <alignment horizontal="left" vertical="center" wrapText="1" indent="1"/>
    </xf>
    <xf numFmtId="0" fontId="21" fillId="0" borderId="2" xfId="5" applyFont="1" applyFill="1" applyBorder="1" applyAlignment="1" applyProtection="1">
      <alignment horizontal="left" vertical="center" wrapText="1" indent="1"/>
    </xf>
    <xf numFmtId="0" fontId="21" fillId="0" borderId="3" xfId="5" applyFont="1" applyFill="1" applyBorder="1" applyAlignment="1" applyProtection="1">
      <alignment horizontal="left" vertical="center" indent="1"/>
    </xf>
    <xf numFmtId="0" fontId="8" fillId="0" borderId="7" xfId="5" applyFont="1" applyFill="1" applyBorder="1" applyAlignment="1" applyProtection="1">
      <alignment horizontal="left" indent="1"/>
    </xf>
    <xf numFmtId="0" fontId="27" fillId="0" borderId="7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164" fontId="19" fillId="0" borderId="11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165" fontId="29" fillId="0" borderId="30" xfId="1" applyNumberFormat="1" applyFont="1" applyFill="1" applyBorder="1" applyProtection="1">
      <protection locked="0"/>
    </xf>
    <xf numFmtId="165" fontId="29" fillId="0" borderId="29" xfId="1" applyNumberFormat="1" applyFont="1" applyFill="1" applyBorder="1" applyProtection="1">
      <protection locked="0"/>
    </xf>
    <xf numFmtId="165" fontId="29" fillId="0" borderId="31" xfId="1" applyNumberFormat="1" applyFont="1" applyFill="1" applyBorder="1" applyProtection="1">
      <protection locked="0"/>
    </xf>
    <xf numFmtId="0" fontId="29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21" xfId="0" quotePrefix="1" applyFont="1" applyFill="1" applyBorder="1" applyAlignment="1" applyProtection="1">
      <alignment horizontal="right" vertical="center" indent="1"/>
    </xf>
    <xf numFmtId="0" fontId="8" fillId="0" borderId="33" xfId="0" applyFont="1" applyFill="1" applyBorder="1" applyAlignment="1" applyProtection="1">
      <alignment horizontal="right" vertical="center" indent="1"/>
    </xf>
    <xf numFmtId="0" fontId="8" fillId="0" borderId="11" xfId="0" applyFont="1" applyFill="1" applyBorder="1" applyAlignment="1" applyProtection="1">
      <alignment horizontal="right" vertical="center" wrapText="1" indent="1"/>
    </xf>
    <xf numFmtId="164" fontId="8" fillId="0" borderId="31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34" xfId="0" applyNumberFormat="1" applyFont="1" applyFill="1" applyBorder="1" applyAlignment="1" applyProtection="1">
      <alignment horizontal="right" vertical="center" wrapText="1" indent="1"/>
    </xf>
    <xf numFmtId="0" fontId="25" fillId="0" borderId="35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5" fillId="0" borderId="2" xfId="0" applyFont="1" applyBorder="1" applyAlignment="1">
      <alignment horizontal="justify" wrapText="1"/>
    </xf>
    <xf numFmtId="0" fontId="35" fillId="0" borderId="2" xfId="0" applyFont="1" applyBorder="1" applyAlignment="1">
      <alignment wrapText="1"/>
    </xf>
    <xf numFmtId="0" fontId="35" fillId="0" borderId="32" xfId="0" applyFont="1" applyBorder="1" applyAlignment="1">
      <alignment wrapTex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29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19" fillId="0" borderId="10" xfId="4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7" fillId="0" borderId="7" xfId="0" applyFont="1" applyBorder="1" applyAlignment="1" applyProtection="1">
      <alignment wrapText="1"/>
    </xf>
    <xf numFmtId="0" fontId="27" fillId="0" borderId="35" xfId="0" applyFont="1" applyBorder="1" applyAlignment="1" applyProtection="1">
      <alignment wrapText="1"/>
    </xf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 applyProtection="1"/>
    <xf numFmtId="0" fontId="23" fillId="0" borderId="0" xfId="4" applyFont="1" applyFill="1" applyProtection="1"/>
    <xf numFmtId="49" fontId="21" fillId="0" borderId="18" xfId="4" applyNumberFormat="1" applyFont="1" applyFill="1" applyBorder="1" applyAlignment="1" applyProtection="1">
      <alignment horizontal="center" vertical="center" wrapText="1"/>
    </xf>
    <xf numFmtId="49" fontId="21" fillId="0" borderId="14" xfId="4" applyNumberFormat="1" applyFont="1" applyFill="1" applyBorder="1" applyAlignment="1" applyProtection="1">
      <alignment horizontal="center" vertical="center" wrapText="1"/>
    </xf>
    <xf numFmtId="49" fontId="21" fillId="0" borderId="19" xfId="4" applyNumberFormat="1" applyFont="1" applyFill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wrapText="1"/>
    </xf>
    <xf numFmtId="0" fontId="26" fillId="0" borderId="18" xfId="0" applyFont="1" applyBorder="1" applyAlignment="1" applyProtection="1">
      <alignment horizontal="center" wrapText="1"/>
    </xf>
    <xf numFmtId="0" fontId="26" fillId="0" borderId="14" xfId="0" applyFont="1" applyBorder="1" applyAlignment="1" applyProtection="1">
      <alignment horizontal="center" wrapText="1"/>
    </xf>
    <xf numFmtId="0" fontId="26" fillId="0" borderId="19" xfId="0" applyFont="1" applyBorder="1" applyAlignment="1" applyProtection="1">
      <alignment horizontal="center" wrapText="1"/>
    </xf>
    <xf numFmtId="0" fontId="27" fillId="0" borderId="37" xfId="0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 wrapText="1"/>
    </xf>
    <xf numFmtId="49" fontId="21" fillId="0" borderId="20" xfId="4" applyNumberFormat="1" applyFont="1" applyFill="1" applyBorder="1" applyAlignment="1" applyProtection="1">
      <alignment horizontal="center" vertical="center" wrapText="1"/>
    </xf>
    <xf numFmtId="49" fontId="21" fillId="0" borderId="12" xfId="4" applyNumberFormat="1" applyFont="1" applyFill="1" applyBorder="1" applyAlignment="1" applyProtection="1">
      <alignment horizontal="center" vertical="center" wrapText="1"/>
    </xf>
    <xf numFmtId="0" fontId="27" fillId="0" borderId="37" xfId="0" applyFont="1" applyBorder="1" applyAlignment="1" applyProtection="1">
      <alignment horizontal="center" vertical="center" wrapText="1"/>
    </xf>
    <xf numFmtId="164" fontId="29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9" xfId="4" applyFont="1" applyFill="1" applyBorder="1" applyAlignment="1">
      <alignment horizontal="center" vertical="center"/>
    </xf>
    <xf numFmtId="165" fontId="31" fillId="0" borderId="7" xfId="4" applyNumberFormat="1" applyFont="1" applyFill="1" applyBorder="1"/>
    <xf numFmtId="165" fontId="31" fillId="0" borderId="17" xfId="4" applyNumberFormat="1" applyFont="1" applyFill="1" applyBorder="1"/>
    <xf numFmtId="0" fontId="32" fillId="0" borderId="0" xfId="4" applyFont="1" applyFill="1"/>
    <xf numFmtId="0" fontId="28" fillId="0" borderId="9" xfId="4" applyFont="1" applyFill="1" applyBorder="1" applyAlignment="1" applyProtection="1">
      <alignment horizontal="center" vertical="center"/>
    </xf>
    <xf numFmtId="0" fontId="21" fillId="0" borderId="1" xfId="5" applyFont="1" applyFill="1" applyBorder="1" applyAlignment="1" applyProtection="1">
      <alignment horizontal="left" vertical="center" wrapText="1" indent="1"/>
    </xf>
    <xf numFmtId="164" fontId="19" fillId="0" borderId="1" xfId="0" applyNumberFormat="1" applyFont="1" applyFill="1" applyBorder="1" applyAlignment="1" applyProtection="1">
      <alignment horizontal="center" vertical="center" wrapText="1"/>
    </xf>
    <xf numFmtId="3" fontId="39" fillId="0" borderId="15" xfId="0" applyNumberFormat="1" applyFont="1" applyFill="1" applyBorder="1" applyAlignment="1">
      <alignment wrapText="1"/>
    </xf>
    <xf numFmtId="0" fontId="39" fillId="0" borderId="14" xfId="0" applyFont="1" applyFill="1" applyBorder="1" applyAlignment="1">
      <alignment wrapText="1"/>
    </xf>
    <xf numFmtId="164" fontId="41" fillId="0" borderId="37" xfId="0" applyNumberFormat="1" applyFont="1" applyFill="1" applyBorder="1" applyAlignment="1" applyProtection="1">
      <alignment horizontal="left"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164" fontId="41" fillId="0" borderId="35" xfId="0" applyNumberFormat="1" applyFont="1" applyFill="1" applyBorder="1" applyAlignment="1" applyProtection="1">
      <alignment vertical="center" wrapText="1"/>
    </xf>
    <xf numFmtId="164" fontId="41" fillId="0" borderId="9" xfId="0" applyNumberFormat="1" applyFont="1" applyFill="1" applyBorder="1" applyAlignment="1" applyProtection="1">
      <alignment horizontal="left" vertical="center" wrapText="1"/>
    </xf>
    <xf numFmtId="164" fontId="41" fillId="0" borderId="7" xfId="0" applyNumberFormat="1" applyFont="1" applyFill="1" applyBorder="1" applyAlignment="1" applyProtection="1">
      <alignment vertical="center" wrapText="1"/>
    </xf>
    <xf numFmtId="0" fontId="39" fillId="0" borderId="0" xfId="0" applyFont="1"/>
    <xf numFmtId="0" fontId="43" fillId="0" borderId="0" xfId="0" applyFont="1"/>
    <xf numFmtId="3" fontId="43" fillId="0" borderId="0" xfId="0" applyNumberFormat="1" applyFont="1"/>
    <xf numFmtId="0" fontId="39" fillId="0" borderId="0" xfId="0" applyFont="1" applyFill="1"/>
    <xf numFmtId="0" fontId="28" fillId="0" borderId="10" xfId="4" applyFont="1" applyFill="1" applyBorder="1"/>
    <xf numFmtId="0" fontId="28" fillId="0" borderId="38" xfId="4" applyFont="1" applyFill="1" applyBorder="1"/>
    <xf numFmtId="0" fontId="28" fillId="0" borderId="11" xfId="4" applyFont="1" applyFill="1" applyBorder="1"/>
    <xf numFmtId="0" fontId="21" fillId="0" borderId="9" xfId="4" applyFont="1" applyFill="1" applyBorder="1" applyAlignment="1">
      <alignment horizontal="center"/>
    </xf>
    <xf numFmtId="0" fontId="21" fillId="0" borderId="27" xfId="4" applyFont="1" applyFill="1" applyBorder="1" applyAlignment="1">
      <alignment horizontal="center"/>
    </xf>
    <xf numFmtId="0" fontId="21" fillId="0" borderId="17" xfId="4" applyFont="1" applyFill="1" applyBorder="1" applyAlignment="1">
      <alignment horizontal="center"/>
    </xf>
    <xf numFmtId="3" fontId="21" fillId="0" borderId="18" xfId="4" applyNumberFormat="1" applyFont="1" applyFill="1" applyBorder="1"/>
    <xf numFmtId="3" fontId="21" fillId="0" borderId="39" xfId="4" applyNumberFormat="1" applyFont="1" applyFill="1" applyBorder="1"/>
    <xf numFmtId="3" fontId="21" fillId="0" borderId="16" xfId="4" applyNumberFormat="1" applyFont="1" applyFill="1" applyBorder="1"/>
    <xf numFmtId="3" fontId="21" fillId="0" borderId="14" xfId="4" applyNumberFormat="1" applyFont="1" applyFill="1" applyBorder="1"/>
    <xf numFmtId="3" fontId="21" fillId="0" borderId="40" xfId="4" applyNumberFormat="1" applyFont="1" applyFill="1" applyBorder="1"/>
    <xf numFmtId="3" fontId="21" fillId="0" borderId="15" xfId="4" applyNumberFormat="1" applyFont="1" applyFill="1" applyBorder="1"/>
    <xf numFmtId="3" fontId="21" fillId="0" borderId="19" xfId="4" applyNumberFormat="1" applyFont="1" applyFill="1" applyBorder="1"/>
    <xf numFmtId="3" fontId="21" fillId="0" borderId="25" xfId="4" applyNumberFormat="1" applyFont="1" applyFill="1" applyBorder="1"/>
    <xf numFmtId="3" fontId="21" fillId="0" borderId="22" xfId="4" applyNumberFormat="1" applyFont="1" applyFill="1" applyBorder="1"/>
    <xf numFmtId="0" fontId="23" fillId="0" borderId="0" xfId="0" applyFont="1" applyAlignment="1">
      <alignment horizontal="center" wrapText="1"/>
    </xf>
    <xf numFmtId="164" fontId="12" fillId="0" borderId="0" xfId="0" applyNumberFormat="1" applyFont="1" applyFill="1" applyAlignment="1" applyProtection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wrapText="1"/>
    </xf>
    <xf numFmtId="0" fontId="48" fillId="0" borderId="14" xfId="0" applyFont="1" applyFill="1" applyBorder="1"/>
    <xf numFmtId="0" fontId="48" fillId="0" borderId="14" xfId="0" applyFont="1" applyFill="1" applyBorder="1" applyAlignment="1">
      <alignment wrapText="1"/>
    </xf>
    <xf numFmtId="0" fontId="39" fillId="0" borderId="14" xfId="0" applyFont="1" applyFill="1" applyBorder="1"/>
    <xf numFmtId="0" fontId="39" fillId="0" borderId="15" xfId="0" applyFont="1" applyFill="1" applyBorder="1"/>
    <xf numFmtId="3" fontId="39" fillId="0" borderId="15" xfId="0" applyNumberFormat="1" applyFont="1" applyFill="1" applyBorder="1"/>
    <xf numFmtId="0" fontId="39" fillId="0" borderId="41" xfId="0" applyFont="1" applyFill="1" applyBorder="1" applyAlignment="1">
      <alignment wrapText="1"/>
    </xf>
    <xf numFmtId="0" fontId="41" fillId="0" borderId="14" xfId="0" applyFont="1" applyFill="1" applyBorder="1"/>
    <xf numFmtId="0" fontId="48" fillId="0" borderId="42" xfId="0" applyFont="1" applyFill="1" applyBorder="1"/>
    <xf numFmtId="3" fontId="39" fillId="0" borderId="43" xfId="0" applyNumberFormat="1" applyFont="1" applyFill="1" applyBorder="1" applyAlignment="1">
      <alignment wrapText="1"/>
    </xf>
    <xf numFmtId="3" fontId="40" fillId="0" borderId="44" xfId="0" applyNumberFormat="1" applyFont="1" applyFill="1" applyBorder="1" applyAlignment="1">
      <alignment wrapText="1"/>
    </xf>
    <xf numFmtId="3" fontId="40" fillId="0" borderId="45" xfId="0" applyNumberFormat="1" applyFont="1" applyFill="1" applyBorder="1" applyAlignment="1">
      <alignment wrapText="1"/>
    </xf>
    <xf numFmtId="3" fontId="40" fillId="0" borderId="46" xfId="0" applyNumberFormat="1" applyFont="1" applyFill="1" applyBorder="1" applyAlignment="1">
      <alignment wrapText="1"/>
    </xf>
    <xf numFmtId="0" fontId="39" fillId="0" borderId="45" xfId="0" applyFont="1" applyFill="1" applyBorder="1" applyAlignment="1">
      <alignment wrapText="1"/>
    </xf>
    <xf numFmtId="3" fontId="40" fillId="0" borderId="41" xfId="0" applyNumberFormat="1" applyFont="1" applyFill="1" applyBorder="1" applyAlignment="1">
      <alignment wrapText="1"/>
    </xf>
    <xf numFmtId="0" fontId="42" fillId="0" borderId="41" xfId="0" applyFont="1" applyFill="1" applyBorder="1" applyAlignment="1">
      <alignment vertical="justify" wrapText="1"/>
    </xf>
    <xf numFmtId="0" fontId="42" fillId="0" borderId="47" xfId="0" applyFont="1" applyFill="1" applyBorder="1" applyAlignment="1">
      <alignment vertical="justify" wrapText="1"/>
    </xf>
    <xf numFmtId="3" fontId="40" fillId="0" borderId="47" xfId="0" applyNumberFormat="1" applyFont="1" applyFill="1" applyBorder="1" applyAlignment="1">
      <alignment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0" fontId="36" fillId="0" borderId="48" xfId="0" applyFont="1" applyFill="1" applyBorder="1" applyAlignment="1" applyProtection="1">
      <alignment horizontal="right" vertical="center"/>
    </xf>
    <xf numFmtId="0" fontId="7" fillId="0" borderId="9" xfId="4" applyFont="1" applyFill="1" applyBorder="1" applyAlignment="1" applyProtection="1">
      <alignment horizontal="center" vertical="center" wrapText="1"/>
    </xf>
    <xf numFmtId="0" fontId="7" fillId="0" borderId="7" xfId="4" applyFont="1" applyFill="1" applyBorder="1" applyAlignment="1" applyProtection="1">
      <alignment horizontal="center" vertical="center" wrapText="1"/>
    </xf>
    <xf numFmtId="0" fontId="7" fillId="0" borderId="17" xfId="4" applyFont="1" applyFill="1" applyBorder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center" vertical="center" wrapText="1"/>
    </xf>
    <xf numFmtId="0" fontId="7" fillId="0" borderId="8" xfId="4" applyFont="1" applyFill="1" applyBorder="1" applyAlignment="1" applyProtection="1">
      <alignment horizontal="center" vertical="center" wrapText="1"/>
    </xf>
    <xf numFmtId="0" fontId="7" fillId="0" borderId="11" xfId="4" applyFont="1" applyFill="1" applyBorder="1" applyAlignment="1" applyProtection="1">
      <alignment horizontal="center" vertical="center" wrapText="1"/>
    </xf>
    <xf numFmtId="0" fontId="7" fillId="0" borderId="9" xfId="4" applyFont="1" applyFill="1" applyBorder="1" applyAlignment="1" applyProtection="1">
      <alignment horizontal="left" vertical="center" wrapText="1" indent="1"/>
    </xf>
    <xf numFmtId="0" fontId="7" fillId="0" borderId="7" xfId="4" applyFont="1" applyFill="1" applyBorder="1" applyAlignment="1" applyProtection="1">
      <alignment horizontal="left" vertical="center" wrapText="1" indent="1"/>
    </xf>
    <xf numFmtId="164" fontId="7" fillId="0" borderId="17" xfId="4" applyNumberFormat="1" applyFont="1" applyFill="1" applyBorder="1" applyAlignment="1" applyProtection="1">
      <alignment horizontal="right" vertical="center" wrapText="1" indent="1"/>
    </xf>
    <xf numFmtId="49" fontId="3" fillId="0" borderId="18" xfId="4" applyNumberFormat="1" applyFont="1" applyFill="1" applyBorder="1" applyAlignment="1" applyProtection="1">
      <alignment horizontal="left" vertical="center" wrapText="1" indent="1"/>
    </xf>
    <xf numFmtId="0" fontId="46" fillId="0" borderId="3" xfId="0" applyFont="1" applyBorder="1" applyAlignment="1" applyProtection="1">
      <alignment horizontal="left" wrapText="1" indent="1"/>
    </xf>
    <xf numFmtId="164" fontId="3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4" xfId="4" applyNumberFormat="1" applyFont="1" applyFill="1" applyBorder="1" applyAlignment="1" applyProtection="1">
      <alignment horizontal="left" vertical="center" wrapText="1" indent="1"/>
    </xf>
    <xf numFmtId="0" fontId="46" fillId="0" borderId="2" xfId="0" applyFont="1" applyBorder="1" applyAlignment="1" applyProtection="1">
      <alignment horizontal="left" wrapText="1" indent="1"/>
    </xf>
    <xf numFmtId="164" fontId="3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9" xfId="4" applyNumberFormat="1" applyFont="1" applyFill="1" applyBorder="1" applyAlignment="1" applyProtection="1">
      <alignment horizontal="left" vertical="center" wrapText="1" indent="1"/>
    </xf>
    <xf numFmtId="0" fontId="46" fillId="0" borderId="6" xfId="0" applyFont="1" applyBorder="1" applyAlignment="1" applyProtection="1">
      <alignment horizontal="left" wrapText="1" indent="1"/>
    </xf>
    <xf numFmtId="0" fontId="16" fillId="0" borderId="7" xfId="0" applyFont="1" applyBorder="1" applyAlignment="1" applyProtection="1">
      <alignment horizontal="left" vertical="center" wrapText="1" indent="1"/>
    </xf>
    <xf numFmtId="164" fontId="3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4" applyNumberFormat="1" applyFont="1" applyFill="1" applyBorder="1" applyAlignment="1" applyProtection="1">
      <alignment horizontal="right" vertical="center" wrapText="1" indent="1"/>
    </xf>
    <xf numFmtId="164" fontId="3" fillId="0" borderId="16" xfId="4" applyNumberFormat="1" applyFont="1" applyFill="1" applyBorder="1" applyAlignment="1" applyProtection="1">
      <alignment horizontal="right" vertical="center" wrapText="1" indent="1"/>
    </xf>
    <xf numFmtId="164" fontId="12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9" xfId="0" applyFont="1" applyBorder="1" applyAlignment="1" applyProtection="1">
      <alignment wrapText="1"/>
    </xf>
    <xf numFmtId="0" fontId="46" fillId="0" borderId="6" xfId="0" applyFont="1" applyBorder="1" applyAlignment="1" applyProtection="1">
      <alignment wrapText="1"/>
    </xf>
    <xf numFmtId="0" fontId="46" fillId="0" borderId="18" xfId="0" applyFont="1" applyBorder="1" applyAlignment="1" applyProtection="1">
      <alignment wrapText="1"/>
    </xf>
    <xf numFmtId="0" fontId="46" fillId="0" borderId="14" xfId="0" applyFont="1" applyBorder="1" applyAlignment="1" applyProtection="1">
      <alignment wrapText="1"/>
    </xf>
    <xf numFmtId="0" fontId="46" fillId="0" borderId="19" xfId="0" applyFont="1" applyBorder="1" applyAlignment="1" applyProtection="1">
      <alignment wrapText="1"/>
    </xf>
    <xf numFmtId="164" fontId="7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" xfId="0" applyFont="1" applyBorder="1" applyAlignment="1" applyProtection="1">
      <alignment wrapText="1"/>
    </xf>
    <xf numFmtId="0" fontId="16" fillId="0" borderId="37" xfId="0" applyFont="1" applyBorder="1" applyAlignment="1" applyProtection="1">
      <alignment wrapText="1"/>
    </xf>
    <xf numFmtId="0" fontId="16" fillId="0" borderId="35" xfId="0" applyFont="1" applyBorder="1" applyAlignment="1" applyProtection="1">
      <alignment wrapText="1"/>
    </xf>
    <xf numFmtId="0" fontId="36" fillId="0" borderId="48" xfId="0" applyFont="1" applyFill="1" applyBorder="1" applyAlignment="1" applyProtection="1">
      <alignment horizontal="right"/>
    </xf>
    <xf numFmtId="0" fontId="7" fillId="0" borderId="10" xfId="4" applyFont="1" applyFill="1" applyBorder="1" applyAlignment="1" applyProtection="1">
      <alignment horizontal="left" vertical="center" wrapText="1" indent="1"/>
    </xf>
    <xf numFmtId="0" fontId="7" fillId="0" borderId="8" xfId="4" applyFont="1" applyFill="1" applyBorder="1" applyAlignment="1" applyProtection="1">
      <alignment vertical="center" wrapText="1"/>
    </xf>
    <xf numFmtId="164" fontId="7" fillId="0" borderId="11" xfId="4" applyNumberFormat="1" applyFont="1" applyFill="1" applyBorder="1" applyAlignment="1" applyProtection="1">
      <alignment horizontal="right" vertical="center" wrapText="1" indent="1"/>
    </xf>
    <xf numFmtId="49" fontId="3" fillId="0" borderId="20" xfId="4" applyNumberFormat="1" applyFont="1" applyFill="1" applyBorder="1" applyAlignment="1" applyProtection="1">
      <alignment horizontal="left" vertical="center" wrapText="1" indent="1"/>
    </xf>
    <xf numFmtId="0" fontId="3" fillId="0" borderId="4" xfId="4" applyFont="1" applyFill="1" applyBorder="1" applyAlignment="1" applyProtection="1">
      <alignment horizontal="left" vertical="center" wrapText="1" indent="1"/>
    </xf>
    <xf numFmtId="164" fontId="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4" applyFont="1" applyFill="1" applyBorder="1" applyAlignment="1" applyProtection="1">
      <alignment horizontal="left" vertical="center" wrapText="1" indent="1"/>
    </xf>
    <xf numFmtId="0" fontId="3" fillId="0" borderId="5" xfId="4" applyFont="1" applyFill="1" applyBorder="1" applyAlignment="1" applyProtection="1">
      <alignment horizontal="left" vertical="center" wrapText="1" inden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7" fillId="0" borderId="7" xfId="4" applyFont="1" applyFill="1" applyBorder="1" applyAlignment="1" applyProtection="1">
      <alignment vertical="center" wrapText="1"/>
    </xf>
    <xf numFmtId="0" fontId="3" fillId="0" borderId="6" xfId="4" applyFont="1" applyFill="1" applyBorder="1" applyAlignment="1" applyProtection="1">
      <alignment horizontal="left" vertical="center" wrapText="1" indent="1"/>
    </xf>
    <xf numFmtId="164" fontId="3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6" xfId="0" applyFont="1" applyBorder="1" applyAlignment="1" applyProtection="1">
      <alignment horizontal="left" vertical="center" wrapText="1" indent="1"/>
    </xf>
    <xf numFmtId="0" fontId="23" fillId="0" borderId="7" xfId="4" applyFont="1" applyFill="1" applyBorder="1" applyAlignment="1" applyProtection="1">
      <alignment horizontal="left" vertical="center" wrapText="1" indent="1"/>
    </xf>
    <xf numFmtId="0" fontId="3" fillId="0" borderId="3" xfId="4" applyFont="1" applyFill="1" applyBorder="1" applyAlignment="1" applyProtection="1">
      <alignment horizontal="left" vertical="center" wrapText="1" indent="1"/>
    </xf>
    <xf numFmtId="49" fontId="3" fillId="0" borderId="12" xfId="4" applyNumberFormat="1" applyFont="1" applyFill="1" applyBorder="1" applyAlignment="1" applyProtection="1">
      <alignment horizontal="left" vertical="center" wrapText="1" indent="1"/>
    </xf>
    <xf numFmtId="0" fontId="3" fillId="0" borderId="1" xfId="4" applyFont="1" applyFill="1" applyBorder="1" applyAlignment="1" applyProtection="1">
      <alignment horizontal="left" vertical="center" wrapText="1" indent="1"/>
    </xf>
    <xf numFmtId="164" fontId="16" fillId="0" borderId="17" xfId="0" applyNumberFormat="1" applyFont="1" applyBorder="1" applyAlignment="1" applyProtection="1">
      <alignment horizontal="right" vertical="center" wrapText="1" indent="1"/>
    </xf>
    <xf numFmtId="164" fontId="16" fillId="0" borderId="17" xfId="0" quotePrefix="1" applyNumberFormat="1" applyFont="1" applyBorder="1" applyAlignment="1" applyProtection="1">
      <alignment horizontal="right" vertical="center" wrapText="1" indent="1"/>
    </xf>
    <xf numFmtId="0" fontId="16" fillId="0" borderId="37" xfId="0" applyFont="1" applyBorder="1" applyAlignment="1" applyProtection="1">
      <alignment horizontal="left" vertical="center" wrapText="1" indent="1"/>
    </xf>
    <xf numFmtId="0" fontId="16" fillId="0" borderId="35" xfId="0" applyFont="1" applyBorder="1" applyAlignment="1" applyProtection="1">
      <alignment horizontal="left" vertical="center" wrapText="1" indent="1"/>
    </xf>
    <xf numFmtId="0" fontId="3" fillId="0" borderId="0" xfId="4" applyFont="1" applyFill="1" applyProtection="1"/>
    <xf numFmtId="0" fontId="12" fillId="0" borderId="0" xfId="4" applyFont="1" applyFill="1" applyAlignment="1" applyProtection="1"/>
    <xf numFmtId="164" fontId="12" fillId="0" borderId="0" xfId="0" applyNumberFormat="1" applyFont="1" applyFill="1" applyAlignment="1" applyProtection="1">
      <alignment vertical="center" wrapText="1"/>
    </xf>
    <xf numFmtId="164" fontId="23" fillId="0" borderId="0" xfId="0" applyNumberFormat="1" applyFont="1" applyFill="1" applyAlignment="1" applyProtection="1">
      <alignment horizontal="centerContinuous" vertical="center" wrapText="1"/>
    </xf>
    <xf numFmtId="164" fontId="12" fillId="0" borderId="0" xfId="0" applyNumberFormat="1" applyFont="1" applyFill="1" applyAlignment="1" applyProtection="1">
      <alignment horizontal="centerContinuous" vertical="center"/>
    </xf>
    <xf numFmtId="164" fontId="45" fillId="0" borderId="0" xfId="0" applyNumberFormat="1" applyFont="1" applyFill="1" applyAlignment="1" applyProtection="1">
      <alignment horizontal="right" vertical="center"/>
    </xf>
    <xf numFmtId="164" fontId="23" fillId="0" borderId="9" xfId="0" applyNumberFormat="1" applyFont="1" applyFill="1" applyBorder="1" applyAlignment="1" applyProtection="1">
      <alignment horizontal="centerContinuous" vertical="center" wrapText="1"/>
    </xf>
    <xf numFmtId="164" fontId="23" fillId="0" borderId="7" xfId="0" applyNumberFormat="1" applyFont="1" applyFill="1" applyBorder="1" applyAlignment="1" applyProtection="1">
      <alignment horizontal="centerContinuous" vertical="center" wrapText="1"/>
    </xf>
    <xf numFmtId="164" fontId="23" fillId="0" borderId="17" xfId="0" applyNumberFormat="1" applyFont="1" applyFill="1" applyBorder="1" applyAlignment="1" applyProtection="1">
      <alignment horizontal="centerContinuous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17" xfId="0" applyNumberFormat="1" applyFont="1" applyFill="1" applyBorder="1" applyAlignment="1" applyProtection="1">
      <alignment horizontal="center" vertical="center" wrapText="1"/>
    </xf>
    <xf numFmtId="164" fontId="23" fillId="0" borderId="44" xfId="0" applyNumberFormat="1" applyFont="1" applyFill="1" applyBorder="1" applyAlignment="1" applyProtection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left" vertical="center" wrapText="1" indent="1"/>
    </xf>
    <xf numFmtId="164" fontId="12" fillId="0" borderId="18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0" applyNumberFormat="1" applyFont="1" applyFill="1" applyBorder="1" applyAlignment="1" applyProtection="1">
      <alignment horizontal="left" vertical="center" wrapText="1" indent="1"/>
    </xf>
    <xf numFmtId="164" fontId="12" fillId="0" borderId="14" xfId="0" applyNumberFormat="1" applyFont="1" applyFill="1" applyBorder="1" applyAlignment="1" applyProtection="1">
      <alignment horizontal="left" vertical="center" wrapText="1" indent="1"/>
    </xf>
    <xf numFmtId="164" fontId="1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0" applyNumberFormat="1" applyFont="1" applyFill="1" applyBorder="1" applyAlignment="1" applyProtection="1">
      <alignment horizontal="left" vertical="center" wrapText="1" indent="1"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44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left" vertical="center" wrapText="1" indent="1"/>
    </xf>
    <xf numFmtId="164" fontId="23" fillId="0" borderId="7" xfId="0" applyNumberFormat="1" applyFont="1" applyFill="1" applyBorder="1" applyAlignment="1" applyProtection="1">
      <alignment horizontal="right" vertical="center" wrapText="1" indent="1"/>
    </xf>
    <xf numFmtId="164" fontId="23" fillId="0" borderId="17" xfId="0" applyNumberFormat="1" applyFont="1" applyFill="1" applyBorder="1" applyAlignment="1" applyProtection="1">
      <alignment horizontal="right" vertical="center" wrapText="1" indent="1"/>
    </xf>
    <xf numFmtId="164" fontId="12" fillId="0" borderId="51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" xfId="0" applyNumberFormat="1" applyFont="1" applyFill="1" applyBorder="1" applyAlignment="1" applyProtection="1">
      <alignment horizontal="right" vertical="center" wrapText="1" indent="1"/>
    </xf>
    <xf numFmtId="164" fontId="1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2"/>
    </xf>
    <xf numFmtId="0" fontId="41" fillId="0" borderId="44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left" wrapText="1"/>
    </xf>
    <xf numFmtId="0" fontId="44" fillId="0" borderId="52" xfId="0" applyFont="1" applyFill="1" applyBorder="1" applyAlignment="1">
      <alignment horizontal="left" wrapText="1"/>
    </xf>
    <xf numFmtId="0" fontId="12" fillId="0" borderId="0" xfId="0" applyFont="1" applyProtection="1"/>
    <xf numFmtId="0" fontId="23" fillId="0" borderId="10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right" vertical="center" indent="1"/>
    </xf>
    <xf numFmtId="0" fontId="46" fillId="0" borderId="2" xfId="0" applyFont="1" applyBorder="1" applyProtection="1">
      <protection locked="0"/>
    </xf>
    <xf numFmtId="0" fontId="46" fillId="0" borderId="2" xfId="0" applyFont="1" applyBorder="1" applyAlignment="1" applyProtection="1">
      <alignment horizontal="left" vertical="center" indent="1"/>
      <protection locked="0"/>
    </xf>
    <xf numFmtId="3" fontId="46" fillId="0" borderId="2" xfId="0" applyNumberFormat="1" applyFont="1" applyBorder="1" applyProtection="1">
      <protection locked="0"/>
    </xf>
    <xf numFmtId="0" fontId="12" fillId="0" borderId="53" xfId="0" applyFont="1" applyBorder="1" applyAlignment="1" applyProtection="1">
      <alignment horizontal="right" vertical="center" indent="1"/>
    </xf>
    <xf numFmtId="0" fontId="46" fillId="2" borderId="2" xfId="0" applyFont="1" applyFill="1" applyBorder="1" applyProtection="1">
      <protection locked="0"/>
    </xf>
    <xf numFmtId="0" fontId="46" fillId="2" borderId="2" xfId="0" applyFont="1" applyFill="1" applyBorder="1" applyAlignment="1" applyProtection="1">
      <alignment horizontal="left" vertical="center" indent="1"/>
      <protection locked="0"/>
    </xf>
    <xf numFmtId="3" fontId="46" fillId="2" borderId="2" xfId="0" applyNumberFormat="1" applyFont="1" applyFill="1" applyBorder="1" applyProtection="1">
      <protection locked="0"/>
    </xf>
    <xf numFmtId="164" fontId="3" fillId="3" borderId="44" xfId="0" applyNumberFormat="1" applyFont="1" applyFill="1" applyBorder="1" applyAlignment="1" applyProtection="1">
      <alignment horizontal="left" vertical="center" wrapText="1" indent="2"/>
    </xf>
    <xf numFmtId="3" fontId="23" fillId="0" borderId="17" xfId="0" applyNumberFormat="1" applyFont="1" applyFill="1" applyBorder="1" applyAlignment="1" applyProtection="1">
      <alignment horizontal="right" vertical="center" indent="1"/>
    </xf>
    <xf numFmtId="0" fontId="43" fillId="0" borderId="0" xfId="0" applyFont="1" applyAlignment="1">
      <alignment horizontal="right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23" fillId="0" borderId="52" xfId="0" applyNumberFormat="1" applyFont="1" applyFill="1" applyBorder="1" applyAlignment="1" applyProtection="1">
      <alignment horizontal="left" vertical="center" wrapText="1" indent="1"/>
    </xf>
    <xf numFmtId="164" fontId="23" fillId="0" borderId="10" xfId="0" applyNumberFormat="1" applyFont="1" applyFill="1" applyBorder="1" applyAlignment="1" applyProtection="1">
      <alignment horizontal="left" vertical="center" wrapText="1" indent="1"/>
    </xf>
    <xf numFmtId="164" fontId="23" fillId="0" borderId="54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vertical="center" wrapText="1"/>
    </xf>
    <xf numFmtId="164" fontId="23" fillId="0" borderId="2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19" fillId="0" borderId="7" xfId="4" applyFont="1" applyFill="1" applyBorder="1" applyAlignment="1" applyProtection="1">
      <alignment horizontal="center" vertical="center" wrapText="1"/>
    </xf>
    <xf numFmtId="0" fontId="51" fillId="0" borderId="2" xfId="0" applyFont="1" applyBorder="1"/>
    <xf numFmtId="0" fontId="50" fillId="0" borderId="2" xfId="0" applyFont="1" applyBorder="1"/>
    <xf numFmtId="0" fontId="50" fillId="0" borderId="2" xfId="0" applyFont="1" applyBorder="1" applyAlignment="1">
      <alignment horizontal="left"/>
    </xf>
    <xf numFmtId="0" fontId="39" fillId="0" borderId="3" xfId="0" applyFont="1" applyFill="1" applyBorder="1"/>
    <xf numFmtId="0" fontId="49" fillId="0" borderId="3" xfId="0" applyFont="1" applyFill="1" applyBorder="1" applyAlignment="1">
      <alignment wrapText="1"/>
    </xf>
    <xf numFmtId="0" fontId="43" fillId="0" borderId="9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7" fillId="0" borderId="55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19" fillId="0" borderId="28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44" fillId="0" borderId="9" xfId="0" applyFont="1" applyFill="1" applyBorder="1" applyAlignment="1">
      <alignment horizontal="center"/>
    </xf>
    <xf numFmtId="0" fontId="50" fillId="0" borderId="6" xfId="0" applyFont="1" applyBorder="1"/>
    <xf numFmtId="0" fontId="43" fillId="0" borderId="9" xfId="0" applyFont="1" applyBorder="1" applyAlignment="1">
      <alignment horizontal="center"/>
    </xf>
    <xf numFmtId="0" fontId="43" fillId="0" borderId="7" xfId="0" applyFont="1" applyBorder="1" applyAlignment="1">
      <alignment horizontal="right"/>
    </xf>
    <xf numFmtId="0" fontId="40" fillId="0" borderId="3" xfId="0" applyFont="1" applyBorder="1" applyAlignment="1">
      <alignment horizontal="right"/>
    </xf>
    <xf numFmtId="0" fontId="52" fillId="0" borderId="3" xfId="0" applyFont="1" applyBorder="1"/>
    <xf numFmtId="0" fontId="52" fillId="0" borderId="2" xfId="0" applyFont="1" applyBorder="1"/>
    <xf numFmtId="0" fontId="52" fillId="0" borderId="3" xfId="0" applyFont="1" applyBorder="1" applyAlignment="1">
      <alignment horizontal="right"/>
    </xf>
    <xf numFmtId="0" fontId="53" fillId="0" borderId="3" xfId="0" applyFont="1" applyBorder="1" applyAlignment="1">
      <alignment horizontal="right"/>
    </xf>
    <xf numFmtId="0" fontId="53" fillId="0" borderId="2" xfId="0" applyFont="1" applyBorder="1" applyAlignment="1">
      <alignment horizontal="right"/>
    </xf>
    <xf numFmtId="0" fontId="52" fillId="0" borderId="2" xfId="0" applyFont="1" applyBorder="1" applyAlignment="1">
      <alignment horizontal="right"/>
    </xf>
    <xf numFmtId="0" fontId="52" fillId="0" borderId="6" xfId="0" applyFont="1" applyBorder="1"/>
    <xf numFmtId="0" fontId="53" fillId="0" borderId="6" xfId="0" applyFont="1" applyBorder="1" applyAlignment="1">
      <alignment horizontal="right"/>
    </xf>
    <xf numFmtId="0" fontId="53" fillId="0" borderId="7" xfId="0" applyFont="1" applyBorder="1"/>
    <xf numFmtId="0" fontId="53" fillId="0" borderId="7" xfId="0" applyFont="1" applyBorder="1" applyAlignment="1">
      <alignment horizontal="right"/>
    </xf>
    <xf numFmtId="0" fontId="32" fillId="0" borderId="3" xfId="0" applyFont="1" applyBorder="1"/>
    <xf numFmtId="0" fontId="32" fillId="0" borderId="2" xfId="0" applyFont="1" applyBorder="1"/>
    <xf numFmtId="0" fontId="32" fillId="0" borderId="6" xfId="0" applyFont="1" applyBorder="1"/>
    <xf numFmtId="0" fontId="32" fillId="0" borderId="17" xfId="0" applyFont="1" applyBorder="1"/>
    <xf numFmtId="0" fontId="52" fillId="0" borderId="2" xfId="0" applyFont="1" applyFill="1" applyBorder="1"/>
    <xf numFmtId="3" fontId="54" fillId="0" borderId="2" xfId="0" applyNumberFormat="1" applyFont="1" applyFill="1" applyBorder="1"/>
    <xf numFmtId="0" fontId="55" fillId="0" borderId="2" xfId="0" applyFont="1" applyFill="1" applyBorder="1"/>
    <xf numFmtId="3" fontId="55" fillId="0" borderId="2" xfId="0" applyNumberFormat="1" applyFont="1" applyFill="1" applyBorder="1"/>
    <xf numFmtId="3" fontId="56" fillId="0" borderId="2" xfId="0" applyNumberFormat="1" applyFont="1" applyFill="1" applyBorder="1"/>
    <xf numFmtId="3" fontId="52" fillId="0" borderId="2" xfId="0" applyNumberFormat="1" applyFont="1" applyFill="1" applyBorder="1"/>
    <xf numFmtId="3" fontId="56" fillId="0" borderId="6" xfId="0" applyNumberFormat="1" applyFont="1" applyFill="1" applyBorder="1"/>
    <xf numFmtId="3" fontId="54" fillId="0" borderId="6" xfId="0" applyNumberFormat="1" applyFont="1" applyFill="1" applyBorder="1"/>
    <xf numFmtId="0" fontId="55" fillId="0" borderId="6" xfId="0" applyFont="1" applyFill="1" applyBorder="1"/>
    <xf numFmtId="3" fontId="55" fillId="0" borderId="6" xfId="0" applyNumberFormat="1" applyFont="1" applyFill="1" applyBorder="1"/>
    <xf numFmtId="3" fontId="56" fillId="0" borderId="7" xfId="0" applyNumberFormat="1" applyFont="1" applyFill="1" applyBorder="1"/>
    <xf numFmtId="0" fontId="55" fillId="0" borderId="7" xfId="0" applyFont="1" applyFill="1" applyBorder="1"/>
    <xf numFmtId="3" fontId="55" fillId="0" borderId="7" xfId="0" applyNumberFormat="1" applyFont="1" applyFill="1" applyBorder="1"/>
    <xf numFmtId="0" fontId="32" fillId="0" borderId="5" xfId="0" applyFont="1" applyBorder="1"/>
    <xf numFmtId="3" fontId="52" fillId="0" borderId="6" xfId="0" applyNumberFormat="1" applyFont="1" applyFill="1" applyBorder="1"/>
    <xf numFmtId="3" fontId="52" fillId="0" borderId="7" xfId="0" applyNumberFormat="1" applyFont="1" applyFill="1" applyBorder="1"/>
    <xf numFmtId="0" fontId="40" fillId="0" borderId="3" xfId="0" applyFont="1" applyFill="1" applyBorder="1"/>
    <xf numFmtId="0" fontId="32" fillId="0" borderId="56" xfId="0" applyFont="1" applyBorder="1"/>
    <xf numFmtId="0" fontId="57" fillId="0" borderId="57" xfId="0" applyFont="1" applyFill="1" applyBorder="1"/>
    <xf numFmtId="3" fontId="32" fillId="0" borderId="2" xfId="0" applyNumberFormat="1" applyFont="1" applyBorder="1"/>
    <xf numFmtId="3" fontId="56" fillId="0" borderId="1" xfId="0" applyNumberFormat="1" applyFont="1" applyFill="1" applyBorder="1"/>
    <xf numFmtId="3" fontId="32" fillId="0" borderId="5" xfId="0" applyNumberFormat="1" applyFont="1" applyBorder="1"/>
    <xf numFmtId="0" fontId="21" fillId="0" borderId="2" xfId="5" applyFont="1" applyFill="1" applyBorder="1" applyAlignment="1" applyProtection="1">
      <alignment vertical="center"/>
    </xf>
    <xf numFmtId="3" fontId="58" fillId="0" borderId="2" xfId="0" applyNumberFormat="1" applyFont="1" applyFill="1" applyBorder="1" applyAlignment="1" applyProtection="1">
      <alignment vertical="center"/>
    </xf>
    <xf numFmtId="0" fontId="59" fillId="0" borderId="2" xfId="0" applyFont="1" applyFill="1" applyBorder="1" applyAlignment="1" applyProtection="1">
      <alignment vertical="center"/>
    </xf>
    <xf numFmtId="0" fontId="60" fillId="0" borderId="14" xfId="0" applyFont="1" applyFill="1" applyBorder="1" applyAlignment="1">
      <alignment horizontal="left" vertical="center" wrapText="1"/>
    </xf>
    <xf numFmtId="0" fontId="27" fillId="0" borderId="2" xfId="0" applyFont="1" applyBorder="1"/>
    <xf numFmtId="0" fontId="27" fillId="0" borderId="6" xfId="0" applyFont="1" applyFill="1" applyBorder="1" applyAlignment="1">
      <alignment wrapText="1"/>
    </xf>
    <xf numFmtId="3" fontId="55" fillId="0" borderId="55" xfId="0" applyNumberFormat="1" applyFont="1" applyFill="1" applyBorder="1"/>
    <xf numFmtId="0" fontId="28" fillId="0" borderId="14" xfId="5" applyFont="1" applyFill="1" applyBorder="1" applyAlignment="1" applyProtection="1">
      <alignment horizontal="left" vertical="center" indent="1"/>
    </xf>
    <xf numFmtId="164" fontId="12" fillId="0" borderId="1" xfId="0" applyNumberFormat="1" applyFont="1" applyFill="1" applyBorder="1" applyAlignment="1" applyProtection="1">
      <alignment horizontal="right" vertical="center" wrapText="1" indent="1"/>
    </xf>
    <xf numFmtId="0" fontId="52" fillId="0" borderId="3" xfId="0" applyNumberFormat="1" applyFont="1" applyBorder="1"/>
    <xf numFmtId="164" fontId="3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" xfId="5" applyNumberFormat="1" applyFont="1" applyFill="1" applyBorder="1" applyAlignment="1" applyProtection="1">
      <alignment vertical="center"/>
      <protection locked="0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45" fillId="0" borderId="48" xfId="4" applyNumberFormat="1" applyFont="1" applyFill="1" applyBorder="1" applyAlignment="1" applyProtection="1">
      <alignment horizontal="left" vertical="center"/>
    </xf>
    <xf numFmtId="164" fontId="45" fillId="0" borderId="48" xfId="4" applyNumberFormat="1" applyFont="1" applyFill="1" applyBorder="1" applyAlignment="1" applyProtection="1">
      <alignment horizontal="left"/>
    </xf>
    <xf numFmtId="164" fontId="23" fillId="0" borderId="52" xfId="0" applyNumberFormat="1" applyFont="1" applyFill="1" applyBorder="1" applyAlignment="1" applyProtection="1">
      <alignment horizontal="center" vertical="center" wrapText="1"/>
    </xf>
    <xf numFmtId="164" fontId="23" fillId="0" borderId="58" xfId="0" applyNumberFormat="1" applyFont="1" applyFill="1" applyBorder="1" applyAlignment="1" applyProtection="1">
      <alignment horizontal="center" vertical="center" wrapText="1"/>
    </xf>
    <xf numFmtId="164" fontId="47" fillId="0" borderId="0" xfId="0" applyNumberFormat="1" applyFont="1" applyFill="1" applyAlignment="1" applyProtection="1">
      <alignment horizontal="center" textRotation="180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1" fillId="0" borderId="21" xfId="4" applyFont="1" applyFill="1" applyBorder="1" applyAlignment="1">
      <alignment horizontal="center" vertical="center" wrapText="1"/>
    </xf>
    <xf numFmtId="0" fontId="31" fillId="0" borderId="22" xfId="4" applyFont="1" applyFill="1" applyBorder="1" applyAlignment="1">
      <alignment horizontal="center" vertical="center" wrapText="1"/>
    </xf>
    <xf numFmtId="0" fontId="31" fillId="0" borderId="20" xfId="4" applyFont="1" applyFill="1" applyBorder="1" applyAlignment="1">
      <alignment horizontal="center" vertical="center" wrapText="1"/>
    </xf>
    <xf numFmtId="0" fontId="31" fillId="0" borderId="19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0" fillId="0" borderId="9" xfId="4" applyFont="1" applyFill="1" applyBorder="1" applyAlignment="1" applyProtection="1">
      <alignment horizontal="left"/>
    </xf>
    <xf numFmtId="0" fontId="30" fillId="0" borderId="7" xfId="4" applyFont="1" applyFill="1" applyBorder="1" applyAlignment="1" applyProtection="1">
      <alignment horizontal="left"/>
    </xf>
    <xf numFmtId="0" fontId="21" fillId="0" borderId="38" xfId="4" applyFont="1" applyFill="1" applyBorder="1" applyAlignment="1">
      <alignment horizontal="justify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20" fillId="0" borderId="55" xfId="5" applyFont="1" applyFill="1" applyBorder="1" applyAlignment="1" applyProtection="1">
      <alignment horizontal="left" vertical="center" indent="1"/>
    </xf>
    <xf numFmtId="0" fontId="20" fillId="0" borderId="27" xfId="5" applyFont="1" applyFill="1" applyBorder="1" applyAlignment="1" applyProtection="1">
      <alignment horizontal="left" vertical="center" indent="1"/>
    </xf>
    <xf numFmtId="0" fontId="20" fillId="0" borderId="34" xfId="5" applyFont="1" applyFill="1" applyBorder="1" applyAlignment="1" applyProtection="1">
      <alignment horizontal="left" vertical="center" indent="1"/>
    </xf>
    <xf numFmtId="0" fontId="23" fillId="0" borderId="0" xfId="5" applyFont="1" applyFill="1" applyAlignment="1" applyProtection="1">
      <alignment horizontal="center" wrapText="1"/>
    </xf>
    <xf numFmtId="0" fontId="23" fillId="0" borderId="0" xfId="5" applyFont="1" applyFill="1" applyAlignment="1" applyProtection="1">
      <alignment horizontal="center"/>
    </xf>
    <xf numFmtId="0" fontId="23" fillId="0" borderId="0" xfId="0" applyFont="1" applyAlignment="1">
      <alignment horizontal="center" wrapText="1"/>
    </xf>
    <xf numFmtId="0" fontId="45" fillId="0" borderId="0" xfId="0" applyFont="1" applyAlignment="1" applyProtection="1">
      <alignment horizontal="right"/>
    </xf>
    <xf numFmtId="0" fontId="23" fillId="0" borderId="26" xfId="0" applyFont="1" applyBorder="1" applyAlignment="1" applyProtection="1">
      <alignment horizontal="left" vertical="center" indent="2"/>
    </xf>
    <xf numFmtId="0" fontId="23" fillId="0" borderId="28" xfId="0" applyFont="1" applyBorder="1" applyAlignment="1" applyProtection="1">
      <alignment horizontal="left" vertical="center" indent="2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0000"/>
  </sheetPr>
  <dimension ref="A2:I133"/>
  <sheetViews>
    <sheetView zoomScale="120" zoomScaleNormal="120" zoomScaleSheetLayoutView="100" workbookViewId="0">
      <selection activeCell="C114" sqref="C114"/>
    </sheetView>
  </sheetViews>
  <sheetFormatPr defaultRowHeight="15.75" x14ac:dyDescent="0.25"/>
  <cols>
    <col min="1" max="1" width="9.5" style="156" customWidth="1"/>
    <col min="2" max="2" width="91.6640625" style="156" customWidth="1"/>
    <col min="3" max="3" width="21.6640625" style="157" customWidth="1"/>
    <col min="4" max="4" width="9" style="156" customWidth="1"/>
    <col min="5" max="5" width="9.33203125" style="156"/>
    <col min="6" max="6" width="11.83203125" style="156" bestFit="1" customWidth="1"/>
    <col min="7" max="16384" width="9.33203125" style="156"/>
  </cols>
  <sheetData>
    <row r="2" spans="1:3" x14ac:dyDescent="0.25">
      <c r="A2" s="430" t="s">
        <v>6</v>
      </c>
      <c r="B2" s="430"/>
      <c r="C2" s="430"/>
    </row>
    <row r="3" spans="1:3" ht="16.5" thickBot="1" x14ac:dyDescent="0.3">
      <c r="A3" s="431" t="s">
        <v>96</v>
      </c>
      <c r="B3" s="431"/>
      <c r="C3" s="249" t="s">
        <v>403</v>
      </c>
    </row>
    <row r="4" spans="1:3" ht="32.25" thickBot="1" x14ac:dyDescent="0.3">
      <c r="A4" s="250" t="s">
        <v>52</v>
      </c>
      <c r="B4" s="251" t="s">
        <v>8</v>
      </c>
      <c r="C4" s="252" t="s">
        <v>406</v>
      </c>
    </row>
    <row r="5" spans="1:3" s="305" customFormat="1" ht="16.5" thickBot="1" x14ac:dyDescent="0.3">
      <c r="A5" s="253">
        <v>1</v>
      </c>
      <c r="B5" s="254">
        <v>2</v>
      </c>
      <c r="C5" s="255">
        <v>3</v>
      </c>
    </row>
    <row r="6" spans="1:3" s="305" customFormat="1" ht="16.5" thickBot="1" x14ac:dyDescent="0.3">
      <c r="A6" s="256" t="s">
        <v>9</v>
      </c>
      <c r="B6" s="257" t="s">
        <v>140</v>
      </c>
      <c r="C6" s="258">
        <f>+C7+C8+C9+C10+C11+C12</f>
        <v>29351718</v>
      </c>
    </row>
    <row r="7" spans="1:3" s="305" customFormat="1" ht="31.5" x14ac:dyDescent="0.25">
      <c r="A7" s="259" t="s">
        <v>76</v>
      </c>
      <c r="B7" s="260" t="s">
        <v>388</v>
      </c>
      <c r="C7" s="261">
        <v>11073806</v>
      </c>
    </row>
    <row r="8" spans="1:3" s="305" customFormat="1" x14ac:dyDescent="0.25">
      <c r="A8" s="262" t="s">
        <v>77</v>
      </c>
      <c r="B8" s="263" t="s">
        <v>393</v>
      </c>
      <c r="C8" s="264">
        <v>12586700</v>
      </c>
    </row>
    <row r="9" spans="1:3" s="305" customFormat="1" x14ac:dyDescent="0.25">
      <c r="A9" s="262" t="s">
        <v>78</v>
      </c>
      <c r="B9" s="263" t="s">
        <v>402</v>
      </c>
      <c r="C9" s="264"/>
    </row>
    <row r="10" spans="1:3" s="305" customFormat="1" x14ac:dyDescent="0.25">
      <c r="A10" s="262" t="s">
        <v>79</v>
      </c>
      <c r="B10" s="263" t="s">
        <v>413</v>
      </c>
      <c r="C10" s="264">
        <v>377340</v>
      </c>
    </row>
    <row r="11" spans="1:3" s="305" customFormat="1" x14ac:dyDescent="0.25">
      <c r="A11" s="262" t="s">
        <v>92</v>
      </c>
      <c r="B11" s="263" t="s">
        <v>389</v>
      </c>
      <c r="C11" s="264">
        <v>2270000</v>
      </c>
    </row>
    <row r="12" spans="1:3" s="305" customFormat="1" ht="16.5" thickBot="1" x14ac:dyDescent="0.3">
      <c r="A12" s="265" t="s">
        <v>80</v>
      </c>
      <c r="B12" s="263" t="s">
        <v>414</v>
      </c>
      <c r="C12" s="264">
        <v>3043872</v>
      </c>
    </row>
    <row r="13" spans="1:3" s="305" customFormat="1" ht="16.5" thickBot="1" x14ac:dyDescent="0.3">
      <c r="A13" s="256" t="s">
        <v>10</v>
      </c>
      <c r="B13" s="267" t="s">
        <v>146</v>
      </c>
      <c r="C13" s="258">
        <f>+C14+C15+C16+C17+C18</f>
        <v>16376748</v>
      </c>
    </row>
    <row r="14" spans="1:3" s="305" customFormat="1" x14ac:dyDescent="0.25">
      <c r="A14" s="259" t="s">
        <v>81</v>
      </c>
      <c r="B14" s="263" t="s">
        <v>400</v>
      </c>
      <c r="C14" s="261">
        <v>16376748</v>
      </c>
    </row>
    <row r="15" spans="1:3" s="305" customFormat="1" x14ac:dyDescent="0.25">
      <c r="A15" s="262" t="s">
        <v>82</v>
      </c>
      <c r="B15" s="263" t="s">
        <v>401</v>
      </c>
      <c r="C15" s="264"/>
    </row>
    <row r="16" spans="1:3" s="305" customFormat="1" x14ac:dyDescent="0.25">
      <c r="A16" s="262" t="s">
        <v>83</v>
      </c>
      <c r="B16" s="263"/>
      <c r="C16" s="264"/>
    </row>
    <row r="17" spans="1:3" s="305" customFormat="1" x14ac:dyDescent="0.25">
      <c r="A17" s="262" t="s">
        <v>84</v>
      </c>
      <c r="B17" s="263"/>
      <c r="C17" s="264"/>
    </row>
    <row r="18" spans="1:3" s="305" customFormat="1" x14ac:dyDescent="0.25">
      <c r="A18" s="262" t="s">
        <v>85</v>
      </c>
      <c r="B18" s="263"/>
      <c r="C18" s="264"/>
    </row>
    <row r="19" spans="1:3" s="305" customFormat="1" ht="16.5" thickBot="1" x14ac:dyDescent="0.3">
      <c r="A19" s="265" t="s">
        <v>90</v>
      </c>
      <c r="B19" s="266"/>
      <c r="C19" s="268"/>
    </row>
    <row r="20" spans="1:3" s="305" customFormat="1" ht="16.5" thickBot="1" x14ac:dyDescent="0.3">
      <c r="A20" s="256" t="s">
        <v>11</v>
      </c>
      <c r="B20" s="257" t="s">
        <v>151</v>
      </c>
      <c r="C20" s="258">
        <f>+C21+C22+C23+C24+C25</f>
        <v>0</v>
      </c>
    </row>
    <row r="21" spans="1:3" s="305" customFormat="1" x14ac:dyDescent="0.25">
      <c r="A21" s="259" t="s">
        <v>65</v>
      </c>
      <c r="B21" s="260" t="s">
        <v>152</v>
      </c>
      <c r="C21" s="261"/>
    </row>
    <row r="22" spans="1:3" s="305" customFormat="1" x14ac:dyDescent="0.25">
      <c r="A22" s="262" t="s">
        <v>66</v>
      </c>
      <c r="B22" s="263" t="s">
        <v>153</v>
      </c>
      <c r="C22" s="264"/>
    </row>
    <row r="23" spans="1:3" s="305" customFormat="1" x14ac:dyDescent="0.25">
      <c r="A23" s="262" t="s">
        <v>67</v>
      </c>
      <c r="B23" s="263" t="s">
        <v>302</v>
      </c>
      <c r="C23" s="264"/>
    </row>
    <row r="24" spans="1:3" s="305" customFormat="1" x14ac:dyDescent="0.25">
      <c r="A24" s="262" t="s">
        <v>68</v>
      </c>
      <c r="B24" s="263" t="s">
        <v>303</v>
      </c>
      <c r="C24" s="264"/>
    </row>
    <row r="25" spans="1:3" s="305" customFormat="1" x14ac:dyDescent="0.25">
      <c r="A25" s="262" t="s">
        <v>99</v>
      </c>
      <c r="B25" s="263" t="s">
        <v>379</v>
      </c>
      <c r="C25" s="264"/>
    </row>
    <row r="26" spans="1:3" s="305" customFormat="1" ht="16.5" thickBot="1" x14ac:dyDescent="0.3">
      <c r="A26" s="265" t="s">
        <v>100</v>
      </c>
      <c r="B26" s="266" t="s">
        <v>390</v>
      </c>
      <c r="C26" s="268"/>
    </row>
    <row r="27" spans="1:3" s="305" customFormat="1" ht="16.5" thickBot="1" x14ac:dyDescent="0.3">
      <c r="A27" s="256" t="s">
        <v>101</v>
      </c>
      <c r="B27" s="257" t="s">
        <v>156</v>
      </c>
      <c r="C27" s="269">
        <f>SUM(C32)</f>
        <v>1892458</v>
      </c>
    </row>
    <row r="28" spans="1:3" s="305" customFormat="1" x14ac:dyDescent="0.25">
      <c r="A28" s="259" t="s">
        <v>157</v>
      </c>
      <c r="B28" s="260" t="s">
        <v>163</v>
      </c>
      <c r="C28" s="270"/>
    </row>
    <row r="29" spans="1:3" s="305" customFormat="1" x14ac:dyDescent="0.25">
      <c r="A29" s="262" t="s">
        <v>158</v>
      </c>
      <c r="B29" s="263" t="s">
        <v>164</v>
      </c>
      <c r="C29" s="264"/>
    </row>
    <row r="30" spans="1:3" s="305" customFormat="1" x14ac:dyDescent="0.25">
      <c r="A30" s="262"/>
      <c r="B30" s="263" t="s">
        <v>331</v>
      </c>
      <c r="C30" s="264"/>
    </row>
    <row r="31" spans="1:3" s="305" customFormat="1" x14ac:dyDescent="0.25">
      <c r="A31" s="262"/>
      <c r="B31" s="263" t="s">
        <v>309</v>
      </c>
      <c r="C31" s="264"/>
    </row>
    <row r="32" spans="1:3" s="305" customFormat="1" x14ac:dyDescent="0.25">
      <c r="A32" s="262" t="s">
        <v>159</v>
      </c>
      <c r="B32" s="263" t="s">
        <v>165</v>
      </c>
      <c r="C32" s="264">
        <f>SUM(C33)</f>
        <v>1892458</v>
      </c>
    </row>
    <row r="33" spans="1:3" s="305" customFormat="1" x14ac:dyDescent="0.25">
      <c r="A33" s="262"/>
      <c r="B33" s="263" t="s">
        <v>310</v>
      </c>
      <c r="C33" s="264">
        <v>1892458</v>
      </c>
    </row>
    <row r="34" spans="1:3" s="305" customFormat="1" x14ac:dyDescent="0.25">
      <c r="A34" s="262"/>
      <c r="B34" s="263" t="s">
        <v>311</v>
      </c>
      <c r="C34" s="264"/>
    </row>
    <row r="35" spans="1:3" s="305" customFormat="1" x14ac:dyDescent="0.25">
      <c r="A35" s="262" t="s">
        <v>160</v>
      </c>
      <c r="B35" s="263" t="s">
        <v>166</v>
      </c>
      <c r="C35" s="264"/>
    </row>
    <row r="36" spans="1:3" s="305" customFormat="1" x14ac:dyDescent="0.25">
      <c r="A36" s="262" t="s">
        <v>161</v>
      </c>
      <c r="B36" s="263" t="s">
        <v>167</v>
      </c>
      <c r="C36" s="264"/>
    </row>
    <row r="37" spans="1:3" s="305" customFormat="1" x14ac:dyDescent="0.25">
      <c r="A37" s="265"/>
      <c r="B37" s="266" t="s">
        <v>312</v>
      </c>
      <c r="C37" s="268"/>
    </row>
    <row r="38" spans="1:3" s="305" customFormat="1" ht="16.5" thickBot="1" x14ac:dyDescent="0.3">
      <c r="A38" s="265" t="s">
        <v>162</v>
      </c>
      <c r="B38" s="266" t="s">
        <v>168</v>
      </c>
      <c r="C38" s="268"/>
    </row>
    <row r="39" spans="1:3" s="305" customFormat="1" ht="16.5" thickBot="1" x14ac:dyDescent="0.3">
      <c r="A39" s="256" t="s">
        <v>13</v>
      </c>
      <c r="B39" s="257" t="s">
        <v>169</v>
      </c>
      <c r="C39" s="258">
        <f>SUM(C40:C49)</f>
        <v>70000</v>
      </c>
    </row>
    <row r="40" spans="1:3" s="305" customFormat="1" x14ac:dyDescent="0.25">
      <c r="A40" s="259" t="s">
        <v>69</v>
      </c>
      <c r="B40" s="260" t="s">
        <v>172</v>
      </c>
      <c r="C40" s="261"/>
    </row>
    <row r="41" spans="1:3" s="305" customFormat="1" x14ac:dyDescent="0.25">
      <c r="A41" s="262" t="s">
        <v>70</v>
      </c>
      <c r="B41" s="263" t="s">
        <v>173</v>
      </c>
      <c r="C41" s="264"/>
    </row>
    <row r="42" spans="1:3" s="305" customFormat="1" x14ac:dyDescent="0.25">
      <c r="A42" s="262" t="s">
        <v>71</v>
      </c>
      <c r="B42" s="263" t="s">
        <v>174</v>
      </c>
      <c r="C42" s="264"/>
    </row>
    <row r="43" spans="1:3" s="305" customFormat="1" x14ac:dyDescent="0.25">
      <c r="A43" s="262" t="s">
        <v>103</v>
      </c>
      <c r="B43" s="263" t="s">
        <v>175</v>
      </c>
      <c r="C43" s="264"/>
    </row>
    <row r="44" spans="1:3" s="305" customFormat="1" x14ac:dyDescent="0.25">
      <c r="A44" s="262" t="s">
        <v>104</v>
      </c>
      <c r="B44" s="263" t="s">
        <v>313</v>
      </c>
      <c r="C44" s="264"/>
    </row>
    <row r="45" spans="1:3" s="305" customFormat="1" x14ac:dyDescent="0.25">
      <c r="A45" s="262" t="s">
        <v>105</v>
      </c>
      <c r="B45" s="263" t="s">
        <v>177</v>
      </c>
      <c r="C45" s="264"/>
    </row>
    <row r="46" spans="1:3" s="305" customFormat="1" x14ac:dyDescent="0.25">
      <c r="A46" s="262" t="s">
        <v>106</v>
      </c>
      <c r="B46" s="263" t="s">
        <v>178</v>
      </c>
      <c r="C46" s="264"/>
    </row>
    <row r="47" spans="1:3" s="305" customFormat="1" x14ac:dyDescent="0.25">
      <c r="A47" s="262" t="s">
        <v>107</v>
      </c>
      <c r="B47" s="263" t="s">
        <v>179</v>
      </c>
      <c r="C47" s="264"/>
    </row>
    <row r="48" spans="1:3" s="305" customFormat="1" x14ac:dyDescent="0.25">
      <c r="A48" s="262" t="s">
        <v>170</v>
      </c>
      <c r="B48" s="263" t="s">
        <v>180</v>
      </c>
      <c r="C48" s="271"/>
    </row>
    <row r="49" spans="1:3" s="305" customFormat="1" ht="16.5" thickBot="1" x14ac:dyDescent="0.3">
      <c r="A49" s="265" t="s">
        <v>171</v>
      </c>
      <c r="B49" s="266" t="s">
        <v>181</v>
      </c>
      <c r="C49" s="272">
        <v>70000</v>
      </c>
    </row>
    <row r="50" spans="1:3" s="305" customFormat="1" ht="16.5" thickBot="1" x14ac:dyDescent="0.3">
      <c r="A50" s="256" t="s">
        <v>14</v>
      </c>
      <c r="B50" s="257" t="s">
        <v>182</v>
      </c>
      <c r="C50" s="258">
        <f>SUM(C51:C55)</f>
        <v>0</v>
      </c>
    </row>
    <row r="51" spans="1:3" s="305" customFormat="1" x14ac:dyDescent="0.25">
      <c r="A51" s="259" t="s">
        <v>72</v>
      </c>
      <c r="B51" s="260" t="s">
        <v>186</v>
      </c>
      <c r="C51" s="273"/>
    </row>
    <row r="52" spans="1:3" s="305" customFormat="1" x14ac:dyDescent="0.25">
      <c r="A52" s="262" t="s">
        <v>73</v>
      </c>
      <c r="B52" s="263" t="s">
        <v>187</v>
      </c>
      <c r="C52" s="271"/>
    </row>
    <row r="53" spans="1:3" s="305" customFormat="1" x14ac:dyDescent="0.25">
      <c r="A53" s="262" t="s">
        <v>183</v>
      </c>
      <c r="B53" s="263" t="s">
        <v>188</v>
      </c>
      <c r="C53" s="271"/>
    </row>
    <row r="54" spans="1:3" s="305" customFormat="1" x14ac:dyDescent="0.25">
      <c r="A54" s="262" t="s">
        <v>184</v>
      </c>
      <c r="B54" s="263" t="s">
        <v>189</v>
      </c>
      <c r="C54" s="271"/>
    </row>
    <row r="55" spans="1:3" s="305" customFormat="1" ht="16.5" thickBot="1" x14ac:dyDescent="0.3">
      <c r="A55" s="265" t="s">
        <v>185</v>
      </c>
      <c r="B55" s="266" t="s">
        <v>190</v>
      </c>
      <c r="C55" s="272"/>
    </row>
    <row r="56" spans="1:3" s="305" customFormat="1" ht="16.5" thickBot="1" x14ac:dyDescent="0.3">
      <c r="A56" s="256" t="s">
        <v>108</v>
      </c>
      <c r="B56" s="257" t="s">
        <v>191</v>
      </c>
      <c r="C56" s="258">
        <f>SUM(C57:C59)</f>
        <v>0</v>
      </c>
    </row>
    <row r="57" spans="1:3" s="305" customFormat="1" x14ac:dyDescent="0.25">
      <c r="A57" s="259" t="s">
        <v>74</v>
      </c>
      <c r="B57" s="260" t="s">
        <v>192</v>
      </c>
      <c r="C57" s="261"/>
    </row>
    <row r="58" spans="1:3" s="305" customFormat="1" x14ac:dyDescent="0.25">
      <c r="A58" s="262" t="s">
        <v>75</v>
      </c>
      <c r="B58" s="263" t="s">
        <v>304</v>
      </c>
      <c r="C58" s="264"/>
    </row>
    <row r="59" spans="1:3" s="305" customFormat="1" x14ac:dyDescent="0.25">
      <c r="A59" s="262" t="s">
        <v>195</v>
      </c>
      <c r="B59" s="263" t="s">
        <v>193</v>
      </c>
      <c r="C59" s="264"/>
    </row>
    <row r="60" spans="1:3" s="305" customFormat="1" ht="16.5" thickBot="1" x14ac:dyDescent="0.3">
      <c r="A60" s="265" t="s">
        <v>196</v>
      </c>
      <c r="B60" s="266" t="s">
        <v>194</v>
      </c>
      <c r="C60" s="268"/>
    </row>
    <row r="61" spans="1:3" s="305" customFormat="1" ht="16.5" thickBot="1" x14ac:dyDescent="0.3">
      <c r="A61" s="256" t="s">
        <v>16</v>
      </c>
      <c r="B61" s="267" t="s">
        <v>197</v>
      </c>
      <c r="C61" s="258">
        <f>SUM(C62:C64)</f>
        <v>0</v>
      </c>
    </row>
    <row r="62" spans="1:3" s="305" customFormat="1" x14ac:dyDescent="0.25">
      <c r="A62" s="259" t="s">
        <v>109</v>
      </c>
      <c r="B62" s="260" t="s">
        <v>199</v>
      </c>
      <c r="C62" s="271"/>
    </row>
    <row r="63" spans="1:3" s="305" customFormat="1" x14ac:dyDescent="0.25">
      <c r="A63" s="262" t="s">
        <v>110</v>
      </c>
      <c r="B63" s="263" t="s">
        <v>305</v>
      </c>
      <c r="C63" s="271"/>
    </row>
    <row r="64" spans="1:3" s="305" customFormat="1" x14ac:dyDescent="0.25">
      <c r="A64" s="262" t="s">
        <v>131</v>
      </c>
      <c r="B64" s="263" t="s">
        <v>200</v>
      </c>
      <c r="C64" s="271"/>
    </row>
    <row r="65" spans="1:3" s="305" customFormat="1" ht="16.5" thickBot="1" x14ac:dyDescent="0.3">
      <c r="A65" s="265" t="s">
        <v>198</v>
      </c>
      <c r="B65" s="266" t="s">
        <v>314</v>
      </c>
      <c r="C65" s="271"/>
    </row>
    <row r="66" spans="1:3" s="305" customFormat="1" ht="16.5" thickBot="1" x14ac:dyDescent="0.3">
      <c r="A66" s="256" t="s">
        <v>17</v>
      </c>
      <c r="B66" s="257" t="s">
        <v>202</v>
      </c>
      <c r="C66" s="269">
        <f>+C6+C13+C20+C27+C39+C50+C56+C61</f>
        <v>47690924</v>
      </c>
    </row>
    <row r="67" spans="1:3" s="305" customFormat="1" ht="16.5" thickBot="1" x14ac:dyDescent="0.3">
      <c r="A67" s="274" t="s">
        <v>203</v>
      </c>
      <c r="B67" s="267" t="s">
        <v>204</v>
      </c>
      <c r="C67" s="258">
        <f>SUM(C68:C70)</f>
        <v>0</v>
      </c>
    </row>
    <row r="68" spans="1:3" s="305" customFormat="1" x14ac:dyDescent="0.25">
      <c r="A68" s="259" t="s">
        <v>237</v>
      </c>
      <c r="B68" s="260" t="s">
        <v>205</v>
      </c>
      <c r="C68" s="271"/>
    </row>
    <row r="69" spans="1:3" s="305" customFormat="1" x14ac:dyDescent="0.25">
      <c r="A69" s="262" t="s">
        <v>246</v>
      </c>
      <c r="B69" s="263" t="s">
        <v>206</v>
      </c>
      <c r="C69" s="271"/>
    </row>
    <row r="70" spans="1:3" s="305" customFormat="1" ht="16.5" thickBot="1" x14ac:dyDescent="0.3">
      <c r="A70" s="265" t="s">
        <v>247</v>
      </c>
      <c r="B70" s="275" t="s">
        <v>207</v>
      </c>
      <c r="C70" s="271"/>
    </row>
    <row r="71" spans="1:3" s="305" customFormat="1" ht="16.5" thickBot="1" x14ac:dyDescent="0.3">
      <c r="A71" s="274" t="s">
        <v>208</v>
      </c>
      <c r="B71" s="267" t="s">
        <v>209</v>
      </c>
      <c r="C71" s="258">
        <f>SUM(C72:C75)</f>
        <v>0</v>
      </c>
    </row>
    <row r="72" spans="1:3" s="305" customFormat="1" x14ac:dyDescent="0.25">
      <c r="A72" s="259" t="s">
        <v>93</v>
      </c>
      <c r="B72" s="260" t="s">
        <v>210</v>
      </c>
      <c r="C72" s="271"/>
    </row>
    <row r="73" spans="1:3" s="305" customFormat="1" x14ac:dyDescent="0.25">
      <c r="A73" s="262" t="s">
        <v>94</v>
      </c>
      <c r="B73" s="263" t="s">
        <v>211</v>
      </c>
      <c r="C73" s="271"/>
    </row>
    <row r="74" spans="1:3" s="305" customFormat="1" x14ac:dyDescent="0.25">
      <c r="A74" s="262" t="s">
        <v>238</v>
      </c>
      <c r="B74" s="263" t="s">
        <v>212</v>
      </c>
      <c r="C74" s="271"/>
    </row>
    <row r="75" spans="1:3" s="305" customFormat="1" ht="16.5" thickBot="1" x14ac:dyDescent="0.3">
      <c r="A75" s="265" t="s">
        <v>239</v>
      </c>
      <c r="B75" s="266" t="s">
        <v>213</v>
      </c>
      <c r="C75" s="271"/>
    </row>
    <row r="76" spans="1:3" s="305" customFormat="1" ht="16.5" thickBot="1" x14ac:dyDescent="0.3">
      <c r="A76" s="274" t="s">
        <v>214</v>
      </c>
      <c r="B76" s="267" t="s">
        <v>215</v>
      </c>
      <c r="C76" s="258">
        <f>SUM(C77:C78)</f>
        <v>11915893</v>
      </c>
    </row>
    <row r="77" spans="1:3" s="305" customFormat="1" x14ac:dyDescent="0.25">
      <c r="A77" s="259" t="s">
        <v>240</v>
      </c>
      <c r="B77" s="260" t="s">
        <v>216</v>
      </c>
      <c r="C77" s="271">
        <v>11915893</v>
      </c>
    </row>
    <row r="78" spans="1:3" s="305" customFormat="1" ht="16.5" thickBot="1" x14ac:dyDescent="0.3">
      <c r="A78" s="265" t="s">
        <v>241</v>
      </c>
      <c r="B78" s="266" t="s">
        <v>217</v>
      </c>
      <c r="C78" s="271"/>
    </row>
    <row r="79" spans="1:3" s="305" customFormat="1" ht="16.5" thickBot="1" x14ac:dyDescent="0.3">
      <c r="A79" s="274" t="s">
        <v>218</v>
      </c>
      <c r="B79" s="267" t="s">
        <v>219</v>
      </c>
      <c r="C79" s="258">
        <f>SUM(C80:C82)</f>
        <v>0</v>
      </c>
    </row>
    <row r="80" spans="1:3" s="305" customFormat="1" x14ac:dyDescent="0.25">
      <c r="A80" s="259" t="s">
        <v>242</v>
      </c>
      <c r="B80" s="260" t="s">
        <v>220</v>
      </c>
      <c r="C80" s="271"/>
    </row>
    <row r="81" spans="1:3" s="305" customFormat="1" x14ac:dyDescent="0.25">
      <c r="A81" s="262" t="s">
        <v>243</v>
      </c>
      <c r="B81" s="263" t="s">
        <v>221</v>
      </c>
      <c r="C81" s="271"/>
    </row>
    <row r="82" spans="1:3" s="305" customFormat="1" ht="16.5" thickBot="1" x14ac:dyDescent="0.3">
      <c r="A82" s="265" t="s">
        <v>244</v>
      </c>
      <c r="B82" s="266" t="s">
        <v>222</v>
      </c>
      <c r="C82" s="271"/>
    </row>
    <row r="83" spans="1:3" s="305" customFormat="1" ht="16.5" thickBot="1" x14ac:dyDescent="0.3">
      <c r="A83" s="274" t="s">
        <v>223</v>
      </c>
      <c r="B83" s="267" t="s">
        <v>245</v>
      </c>
      <c r="C83" s="258">
        <f>SUM(C84:C87)</f>
        <v>0</v>
      </c>
    </row>
    <row r="84" spans="1:3" s="305" customFormat="1" x14ac:dyDescent="0.25">
      <c r="A84" s="276" t="s">
        <v>224</v>
      </c>
      <c r="B84" s="260" t="s">
        <v>225</v>
      </c>
      <c r="C84" s="271"/>
    </row>
    <row r="85" spans="1:3" s="305" customFormat="1" x14ac:dyDescent="0.25">
      <c r="A85" s="277" t="s">
        <v>226</v>
      </c>
      <c r="B85" s="263" t="s">
        <v>227</v>
      </c>
      <c r="C85" s="271"/>
    </row>
    <row r="86" spans="1:3" s="305" customFormat="1" x14ac:dyDescent="0.25">
      <c r="A86" s="277" t="s">
        <v>228</v>
      </c>
      <c r="B86" s="263" t="s">
        <v>229</v>
      </c>
      <c r="C86" s="271"/>
    </row>
    <row r="87" spans="1:3" s="305" customFormat="1" ht="16.5" thickBot="1" x14ac:dyDescent="0.3">
      <c r="A87" s="278" t="s">
        <v>230</v>
      </c>
      <c r="B87" s="266" t="s">
        <v>231</v>
      </c>
      <c r="C87" s="271"/>
    </row>
    <row r="88" spans="1:3" s="305" customFormat="1" ht="16.5" thickBot="1" x14ac:dyDescent="0.3">
      <c r="A88" s="274" t="s">
        <v>232</v>
      </c>
      <c r="B88" s="267" t="s">
        <v>233</v>
      </c>
      <c r="C88" s="279"/>
    </row>
    <row r="89" spans="1:3" s="305" customFormat="1" ht="16.5" thickBot="1" x14ac:dyDescent="0.3">
      <c r="A89" s="274" t="s">
        <v>234</v>
      </c>
      <c r="B89" s="280" t="s">
        <v>235</v>
      </c>
      <c r="C89" s="269">
        <f>+C67+C71+C76+C79+C83+C88</f>
        <v>11915893</v>
      </c>
    </row>
    <row r="90" spans="1:3" s="305" customFormat="1" ht="32.25" thickBot="1" x14ac:dyDescent="0.3">
      <c r="A90" s="281" t="s">
        <v>248</v>
      </c>
      <c r="B90" s="282" t="s">
        <v>236</v>
      </c>
      <c r="C90" s="269">
        <f>SUM(C66+C89)</f>
        <v>59606817</v>
      </c>
    </row>
    <row r="91" spans="1:3" s="305" customFormat="1" x14ac:dyDescent="0.25">
      <c r="A91" s="4"/>
      <c r="B91" s="5"/>
      <c r="C91" s="140"/>
    </row>
    <row r="92" spans="1:3" x14ac:dyDescent="0.25">
      <c r="A92" s="430" t="s">
        <v>32</v>
      </c>
      <c r="B92" s="430"/>
      <c r="C92" s="430"/>
    </row>
    <row r="93" spans="1:3" s="306" customFormat="1" ht="16.5" thickBot="1" x14ac:dyDescent="0.3">
      <c r="A93" s="432" t="s">
        <v>97</v>
      </c>
      <c r="B93" s="432"/>
      <c r="C93" s="283" t="s">
        <v>130</v>
      </c>
    </row>
    <row r="94" spans="1:3" ht="32.25" thickBot="1" x14ac:dyDescent="0.3">
      <c r="A94" s="250" t="s">
        <v>52</v>
      </c>
      <c r="B94" s="251" t="s">
        <v>33</v>
      </c>
      <c r="C94" s="252" t="s">
        <v>406</v>
      </c>
    </row>
    <row r="95" spans="1:3" s="305" customFormat="1" ht="16.5" thickBot="1" x14ac:dyDescent="0.3">
      <c r="A95" s="250">
        <v>1</v>
      </c>
      <c r="B95" s="251">
        <v>2</v>
      </c>
      <c r="C95" s="252">
        <v>3</v>
      </c>
    </row>
    <row r="96" spans="1:3" ht="16.5" thickBot="1" x14ac:dyDescent="0.3">
      <c r="A96" s="284" t="s">
        <v>9</v>
      </c>
      <c r="B96" s="285" t="s">
        <v>329</v>
      </c>
      <c r="C96" s="286">
        <f>SUM(C97:C102)</f>
        <v>48527010</v>
      </c>
    </row>
    <row r="97" spans="1:3" x14ac:dyDescent="0.25">
      <c r="A97" s="287" t="s">
        <v>76</v>
      </c>
      <c r="B97" s="288" t="s">
        <v>409</v>
      </c>
      <c r="C97" s="289">
        <v>19222645</v>
      </c>
    </row>
    <row r="98" spans="1:3" x14ac:dyDescent="0.25">
      <c r="A98" s="262" t="s">
        <v>77</v>
      </c>
      <c r="B98" s="290" t="s">
        <v>111</v>
      </c>
      <c r="C98" s="264">
        <v>6052477</v>
      </c>
    </row>
    <row r="99" spans="1:3" x14ac:dyDescent="0.25">
      <c r="A99" s="262" t="s">
        <v>78</v>
      </c>
      <c r="B99" s="290" t="s">
        <v>91</v>
      </c>
      <c r="C99" s="268">
        <v>19223888</v>
      </c>
    </row>
    <row r="100" spans="1:3" x14ac:dyDescent="0.25">
      <c r="A100" s="262" t="s">
        <v>79</v>
      </c>
      <c r="B100" s="291" t="s">
        <v>391</v>
      </c>
      <c r="C100" s="268">
        <v>2800000</v>
      </c>
    </row>
    <row r="101" spans="1:3" x14ac:dyDescent="0.25">
      <c r="A101" s="262" t="s">
        <v>89</v>
      </c>
      <c r="B101" s="290" t="s">
        <v>410</v>
      </c>
      <c r="C101" s="264">
        <v>768000</v>
      </c>
    </row>
    <row r="102" spans="1:3" ht="16.5" thickBot="1" x14ac:dyDescent="0.3">
      <c r="A102" s="299" t="s">
        <v>411</v>
      </c>
      <c r="B102" s="292" t="s">
        <v>412</v>
      </c>
      <c r="C102" s="428">
        <v>460000</v>
      </c>
    </row>
    <row r="103" spans="1:3" ht="16.5" thickBot="1" x14ac:dyDescent="0.3">
      <c r="A103" s="256" t="s">
        <v>10</v>
      </c>
      <c r="B103" s="293" t="s">
        <v>330</v>
      </c>
      <c r="C103" s="258">
        <f>+C104+C106+C108</f>
        <v>588493</v>
      </c>
    </row>
    <row r="104" spans="1:3" x14ac:dyDescent="0.25">
      <c r="A104" s="259" t="s">
        <v>81</v>
      </c>
      <c r="B104" s="290" t="s">
        <v>129</v>
      </c>
      <c r="C104" s="261">
        <v>588493</v>
      </c>
    </row>
    <row r="105" spans="1:3" x14ac:dyDescent="0.25">
      <c r="A105" s="259" t="s">
        <v>82</v>
      </c>
      <c r="B105" s="294" t="s">
        <v>251</v>
      </c>
      <c r="C105" s="261"/>
    </row>
    <row r="106" spans="1:3" x14ac:dyDescent="0.25">
      <c r="A106" s="259" t="s">
        <v>83</v>
      </c>
      <c r="B106" s="294" t="s">
        <v>114</v>
      </c>
      <c r="C106" s="264"/>
    </row>
    <row r="107" spans="1:3" x14ac:dyDescent="0.25">
      <c r="A107" s="259" t="s">
        <v>84</v>
      </c>
      <c r="B107" s="294" t="s">
        <v>252</v>
      </c>
      <c r="C107" s="295"/>
    </row>
    <row r="108" spans="1:3" ht="16.5" thickBot="1" x14ac:dyDescent="0.3">
      <c r="A108" s="259" t="s">
        <v>85</v>
      </c>
      <c r="B108" s="296" t="s">
        <v>132</v>
      </c>
      <c r="C108" s="295"/>
    </row>
    <row r="109" spans="1:3" ht="16.5" thickBot="1" x14ac:dyDescent="0.3">
      <c r="A109" s="256" t="s">
        <v>11</v>
      </c>
      <c r="B109" s="297" t="s">
        <v>253</v>
      </c>
      <c r="C109" s="258">
        <f>SUM(C110)</f>
        <v>10491314</v>
      </c>
    </row>
    <row r="110" spans="1:3" x14ac:dyDescent="0.25">
      <c r="A110" s="259" t="s">
        <v>65</v>
      </c>
      <c r="B110" s="298" t="s">
        <v>44</v>
      </c>
      <c r="C110" s="261">
        <v>10491314</v>
      </c>
    </row>
    <row r="111" spans="1:3" ht="16.5" thickBot="1" x14ac:dyDescent="0.3">
      <c r="A111" s="265" t="s">
        <v>66</v>
      </c>
      <c r="B111" s="294" t="s">
        <v>45</v>
      </c>
      <c r="C111" s="268"/>
    </row>
    <row r="112" spans="1:3" ht="16.5" thickBot="1" x14ac:dyDescent="0.3">
      <c r="A112" s="256" t="s">
        <v>12</v>
      </c>
      <c r="B112" s="297" t="s">
        <v>254</v>
      </c>
      <c r="C112" s="258">
        <f>+C96+C103+C109</f>
        <v>59606817</v>
      </c>
    </row>
    <row r="113" spans="1:6" ht="16.5" thickBot="1" x14ac:dyDescent="0.3">
      <c r="A113" s="256" t="s">
        <v>13</v>
      </c>
      <c r="B113" s="297" t="s">
        <v>255</v>
      </c>
      <c r="C113" s="258">
        <f>+C114+C115+C116</f>
        <v>0</v>
      </c>
    </row>
    <row r="114" spans="1:6" x14ac:dyDescent="0.25">
      <c r="A114" s="259" t="s">
        <v>69</v>
      </c>
      <c r="B114" s="298" t="s">
        <v>256</v>
      </c>
      <c r="C114" s="295"/>
    </row>
    <row r="115" spans="1:6" x14ac:dyDescent="0.25">
      <c r="A115" s="259" t="s">
        <v>70</v>
      </c>
      <c r="B115" s="298" t="s">
        <v>257</v>
      </c>
      <c r="C115" s="295"/>
    </row>
    <row r="116" spans="1:6" ht="16.5" thickBot="1" x14ac:dyDescent="0.3">
      <c r="A116" s="299" t="s">
        <v>71</v>
      </c>
      <c r="B116" s="300" t="s">
        <v>258</v>
      </c>
      <c r="C116" s="295"/>
    </row>
    <row r="117" spans="1:6" ht="16.5" thickBot="1" x14ac:dyDescent="0.3">
      <c r="A117" s="256" t="s">
        <v>14</v>
      </c>
      <c r="B117" s="297" t="s">
        <v>291</v>
      </c>
      <c r="C117" s="258">
        <f>+C118+C119+C120+C121</f>
        <v>0</v>
      </c>
    </row>
    <row r="118" spans="1:6" x14ac:dyDescent="0.25">
      <c r="A118" s="259" t="s">
        <v>72</v>
      </c>
      <c r="B118" s="298" t="s">
        <v>259</v>
      </c>
      <c r="C118" s="295"/>
    </row>
    <row r="119" spans="1:6" x14ac:dyDescent="0.25">
      <c r="A119" s="259" t="s">
        <v>73</v>
      </c>
      <c r="B119" s="298" t="s">
        <v>260</v>
      </c>
      <c r="C119" s="295"/>
    </row>
    <row r="120" spans="1:6" x14ac:dyDescent="0.25">
      <c r="A120" s="259" t="s">
        <v>183</v>
      </c>
      <c r="B120" s="298" t="s">
        <v>261</v>
      </c>
      <c r="C120" s="295"/>
    </row>
    <row r="121" spans="1:6" ht="16.5" thickBot="1" x14ac:dyDescent="0.3">
      <c r="A121" s="299" t="s">
        <v>184</v>
      </c>
      <c r="B121" s="300" t="s">
        <v>262</v>
      </c>
      <c r="C121" s="295"/>
    </row>
    <row r="122" spans="1:6" ht="16.5" thickBot="1" x14ac:dyDescent="0.3">
      <c r="A122" s="256" t="s">
        <v>15</v>
      </c>
      <c r="B122" s="297" t="s">
        <v>263</v>
      </c>
      <c r="C122" s="269"/>
      <c r="F122" s="156" t="s">
        <v>392</v>
      </c>
    </row>
    <row r="123" spans="1:6" x14ac:dyDescent="0.25">
      <c r="A123" s="259" t="s">
        <v>74</v>
      </c>
      <c r="B123" s="298" t="s">
        <v>264</v>
      </c>
      <c r="C123" s="295"/>
    </row>
    <row r="124" spans="1:6" x14ac:dyDescent="0.25">
      <c r="A124" s="259" t="s">
        <v>75</v>
      </c>
      <c r="B124" s="298" t="s">
        <v>274</v>
      </c>
      <c r="C124" s="295"/>
    </row>
    <row r="125" spans="1:6" x14ac:dyDescent="0.25">
      <c r="A125" s="259" t="s">
        <v>195</v>
      </c>
      <c r="B125" s="298" t="s">
        <v>265</v>
      </c>
      <c r="C125" s="295"/>
    </row>
    <row r="126" spans="1:6" ht="16.5" thickBot="1" x14ac:dyDescent="0.3">
      <c r="A126" s="299" t="s">
        <v>196</v>
      </c>
      <c r="B126" s="300" t="s">
        <v>266</v>
      </c>
      <c r="C126" s="295"/>
    </row>
    <row r="127" spans="1:6" ht="16.5" thickBot="1" x14ac:dyDescent="0.3">
      <c r="A127" s="256" t="s">
        <v>16</v>
      </c>
      <c r="B127" s="297" t="s">
        <v>267</v>
      </c>
      <c r="C127" s="301">
        <f>+C128+C129+C130+C131</f>
        <v>0</v>
      </c>
    </row>
    <row r="128" spans="1:6" x14ac:dyDescent="0.25">
      <c r="A128" s="259" t="s">
        <v>109</v>
      </c>
      <c r="B128" s="298" t="s">
        <v>268</v>
      </c>
      <c r="C128" s="295"/>
    </row>
    <row r="129" spans="1:9" x14ac:dyDescent="0.25">
      <c r="A129" s="259" t="s">
        <v>110</v>
      </c>
      <c r="B129" s="298" t="s">
        <v>269</v>
      </c>
      <c r="C129" s="295"/>
    </row>
    <row r="130" spans="1:9" x14ac:dyDescent="0.25">
      <c r="A130" s="259" t="s">
        <v>131</v>
      </c>
      <c r="B130" s="298" t="s">
        <v>270</v>
      </c>
      <c r="C130" s="295"/>
    </row>
    <row r="131" spans="1:9" ht="16.5" thickBot="1" x14ac:dyDescent="0.3">
      <c r="A131" s="259" t="s">
        <v>198</v>
      </c>
      <c r="B131" s="298" t="s">
        <v>271</v>
      </c>
      <c r="C131" s="295"/>
    </row>
    <row r="132" spans="1:9" ht="16.5" thickBot="1" x14ac:dyDescent="0.3">
      <c r="A132" s="256" t="s">
        <v>17</v>
      </c>
      <c r="B132" s="297" t="s">
        <v>272</v>
      </c>
      <c r="C132" s="302">
        <f>+C113+C117+C122+C127</f>
        <v>0</v>
      </c>
      <c r="F132" s="178"/>
      <c r="G132" s="179"/>
      <c r="H132" s="179"/>
      <c r="I132" s="179"/>
    </row>
    <row r="133" spans="1:9" s="305" customFormat="1" ht="16.5" thickBot="1" x14ac:dyDescent="0.3">
      <c r="A133" s="303" t="s">
        <v>18</v>
      </c>
      <c r="B133" s="304" t="s">
        <v>273</v>
      </c>
      <c r="C133" s="302">
        <f>+C112+C132</f>
        <v>59606817</v>
      </c>
    </row>
  </sheetData>
  <mergeCells count="4">
    <mergeCell ref="A2:C2"/>
    <mergeCell ref="A3:B3"/>
    <mergeCell ref="A93:B93"/>
    <mergeCell ref="A92:C92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0" fitToHeight="2" orientation="portrait" r:id="rId1"/>
  <headerFooter alignWithMargins="0">
    <oddHeader xml:space="preserve">&amp;C&amp;"Times New Roman CE,Félkövér"&amp;12Nemeske Község Önkormányzata 
2021.ÉVI KÖLTSÉGVETÉSÉNEK ÖSSZEVONT MÉRLEGE
pénzforgalmi szemléletben, közgazdasági osztályozás szerint&amp;R&amp;"Times New Roman CE,Félkövér dőlt"&amp;11 1. melléklet </oddHeader>
  </headerFooter>
  <rowBreaks count="1" manualBreakCount="1">
    <brk id="91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L42"/>
  <sheetViews>
    <sheetView topLeftCell="A13" zoomScale="90" zoomScaleNormal="90" workbookViewId="0">
      <selection activeCell="K24" sqref="K24"/>
    </sheetView>
  </sheetViews>
  <sheetFormatPr defaultRowHeight="12.75" x14ac:dyDescent="0.2"/>
  <cols>
    <col min="1" max="1" width="49.5" customWidth="1"/>
    <col min="2" max="2" width="25.1640625" customWidth="1"/>
    <col min="3" max="3" width="20.5" customWidth="1"/>
    <col min="4" max="4" width="15" customWidth="1"/>
    <col min="5" max="5" width="12.5" customWidth="1"/>
    <col min="6" max="6" width="15.83203125" customWidth="1"/>
    <col min="7" max="7" width="12.33203125" customWidth="1"/>
    <col min="8" max="8" width="15.5" customWidth="1"/>
    <col min="9" max="9" width="15.6640625" customWidth="1"/>
    <col min="10" max="10" width="16.33203125" customWidth="1"/>
    <col min="11" max="11" width="12.83203125" customWidth="1"/>
    <col min="12" max="12" width="14.33203125" customWidth="1"/>
  </cols>
  <sheetData>
    <row r="3" spans="1:12" ht="15" x14ac:dyDescent="0.2">
      <c r="F3" s="450"/>
      <c r="G3" s="450"/>
      <c r="H3" s="450"/>
      <c r="I3" s="452" t="s">
        <v>347</v>
      </c>
      <c r="J3" s="452"/>
      <c r="K3" s="452"/>
    </row>
    <row r="4" spans="1:12" ht="15.75" x14ac:dyDescent="0.25">
      <c r="A4" s="451" t="s">
        <v>348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</row>
    <row r="5" spans="1:12" ht="15.75" x14ac:dyDescent="0.25">
      <c r="A5" s="209"/>
      <c r="B5" s="209"/>
      <c r="C5" s="209"/>
      <c r="D5" s="209">
        <v>2021</v>
      </c>
      <c r="E5" s="209"/>
      <c r="F5" s="209"/>
      <c r="G5" s="209"/>
      <c r="H5" s="449" t="s">
        <v>405</v>
      </c>
      <c r="I5" s="449"/>
      <c r="J5" s="449"/>
      <c r="K5" s="449"/>
    </row>
    <row r="6" spans="1:12" ht="16.5" thickBot="1" x14ac:dyDescent="0.3">
      <c r="A6" s="209"/>
      <c r="B6" s="209"/>
      <c r="C6" s="209"/>
      <c r="D6" s="209"/>
      <c r="E6" s="209"/>
      <c r="F6" s="209"/>
      <c r="G6" s="209"/>
      <c r="H6" s="356"/>
      <c r="I6" s="356"/>
      <c r="J6" s="356"/>
      <c r="K6" s="356"/>
    </row>
    <row r="7" spans="1:12" ht="43.5" customHeight="1" thickBot="1" x14ac:dyDescent="0.3">
      <c r="A7" s="371" t="s">
        <v>349</v>
      </c>
      <c r="B7" s="365" t="s">
        <v>350</v>
      </c>
      <c r="C7" s="364" t="s">
        <v>146</v>
      </c>
      <c r="D7" s="365" t="s">
        <v>151</v>
      </c>
      <c r="E7" s="365" t="s">
        <v>351</v>
      </c>
      <c r="F7" s="13" t="s">
        <v>352</v>
      </c>
      <c r="G7" s="365" t="s">
        <v>337</v>
      </c>
      <c r="H7" s="365" t="s">
        <v>353</v>
      </c>
      <c r="I7" s="364" t="s">
        <v>354</v>
      </c>
      <c r="J7" s="365" t="s">
        <v>355</v>
      </c>
      <c r="K7" s="365" t="s">
        <v>3</v>
      </c>
      <c r="L7" s="376" t="s">
        <v>356</v>
      </c>
    </row>
    <row r="8" spans="1:12" ht="48.75" customHeight="1" x14ac:dyDescent="0.25">
      <c r="A8" s="370" t="s">
        <v>418</v>
      </c>
      <c r="B8" s="427"/>
      <c r="C8" s="427">
        <v>29351718</v>
      </c>
      <c r="D8" s="383"/>
      <c r="E8" s="382">
        <v>1892458</v>
      </c>
      <c r="F8" s="382">
        <v>70000</v>
      </c>
      <c r="G8" s="383">
        <v>0</v>
      </c>
      <c r="H8" s="384">
        <v>0</v>
      </c>
      <c r="I8" s="383">
        <v>0</v>
      </c>
      <c r="J8" s="385"/>
      <c r="K8" s="381">
        <v>11915893</v>
      </c>
      <c r="L8" s="392">
        <f>SUM(B8:K8)</f>
        <v>43230069</v>
      </c>
    </row>
    <row r="9" spans="1:12" ht="15.75" x14ac:dyDescent="0.25">
      <c r="A9" s="368" t="s">
        <v>398</v>
      </c>
      <c r="B9" s="383"/>
      <c r="C9" s="383">
        <v>16376748</v>
      </c>
      <c r="D9" s="383"/>
      <c r="E9" s="383">
        <v>0</v>
      </c>
      <c r="F9" s="383">
        <v>0</v>
      </c>
      <c r="G9" s="383">
        <v>0</v>
      </c>
      <c r="H9" s="383">
        <v>0</v>
      </c>
      <c r="I9" s="383">
        <v>0</v>
      </c>
      <c r="J9" s="386">
        <f t="shared" ref="J9:J16" si="0">SUM(B9:I9)</f>
        <v>16376748</v>
      </c>
      <c r="K9" s="381">
        <v>0</v>
      </c>
      <c r="L9" s="393">
        <f t="shared" ref="L9:L16" si="1">SUM(J9)</f>
        <v>16376748</v>
      </c>
    </row>
    <row r="10" spans="1:12" ht="15.75" x14ac:dyDescent="0.25">
      <c r="A10" s="367" t="s">
        <v>359</v>
      </c>
      <c r="B10" s="383"/>
      <c r="C10" s="383"/>
      <c r="D10" s="383">
        <v>0</v>
      </c>
      <c r="E10" s="383">
        <v>0</v>
      </c>
      <c r="F10" s="383">
        <v>0</v>
      </c>
      <c r="G10" s="383">
        <v>0</v>
      </c>
      <c r="H10" s="387">
        <v>0</v>
      </c>
      <c r="I10" s="383">
        <v>0</v>
      </c>
      <c r="J10" s="386">
        <f t="shared" si="0"/>
        <v>0</v>
      </c>
      <c r="K10" s="381">
        <v>0</v>
      </c>
      <c r="L10" s="393">
        <f t="shared" si="1"/>
        <v>0</v>
      </c>
    </row>
    <row r="11" spans="1:12" ht="15.75" x14ac:dyDescent="0.25">
      <c r="A11" s="367" t="s">
        <v>360</v>
      </c>
      <c r="B11" s="383"/>
      <c r="C11" s="383">
        <v>0</v>
      </c>
      <c r="D11" s="383">
        <v>0</v>
      </c>
      <c r="E11" s="383">
        <v>0</v>
      </c>
      <c r="F11" s="383">
        <v>0</v>
      </c>
      <c r="G11" s="383">
        <v>0</v>
      </c>
      <c r="H11" s="383">
        <v>0</v>
      </c>
      <c r="I11" s="383">
        <v>0</v>
      </c>
      <c r="J11" s="386">
        <f t="shared" si="0"/>
        <v>0</v>
      </c>
      <c r="K11" s="381">
        <v>0</v>
      </c>
      <c r="L11" s="393">
        <f t="shared" si="1"/>
        <v>0</v>
      </c>
    </row>
    <row r="12" spans="1:12" ht="15.75" x14ac:dyDescent="0.25">
      <c r="A12" s="367" t="s">
        <v>399</v>
      </c>
      <c r="B12" s="383"/>
      <c r="C12" s="383"/>
      <c r="D12" s="383">
        <v>0</v>
      </c>
      <c r="E12" s="383">
        <v>0</v>
      </c>
      <c r="F12" s="383">
        <v>0</v>
      </c>
      <c r="G12" s="383">
        <v>0</v>
      </c>
      <c r="H12" s="383">
        <v>0</v>
      </c>
      <c r="I12" s="383">
        <v>0</v>
      </c>
      <c r="J12" s="386">
        <f t="shared" si="0"/>
        <v>0</v>
      </c>
      <c r="K12" s="381">
        <v>0</v>
      </c>
      <c r="L12" s="393">
        <f t="shared" si="1"/>
        <v>0</v>
      </c>
    </row>
    <row r="13" spans="1:12" ht="16.5" customHeight="1" x14ac:dyDescent="0.25">
      <c r="A13" s="378" t="s">
        <v>374</v>
      </c>
      <c r="B13" s="388"/>
      <c r="C13" s="388"/>
      <c r="D13" s="383">
        <v>0</v>
      </c>
      <c r="E13" s="383">
        <v>0</v>
      </c>
      <c r="F13" s="383">
        <v>0</v>
      </c>
      <c r="G13" s="383">
        <v>0</v>
      </c>
      <c r="H13" s="383">
        <v>0</v>
      </c>
      <c r="I13" s="383">
        <v>0</v>
      </c>
      <c r="J13" s="389">
        <f>SUM(B13:I13)</f>
        <v>0</v>
      </c>
      <c r="K13" s="381">
        <v>0</v>
      </c>
      <c r="L13" s="394">
        <f t="shared" si="1"/>
        <v>0</v>
      </c>
    </row>
    <row r="14" spans="1:12" ht="15" x14ac:dyDescent="0.25">
      <c r="A14" s="378"/>
      <c r="B14" s="400"/>
      <c r="C14" s="400"/>
      <c r="D14" s="400"/>
      <c r="E14" s="400">
        <v>0</v>
      </c>
      <c r="F14" s="400">
        <v>0</v>
      </c>
      <c r="G14" s="400">
        <v>0</v>
      </c>
      <c r="H14" s="401">
        <v>0</v>
      </c>
      <c r="I14" s="398">
        <v>0</v>
      </c>
      <c r="J14" s="397">
        <f>SUM(B14:I14)</f>
        <v>0</v>
      </c>
      <c r="K14" s="399"/>
      <c r="L14" s="415">
        <f t="shared" si="1"/>
        <v>0</v>
      </c>
    </row>
    <row r="15" spans="1:12" ht="15.75" x14ac:dyDescent="0.25">
      <c r="A15" s="378"/>
      <c r="B15" s="388"/>
      <c r="C15" s="388"/>
      <c r="D15" s="383">
        <v>0</v>
      </c>
      <c r="E15" s="383">
        <v>0</v>
      </c>
      <c r="F15" s="383">
        <v>0</v>
      </c>
      <c r="G15" s="383">
        <v>0</v>
      </c>
      <c r="H15" s="383">
        <v>0</v>
      </c>
      <c r="I15" s="383">
        <v>0</v>
      </c>
      <c r="J15" s="389">
        <f>SUM(B15:I15)</f>
        <v>0</v>
      </c>
      <c r="K15" s="381"/>
      <c r="L15" s="394"/>
    </row>
    <row r="16" spans="1:12" ht="16.5" thickBot="1" x14ac:dyDescent="0.3">
      <c r="A16" s="378" t="s">
        <v>362</v>
      </c>
      <c r="B16" s="388"/>
      <c r="C16" s="388"/>
      <c r="D16" s="383">
        <v>0</v>
      </c>
      <c r="E16" s="383">
        <v>0</v>
      </c>
      <c r="F16" s="383">
        <v>0</v>
      </c>
      <c r="G16" s="383">
        <v>0</v>
      </c>
      <c r="H16" s="383">
        <v>0</v>
      </c>
      <c r="I16" s="383">
        <v>0</v>
      </c>
      <c r="J16" s="389">
        <f t="shared" si="0"/>
        <v>0</v>
      </c>
      <c r="K16" s="381">
        <v>0</v>
      </c>
      <c r="L16" s="394">
        <f t="shared" si="1"/>
        <v>0</v>
      </c>
    </row>
    <row r="17" spans="1:12" ht="16.5" thickBot="1" x14ac:dyDescent="0.3">
      <c r="A17" s="379" t="s">
        <v>36</v>
      </c>
      <c r="B17" s="390">
        <f>SUM(B8:B16)</f>
        <v>0</v>
      </c>
      <c r="C17" s="390">
        <f>SUM(C8:C16)</f>
        <v>45728466</v>
      </c>
      <c r="D17" s="390">
        <f>SUM(D9:D16)</f>
        <v>0</v>
      </c>
      <c r="E17" s="390">
        <f t="shared" ref="E17:L17" si="2">SUM(E8:E16)</f>
        <v>1892458</v>
      </c>
      <c r="F17" s="390">
        <f t="shared" si="2"/>
        <v>70000</v>
      </c>
      <c r="G17" s="390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16376748</v>
      </c>
      <c r="K17" s="380">
        <f t="shared" si="2"/>
        <v>11915893</v>
      </c>
      <c r="L17" s="395">
        <f t="shared" si="2"/>
        <v>59606817</v>
      </c>
    </row>
    <row r="18" spans="1:12" ht="15.75" x14ac:dyDescent="0.25">
      <c r="A18" s="209"/>
      <c r="B18" s="209"/>
      <c r="C18" s="209"/>
      <c r="D18" s="209"/>
      <c r="E18" s="209"/>
      <c r="F18" s="209"/>
      <c r="G18" s="209"/>
      <c r="H18" s="356"/>
      <c r="I18" s="356"/>
      <c r="J18" s="356"/>
      <c r="K18" s="356"/>
    </row>
    <row r="19" spans="1:12" ht="15.75" x14ac:dyDescent="0.25">
      <c r="A19" s="209"/>
      <c r="B19" s="209"/>
      <c r="C19" s="209"/>
      <c r="D19" s="209"/>
      <c r="E19" s="209"/>
      <c r="F19" s="209"/>
      <c r="G19" s="209"/>
      <c r="H19" s="356"/>
      <c r="I19" s="356"/>
      <c r="J19" s="356"/>
      <c r="K19" s="356"/>
    </row>
    <row r="20" spans="1:12" ht="15.75" x14ac:dyDescent="0.25">
      <c r="A20" s="209"/>
      <c r="B20" s="209"/>
      <c r="C20" s="209"/>
      <c r="D20" s="209"/>
      <c r="E20" s="209"/>
      <c r="F20" s="209"/>
      <c r="G20" s="209"/>
      <c r="H20" s="449" t="s">
        <v>318</v>
      </c>
      <c r="I20" s="449"/>
      <c r="J20" s="449"/>
      <c r="K20" s="449"/>
    </row>
    <row r="21" spans="1:12" ht="16.5" thickBot="1" x14ac:dyDescent="0.3">
      <c r="A21" s="209"/>
      <c r="B21" s="209"/>
      <c r="C21" s="209"/>
      <c r="D21" s="209"/>
      <c r="E21" s="209"/>
      <c r="F21" s="209"/>
      <c r="G21" s="209"/>
      <c r="H21" s="356"/>
      <c r="I21" s="356"/>
      <c r="J21" s="356"/>
      <c r="K21" s="356"/>
    </row>
    <row r="22" spans="1:12" ht="23.25" thickBot="1" x14ac:dyDescent="0.3">
      <c r="A22" s="371" t="s">
        <v>363</v>
      </c>
      <c r="B22" s="372" t="s">
        <v>364</v>
      </c>
      <c r="C22" s="372" t="s">
        <v>319</v>
      </c>
      <c r="D22" s="372" t="s">
        <v>320</v>
      </c>
      <c r="E22" s="372" t="s">
        <v>321</v>
      </c>
      <c r="F22" s="372" t="s">
        <v>113</v>
      </c>
      <c r="G22" s="373" t="s">
        <v>35</v>
      </c>
      <c r="H22" s="374" t="s">
        <v>129</v>
      </c>
      <c r="I22" s="373" t="s">
        <v>114</v>
      </c>
      <c r="J22" s="372" t="s">
        <v>365</v>
      </c>
      <c r="K22" s="375" t="s">
        <v>5</v>
      </c>
      <c r="L22" s="376" t="s">
        <v>366</v>
      </c>
    </row>
    <row r="23" spans="1:12" ht="26.25" x14ac:dyDescent="0.25">
      <c r="A23" s="370" t="s">
        <v>419</v>
      </c>
      <c r="B23" s="412">
        <v>5678120</v>
      </c>
      <c r="C23" s="412">
        <v>1565092</v>
      </c>
      <c r="D23" s="412">
        <v>3035768</v>
      </c>
      <c r="E23" s="412">
        <v>0</v>
      </c>
      <c r="F23" s="412">
        <v>1198000</v>
      </c>
      <c r="G23" s="412"/>
      <c r="H23" s="412">
        <v>0</v>
      </c>
      <c r="I23" s="369">
        <v>0</v>
      </c>
      <c r="J23" s="414">
        <f t="shared" ref="J23:J40" si="3">SUM(B23:I23)</f>
        <v>11476980</v>
      </c>
      <c r="K23" s="369">
        <v>10491314</v>
      </c>
      <c r="L23" s="413">
        <f>J23+K23</f>
        <v>21968294</v>
      </c>
    </row>
    <row r="24" spans="1:12" ht="15" x14ac:dyDescent="0.25">
      <c r="A24" s="368" t="s">
        <v>385</v>
      </c>
      <c r="B24" s="396">
        <v>7861725</v>
      </c>
      <c r="C24" s="396">
        <v>3537795</v>
      </c>
      <c r="D24" s="396">
        <v>4388735</v>
      </c>
      <c r="E24" s="396">
        <v>0</v>
      </c>
      <c r="F24" s="396">
        <v>0</v>
      </c>
      <c r="G24" s="396"/>
      <c r="H24" s="401">
        <v>588493</v>
      </c>
      <c r="I24" s="398">
        <v>0</v>
      </c>
      <c r="J24" s="397">
        <f t="shared" si="3"/>
        <v>16376748</v>
      </c>
      <c r="K24" s="399">
        <v>0</v>
      </c>
      <c r="L24" s="409">
        <f t="shared" ref="L24:L40" si="4">SUM(J24)</f>
        <v>16376748</v>
      </c>
    </row>
    <row r="25" spans="1:12" ht="15" x14ac:dyDescent="0.25">
      <c r="A25" s="366" t="s">
        <v>357</v>
      </c>
      <c r="B25" s="400">
        <v>0</v>
      </c>
      <c r="C25" s="400">
        <v>0</v>
      </c>
      <c r="D25" s="400">
        <v>2251531</v>
      </c>
      <c r="E25" s="400">
        <v>0</v>
      </c>
      <c r="F25" s="400">
        <v>0</v>
      </c>
      <c r="G25" s="400">
        <v>0</v>
      </c>
      <c r="H25" s="401">
        <v>0</v>
      </c>
      <c r="I25" s="398">
        <v>0</v>
      </c>
      <c r="J25" s="397">
        <f t="shared" si="3"/>
        <v>2251531</v>
      </c>
      <c r="K25" s="399">
        <v>0</v>
      </c>
      <c r="L25" s="409">
        <f t="shared" si="4"/>
        <v>2251531</v>
      </c>
    </row>
    <row r="26" spans="1:12" ht="15" x14ac:dyDescent="0.25">
      <c r="A26" s="366" t="s">
        <v>322</v>
      </c>
      <c r="B26" s="400">
        <v>0</v>
      </c>
      <c r="C26" s="400">
        <v>0</v>
      </c>
      <c r="D26" s="400">
        <v>780105</v>
      </c>
      <c r="E26" s="400">
        <v>0</v>
      </c>
      <c r="F26" s="400">
        <v>0</v>
      </c>
      <c r="G26" s="400">
        <v>0</v>
      </c>
      <c r="H26" s="401">
        <v>0</v>
      </c>
      <c r="I26" s="398">
        <v>0</v>
      </c>
      <c r="J26" s="397">
        <f t="shared" si="3"/>
        <v>780105</v>
      </c>
      <c r="K26" s="399">
        <v>0</v>
      </c>
      <c r="L26" s="409">
        <f t="shared" si="4"/>
        <v>780105</v>
      </c>
    </row>
    <row r="27" spans="1:12" ht="48.75" customHeight="1" x14ac:dyDescent="0.25">
      <c r="A27" s="368" t="s">
        <v>367</v>
      </c>
      <c r="B27" s="400">
        <v>0</v>
      </c>
      <c r="C27" s="400">
        <v>0</v>
      </c>
      <c r="D27" s="400"/>
      <c r="E27" s="400">
        <v>0</v>
      </c>
      <c r="F27" s="400">
        <v>0</v>
      </c>
      <c r="G27" s="400">
        <v>0</v>
      </c>
      <c r="H27" s="401">
        <v>0</v>
      </c>
      <c r="I27" s="398">
        <v>0</v>
      </c>
      <c r="J27" s="397">
        <f t="shared" si="3"/>
        <v>0</v>
      </c>
      <c r="K27" s="399">
        <v>0</v>
      </c>
      <c r="L27" s="409">
        <f t="shared" si="4"/>
        <v>0</v>
      </c>
    </row>
    <row r="28" spans="1:12" ht="15" x14ac:dyDescent="0.25">
      <c r="A28" s="366" t="s">
        <v>358</v>
      </c>
      <c r="B28" s="400">
        <v>0</v>
      </c>
      <c r="C28" s="400">
        <v>0</v>
      </c>
      <c r="D28" s="400">
        <v>590334</v>
      </c>
      <c r="E28" s="400">
        <v>0</v>
      </c>
      <c r="F28" s="400">
        <v>0</v>
      </c>
      <c r="G28" s="400">
        <v>0</v>
      </c>
      <c r="H28" s="401">
        <v>0</v>
      </c>
      <c r="I28" s="398">
        <v>0</v>
      </c>
      <c r="J28" s="397">
        <f t="shared" si="3"/>
        <v>590334</v>
      </c>
      <c r="K28" s="399">
        <v>0</v>
      </c>
      <c r="L28" s="409">
        <f t="shared" si="4"/>
        <v>590334</v>
      </c>
    </row>
    <row r="29" spans="1:12" ht="15" x14ac:dyDescent="0.25">
      <c r="A29" s="366" t="s">
        <v>372</v>
      </c>
      <c r="B29" s="416">
        <v>0</v>
      </c>
      <c r="C29" s="400">
        <v>0</v>
      </c>
      <c r="D29" s="400">
        <v>138347</v>
      </c>
      <c r="E29" s="400">
        <v>0</v>
      </c>
      <c r="F29" s="400">
        <v>0</v>
      </c>
      <c r="G29" s="400">
        <v>0</v>
      </c>
      <c r="H29" s="401">
        <v>0</v>
      </c>
      <c r="I29" s="398">
        <v>0</v>
      </c>
      <c r="J29" s="397">
        <f>SUM(B29:I29)</f>
        <v>138347</v>
      </c>
      <c r="K29" s="399">
        <v>0</v>
      </c>
      <c r="L29" s="417">
        <f>SUM(J29)</f>
        <v>138347</v>
      </c>
    </row>
    <row r="30" spans="1:12" ht="15" x14ac:dyDescent="0.25">
      <c r="A30" s="367" t="s">
        <v>368</v>
      </c>
      <c r="B30" s="400">
        <v>0</v>
      </c>
      <c r="C30" s="400">
        <v>0</v>
      </c>
      <c r="D30" s="400"/>
      <c r="E30" s="400">
        <v>0</v>
      </c>
      <c r="F30" s="400">
        <v>0</v>
      </c>
      <c r="G30" s="400">
        <v>0</v>
      </c>
      <c r="H30" s="401">
        <v>0</v>
      </c>
      <c r="I30" s="398">
        <v>0</v>
      </c>
      <c r="J30" s="397">
        <f t="shared" si="3"/>
        <v>0</v>
      </c>
      <c r="K30" s="399">
        <v>0</v>
      </c>
      <c r="L30" s="409">
        <f t="shared" si="4"/>
        <v>0</v>
      </c>
    </row>
    <row r="31" spans="1:12" ht="15" x14ac:dyDescent="0.25">
      <c r="A31" s="367" t="s">
        <v>369</v>
      </c>
      <c r="B31" s="400">
        <v>0</v>
      </c>
      <c r="C31" s="400">
        <v>0</v>
      </c>
      <c r="D31" s="400">
        <v>0</v>
      </c>
      <c r="E31" s="400">
        <v>0</v>
      </c>
      <c r="F31" s="400">
        <v>0</v>
      </c>
      <c r="G31" s="400">
        <v>0</v>
      </c>
      <c r="H31" s="401">
        <v>0</v>
      </c>
      <c r="I31" s="398">
        <v>0</v>
      </c>
      <c r="J31" s="397">
        <f t="shared" si="3"/>
        <v>0</v>
      </c>
      <c r="K31" s="399">
        <v>0</v>
      </c>
      <c r="L31" s="409">
        <f t="shared" si="4"/>
        <v>0</v>
      </c>
    </row>
    <row r="32" spans="1:12" ht="15" x14ac:dyDescent="0.25">
      <c r="A32" s="367" t="s">
        <v>386</v>
      </c>
      <c r="B32" s="400"/>
      <c r="C32" s="401"/>
      <c r="D32" s="401">
        <v>2603826</v>
      </c>
      <c r="E32" s="401">
        <v>0</v>
      </c>
      <c r="F32" s="401">
        <v>0</v>
      </c>
      <c r="G32" s="401">
        <v>0</v>
      </c>
      <c r="H32" s="401"/>
      <c r="I32" s="398"/>
      <c r="J32" s="397"/>
      <c r="K32" s="399">
        <v>0</v>
      </c>
      <c r="L32" s="417">
        <f>SUM(B32:K32)</f>
        <v>2603826</v>
      </c>
    </row>
    <row r="33" spans="1:12" ht="15" x14ac:dyDescent="0.25">
      <c r="A33" s="367" t="s">
        <v>361</v>
      </c>
      <c r="B33" s="400">
        <v>3342800</v>
      </c>
      <c r="C33" s="401">
        <v>603990</v>
      </c>
      <c r="D33" s="401">
        <v>1523590</v>
      </c>
      <c r="E33" s="401">
        <v>0</v>
      </c>
      <c r="F33" s="401">
        <v>30000</v>
      </c>
      <c r="G33" s="401">
        <v>0</v>
      </c>
      <c r="H33" s="401">
        <v>0</v>
      </c>
      <c r="I33" s="398">
        <v>0</v>
      </c>
      <c r="J33" s="397">
        <f t="shared" si="3"/>
        <v>5500380</v>
      </c>
      <c r="K33" s="399">
        <v>0</v>
      </c>
      <c r="L33" s="409">
        <f t="shared" si="4"/>
        <v>5500380</v>
      </c>
    </row>
    <row r="34" spans="1:12" ht="15" x14ac:dyDescent="0.25">
      <c r="A34" s="367" t="s">
        <v>370</v>
      </c>
      <c r="B34" s="400">
        <v>0</v>
      </c>
      <c r="C34" s="400">
        <v>0</v>
      </c>
      <c r="D34" s="400"/>
      <c r="E34" s="400">
        <v>2800000</v>
      </c>
      <c r="F34" s="400">
        <v>0</v>
      </c>
      <c r="G34" s="400">
        <v>0</v>
      </c>
      <c r="H34" s="401">
        <v>0</v>
      </c>
      <c r="I34" s="398">
        <v>0</v>
      </c>
      <c r="J34" s="397">
        <f t="shared" si="3"/>
        <v>2800000</v>
      </c>
      <c r="K34" s="399">
        <v>0</v>
      </c>
      <c r="L34" s="415">
        <f t="shared" si="4"/>
        <v>2800000</v>
      </c>
    </row>
    <row r="35" spans="1:12" ht="15" x14ac:dyDescent="0.25">
      <c r="A35" s="378" t="s">
        <v>420</v>
      </c>
      <c r="B35" s="400"/>
      <c r="C35" s="400"/>
      <c r="D35" s="400">
        <v>431800</v>
      </c>
      <c r="E35" s="400">
        <v>0</v>
      </c>
      <c r="F35" s="400">
        <v>0</v>
      </c>
      <c r="G35" s="400">
        <v>0</v>
      </c>
      <c r="H35" s="401">
        <v>0</v>
      </c>
      <c r="I35" s="398">
        <v>0</v>
      </c>
      <c r="J35" s="397">
        <f t="shared" si="3"/>
        <v>431800</v>
      </c>
      <c r="K35" s="399"/>
      <c r="L35" s="415">
        <f t="shared" si="4"/>
        <v>431800</v>
      </c>
    </row>
    <row r="36" spans="1:12" ht="15" x14ac:dyDescent="0.25">
      <c r="A36" s="367" t="s">
        <v>359</v>
      </c>
      <c r="B36" s="400">
        <v>540000</v>
      </c>
      <c r="C36" s="400">
        <v>94500</v>
      </c>
      <c r="D36" s="400">
        <v>1635500</v>
      </c>
      <c r="E36" s="400">
        <v>0</v>
      </c>
      <c r="F36" s="400">
        <v>0</v>
      </c>
      <c r="G36" s="400">
        <v>0</v>
      </c>
      <c r="H36" s="401">
        <v>0</v>
      </c>
      <c r="I36" s="398">
        <v>0</v>
      </c>
      <c r="J36" s="397">
        <f t="shared" si="3"/>
        <v>2270000</v>
      </c>
      <c r="K36" s="399">
        <v>0</v>
      </c>
      <c r="L36" s="415">
        <f t="shared" si="4"/>
        <v>2270000</v>
      </c>
    </row>
    <row r="37" spans="1:12" ht="15" x14ac:dyDescent="0.25">
      <c r="A37" s="367" t="s">
        <v>423</v>
      </c>
      <c r="B37" s="400">
        <v>1800000</v>
      </c>
      <c r="C37" s="401">
        <v>251100</v>
      </c>
      <c r="D37" s="401">
        <v>992772</v>
      </c>
      <c r="E37" s="401">
        <v>0</v>
      </c>
      <c r="F37" s="401">
        <v>0</v>
      </c>
      <c r="G37" s="401">
        <v>0</v>
      </c>
      <c r="H37" s="401">
        <v>0</v>
      </c>
      <c r="I37" s="398">
        <v>0</v>
      </c>
      <c r="J37" s="397">
        <f>SUM(B37:I37)</f>
        <v>3043872</v>
      </c>
      <c r="K37" s="399">
        <v>0</v>
      </c>
      <c r="L37" s="415">
        <f t="shared" si="4"/>
        <v>3043872</v>
      </c>
    </row>
    <row r="38" spans="1:12" ht="15" x14ac:dyDescent="0.25">
      <c r="A38" s="367" t="s">
        <v>374</v>
      </c>
      <c r="B38" s="400">
        <v>0</v>
      </c>
      <c r="C38" s="401">
        <v>0</v>
      </c>
      <c r="D38" s="401">
        <v>474240</v>
      </c>
      <c r="E38" s="401"/>
      <c r="F38" s="401"/>
      <c r="G38" s="401"/>
      <c r="H38" s="401"/>
      <c r="I38" s="398"/>
      <c r="J38" s="397">
        <f>SUM(B38:I38)</f>
        <v>474240</v>
      </c>
      <c r="K38" s="399"/>
      <c r="L38" s="415">
        <f t="shared" si="4"/>
        <v>474240</v>
      </c>
    </row>
    <row r="39" spans="1:12" ht="15" x14ac:dyDescent="0.25">
      <c r="A39" s="422" t="s">
        <v>362</v>
      </c>
      <c r="B39" s="400">
        <v>0</v>
      </c>
      <c r="C39" s="400">
        <v>0</v>
      </c>
      <c r="D39" s="400">
        <v>377340</v>
      </c>
      <c r="E39" s="400">
        <v>0</v>
      </c>
      <c r="F39" s="400">
        <v>0</v>
      </c>
      <c r="G39" s="400">
        <v>0</v>
      </c>
      <c r="H39" s="401">
        <v>0</v>
      </c>
      <c r="I39" s="398">
        <v>0</v>
      </c>
      <c r="J39" s="397">
        <f t="shared" si="3"/>
        <v>377340</v>
      </c>
      <c r="K39" s="399">
        <v>0</v>
      </c>
      <c r="L39" s="415">
        <f t="shared" si="4"/>
        <v>377340</v>
      </c>
    </row>
    <row r="40" spans="1:12" ht="23.25" thickBot="1" x14ac:dyDescent="0.3">
      <c r="A40" s="423" t="s">
        <v>375</v>
      </c>
      <c r="B40" s="402">
        <v>0</v>
      </c>
      <c r="C40" s="402">
        <v>0</v>
      </c>
      <c r="D40" s="402"/>
      <c r="E40" s="402">
        <v>0</v>
      </c>
      <c r="F40" s="402">
        <v>0</v>
      </c>
      <c r="G40" s="402">
        <v>0</v>
      </c>
      <c r="H40" s="410">
        <v>0</v>
      </c>
      <c r="I40" s="404">
        <v>0</v>
      </c>
      <c r="J40" s="403">
        <f t="shared" si="3"/>
        <v>0</v>
      </c>
      <c r="K40" s="405">
        <v>0</v>
      </c>
      <c r="L40" s="394">
        <f t="shared" si="4"/>
        <v>0</v>
      </c>
    </row>
    <row r="41" spans="1:12" ht="16.5" thickBot="1" x14ac:dyDescent="0.3">
      <c r="A41" s="377" t="s">
        <v>36</v>
      </c>
      <c r="B41" s="406">
        <f t="shared" ref="B41:I41" si="5">SUM(B23:B40)</f>
        <v>19222645</v>
      </c>
      <c r="C41" s="406">
        <f t="shared" si="5"/>
        <v>6052477</v>
      </c>
      <c r="D41" s="406">
        <f t="shared" si="5"/>
        <v>19223888</v>
      </c>
      <c r="E41" s="406">
        <f t="shared" si="5"/>
        <v>2800000</v>
      </c>
      <c r="F41" s="406">
        <f t="shared" si="5"/>
        <v>1228000</v>
      </c>
      <c r="G41" s="406">
        <f t="shared" si="5"/>
        <v>0</v>
      </c>
      <c r="H41" s="411">
        <f t="shared" si="5"/>
        <v>588493</v>
      </c>
      <c r="I41" s="407">
        <f t="shared" si="5"/>
        <v>0</v>
      </c>
      <c r="J41" s="424">
        <f>B41+C41+D41+E41+F41+G41+H41+I41</f>
        <v>49115503</v>
      </c>
      <c r="K41" s="408">
        <f>SUM(K23:K40)</f>
        <v>10491314</v>
      </c>
      <c r="L41" s="395">
        <f>SUM(L23:L40)</f>
        <v>59606817</v>
      </c>
    </row>
    <row r="42" spans="1:12" ht="15.75" x14ac:dyDescent="0.25">
      <c r="A42" s="209"/>
      <c r="B42" s="210"/>
      <c r="C42" s="210"/>
      <c r="D42" s="210"/>
      <c r="E42" s="210"/>
      <c r="F42" s="210"/>
      <c r="G42" s="210"/>
      <c r="H42" s="210"/>
      <c r="I42" s="211"/>
      <c r="J42" s="208"/>
      <c r="K42" s="208"/>
    </row>
  </sheetData>
  <mergeCells count="5">
    <mergeCell ref="H20:K20"/>
    <mergeCell ref="F3:H3"/>
    <mergeCell ref="H5:K5"/>
    <mergeCell ref="A4:K4"/>
    <mergeCell ref="I3:K3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59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FF0000"/>
  </sheetPr>
  <dimension ref="A1:O83"/>
  <sheetViews>
    <sheetView tabSelected="1" zoomScaleNormal="100" zoomScalePageLayoutView="80" workbookViewId="0">
      <selection activeCell="R22" sqref="R22"/>
    </sheetView>
  </sheetViews>
  <sheetFormatPr defaultRowHeight="15.75" x14ac:dyDescent="0.25"/>
  <cols>
    <col min="1" max="1" width="5.83203125" style="33" customWidth="1"/>
    <col min="2" max="2" width="31.1640625" style="48" customWidth="1"/>
    <col min="3" max="3" width="11.5" style="48" customWidth="1"/>
    <col min="4" max="4" width="10.33203125" style="48" customWidth="1"/>
    <col min="5" max="5" width="9.5" style="48" customWidth="1"/>
    <col min="6" max="6" width="10.33203125" style="48" customWidth="1"/>
    <col min="7" max="7" width="10.5" style="48" customWidth="1"/>
    <col min="8" max="8" width="11.83203125" style="48" customWidth="1"/>
    <col min="9" max="9" width="10.5" style="48" customWidth="1"/>
    <col min="10" max="14" width="9.5" style="48" customWidth="1"/>
    <col min="15" max="15" width="12.6640625" style="33" customWidth="1"/>
    <col min="16" max="16384" width="9.33203125" style="48"/>
  </cols>
  <sheetData>
    <row r="1" spans="1:15" ht="31.5" customHeight="1" x14ac:dyDescent="0.25">
      <c r="A1" s="456" t="s">
        <v>408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 ht="16.5" thickBot="1" x14ac:dyDescent="0.3">
      <c r="O2" s="3" t="s">
        <v>404</v>
      </c>
    </row>
    <row r="3" spans="1:15" s="33" customFormat="1" ht="26.1" customHeight="1" thickBot="1" x14ac:dyDescent="0.3">
      <c r="A3" s="30" t="s">
        <v>7</v>
      </c>
      <c r="B3" s="31" t="s">
        <v>46</v>
      </c>
      <c r="C3" s="31" t="s">
        <v>53</v>
      </c>
      <c r="D3" s="31" t="s">
        <v>54</v>
      </c>
      <c r="E3" s="31" t="s">
        <v>55</v>
      </c>
      <c r="F3" s="31" t="s">
        <v>56</v>
      </c>
      <c r="G3" s="31" t="s">
        <v>57</v>
      </c>
      <c r="H3" s="31" t="s">
        <v>58</v>
      </c>
      <c r="I3" s="31" t="s">
        <v>59</v>
      </c>
      <c r="J3" s="31" t="s">
        <v>60</v>
      </c>
      <c r="K3" s="31" t="s">
        <v>61</v>
      </c>
      <c r="L3" s="31" t="s">
        <v>62</v>
      </c>
      <c r="M3" s="31" t="s">
        <v>63</v>
      </c>
      <c r="N3" s="31" t="s">
        <v>64</v>
      </c>
      <c r="O3" s="32" t="s">
        <v>37</v>
      </c>
    </row>
    <row r="4" spans="1:15" s="35" customFormat="1" ht="15" customHeight="1" thickBot="1" x14ac:dyDescent="0.25">
      <c r="A4" s="34" t="s">
        <v>9</v>
      </c>
      <c r="B4" s="453" t="s">
        <v>41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5"/>
    </row>
    <row r="5" spans="1:15" s="35" customFormat="1" ht="22.5" x14ac:dyDescent="0.2">
      <c r="A5" s="36" t="s">
        <v>10</v>
      </c>
      <c r="B5" s="199" t="s">
        <v>275</v>
      </c>
      <c r="C5" s="429">
        <v>2192320</v>
      </c>
      <c r="D5" s="429">
        <v>2192320</v>
      </c>
      <c r="E5" s="429">
        <v>2192320</v>
      </c>
      <c r="F5" s="429">
        <v>2192320</v>
      </c>
      <c r="G5" s="429">
        <v>2192320</v>
      </c>
      <c r="H5" s="429">
        <v>2192320</v>
      </c>
      <c r="I5" s="429">
        <v>2192321</v>
      </c>
      <c r="J5" s="429">
        <v>2192321</v>
      </c>
      <c r="K5" s="429">
        <v>2192321</v>
      </c>
      <c r="L5" s="429">
        <v>2192321</v>
      </c>
      <c r="M5" s="429">
        <v>2192321</v>
      </c>
      <c r="N5" s="429">
        <v>2192321</v>
      </c>
      <c r="O5" s="37">
        <f>SUM(C5:N5)</f>
        <v>26307846</v>
      </c>
    </row>
    <row r="6" spans="1:15" s="41" customFormat="1" ht="22.5" x14ac:dyDescent="0.2">
      <c r="A6" s="38" t="s">
        <v>11</v>
      </c>
      <c r="B6" s="127" t="s">
        <v>297</v>
      </c>
      <c r="C6" s="42">
        <v>1618385</v>
      </c>
      <c r="D6" s="42">
        <v>1618385</v>
      </c>
      <c r="E6" s="42">
        <v>1618385</v>
      </c>
      <c r="F6" s="42">
        <v>1618385</v>
      </c>
      <c r="G6" s="42">
        <v>1618385</v>
      </c>
      <c r="H6" s="42">
        <v>1618385</v>
      </c>
      <c r="I6" s="42">
        <v>1618385</v>
      </c>
      <c r="J6" s="42">
        <v>1618385</v>
      </c>
      <c r="K6" s="42">
        <v>1618385</v>
      </c>
      <c r="L6" s="42">
        <v>1618385</v>
      </c>
      <c r="M6" s="42">
        <v>1618385</v>
      </c>
      <c r="N6" s="42">
        <v>1618385</v>
      </c>
      <c r="O6" s="40">
        <f>SUM(C6:N6)</f>
        <v>19420620</v>
      </c>
    </row>
    <row r="7" spans="1:15" s="41" customFormat="1" ht="22.5" x14ac:dyDescent="0.2">
      <c r="A7" s="38" t="s">
        <v>12</v>
      </c>
      <c r="B7" s="126" t="s">
        <v>298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1:15" s="41" customFormat="1" ht="14.1" customHeight="1" x14ac:dyDescent="0.2">
      <c r="A8" s="38" t="s">
        <v>13</v>
      </c>
      <c r="B8" s="125" t="s">
        <v>102</v>
      </c>
      <c r="C8" s="39">
        <v>157705</v>
      </c>
      <c r="D8" s="39">
        <v>157705</v>
      </c>
      <c r="E8" s="39">
        <v>157705</v>
      </c>
      <c r="F8" s="39">
        <v>157705</v>
      </c>
      <c r="G8" s="39">
        <v>157705</v>
      </c>
      <c r="H8" s="39">
        <v>157705</v>
      </c>
      <c r="I8" s="39">
        <v>157705</v>
      </c>
      <c r="J8" s="39">
        <v>157705</v>
      </c>
      <c r="K8" s="39">
        <v>157705</v>
      </c>
      <c r="L8" s="39">
        <v>157705</v>
      </c>
      <c r="M8" s="39">
        <v>157704</v>
      </c>
      <c r="N8" s="39">
        <v>157704</v>
      </c>
      <c r="O8" s="40">
        <f>SUM(C8:N8)</f>
        <v>1892458</v>
      </c>
    </row>
    <row r="9" spans="1:15" s="41" customFormat="1" ht="14.1" customHeight="1" x14ac:dyDescent="0.2">
      <c r="A9" s="38" t="s">
        <v>14</v>
      </c>
      <c r="B9" s="125" t="s">
        <v>299</v>
      </c>
      <c r="C9" s="39">
        <v>5833</v>
      </c>
      <c r="D9" s="39">
        <v>5833</v>
      </c>
      <c r="E9" s="39">
        <v>5833</v>
      </c>
      <c r="F9" s="39">
        <v>5833</v>
      </c>
      <c r="G9" s="39">
        <v>5833</v>
      </c>
      <c r="H9" s="39">
        <v>5833</v>
      </c>
      <c r="I9" s="39">
        <v>5833</v>
      </c>
      <c r="J9" s="39">
        <v>5833</v>
      </c>
      <c r="K9" s="39">
        <v>5834</v>
      </c>
      <c r="L9" s="39">
        <v>5834</v>
      </c>
      <c r="M9" s="39">
        <v>5834</v>
      </c>
      <c r="N9" s="39">
        <v>5834</v>
      </c>
      <c r="O9" s="40">
        <f>SUM(C9:N9)</f>
        <v>70000</v>
      </c>
    </row>
    <row r="10" spans="1:15" s="41" customFormat="1" ht="14.1" customHeight="1" x14ac:dyDescent="0.2">
      <c r="A10" s="38" t="s">
        <v>15</v>
      </c>
      <c r="B10" s="125" t="s">
        <v>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s="41" customFormat="1" ht="14.1" customHeight="1" x14ac:dyDescent="0.2">
      <c r="A11" s="38" t="s">
        <v>16</v>
      </c>
      <c r="B11" s="125" t="s">
        <v>277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s="41" customFormat="1" ht="22.5" x14ac:dyDescent="0.2">
      <c r="A12" s="38" t="s">
        <v>17</v>
      </c>
      <c r="B12" s="127" t="s">
        <v>295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s="41" customFormat="1" ht="22.5" x14ac:dyDescent="0.2">
      <c r="A13" s="38" t="s">
        <v>18</v>
      </c>
      <c r="B13" s="127" t="s">
        <v>378</v>
      </c>
      <c r="C13" s="39">
        <v>992991</v>
      </c>
      <c r="D13" s="39">
        <v>992991</v>
      </c>
      <c r="E13" s="39">
        <v>992991</v>
      </c>
      <c r="F13" s="39">
        <v>992991</v>
      </c>
      <c r="G13" s="39">
        <v>992991</v>
      </c>
      <c r="H13" s="39">
        <v>992991</v>
      </c>
      <c r="I13" s="39">
        <v>992991</v>
      </c>
      <c r="J13" s="39">
        <v>992991</v>
      </c>
      <c r="K13" s="39">
        <v>992991</v>
      </c>
      <c r="L13" s="39">
        <v>992991</v>
      </c>
      <c r="M13" s="39">
        <v>992991</v>
      </c>
      <c r="N13" s="39">
        <v>992992</v>
      </c>
      <c r="O13" s="40">
        <f>SUM(C13:N13)</f>
        <v>11915893</v>
      </c>
    </row>
    <row r="14" spans="1:15" s="41" customFormat="1" ht="14.1" customHeight="1" thickBot="1" x14ac:dyDescent="0.25">
      <c r="A14" s="38" t="s">
        <v>19</v>
      </c>
      <c r="B14" s="125" t="s">
        <v>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>
        <f>SUM(C14:N14)</f>
        <v>0</v>
      </c>
    </row>
    <row r="15" spans="1:15" s="35" customFormat="1" ht="15.95" customHeight="1" thickBot="1" x14ac:dyDescent="0.25">
      <c r="A15" s="425" t="s">
        <v>20</v>
      </c>
      <c r="B15" s="17" t="s">
        <v>86</v>
      </c>
      <c r="C15" s="44">
        <v>250681</v>
      </c>
      <c r="D15" s="44">
        <v>250681</v>
      </c>
      <c r="E15" s="44">
        <v>250681</v>
      </c>
      <c r="F15" s="44">
        <v>250681</v>
      </c>
      <c r="G15" s="44">
        <v>250681</v>
      </c>
      <c r="H15" s="44">
        <v>250681</v>
      </c>
      <c r="I15" s="44">
        <v>250681</v>
      </c>
      <c r="J15" s="44">
        <v>250681</v>
      </c>
      <c r="K15" s="44">
        <v>250681</v>
      </c>
      <c r="L15" s="44">
        <v>250681</v>
      </c>
      <c r="M15" s="44">
        <v>250681</v>
      </c>
      <c r="N15" s="44">
        <v>250681</v>
      </c>
      <c r="O15" s="45">
        <f>SUM(O5:O14)</f>
        <v>59606817</v>
      </c>
    </row>
    <row r="16" spans="1:15" s="35" customFormat="1" ht="15" customHeight="1" thickBot="1" x14ac:dyDescent="0.25">
      <c r="A16" s="425" t="s">
        <v>21</v>
      </c>
      <c r="B16" s="453" t="s">
        <v>43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5"/>
    </row>
    <row r="17" spans="1:15" s="41" customFormat="1" ht="14.1" customHeight="1" x14ac:dyDescent="0.2">
      <c r="A17" s="38" t="s">
        <v>22</v>
      </c>
      <c r="B17" s="128" t="s">
        <v>47</v>
      </c>
      <c r="C17" s="42">
        <v>1601887</v>
      </c>
      <c r="D17" s="42">
        <v>1601887</v>
      </c>
      <c r="E17" s="42">
        <v>1601887</v>
      </c>
      <c r="F17" s="42">
        <v>1601887</v>
      </c>
      <c r="G17" s="42">
        <v>1601887</v>
      </c>
      <c r="H17" s="42">
        <v>1601887</v>
      </c>
      <c r="I17" s="42">
        <v>1601887</v>
      </c>
      <c r="J17" s="42">
        <v>1601887</v>
      </c>
      <c r="K17" s="42">
        <v>1601887</v>
      </c>
      <c r="L17" s="42">
        <v>1601887</v>
      </c>
      <c r="M17" s="42">
        <v>1601887</v>
      </c>
      <c r="N17" s="42">
        <v>1601888</v>
      </c>
      <c r="O17" s="43">
        <f t="shared" ref="O17:O22" si="0">SUM(C17:N17)</f>
        <v>19222645</v>
      </c>
    </row>
    <row r="18" spans="1:15" s="41" customFormat="1" ht="27" customHeight="1" x14ac:dyDescent="0.2">
      <c r="A18" s="38" t="s">
        <v>23</v>
      </c>
      <c r="B18" s="127" t="s">
        <v>111</v>
      </c>
      <c r="C18" s="39">
        <v>504373</v>
      </c>
      <c r="D18" s="39">
        <v>504373</v>
      </c>
      <c r="E18" s="39">
        <v>504373</v>
      </c>
      <c r="F18" s="39">
        <v>504373</v>
      </c>
      <c r="G18" s="39">
        <v>504373</v>
      </c>
      <c r="H18" s="39">
        <v>504373</v>
      </c>
      <c r="I18" s="39">
        <v>504373</v>
      </c>
      <c r="J18" s="39">
        <v>504373</v>
      </c>
      <c r="K18" s="39">
        <v>504373</v>
      </c>
      <c r="L18" s="39">
        <v>504373</v>
      </c>
      <c r="M18" s="39">
        <v>504373</v>
      </c>
      <c r="N18" s="39">
        <v>504374</v>
      </c>
      <c r="O18" s="40">
        <f t="shared" si="0"/>
        <v>6052477</v>
      </c>
    </row>
    <row r="19" spans="1:15" s="41" customFormat="1" ht="14.1" customHeight="1" x14ac:dyDescent="0.2">
      <c r="A19" s="38" t="s">
        <v>24</v>
      </c>
      <c r="B19" s="125" t="s">
        <v>91</v>
      </c>
      <c r="C19" s="39">
        <v>1601991</v>
      </c>
      <c r="D19" s="39">
        <v>1601991</v>
      </c>
      <c r="E19" s="39">
        <v>1601991</v>
      </c>
      <c r="F19" s="39">
        <v>1601991</v>
      </c>
      <c r="G19" s="39">
        <v>1601991</v>
      </c>
      <c r="H19" s="39">
        <v>1601991</v>
      </c>
      <c r="I19" s="39">
        <v>1601991</v>
      </c>
      <c r="J19" s="39">
        <v>1601991</v>
      </c>
      <c r="K19" s="39">
        <v>1601990</v>
      </c>
      <c r="L19" s="39">
        <v>1601990</v>
      </c>
      <c r="M19" s="39">
        <v>1601990</v>
      </c>
      <c r="N19" s="39">
        <v>1601990</v>
      </c>
      <c r="O19" s="40">
        <f t="shared" si="0"/>
        <v>19223888</v>
      </c>
    </row>
    <row r="20" spans="1:15" s="41" customFormat="1" ht="14.1" customHeight="1" x14ac:dyDescent="0.2">
      <c r="A20" s="38" t="s">
        <v>25</v>
      </c>
      <c r="B20" s="125" t="s">
        <v>112</v>
      </c>
      <c r="C20" s="39">
        <v>233333</v>
      </c>
      <c r="D20" s="39">
        <v>233333</v>
      </c>
      <c r="E20" s="39">
        <v>233333</v>
      </c>
      <c r="F20" s="39">
        <v>233333</v>
      </c>
      <c r="G20" s="39">
        <v>233333</v>
      </c>
      <c r="H20" s="39">
        <v>233333</v>
      </c>
      <c r="I20" s="39">
        <v>233333</v>
      </c>
      <c r="J20" s="39">
        <v>233333</v>
      </c>
      <c r="K20" s="39">
        <v>233334</v>
      </c>
      <c r="L20" s="39">
        <v>233334</v>
      </c>
      <c r="M20" s="39">
        <v>233334</v>
      </c>
      <c r="N20" s="39">
        <v>233334</v>
      </c>
      <c r="O20" s="40">
        <f t="shared" si="0"/>
        <v>2800000</v>
      </c>
    </row>
    <row r="21" spans="1:15" s="41" customFormat="1" ht="14.1" customHeight="1" x14ac:dyDescent="0.2">
      <c r="A21" s="38" t="s">
        <v>26</v>
      </c>
      <c r="B21" s="125" t="s">
        <v>4</v>
      </c>
      <c r="C21" s="39">
        <v>102333</v>
      </c>
      <c r="D21" s="39">
        <v>102333</v>
      </c>
      <c r="E21" s="39">
        <v>102333</v>
      </c>
      <c r="F21" s="39">
        <v>102333</v>
      </c>
      <c r="G21" s="39">
        <v>102333</v>
      </c>
      <c r="H21" s="39">
        <v>102333</v>
      </c>
      <c r="I21" s="39">
        <v>102333</v>
      </c>
      <c r="J21" s="39">
        <v>102333</v>
      </c>
      <c r="K21" s="39">
        <v>102334</v>
      </c>
      <c r="L21" s="39">
        <v>102334</v>
      </c>
      <c r="M21" s="39">
        <v>102334</v>
      </c>
      <c r="N21" s="39">
        <v>102334</v>
      </c>
      <c r="O21" s="40">
        <f t="shared" si="0"/>
        <v>1228000</v>
      </c>
    </row>
    <row r="22" spans="1:15" s="41" customFormat="1" ht="14.1" customHeight="1" x14ac:dyDescent="0.2">
      <c r="A22" s="38" t="s">
        <v>27</v>
      </c>
      <c r="B22" s="418" t="s">
        <v>373</v>
      </c>
      <c r="C22" s="39">
        <v>874276</v>
      </c>
      <c r="D22" s="39">
        <v>874276</v>
      </c>
      <c r="E22" s="39">
        <v>874276</v>
      </c>
      <c r="F22" s="39">
        <v>874276</v>
      </c>
      <c r="G22" s="39">
        <v>874276</v>
      </c>
      <c r="H22" s="39">
        <v>874276</v>
      </c>
      <c r="I22" s="39">
        <v>874276</v>
      </c>
      <c r="J22" s="39">
        <v>874276</v>
      </c>
      <c r="K22" s="39">
        <v>874276</v>
      </c>
      <c r="L22" s="39">
        <v>874276</v>
      </c>
      <c r="M22" s="39">
        <v>874277</v>
      </c>
      <c r="N22" s="39">
        <v>874277</v>
      </c>
      <c r="O22" s="40">
        <f t="shared" si="0"/>
        <v>10491314</v>
      </c>
    </row>
    <row r="23" spans="1:15" s="41" customFormat="1" ht="14.1" customHeight="1" x14ac:dyDescent="0.2">
      <c r="A23" s="38" t="s">
        <v>28</v>
      </c>
      <c r="B23" s="125" t="s">
        <v>129</v>
      </c>
      <c r="C23" s="39"/>
      <c r="D23" s="39"/>
      <c r="E23" s="39"/>
      <c r="F23" s="39"/>
      <c r="G23" s="39"/>
      <c r="H23" s="39"/>
      <c r="I23" s="39">
        <v>588493</v>
      </c>
      <c r="J23" s="39"/>
      <c r="K23" s="39"/>
      <c r="L23" s="39"/>
      <c r="M23" s="39"/>
      <c r="N23" s="39"/>
      <c r="O23" s="40">
        <f>SUM(I23:N23)</f>
        <v>588493</v>
      </c>
    </row>
    <row r="24" spans="1:15" s="41" customFormat="1" x14ac:dyDescent="0.2">
      <c r="A24" s="38" t="s">
        <v>29</v>
      </c>
      <c r="B24" s="127" t="s">
        <v>114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s="41" customFormat="1" ht="14.1" customHeight="1" x14ac:dyDescent="0.2">
      <c r="A25" s="38" t="s">
        <v>30</v>
      </c>
      <c r="B25" s="125" t="s">
        <v>132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5" s="41" customFormat="1" ht="14.1" customHeight="1" thickBot="1" x14ac:dyDescent="0.25">
      <c r="A26" s="38" t="s">
        <v>31</v>
      </c>
      <c r="B26" s="125" t="s">
        <v>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>
        <f>SUM(C26:N26)</f>
        <v>0</v>
      </c>
    </row>
    <row r="27" spans="1:15" s="35" customFormat="1" ht="15.95" customHeight="1" thickBot="1" x14ac:dyDescent="0.25">
      <c r="A27" s="425" t="s">
        <v>376</v>
      </c>
      <c r="B27" s="17" t="s">
        <v>87</v>
      </c>
      <c r="C27" s="44">
        <f t="shared" ref="C27:O27" si="1">SUM(C17:C26)</f>
        <v>4918193</v>
      </c>
      <c r="D27" s="44">
        <f t="shared" si="1"/>
        <v>4918193</v>
      </c>
      <c r="E27" s="44">
        <f t="shared" si="1"/>
        <v>4918193</v>
      </c>
      <c r="F27" s="44">
        <f t="shared" si="1"/>
        <v>4918193</v>
      </c>
      <c r="G27" s="44">
        <f t="shared" si="1"/>
        <v>4918193</v>
      </c>
      <c r="H27" s="44">
        <f t="shared" si="1"/>
        <v>4918193</v>
      </c>
      <c r="I27" s="44">
        <f t="shared" si="1"/>
        <v>5506686</v>
      </c>
      <c r="J27" s="44">
        <f t="shared" si="1"/>
        <v>4918193</v>
      </c>
      <c r="K27" s="44">
        <f t="shared" si="1"/>
        <v>4918194</v>
      </c>
      <c r="L27" s="44">
        <f t="shared" si="1"/>
        <v>4918194</v>
      </c>
      <c r="M27" s="44">
        <f t="shared" si="1"/>
        <v>4918195</v>
      </c>
      <c r="N27" s="44">
        <f t="shared" si="1"/>
        <v>4918197</v>
      </c>
      <c r="O27" s="45">
        <f t="shared" si="1"/>
        <v>59606817</v>
      </c>
    </row>
    <row r="28" spans="1:15" ht="16.5" thickBot="1" x14ac:dyDescent="0.3">
      <c r="A28" s="425" t="s">
        <v>377</v>
      </c>
      <c r="B28" s="129" t="s">
        <v>88</v>
      </c>
      <c r="C28" s="46">
        <f t="shared" ref="C28:O28" si="2">C15-C27</f>
        <v>-4667512</v>
      </c>
      <c r="D28" s="46">
        <f t="shared" si="2"/>
        <v>-4667512</v>
      </c>
      <c r="E28" s="46">
        <f t="shared" si="2"/>
        <v>-4667512</v>
      </c>
      <c r="F28" s="46">
        <f t="shared" si="2"/>
        <v>-4667512</v>
      </c>
      <c r="G28" s="46">
        <f t="shared" si="2"/>
        <v>-4667512</v>
      </c>
      <c r="H28" s="46">
        <f t="shared" si="2"/>
        <v>-4667512</v>
      </c>
      <c r="I28" s="46">
        <f t="shared" si="2"/>
        <v>-5256005</v>
      </c>
      <c r="J28" s="46">
        <f t="shared" si="2"/>
        <v>-4667512</v>
      </c>
      <c r="K28" s="46">
        <f t="shared" si="2"/>
        <v>-4667513</v>
      </c>
      <c r="L28" s="46">
        <f t="shared" si="2"/>
        <v>-4667513</v>
      </c>
      <c r="M28" s="46">
        <f t="shared" si="2"/>
        <v>-4667514</v>
      </c>
      <c r="N28" s="46">
        <f t="shared" si="2"/>
        <v>-4667516</v>
      </c>
      <c r="O28" s="47">
        <f t="shared" si="2"/>
        <v>0</v>
      </c>
    </row>
    <row r="29" spans="1:15" x14ac:dyDescent="0.25">
      <c r="A29" s="49"/>
    </row>
    <row r="30" spans="1:15" x14ac:dyDescent="0.25">
      <c r="B30" s="50"/>
      <c r="C30" s="51"/>
      <c r="D30" s="51"/>
      <c r="O30" s="48"/>
    </row>
    <row r="31" spans="1:15" x14ac:dyDescent="0.25">
      <c r="O31" s="48"/>
    </row>
    <row r="32" spans="1:15" x14ac:dyDescent="0.25">
      <c r="O32" s="48"/>
    </row>
    <row r="33" spans="15:15" x14ac:dyDescent="0.25">
      <c r="O33" s="48"/>
    </row>
    <row r="34" spans="15:15" x14ac:dyDescent="0.25">
      <c r="O34" s="48"/>
    </row>
    <row r="35" spans="15:15" x14ac:dyDescent="0.25">
      <c r="O35" s="48"/>
    </row>
    <row r="36" spans="15:15" x14ac:dyDescent="0.25">
      <c r="O36" s="48"/>
    </row>
    <row r="37" spans="15:15" x14ac:dyDescent="0.25">
      <c r="O37" s="48"/>
    </row>
    <row r="38" spans="15:15" x14ac:dyDescent="0.25">
      <c r="O38" s="48"/>
    </row>
    <row r="39" spans="15:15" x14ac:dyDescent="0.25">
      <c r="O39" s="48"/>
    </row>
    <row r="40" spans="15:15" x14ac:dyDescent="0.25">
      <c r="O40" s="48"/>
    </row>
    <row r="41" spans="15:15" x14ac:dyDescent="0.25">
      <c r="O41" s="48"/>
    </row>
    <row r="42" spans="15:15" x14ac:dyDescent="0.25">
      <c r="O42" s="48"/>
    </row>
    <row r="43" spans="15:15" x14ac:dyDescent="0.25">
      <c r="O43" s="48"/>
    </row>
    <row r="44" spans="15:15" x14ac:dyDescent="0.25">
      <c r="O44" s="48"/>
    </row>
    <row r="45" spans="15:15" x14ac:dyDescent="0.25">
      <c r="O45" s="48"/>
    </row>
    <row r="46" spans="15:15" x14ac:dyDescent="0.25">
      <c r="O46" s="48"/>
    </row>
    <row r="47" spans="15:15" x14ac:dyDescent="0.25">
      <c r="O47" s="48"/>
    </row>
    <row r="48" spans="15:15" x14ac:dyDescent="0.25">
      <c r="O48" s="48"/>
    </row>
    <row r="49" spans="15:15" x14ac:dyDescent="0.25">
      <c r="O49" s="48"/>
    </row>
    <row r="50" spans="15:15" x14ac:dyDescent="0.25">
      <c r="O50" s="48"/>
    </row>
    <row r="51" spans="15:15" x14ac:dyDescent="0.25">
      <c r="O51" s="48"/>
    </row>
    <row r="52" spans="15:15" x14ac:dyDescent="0.25">
      <c r="O52" s="48"/>
    </row>
    <row r="53" spans="15:15" x14ac:dyDescent="0.25">
      <c r="O53" s="48"/>
    </row>
    <row r="54" spans="15:15" x14ac:dyDescent="0.25">
      <c r="O54" s="48"/>
    </row>
    <row r="55" spans="15:15" x14ac:dyDescent="0.25">
      <c r="O55" s="48"/>
    </row>
    <row r="56" spans="15:15" x14ac:dyDescent="0.25">
      <c r="O56" s="48"/>
    </row>
    <row r="57" spans="15:15" x14ac:dyDescent="0.25">
      <c r="O57" s="48"/>
    </row>
    <row r="58" spans="15:15" x14ac:dyDescent="0.25">
      <c r="O58" s="48"/>
    </row>
    <row r="59" spans="15:15" x14ac:dyDescent="0.25">
      <c r="O59" s="48"/>
    </row>
    <row r="60" spans="15:15" x14ac:dyDescent="0.25">
      <c r="O60" s="48"/>
    </row>
    <row r="61" spans="15:15" x14ac:dyDescent="0.25">
      <c r="O61" s="48"/>
    </row>
    <row r="62" spans="15:15" x14ac:dyDescent="0.25">
      <c r="O62" s="48"/>
    </row>
    <row r="63" spans="15:15" x14ac:dyDescent="0.25">
      <c r="O63" s="48"/>
    </row>
    <row r="64" spans="15:15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</sheetData>
  <mergeCells count="3">
    <mergeCell ref="B4:O4"/>
    <mergeCell ref="B16:O16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D26"/>
  <sheetViews>
    <sheetView zoomScaleNormal="100" workbookViewId="0">
      <selection activeCell="E10" sqref="E10"/>
    </sheetView>
  </sheetViews>
  <sheetFormatPr defaultRowHeight="12.75" x14ac:dyDescent="0.2"/>
  <cols>
    <col min="1" max="1" width="11.33203125" customWidth="1"/>
    <col min="2" max="2" width="55.83203125" customWidth="1"/>
    <col min="3" max="3" width="31.5" customWidth="1"/>
    <col min="4" max="4" width="19.5" customWidth="1"/>
  </cols>
  <sheetData>
    <row r="3" spans="1:4" ht="15.75" x14ac:dyDescent="0.25">
      <c r="A3" s="458" t="s">
        <v>371</v>
      </c>
      <c r="B3" s="458"/>
      <c r="C3" s="458"/>
      <c r="D3" s="458"/>
    </row>
    <row r="4" spans="1:4" ht="15.75" x14ac:dyDescent="0.25">
      <c r="A4" s="227"/>
      <c r="B4" s="227"/>
      <c r="C4" s="227"/>
      <c r="D4" s="227"/>
    </row>
    <row r="5" spans="1:4" ht="16.5" thickBot="1" x14ac:dyDescent="0.3">
      <c r="A5" s="342"/>
      <c r="B5" s="342"/>
      <c r="C5" s="459" t="s">
        <v>404</v>
      </c>
      <c r="D5" s="459"/>
    </row>
    <row r="6" spans="1:4" ht="32.25" thickBot="1" x14ac:dyDescent="0.25">
      <c r="A6" s="343" t="s">
        <v>52</v>
      </c>
      <c r="B6" s="344" t="s">
        <v>324</v>
      </c>
      <c r="C6" s="344" t="s">
        <v>325</v>
      </c>
      <c r="D6" s="345" t="s">
        <v>326</v>
      </c>
    </row>
    <row r="7" spans="1:4" ht="15.75" x14ac:dyDescent="0.25">
      <c r="A7" s="346" t="s">
        <v>9</v>
      </c>
      <c r="B7" s="347"/>
      <c r="C7" s="348"/>
      <c r="D7" s="349"/>
    </row>
    <row r="8" spans="1:4" ht="15.75" x14ac:dyDescent="0.25">
      <c r="A8" s="350" t="s">
        <v>10</v>
      </c>
      <c r="B8" s="347"/>
      <c r="C8" s="348"/>
      <c r="D8" s="349"/>
    </row>
    <row r="9" spans="1:4" ht="15.75" x14ac:dyDescent="0.25">
      <c r="A9" s="350" t="s">
        <v>11</v>
      </c>
      <c r="B9" s="347"/>
      <c r="C9" s="348"/>
      <c r="D9" s="349"/>
    </row>
    <row r="10" spans="1:4" ht="15.75" x14ac:dyDescent="0.25">
      <c r="A10" s="350" t="s">
        <v>12</v>
      </c>
      <c r="B10" s="347"/>
      <c r="C10" s="348"/>
      <c r="D10" s="349"/>
    </row>
    <row r="11" spans="1:4" ht="15.75" x14ac:dyDescent="0.25">
      <c r="A11" s="350" t="s">
        <v>13</v>
      </c>
      <c r="B11" s="351"/>
      <c r="C11" s="348"/>
      <c r="D11" s="349"/>
    </row>
    <row r="12" spans="1:4" ht="15.75" x14ac:dyDescent="0.25">
      <c r="A12" s="350" t="s">
        <v>14</v>
      </c>
      <c r="B12" s="347"/>
      <c r="C12" s="348"/>
      <c r="D12" s="349"/>
    </row>
    <row r="13" spans="1:4" ht="15.75" x14ac:dyDescent="0.25">
      <c r="A13" s="350" t="s">
        <v>15</v>
      </c>
      <c r="B13" s="347"/>
      <c r="C13" s="348"/>
      <c r="D13" s="349"/>
    </row>
    <row r="14" spans="1:4" ht="15.75" x14ac:dyDescent="0.25">
      <c r="A14" s="350" t="s">
        <v>16</v>
      </c>
      <c r="B14" s="347"/>
      <c r="C14" s="348"/>
      <c r="D14" s="349"/>
    </row>
    <row r="15" spans="1:4" ht="15.75" x14ac:dyDescent="0.25">
      <c r="A15" s="350" t="s">
        <v>17</v>
      </c>
      <c r="B15" s="347"/>
      <c r="C15" s="348"/>
      <c r="D15" s="349"/>
    </row>
    <row r="16" spans="1:4" ht="15.75" x14ac:dyDescent="0.25">
      <c r="A16" s="350" t="s">
        <v>19</v>
      </c>
      <c r="B16" s="351"/>
      <c r="C16" s="352"/>
      <c r="D16" s="353"/>
    </row>
    <row r="17" spans="1:4" ht="15.75" x14ac:dyDescent="0.25">
      <c r="A17" s="350" t="s">
        <v>20</v>
      </c>
      <c r="B17" s="351"/>
      <c r="C17" s="352"/>
      <c r="D17" s="353"/>
    </row>
    <row r="18" spans="1:4" ht="15.75" x14ac:dyDescent="0.25">
      <c r="A18" s="350" t="s">
        <v>21</v>
      </c>
      <c r="B18" s="351"/>
      <c r="C18" s="348"/>
      <c r="D18" s="353"/>
    </row>
    <row r="19" spans="1:4" ht="15.75" x14ac:dyDescent="0.25">
      <c r="A19" s="350" t="s">
        <v>22</v>
      </c>
      <c r="B19" s="351"/>
      <c r="C19" s="348"/>
      <c r="D19" s="353"/>
    </row>
    <row r="20" spans="1:4" ht="15.75" x14ac:dyDescent="0.25">
      <c r="A20" s="350" t="s">
        <v>23</v>
      </c>
      <c r="B20" s="351"/>
      <c r="C20" s="348"/>
      <c r="D20" s="353"/>
    </row>
    <row r="21" spans="1:4" ht="15.75" x14ac:dyDescent="0.25">
      <c r="A21" s="350" t="s">
        <v>24</v>
      </c>
      <c r="B21" s="351"/>
      <c r="C21" s="352"/>
      <c r="D21" s="353"/>
    </row>
    <row r="22" spans="1:4" ht="15.75" x14ac:dyDescent="0.25">
      <c r="A22" s="350" t="s">
        <v>25</v>
      </c>
      <c r="B22" s="351"/>
      <c r="C22" s="352"/>
      <c r="D22" s="353"/>
    </row>
    <row r="23" spans="1:4" ht="15.75" x14ac:dyDescent="0.25">
      <c r="A23" s="350" t="s">
        <v>26</v>
      </c>
      <c r="B23" s="351"/>
      <c r="C23" s="352"/>
      <c r="D23" s="353"/>
    </row>
    <row r="24" spans="1:4" ht="15.75" x14ac:dyDescent="0.25">
      <c r="A24" s="350" t="s">
        <v>27</v>
      </c>
      <c r="B24" s="351"/>
      <c r="C24" s="352"/>
      <c r="D24" s="353"/>
    </row>
    <row r="25" spans="1:4" ht="16.5" thickBot="1" x14ac:dyDescent="0.3">
      <c r="A25" s="350" t="s">
        <v>28</v>
      </c>
      <c r="B25" s="347"/>
      <c r="C25" s="348"/>
      <c r="D25" s="349"/>
    </row>
    <row r="26" spans="1:4" ht="16.5" thickBot="1" x14ac:dyDescent="0.25">
      <c r="A26" s="460" t="s">
        <v>37</v>
      </c>
      <c r="B26" s="461"/>
      <c r="C26" s="354"/>
      <c r="D26" s="355">
        <f>SUM(D7:D25)</f>
        <v>0</v>
      </c>
    </row>
  </sheetData>
  <mergeCells count="3">
    <mergeCell ref="A3:D3"/>
    <mergeCell ref="C5:D5"/>
    <mergeCell ref="A26:B26"/>
  </mergeCells>
  <phoneticPr fontId="29" type="noConversion"/>
  <conditionalFormatting sqref="D2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  <headerFooter>
    <oddHeader>&amp;R1. sz. tájékoztató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"/>
  <sheetViews>
    <sheetView zoomScale="115" zoomScaleNormal="115" zoomScaleSheetLayoutView="100" workbookViewId="0">
      <selection activeCell="C14" sqref="C14"/>
    </sheetView>
  </sheetViews>
  <sheetFormatPr defaultRowHeight="15.75" x14ac:dyDescent="0.2"/>
  <cols>
    <col min="1" max="1" width="6.83203125" style="307" customWidth="1"/>
    <col min="2" max="2" width="55.1640625" style="228" customWidth="1"/>
    <col min="3" max="3" width="16.33203125" style="307" customWidth="1"/>
    <col min="4" max="4" width="55.1640625" style="307" customWidth="1"/>
    <col min="5" max="5" width="16.33203125" style="307" customWidth="1"/>
    <col min="6" max="6" width="4.83203125" style="307" customWidth="1"/>
    <col min="7" max="16384" width="9.33203125" style="307"/>
  </cols>
  <sheetData>
    <row r="1" spans="1:6" ht="31.5" x14ac:dyDescent="0.2">
      <c r="B1" s="308" t="s">
        <v>332</v>
      </c>
      <c r="C1" s="309"/>
      <c r="D1" s="309"/>
      <c r="E1" s="309"/>
      <c r="F1" s="435" t="s">
        <v>327</v>
      </c>
    </row>
    <row r="2" spans="1:6" ht="16.5" thickBot="1" x14ac:dyDescent="0.25">
      <c r="E2" s="310" t="s">
        <v>404</v>
      </c>
      <c r="F2" s="435"/>
    </row>
    <row r="3" spans="1:6" ht="16.5" thickBot="1" x14ac:dyDescent="0.25">
      <c r="A3" s="433" t="s">
        <v>52</v>
      </c>
      <c r="B3" s="311" t="s">
        <v>41</v>
      </c>
      <c r="C3" s="312"/>
      <c r="D3" s="311" t="s">
        <v>43</v>
      </c>
      <c r="E3" s="313"/>
      <c r="F3" s="435"/>
    </row>
    <row r="4" spans="1:6" s="248" customFormat="1" ht="32.25" thickBot="1" x14ac:dyDescent="0.25">
      <c r="A4" s="434"/>
      <c r="B4" s="314" t="s">
        <v>46</v>
      </c>
      <c r="C4" s="315" t="s">
        <v>406</v>
      </c>
      <c r="D4" s="314" t="s">
        <v>46</v>
      </c>
      <c r="E4" s="316" t="s">
        <v>406</v>
      </c>
      <c r="F4" s="435"/>
    </row>
    <row r="5" spans="1:6" s="248" customFormat="1" ht="16.5" thickBot="1" x14ac:dyDescent="0.25">
      <c r="A5" s="317">
        <v>1</v>
      </c>
      <c r="B5" s="314">
        <v>2</v>
      </c>
      <c r="C5" s="315" t="s">
        <v>11</v>
      </c>
      <c r="D5" s="314" t="s">
        <v>12</v>
      </c>
      <c r="E5" s="316" t="s">
        <v>13</v>
      </c>
      <c r="F5" s="435"/>
    </row>
    <row r="6" spans="1:6" x14ac:dyDescent="0.2">
      <c r="A6" s="318" t="s">
        <v>9</v>
      </c>
      <c r="B6" s="319" t="s">
        <v>275</v>
      </c>
      <c r="C6" s="320">
        <v>26307846</v>
      </c>
      <c r="D6" s="319" t="s">
        <v>47</v>
      </c>
      <c r="E6" s="321">
        <v>19222645</v>
      </c>
      <c r="F6" s="435"/>
    </row>
    <row r="7" spans="1:6" ht="31.5" x14ac:dyDescent="0.2">
      <c r="A7" s="322" t="s">
        <v>10</v>
      </c>
      <c r="B7" s="323" t="s">
        <v>276</v>
      </c>
      <c r="C7" s="324">
        <v>19420620</v>
      </c>
      <c r="D7" s="323" t="s">
        <v>111</v>
      </c>
      <c r="E7" s="325">
        <v>6052477</v>
      </c>
      <c r="F7" s="435"/>
    </row>
    <row r="8" spans="1:6" x14ac:dyDescent="0.2">
      <c r="A8" s="322" t="s">
        <v>11</v>
      </c>
      <c r="B8" s="323" t="s">
        <v>293</v>
      </c>
      <c r="C8" s="324"/>
      <c r="D8" s="323" t="s">
        <v>133</v>
      </c>
      <c r="E8" s="325">
        <v>19223888</v>
      </c>
      <c r="F8" s="435"/>
    </row>
    <row r="9" spans="1:6" x14ac:dyDescent="0.2">
      <c r="A9" s="322" t="s">
        <v>12</v>
      </c>
      <c r="B9" s="323" t="s">
        <v>102</v>
      </c>
      <c r="C9" s="324">
        <v>1892458</v>
      </c>
      <c r="D9" s="323" t="s">
        <v>112</v>
      </c>
      <c r="E9" s="325">
        <v>2800000</v>
      </c>
      <c r="F9" s="435"/>
    </row>
    <row r="10" spans="1:6" x14ac:dyDescent="0.2">
      <c r="A10" s="322" t="s">
        <v>13</v>
      </c>
      <c r="B10" s="326" t="s">
        <v>277</v>
      </c>
      <c r="C10" s="324"/>
      <c r="D10" s="323" t="s">
        <v>113</v>
      </c>
      <c r="E10" s="325">
        <v>1228000</v>
      </c>
      <c r="F10" s="435"/>
    </row>
    <row r="11" spans="1:6" x14ac:dyDescent="0.2">
      <c r="A11" s="322" t="s">
        <v>14</v>
      </c>
      <c r="B11" s="323" t="s">
        <v>278</v>
      </c>
      <c r="C11" s="327"/>
      <c r="D11" s="323" t="s">
        <v>35</v>
      </c>
      <c r="E11" s="325">
        <v>10491314</v>
      </c>
      <c r="F11" s="435"/>
    </row>
    <row r="12" spans="1:6" x14ac:dyDescent="0.2">
      <c r="A12" s="322" t="s">
        <v>15</v>
      </c>
      <c r="B12" s="323" t="s">
        <v>181</v>
      </c>
      <c r="C12" s="324">
        <v>70000</v>
      </c>
      <c r="D12" s="328" t="s">
        <v>45</v>
      </c>
      <c r="E12" s="325">
        <v>0</v>
      </c>
      <c r="F12" s="435"/>
    </row>
    <row r="13" spans="1:6" ht="16.5" thickBot="1" x14ac:dyDescent="0.25">
      <c r="A13" s="322">
        <v>8</v>
      </c>
      <c r="B13" s="329" t="s">
        <v>328</v>
      </c>
      <c r="C13" s="327">
        <v>11915893</v>
      </c>
      <c r="D13" s="328"/>
      <c r="E13" s="325"/>
      <c r="F13" s="435"/>
    </row>
    <row r="14" spans="1:6" ht="32.25" thickBot="1" x14ac:dyDescent="0.25">
      <c r="A14" s="330" t="s">
        <v>21</v>
      </c>
      <c r="B14" s="331" t="s">
        <v>333</v>
      </c>
      <c r="C14" s="332">
        <f>+C6+C7+C9+C10+C12++C13</f>
        <v>59606817</v>
      </c>
      <c r="D14" s="331" t="s">
        <v>334</v>
      </c>
      <c r="E14" s="333">
        <f>SUM(E6:E13)</f>
        <v>59018324</v>
      </c>
      <c r="F14" s="435"/>
    </row>
    <row r="15" spans="1:6" ht="31.5" x14ac:dyDescent="0.2">
      <c r="A15" s="334" t="s">
        <v>22</v>
      </c>
      <c r="B15" s="319" t="s">
        <v>279</v>
      </c>
      <c r="C15" s="426"/>
      <c r="D15" s="323" t="s">
        <v>129</v>
      </c>
      <c r="E15" s="335">
        <v>588493</v>
      </c>
      <c r="F15" s="435"/>
    </row>
    <row r="16" spans="1:6" x14ac:dyDescent="0.2">
      <c r="A16" s="322" t="s">
        <v>23</v>
      </c>
      <c r="B16" s="323" t="s">
        <v>380</v>
      </c>
      <c r="C16" s="324"/>
      <c r="D16" s="323" t="s">
        <v>114</v>
      </c>
      <c r="E16" s="325"/>
      <c r="F16" s="435"/>
    </row>
    <row r="17" spans="1:6" x14ac:dyDescent="0.2">
      <c r="A17" s="322" t="s">
        <v>24</v>
      </c>
      <c r="B17" s="323" t="s">
        <v>335</v>
      </c>
      <c r="C17" s="324">
        <v>0</v>
      </c>
      <c r="D17" s="323" t="s">
        <v>381</v>
      </c>
      <c r="E17" s="325"/>
      <c r="F17" s="435"/>
    </row>
    <row r="18" spans="1:6" ht="31.5" x14ac:dyDescent="0.2">
      <c r="A18" s="322" t="s">
        <v>25</v>
      </c>
      <c r="B18" s="323" t="s">
        <v>394</v>
      </c>
      <c r="C18" s="324"/>
      <c r="D18" s="323" t="s">
        <v>5</v>
      </c>
      <c r="E18" s="325">
        <v>0</v>
      </c>
      <c r="F18" s="435"/>
    </row>
    <row r="19" spans="1:6" x14ac:dyDescent="0.2">
      <c r="A19" s="322" t="s">
        <v>26</v>
      </c>
      <c r="B19" s="357" t="s">
        <v>336</v>
      </c>
      <c r="C19" s="324"/>
      <c r="D19" s="323" t="s">
        <v>339</v>
      </c>
      <c r="E19" s="325"/>
      <c r="F19" s="435"/>
    </row>
    <row r="20" spans="1:6" x14ac:dyDescent="0.2">
      <c r="A20" s="322" t="s">
        <v>27</v>
      </c>
      <c r="B20" s="338" t="s">
        <v>337</v>
      </c>
      <c r="C20" s="336"/>
      <c r="D20" s="323" t="s">
        <v>343</v>
      </c>
      <c r="E20" s="325"/>
      <c r="F20" s="435"/>
    </row>
    <row r="21" spans="1:6" ht="16.5" thickBot="1" x14ac:dyDescent="0.25">
      <c r="A21" s="334" t="s">
        <v>28</v>
      </c>
      <c r="B21" s="338" t="s">
        <v>341</v>
      </c>
      <c r="C21" s="337"/>
      <c r="D21" s="319" t="s">
        <v>342</v>
      </c>
      <c r="E21" s="335">
        <f>E15+E16+E18</f>
        <v>588493</v>
      </c>
      <c r="F21" s="435"/>
    </row>
    <row r="22" spans="1:6" x14ac:dyDescent="0.2">
      <c r="A22" s="358" t="s">
        <v>29</v>
      </c>
      <c r="B22" s="359" t="s">
        <v>345</v>
      </c>
      <c r="C22" s="360">
        <f>C14+C15+C17</f>
        <v>59606817</v>
      </c>
      <c r="D22" s="359" t="s">
        <v>344</v>
      </c>
      <c r="E22" s="360">
        <f>E14+E21</f>
        <v>59606817</v>
      </c>
      <c r="F22" s="435"/>
    </row>
    <row r="23" spans="1:6" x14ac:dyDescent="0.2">
      <c r="A23" s="362" t="s">
        <v>30</v>
      </c>
      <c r="B23" s="361" t="s">
        <v>338</v>
      </c>
      <c r="C23" s="361"/>
      <c r="D23" s="363" t="s">
        <v>340</v>
      </c>
      <c r="E23" s="361"/>
      <c r="F23" s="307" t="s">
        <v>327</v>
      </c>
    </row>
  </sheetData>
  <mergeCells count="2">
    <mergeCell ref="A3:A4"/>
    <mergeCell ref="F1:F22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90" orientation="landscape" r:id="rId1"/>
  <headerFooter alignWithMargins="0">
    <oddHeader xml:space="preserve">&amp;R&amp;"Times New Roman CE,Félkövér dőlt"&amp;11 2. számú melléklet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D8" sqref="D8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54" t="s">
        <v>95</v>
      </c>
      <c r="E1" s="57" t="s">
        <v>98</v>
      </c>
    </row>
    <row r="3" spans="1:5" x14ac:dyDescent="0.2">
      <c r="A3" s="59"/>
      <c r="B3" s="60"/>
      <c r="C3" s="59"/>
      <c r="D3" s="62"/>
      <c r="E3" s="60"/>
    </row>
    <row r="4" spans="1:5" ht="15.75" x14ac:dyDescent="0.25">
      <c r="A4" s="24" t="s">
        <v>315</v>
      </c>
      <c r="B4" s="61"/>
      <c r="C4" s="63"/>
      <c r="D4" s="62"/>
      <c r="E4" s="60"/>
    </row>
    <row r="5" spans="1:5" x14ac:dyDescent="0.2">
      <c r="A5" s="59"/>
      <c r="B5" s="60"/>
      <c r="C5" s="59"/>
      <c r="D5" s="62"/>
      <c r="E5" s="60"/>
    </row>
    <row r="6" spans="1:5" x14ac:dyDescent="0.2">
      <c r="A6" s="59" t="s">
        <v>280</v>
      </c>
      <c r="B6" s="60">
        <f>+'1.sz.mell.'!C66</f>
        <v>47690924</v>
      </c>
      <c r="C6" s="59" t="s">
        <v>281</v>
      </c>
      <c r="D6" s="62" t="e">
        <f>+'2.sz.mell  '!C14+#REF!</f>
        <v>#REF!</v>
      </c>
      <c r="E6" s="60" t="e">
        <f t="shared" ref="E6:E15" si="0">+B6-D6</f>
        <v>#REF!</v>
      </c>
    </row>
    <row r="7" spans="1:5" x14ac:dyDescent="0.2">
      <c r="A7" s="59" t="s">
        <v>282</v>
      </c>
      <c r="B7" s="60">
        <f>+'1.sz.mell.'!C89</f>
        <v>11915893</v>
      </c>
      <c r="C7" s="59" t="s">
        <v>283</v>
      </c>
      <c r="D7" s="62" t="e">
        <f>+'2.sz.mell  '!#REF!+#REF!</f>
        <v>#REF!</v>
      </c>
      <c r="E7" s="60" t="e">
        <f t="shared" si="0"/>
        <v>#REF!</v>
      </c>
    </row>
    <row r="8" spans="1:5" x14ac:dyDescent="0.2">
      <c r="A8" s="59" t="s">
        <v>284</v>
      </c>
      <c r="B8" s="60">
        <f>+'1.sz.mell.'!C90</f>
        <v>59606817</v>
      </c>
      <c r="C8" s="59" t="s">
        <v>285</v>
      </c>
      <c r="D8" s="62" t="e">
        <f>+'2.sz.mell  '!C22+#REF!</f>
        <v>#REF!</v>
      </c>
      <c r="E8" s="60" t="e">
        <f t="shared" si="0"/>
        <v>#REF!</v>
      </c>
    </row>
    <row r="9" spans="1:5" x14ac:dyDescent="0.2">
      <c r="A9" s="59"/>
      <c r="B9" s="60"/>
      <c r="C9" s="59"/>
      <c r="D9" s="62"/>
      <c r="E9" s="60"/>
    </row>
    <row r="10" spans="1:5" x14ac:dyDescent="0.2">
      <c r="A10" s="59"/>
      <c r="B10" s="60"/>
      <c r="C10" s="59"/>
      <c r="D10" s="62"/>
      <c r="E10" s="60"/>
    </row>
    <row r="11" spans="1:5" ht="15.75" x14ac:dyDescent="0.25">
      <c r="A11" s="24" t="s">
        <v>316</v>
      </c>
      <c r="B11" s="61"/>
      <c r="C11" s="63"/>
      <c r="D11" s="62"/>
      <c r="E11" s="60"/>
    </row>
    <row r="12" spans="1:5" x14ac:dyDescent="0.2">
      <c r="A12" s="59"/>
      <c r="B12" s="60"/>
      <c r="C12" s="59"/>
      <c r="D12" s="62"/>
      <c r="E12" s="60"/>
    </row>
    <row r="13" spans="1:5" x14ac:dyDescent="0.2">
      <c r="A13" s="59" t="s">
        <v>289</v>
      </c>
      <c r="B13" s="60">
        <f>+'1.sz.mell.'!C112</f>
        <v>59606817</v>
      </c>
      <c r="C13" s="59" t="s">
        <v>288</v>
      </c>
      <c r="D13" s="62" t="e">
        <f>+'2.sz.mell  '!E14+#REF!</f>
        <v>#REF!</v>
      </c>
      <c r="E13" s="60" t="e">
        <f t="shared" si="0"/>
        <v>#REF!</v>
      </c>
    </row>
    <row r="14" spans="1:5" x14ac:dyDescent="0.2">
      <c r="A14" s="59" t="s">
        <v>138</v>
      </c>
      <c r="B14" s="60">
        <f>+'1.sz.mell.'!C132</f>
        <v>0</v>
      </c>
      <c r="C14" s="59" t="s">
        <v>287</v>
      </c>
      <c r="D14" s="62" t="e">
        <f>+'2.sz.mell  '!#REF!+#REF!</f>
        <v>#REF!</v>
      </c>
      <c r="E14" s="60" t="e">
        <f t="shared" si="0"/>
        <v>#REF!</v>
      </c>
    </row>
    <row r="15" spans="1:5" x14ac:dyDescent="0.2">
      <c r="A15" s="59" t="s">
        <v>290</v>
      </c>
      <c r="B15" s="60">
        <f>+'1.sz.mell.'!C133</f>
        <v>59606817</v>
      </c>
      <c r="C15" s="59" t="s">
        <v>286</v>
      </c>
      <c r="D15" s="62" t="e">
        <f>+'2.sz.mell  '!E22+#REF!</f>
        <v>#REF!</v>
      </c>
      <c r="E15" s="60" t="e">
        <f t="shared" si="0"/>
        <v>#REF!</v>
      </c>
    </row>
    <row r="16" spans="1:5" x14ac:dyDescent="0.2">
      <c r="A16" s="55"/>
      <c r="B16" s="55"/>
      <c r="C16" s="59"/>
      <c r="D16" s="62"/>
      <c r="E16" s="56"/>
    </row>
    <row r="17" spans="1:5" x14ac:dyDescent="0.2">
      <c r="A17" s="55"/>
      <c r="B17" s="55"/>
      <c r="C17" s="55"/>
      <c r="D17" s="55"/>
      <c r="E17" s="55"/>
    </row>
    <row r="18" spans="1:5" x14ac:dyDescent="0.2">
      <c r="A18" s="55"/>
      <c r="B18" s="55"/>
      <c r="C18" s="55"/>
      <c r="D18" s="55"/>
      <c r="E18" s="55"/>
    </row>
    <row r="19" spans="1:5" x14ac:dyDescent="0.2">
      <c r="A19" s="55"/>
      <c r="B19" s="55"/>
      <c r="C19" s="55"/>
      <c r="D19" s="55"/>
      <c r="E19" s="55"/>
    </row>
  </sheetData>
  <phoneticPr fontId="29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"/>
  <sheetViews>
    <sheetView zoomScale="120" zoomScaleNormal="120" workbookViewId="0">
      <selection activeCell="B3" sqref="B3:B4"/>
    </sheetView>
  </sheetViews>
  <sheetFormatPr defaultRowHeight="15" x14ac:dyDescent="0.25"/>
  <cols>
    <col min="1" max="1" width="5.6640625" style="64" customWidth="1"/>
    <col min="2" max="2" width="35.6640625" style="64" customWidth="1"/>
    <col min="3" max="6" width="14" style="64" customWidth="1"/>
    <col min="7" max="16384" width="9.33203125" style="64"/>
  </cols>
  <sheetData>
    <row r="1" spans="1:7" ht="33" customHeight="1" x14ac:dyDescent="0.25">
      <c r="A1" s="436"/>
      <c r="B1" s="436"/>
      <c r="C1" s="436"/>
      <c r="D1" s="436"/>
      <c r="E1" s="436"/>
      <c r="F1" s="436"/>
    </row>
    <row r="2" spans="1:7" ht="15.95" customHeight="1" thickBot="1" x14ac:dyDescent="0.3">
      <c r="A2" s="65"/>
      <c r="B2" s="65" t="s">
        <v>307</v>
      </c>
      <c r="C2" s="437"/>
      <c r="D2" s="437"/>
      <c r="E2" s="444" t="s">
        <v>404</v>
      </c>
      <c r="F2" s="444"/>
      <c r="G2" s="72"/>
    </row>
    <row r="3" spans="1:7" ht="63" customHeight="1" x14ac:dyDescent="0.25">
      <c r="A3" s="440" t="s">
        <v>7</v>
      </c>
      <c r="B3" s="442" t="s">
        <v>117</v>
      </c>
      <c r="C3" s="442" t="s">
        <v>139</v>
      </c>
      <c r="D3" s="442"/>
      <c r="E3" s="442"/>
      <c r="F3" s="438" t="s">
        <v>134</v>
      </c>
    </row>
    <row r="4" spans="1:7" ht="15.75" thickBot="1" x14ac:dyDescent="0.3">
      <c r="A4" s="441"/>
      <c r="B4" s="443"/>
      <c r="C4" s="67" t="s">
        <v>382</v>
      </c>
      <c r="D4" s="67" t="s">
        <v>383</v>
      </c>
      <c r="E4" s="67" t="s">
        <v>407</v>
      </c>
      <c r="F4" s="439"/>
    </row>
    <row r="5" spans="1:7" ht="15.75" thickBot="1" x14ac:dyDescent="0.3">
      <c r="A5" s="69">
        <v>1</v>
      </c>
      <c r="B5" s="70">
        <v>2</v>
      </c>
      <c r="C5" s="70">
        <v>3</v>
      </c>
      <c r="D5" s="70">
        <v>4</v>
      </c>
      <c r="E5" s="70">
        <v>5</v>
      </c>
      <c r="F5" s="71">
        <v>6</v>
      </c>
    </row>
    <row r="6" spans="1:7" x14ac:dyDescent="0.25">
      <c r="A6" s="68" t="s">
        <v>9</v>
      </c>
      <c r="B6" s="78"/>
      <c r="C6" s="79"/>
      <c r="D6" s="79"/>
      <c r="E6" s="79"/>
      <c r="F6" s="75">
        <f>SUM(C6:E6)</f>
        <v>0</v>
      </c>
    </row>
    <row r="7" spans="1:7" x14ac:dyDescent="0.25">
      <c r="A7" s="66" t="s">
        <v>10</v>
      </c>
      <c r="B7" s="80"/>
      <c r="C7" s="81"/>
      <c r="D7" s="81"/>
      <c r="E7" s="81"/>
      <c r="F7" s="76">
        <f>SUM(C7:E7)</f>
        <v>0</v>
      </c>
    </row>
    <row r="8" spans="1:7" x14ac:dyDescent="0.25">
      <c r="A8" s="66" t="s">
        <v>11</v>
      </c>
      <c r="B8" s="80"/>
      <c r="C8" s="81"/>
      <c r="D8" s="81"/>
      <c r="E8" s="81"/>
      <c r="F8" s="76">
        <f>SUM(C8:E8)</f>
        <v>0</v>
      </c>
    </row>
    <row r="9" spans="1:7" x14ac:dyDescent="0.25">
      <c r="A9" s="66" t="s">
        <v>12</v>
      </c>
      <c r="B9" s="80"/>
      <c r="C9" s="81"/>
      <c r="D9" s="81"/>
      <c r="E9" s="81"/>
      <c r="F9" s="76">
        <f>SUM(C9:E9)</f>
        <v>0</v>
      </c>
    </row>
    <row r="10" spans="1:7" ht="15.75" thickBot="1" x14ac:dyDescent="0.3">
      <c r="A10" s="73" t="s">
        <v>13</v>
      </c>
      <c r="B10" s="82"/>
      <c r="C10" s="83"/>
      <c r="D10" s="83"/>
      <c r="E10" s="83"/>
      <c r="F10" s="76">
        <f>SUM(C10:E10)</f>
        <v>0</v>
      </c>
    </row>
    <row r="11" spans="1:7" s="197" customFormat="1" thickBot="1" x14ac:dyDescent="0.25">
      <c r="A11" s="194" t="s">
        <v>14</v>
      </c>
      <c r="B11" s="74" t="s">
        <v>118</v>
      </c>
      <c r="C11" s="195">
        <f>SUM(C6:C10)</f>
        <v>0</v>
      </c>
      <c r="D11" s="195">
        <f>SUM(D6:D10)</f>
        <v>0</v>
      </c>
      <c r="E11" s="195">
        <f>SUM(E6:E10)</f>
        <v>0</v>
      </c>
      <c r="F11" s="196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&amp;LNemeske Község  Önkormányzata&amp;R&amp;"Times New Roman CE,Félkövér dőlt"&amp;11 3. melléklet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zoomScale="120" zoomScaleNormal="120" workbookViewId="0">
      <selection activeCell="F6" sqref="F6"/>
    </sheetView>
  </sheetViews>
  <sheetFormatPr defaultRowHeight="15" x14ac:dyDescent="0.25"/>
  <cols>
    <col min="1" max="1" width="5.6640625" style="64" customWidth="1"/>
    <col min="2" max="2" width="36.83203125" style="64" customWidth="1"/>
    <col min="3" max="3" width="14.33203125" style="64" customWidth="1"/>
    <col min="4" max="4" width="11.1640625" style="64" customWidth="1"/>
    <col min="5" max="5" width="11" style="64" customWidth="1"/>
    <col min="6" max="6" width="10.33203125" style="64" customWidth="1"/>
    <col min="7" max="16384" width="9.33203125" style="64"/>
  </cols>
  <sheetData>
    <row r="1" spans="1:6" ht="54" customHeight="1" x14ac:dyDescent="0.25">
      <c r="A1" s="436" t="s">
        <v>421</v>
      </c>
      <c r="B1" s="436"/>
      <c r="C1" s="436"/>
      <c r="D1" s="436"/>
      <c r="E1" s="436"/>
      <c r="F1" s="436"/>
    </row>
    <row r="2" spans="1:6" ht="15.95" customHeight="1" thickBot="1" x14ac:dyDescent="0.3">
      <c r="A2" s="65"/>
      <c r="B2" s="65"/>
      <c r="C2" s="77" t="s">
        <v>404</v>
      </c>
      <c r="D2" s="72"/>
      <c r="E2" s="72"/>
    </row>
    <row r="3" spans="1:6" ht="26.25" customHeight="1" thickBot="1" x14ac:dyDescent="0.3">
      <c r="A3" s="84" t="s">
        <v>7</v>
      </c>
      <c r="B3" s="85" t="s">
        <v>115</v>
      </c>
      <c r="C3" s="86" t="s">
        <v>387</v>
      </c>
      <c r="D3" s="212" t="s">
        <v>396</v>
      </c>
      <c r="E3" s="213" t="s">
        <v>384</v>
      </c>
      <c r="F3" s="214" t="s">
        <v>397</v>
      </c>
    </row>
    <row r="4" spans="1:6" ht="15.75" thickBot="1" x14ac:dyDescent="0.3">
      <c r="A4" s="87">
        <v>1</v>
      </c>
      <c r="B4" s="88">
        <v>2</v>
      </c>
      <c r="C4" s="89">
        <v>3</v>
      </c>
      <c r="D4" s="215">
        <v>4</v>
      </c>
      <c r="E4" s="216">
        <v>5</v>
      </c>
      <c r="F4" s="217">
        <v>6</v>
      </c>
    </row>
    <row r="5" spans="1:6" x14ac:dyDescent="0.25">
      <c r="A5" s="90" t="s">
        <v>9</v>
      </c>
      <c r="B5" s="145" t="s">
        <v>42</v>
      </c>
      <c r="C5" s="142"/>
      <c r="D5" s="218"/>
      <c r="E5" s="219"/>
      <c r="F5" s="220"/>
    </row>
    <row r="6" spans="1:6" ht="57" customHeight="1" x14ac:dyDescent="0.25">
      <c r="A6" s="91" t="s">
        <v>10</v>
      </c>
      <c r="B6" s="158" t="s">
        <v>135</v>
      </c>
      <c r="C6" s="143"/>
      <c r="D6" s="221"/>
      <c r="E6" s="222"/>
      <c r="F6" s="223"/>
    </row>
    <row r="7" spans="1:6" ht="24.75" x14ac:dyDescent="0.25">
      <c r="A7" s="91" t="s">
        <v>11</v>
      </c>
      <c r="B7" s="159" t="s">
        <v>306</v>
      </c>
      <c r="C7" s="143"/>
      <c r="D7" s="221"/>
      <c r="E7" s="222"/>
      <c r="F7" s="223"/>
    </row>
    <row r="8" spans="1:6" ht="48.75" x14ac:dyDescent="0.25">
      <c r="A8" s="91" t="s">
        <v>12</v>
      </c>
      <c r="B8" s="159" t="s">
        <v>137</v>
      </c>
      <c r="C8" s="143"/>
      <c r="D8" s="221"/>
      <c r="E8" s="222"/>
      <c r="F8" s="223"/>
    </row>
    <row r="9" spans="1:6" x14ac:dyDescent="0.25">
      <c r="A9" s="92" t="s">
        <v>13</v>
      </c>
      <c r="B9" s="159" t="s">
        <v>136</v>
      </c>
      <c r="C9" s="144"/>
      <c r="D9" s="221"/>
      <c r="E9" s="222"/>
      <c r="F9" s="223"/>
    </row>
    <row r="10" spans="1:6" ht="15.75" thickBot="1" x14ac:dyDescent="0.3">
      <c r="A10" s="91" t="s">
        <v>14</v>
      </c>
      <c r="B10" s="160" t="s">
        <v>116</v>
      </c>
      <c r="C10" s="143"/>
      <c r="D10" s="224"/>
      <c r="E10" s="225"/>
      <c r="F10" s="226"/>
    </row>
    <row r="11" spans="1:6" ht="15.75" thickBot="1" x14ac:dyDescent="0.3">
      <c r="A11" s="445" t="s">
        <v>119</v>
      </c>
      <c r="B11" s="446"/>
      <c r="C11" s="93">
        <f>SUM(C5:C10)</f>
        <v>0</v>
      </c>
      <c r="D11" s="93">
        <f>SUM(D5:D10)</f>
        <v>0</v>
      </c>
      <c r="E11" s="93">
        <f>SUM(E5:E10)</f>
        <v>0</v>
      </c>
      <c r="F11" s="93">
        <f>SUM(F5:F10)</f>
        <v>0</v>
      </c>
    </row>
    <row r="12" spans="1:6" ht="23.25" customHeight="1" x14ac:dyDescent="0.25">
      <c r="A12" s="447" t="s">
        <v>128</v>
      </c>
      <c r="B12" s="447"/>
      <c r="C12" s="447"/>
    </row>
  </sheetData>
  <mergeCells count="3">
    <mergeCell ref="A11:B11"/>
    <mergeCell ref="A12:C12"/>
    <mergeCell ref="A1:F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8"/>
  <sheetViews>
    <sheetView zoomScale="120" zoomScaleNormal="120" workbookViewId="0">
      <selection activeCell="B15" sqref="B15"/>
    </sheetView>
  </sheetViews>
  <sheetFormatPr defaultRowHeight="15" x14ac:dyDescent="0.25"/>
  <cols>
    <col min="1" max="1" width="5.6640625" style="64" customWidth="1"/>
    <col min="2" max="2" width="66.83203125" style="64" customWidth="1"/>
    <col min="3" max="3" width="27" style="64" customWidth="1"/>
    <col min="4" max="16384" width="9.33203125" style="64"/>
  </cols>
  <sheetData>
    <row r="1" spans="1:4" ht="33" customHeight="1" x14ac:dyDescent="0.25">
      <c r="A1" s="436" t="s">
        <v>422</v>
      </c>
      <c r="B1" s="436"/>
      <c r="C1" s="436"/>
    </row>
    <row r="2" spans="1:4" ht="15.95" customHeight="1" thickBot="1" x14ac:dyDescent="0.3">
      <c r="A2" s="65"/>
      <c r="B2" s="65"/>
      <c r="C2" s="77" t="s">
        <v>404</v>
      </c>
      <c r="D2" s="72"/>
    </row>
    <row r="3" spans="1:4" ht="26.25" customHeight="1" thickBot="1" x14ac:dyDescent="0.3">
      <c r="A3" s="84" t="s">
        <v>7</v>
      </c>
      <c r="B3" s="85" t="s">
        <v>120</v>
      </c>
      <c r="C3" s="86" t="s">
        <v>126</v>
      </c>
    </row>
    <row r="4" spans="1:4" ht="15.75" thickBot="1" x14ac:dyDescent="0.3">
      <c r="A4" s="87">
        <v>1</v>
      </c>
      <c r="B4" s="88">
        <v>2</v>
      </c>
      <c r="C4" s="89">
        <v>3</v>
      </c>
    </row>
    <row r="5" spans="1:4" x14ac:dyDescent="0.25">
      <c r="A5" s="90" t="s">
        <v>9</v>
      </c>
      <c r="B5" s="97"/>
      <c r="C5" s="94"/>
    </row>
    <row r="6" spans="1:4" x14ac:dyDescent="0.25">
      <c r="A6" s="91" t="s">
        <v>10</v>
      </c>
      <c r="B6" s="98"/>
      <c r="C6" s="95"/>
    </row>
    <row r="7" spans="1:4" ht="15.75" thickBot="1" x14ac:dyDescent="0.3">
      <c r="A7" s="92" t="s">
        <v>11</v>
      </c>
      <c r="B7" s="99"/>
      <c r="C7" s="96"/>
    </row>
    <row r="8" spans="1:4" s="197" customFormat="1" ht="17.25" customHeight="1" thickBot="1" x14ac:dyDescent="0.25">
      <c r="A8" s="198" t="s">
        <v>12</v>
      </c>
      <c r="B8" s="58" t="s">
        <v>121</v>
      </c>
      <c r="C8" s="93"/>
    </row>
  </sheetData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30"/>
  <sheetViews>
    <sheetView zoomScaleNormal="100" workbookViewId="0">
      <selection activeCell="B7" sqref="B7"/>
    </sheetView>
  </sheetViews>
  <sheetFormatPr defaultRowHeight="12.75" x14ac:dyDescent="0.2"/>
  <cols>
    <col min="1" max="1" width="67.1640625" style="19" customWidth="1"/>
    <col min="2" max="2" width="24" style="18" customWidth="1"/>
    <col min="3" max="4" width="12.83203125" style="18" customWidth="1"/>
    <col min="5" max="5" width="13.83203125" style="18" customWidth="1"/>
    <col min="6" max="16384" width="9.33203125" style="18"/>
  </cols>
  <sheetData>
    <row r="1" spans="1:2" ht="25.5" customHeight="1" x14ac:dyDescent="0.2">
      <c r="A1" s="448" t="s">
        <v>0</v>
      </c>
      <c r="B1" s="448"/>
    </row>
    <row r="2" spans="1:2" ht="22.5" customHeight="1" thickBot="1" x14ac:dyDescent="0.25">
      <c r="A2" s="228">
        <v>2021</v>
      </c>
      <c r="B2" s="21"/>
    </row>
    <row r="3" spans="1:2" s="20" customFormat="1" ht="44.25" customHeight="1" thickBot="1" x14ac:dyDescent="0.25">
      <c r="A3" s="101" t="s">
        <v>49</v>
      </c>
      <c r="B3" s="102" t="s">
        <v>50</v>
      </c>
    </row>
    <row r="4" spans="1:2" s="21" customFormat="1" ht="12" customHeight="1" x14ac:dyDescent="0.2">
      <c r="A4" s="124">
        <v>1</v>
      </c>
      <c r="B4" s="200">
        <v>2</v>
      </c>
    </row>
    <row r="5" spans="1:2" ht="15.95" customHeight="1" x14ac:dyDescent="0.2">
      <c r="A5" s="420" t="s">
        <v>415</v>
      </c>
      <c r="B5" s="419">
        <v>463380</v>
      </c>
    </row>
    <row r="6" spans="1:2" ht="15.95" customHeight="1" x14ac:dyDescent="0.2">
      <c r="A6" s="420" t="s">
        <v>416</v>
      </c>
      <c r="B6" s="419">
        <v>125113</v>
      </c>
    </row>
    <row r="7" spans="1:2" ht="15.95" customHeight="1" x14ac:dyDescent="0.2">
      <c r="A7" s="420"/>
      <c r="B7" s="419"/>
    </row>
    <row r="8" spans="1:2" ht="15.95" customHeight="1" x14ac:dyDescent="0.2">
      <c r="A8" s="420"/>
      <c r="B8" s="419"/>
    </row>
    <row r="9" spans="1:2" ht="15.95" customHeight="1" x14ac:dyDescent="0.2">
      <c r="A9" s="420"/>
      <c r="B9" s="419"/>
    </row>
    <row r="10" spans="1:2" ht="15.95" customHeight="1" x14ac:dyDescent="0.2">
      <c r="A10" s="420"/>
      <c r="B10" s="419"/>
    </row>
    <row r="11" spans="1:2" ht="15.95" customHeight="1" x14ac:dyDescent="0.2">
      <c r="A11" s="421"/>
      <c r="B11" s="230"/>
    </row>
    <row r="12" spans="1:2" ht="15.95" customHeight="1" x14ac:dyDescent="0.2">
      <c r="A12" s="229"/>
      <c r="B12" s="230"/>
    </row>
    <row r="13" spans="1:2" ht="15.95" customHeight="1" x14ac:dyDescent="0.2">
      <c r="A13" s="229"/>
      <c r="B13" s="230"/>
    </row>
    <row r="14" spans="1:2" ht="15.95" customHeight="1" x14ac:dyDescent="0.2">
      <c r="A14" s="229"/>
      <c r="B14" s="230"/>
    </row>
    <row r="15" spans="1:2" ht="15.95" customHeight="1" x14ac:dyDescent="0.2">
      <c r="A15" s="229"/>
      <c r="B15" s="230"/>
    </row>
    <row r="16" spans="1:2" ht="19.5" customHeight="1" x14ac:dyDescent="0.2">
      <c r="A16" s="231"/>
      <c r="B16" s="201"/>
    </row>
    <row r="17" spans="1:2" ht="15.95" customHeight="1" x14ac:dyDescent="0.2">
      <c r="A17" s="232"/>
      <c r="B17" s="201"/>
    </row>
    <row r="18" spans="1:2" ht="15.95" customHeight="1" x14ac:dyDescent="0.2">
      <c r="A18" s="233"/>
      <c r="B18" s="234"/>
    </row>
    <row r="19" spans="1:2" ht="24.75" customHeight="1" x14ac:dyDescent="0.2">
      <c r="A19" s="233"/>
      <c r="B19" s="235"/>
    </row>
    <row r="20" spans="1:2" ht="15.95" customHeight="1" x14ac:dyDescent="0.2">
      <c r="A20" s="236"/>
      <c r="B20" s="235"/>
    </row>
    <row r="21" spans="1:2" ht="15" customHeight="1" x14ac:dyDescent="0.2">
      <c r="A21" s="233"/>
      <c r="B21" s="235"/>
    </row>
    <row r="22" spans="1:2" ht="15.75" customHeight="1" x14ac:dyDescent="0.2">
      <c r="A22" s="233"/>
      <c r="B22" s="235"/>
    </row>
    <row r="23" spans="1:2" ht="15.95" customHeight="1" x14ac:dyDescent="0.2">
      <c r="A23" s="233"/>
      <c r="B23" s="235"/>
    </row>
    <row r="24" spans="1:2" ht="15.95" customHeight="1" x14ac:dyDescent="0.25">
      <c r="A24" s="237" t="s">
        <v>317</v>
      </c>
      <c r="B24" s="234"/>
    </row>
    <row r="25" spans="1:2" ht="30.75" customHeight="1" x14ac:dyDescent="0.2">
      <c r="A25" s="202"/>
      <c r="B25" s="235"/>
    </row>
    <row r="26" spans="1:2" ht="15.95" customHeight="1" thickBot="1" x14ac:dyDescent="0.25">
      <c r="A26" s="238"/>
      <c r="B26" s="239"/>
    </row>
    <row r="27" spans="1:2" s="22" customFormat="1" ht="18" customHeight="1" thickBot="1" x14ac:dyDescent="0.25">
      <c r="A27" s="203" t="s">
        <v>48</v>
      </c>
      <c r="B27" s="205">
        <f>SUM(B5:B26)</f>
        <v>588493</v>
      </c>
    </row>
    <row r="28" spans="1:2" ht="15" x14ac:dyDescent="0.2">
      <c r="A28" s="204"/>
    </row>
    <row r="29" spans="1:2" ht="15" x14ac:dyDescent="0.2">
      <c r="A29" s="204"/>
    </row>
    <row r="30" spans="1:2" ht="15" x14ac:dyDescent="0.2">
      <c r="A30" s="204"/>
    </row>
  </sheetData>
  <mergeCells count="1">
    <mergeCell ref="A1:B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orientation="portrait" r:id="rId1"/>
  <headerFooter alignWithMargins="0">
    <oddHeader xml:space="preserve">&amp;R&amp;"Times New Roman CE,Félkövér dőlt"&amp;11 6.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6"/>
  <sheetViews>
    <sheetView zoomScaleNormal="100" workbookViewId="0">
      <selection activeCell="A2" sqref="A2"/>
    </sheetView>
  </sheetViews>
  <sheetFormatPr defaultRowHeight="12.75" x14ac:dyDescent="0.2"/>
  <cols>
    <col min="1" max="1" width="78.5" style="19" customWidth="1"/>
    <col min="2" max="2" width="20" style="18" customWidth="1"/>
    <col min="3" max="4" width="12.83203125" style="18" customWidth="1"/>
    <col min="5" max="5" width="13.83203125" style="18" customWidth="1"/>
    <col min="6" max="16384" width="9.33203125" style="18"/>
  </cols>
  <sheetData>
    <row r="1" spans="1:2" ht="24.75" customHeight="1" x14ac:dyDescent="0.2">
      <c r="A1" s="448" t="s">
        <v>1</v>
      </c>
      <c r="B1" s="448"/>
    </row>
    <row r="2" spans="1:2" ht="23.25" customHeight="1" thickBot="1" x14ac:dyDescent="0.25">
      <c r="A2" s="100">
        <v>2021</v>
      </c>
      <c r="B2" s="21"/>
    </row>
    <row r="3" spans="1:2" s="20" customFormat="1" ht="48.75" customHeight="1" thickBot="1" x14ac:dyDescent="0.25">
      <c r="A3" s="101" t="s">
        <v>51</v>
      </c>
      <c r="B3" s="102" t="s">
        <v>50</v>
      </c>
    </row>
    <row r="4" spans="1:2" s="21" customFormat="1" ht="15" customHeight="1" thickBot="1" x14ac:dyDescent="0.25">
      <c r="A4" s="124">
        <v>1</v>
      </c>
      <c r="B4" s="200">
        <v>2</v>
      </c>
    </row>
    <row r="5" spans="1:2" ht="15.95" customHeight="1" thickBot="1" x14ac:dyDescent="0.25">
      <c r="A5" s="339"/>
      <c r="B5" s="240"/>
    </row>
    <row r="6" spans="1:2" ht="15.95" customHeight="1" thickBot="1" x14ac:dyDescent="0.3">
      <c r="A6" s="340"/>
      <c r="B6" s="241"/>
    </row>
    <row r="7" spans="1:2" ht="15.95" customHeight="1" thickBot="1" x14ac:dyDescent="0.3">
      <c r="A7" s="341"/>
      <c r="B7" s="242"/>
    </row>
    <row r="8" spans="1:2" ht="15.95" customHeight="1" thickBot="1" x14ac:dyDescent="0.3">
      <c r="A8" s="341"/>
      <c r="B8" s="242"/>
    </row>
    <row r="9" spans="1:2" ht="15.95" customHeight="1" thickBot="1" x14ac:dyDescent="0.3">
      <c r="A9" s="341"/>
      <c r="B9" s="242"/>
    </row>
    <row r="10" spans="1:2" ht="15.95" customHeight="1" thickBot="1" x14ac:dyDescent="0.3">
      <c r="A10" s="341"/>
      <c r="B10" s="242"/>
    </row>
    <row r="11" spans="1:2" ht="15.95" customHeight="1" x14ac:dyDescent="0.2">
      <c r="A11" s="243"/>
      <c r="B11" s="244"/>
    </row>
    <row r="12" spans="1:2" ht="30.75" customHeight="1" x14ac:dyDescent="0.2">
      <c r="A12" s="236"/>
      <c r="B12" s="244"/>
    </row>
    <row r="13" spans="1:2" ht="15.95" customHeight="1" x14ac:dyDescent="0.2">
      <c r="A13" s="236"/>
      <c r="B13" s="244"/>
    </row>
    <row r="14" spans="1:2" ht="15.95" customHeight="1" x14ac:dyDescent="0.2">
      <c r="A14" s="245"/>
      <c r="B14" s="244"/>
    </row>
    <row r="15" spans="1:2" ht="15.95" customHeight="1" thickBot="1" x14ac:dyDescent="0.25">
      <c r="A15" s="246"/>
      <c r="B15" s="247"/>
    </row>
    <row r="16" spans="1:2" s="22" customFormat="1" ht="18" customHeight="1" thickBot="1" x14ac:dyDescent="0.25">
      <c r="A16" s="206" t="s">
        <v>48</v>
      </c>
      <c r="B16" s="207">
        <f>SUM(B5:B15)</f>
        <v>0</v>
      </c>
    </row>
  </sheetData>
  <mergeCells count="1">
    <mergeCell ref="A1:B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6" orientation="portrait" r:id="rId1"/>
  <headerFooter alignWithMargins="0">
    <oddHeader xml:space="preserve">&amp;R&amp;"Times New Roman CE,Félkövér dőlt"&amp;12 &amp;11 7. melléklet 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0000"/>
  </sheetPr>
  <dimension ref="A1:K131"/>
  <sheetViews>
    <sheetView topLeftCell="A112" zoomScale="120" zoomScaleNormal="120" zoomScaleSheetLayoutView="85" workbookViewId="0">
      <selection activeCell="C130" sqref="C130"/>
    </sheetView>
  </sheetViews>
  <sheetFormatPr defaultRowHeight="12.75" x14ac:dyDescent="0.2"/>
  <cols>
    <col min="1" max="1" width="19.5" style="164" customWidth="1"/>
    <col min="2" max="2" width="72" style="165" customWidth="1"/>
    <col min="3" max="3" width="25" style="166" customWidth="1"/>
    <col min="4" max="16384" width="9.33203125" style="2"/>
  </cols>
  <sheetData>
    <row r="1" spans="1:3" s="1" customFormat="1" ht="16.5" customHeight="1" thickBot="1" x14ac:dyDescent="0.25">
      <c r="A1" s="106"/>
      <c r="B1" s="107"/>
      <c r="C1" s="121" t="s">
        <v>346</v>
      </c>
    </row>
    <row r="2" spans="1:3" s="25" customFormat="1" ht="21" customHeight="1" x14ac:dyDescent="0.2">
      <c r="A2" s="168" t="s">
        <v>46</v>
      </c>
      <c r="B2" s="146" t="s">
        <v>127</v>
      </c>
      <c r="C2" s="148" t="s">
        <v>38</v>
      </c>
    </row>
    <row r="3" spans="1:3" s="25" customFormat="1" ht="16.5" thickBot="1" x14ac:dyDescent="0.25">
      <c r="A3" s="108" t="s">
        <v>122</v>
      </c>
      <c r="B3" s="147" t="s">
        <v>294</v>
      </c>
      <c r="C3" s="149">
        <v>1</v>
      </c>
    </row>
    <row r="4" spans="1:3" s="26" customFormat="1" ht="15.95" customHeight="1" thickBot="1" x14ac:dyDescent="0.3">
      <c r="A4" s="109"/>
      <c r="B4" s="109" t="s">
        <v>323</v>
      </c>
      <c r="C4" s="110" t="s">
        <v>404</v>
      </c>
    </row>
    <row r="5" spans="1:3" ht="13.5" thickBot="1" x14ac:dyDescent="0.25">
      <c r="A5" s="169" t="s">
        <v>123</v>
      </c>
      <c r="B5" s="111" t="s">
        <v>39</v>
      </c>
      <c r="C5" s="150" t="s">
        <v>40</v>
      </c>
    </row>
    <row r="6" spans="1:3" s="23" customFormat="1" ht="12.95" customHeight="1" thickBot="1" x14ac:dyDescent="0.25">
      <c r="A6" s="103">
        <v>1</v>
      </c>
      <c r="B6" s="104">
        <v>2</v>
      </c>
      <c r="C6" s="105">
        <v>3</v>
      </c>
    </row>
    <row r="7" spans="1:3" s="23" customFormat="1" ht="15.95" customHeight="1" thickBot="1" x14ac:dyDescent="0.25">
      <c r="A7" s="112"/>
      <c r="B7" s="113" t="s">
        <v>41</v>
      </c>
      <c r="C7" s="151"/>
    </row>
    <row r="8" spans="1:3" s="23" customFormat="1" ht="12" customHeight="1" thickBot="1" x14ac:dyDescent="0.25">
      <c r="A8" s="16" t="s">
        <v>9</v>
      </c>
      <c r="B8" s="13" t="s">
        <v>140</v>
      </c>
      <c r="C8" s="133">
        <f>+C9+C10+C11+C12+C14+C15+C13</f>
        <v>45728466</v>
      </c>
    </row>
    <row r="9" spans="1:3" s="27" customFormat="1" ht="12" customHeight="1" x14ac:dyDescent="0.2">
      <c r="A9" s="180" t="s">
        <v>76</v>
      </c>
      <c r="B9" s="171" t="s">
        <v>141</v>
      </c>
      <c r="C9" s="136">
        <v>11073806</v>
      </c>
    </row>
    <row r="10" spans="1:3" s="28" customFormat="1" ht="12" customHeight="1" x14ac:dyDescent="0.2">
      <c r="A10" s="181" t="s">
        <v>77</v>
      </c>
      <c r="B10" s="172" t="s">
        <v>142</v>
      </c>
      <c r="C10" s="135"/>
    </row>
    <row r="11" spans="1:3" s="28" customFormat="1" ht="12" customHeight="1" x14ac:dyDescent="0.2">
      <c r="A11" s="181" t="s">
        <v>78</v>
      </c>
      <c r="B11" s="172" t="s">
        <v>143</v>
      </c>
      <c r="C11" s="135">
        <v>12586700</v>
      </c>
    </row>
    <row r="12" spans="1:3" s="28" customFormat="1" ht="12" customHeight="1" x14ac:dyDescent="0.2">
      <c r="A12" s="181" t="s">
        <v>79</v>
      </c>
      <c r="B12" s="172" t="s">
        <v>144</v>
      </c>
      <c r="C12" s="135">
        <v>2270000</v>
      </c>
    </row>
    <row r="13" spans="1:3" s="28" customFormat="1" ht="12" customHeight="1" x14ac:dyDescent="0.2">
      <c r="A13" s="181"/>
      <c r="B13" s="172" t="s">
        <v>395</v>
      </c>
      <c r="C13" s="135">
        <v>377340</v>
      </c>
    </row>
    <row r="14" spans="1:3" s="28" customFormat="1" ht="12" customHeight="1" x14ac:dyDescent="0.2">
      <c r="A14" s="181" t="s">
        <v>92</v>
      </c>
      <c r="B14" s="172" t="s">
        <v>145</v>
      </c>
      <c r="C14" s="135"/>
    </row>
    <row r="15" spans="1:3" s="27" customFormat="1" ht="12" customHeight="1" thickBot="1" x14ac:dyDescent="0.25">
      <c r="A15" s="182" t="s">
        <v>80</v>
      </c>
      <c r="B15" s="173" t="s">
        <v>417</v>
      </c>
      <c r="C15" s="137">
        <v>19420620</v>
      </c>
    </row>
    <row r="16" spans="1:3" s="27" customFormat="1" ht="12" customHeight="1" thickBot="1" x14ac:dyDescent="0.25">
      <c r="A16" s="16" t="s">
        <v>10</v>
      </c>
      <c r="B16" s="130" t="s">
        <v>146</v>
      </c>
      <c r="C16" s="133">
        <f>+C17+C18+C19+C20+C21</f>
        <v>0</v>
      </c>
    </row>
    <row r="17" spans="1:3" s="27" customFormat="1" ht="12" customHeight="1" x14ac:dyDescent="0.2">
      <c r="A17" s="180" t="s">
        <v>81</v>
      </c>
      <c r="B17" s="171" t="s">
        <v>147</v>
      </c>
      <c r="C17" s="136"/>
    </row>
    <row r="18" spans="1:3" s="27" customFormat="1" ht="12" customHeight="1" x14ac:dyDescent="0.2">
      <c r="A18" s="181" t="s">
        <v>82</v>
      </c>
      <c r="B18" s="172" t="s">
        <v>148</v>
      </c>
      <c r="C18" s="135"/>
    </row>
    <row r="19" spans="1:3" s="27" customFormat="1" ht="12" customHeight="1" x14ac:dyDescent="0.2">
      <c r="A19" s="181" t="s">
        <v>83</v>
      </c>
      <c r="B19" s="172" t="s">
        <v>300</v>
      </c>
      <c r="C19" s="135"/>
    </row>
    <row r="20" spans="1:3" s="27" customFormat="1" ht="12" customHeight="1" x14ac:dyDescent="0.2">
      <c r="A20" s="181" t="s">
        <v>84</v>
      </c>
      <c r="B20" s="172" t="s">
        <v>301</v>
      </c>
      <c r="C20" s="135"/>
    </row>
    <row r="21" spans="1:3" s="27" customFormat="1" ht="12" customHeight="1" x14ac:dyDescent="0.2">
      <c r="A21" s="181" t="s">
        <v>85</v>
      </c>
      <c r="B21" s="172" t="s">
        <v>149</v>
      </c>
      <c r="C21" s="135"/>
    </row>
    <row r="22" spans="1:3" s="28" customFormat="1" ht="12" customHeight="1" thickBot="1" x14ac:dyDescent="0.25">
      <c r="A22" s="182" t="s">
        <v>90</v>
      </c>
      <c r="B22" s="173" t="s">
        <v>150</v>
      </c>
      <c r="C22" s="137"/>
    </row>
    <row r="23" spans="1:3" s="28" customFormat="1" ht="12" customHeight="1" thickBot="1" x14ac:dyDescent="0.25">
      <c r="A23" s="16" t="s">
        <v>11</v>
      </c>
      <c r="B23" s="13" t="s">
        <v>151</v>
      </c>
      <c r="C23" s="133">
        <f>+C24+C25+C26+C27+C28</f>
        <v>0</v>
      </c>
    </row>
    <row r="24" spans="1:3" s="28" customFormat="1" ht="12" customHeight="1" x14ac:dyDescent="0.2">
      <c r="A24" s="180" t="s">
        <v>65</v>
      </c>
      <c r="B24" s="171" t="s">
        <v>152</v>
      </c>
      <c r="C24" s="136"/>
    </row>
    <row r="25" spans="1:3" s="27" customFormat="1" ht="12" customHeight="1" x14ac:dyDescent="0.2">
      <c r="A25" s="181" t="s">
        <v>66</v>
      </c>
      <c r="B25" s="172" t="s">
        <v>153</v>
      </c>
      <c r="C25" s="135"/>
    </row>
    <row r="26" spans="1:3" s="28" customFormat="1" ht="12" customHeight="1" x14ac:dyDescent="0.2">
      <c r="A26" s="181" t="s">
        <v>67</v>
      </c>
      <c r="B26" s="172" t="s">
        <v>302</v>
      </c>
      <c r="C26" s="135"/>
    </row>
    <row r="27" spans="1:3" s="28" customFormat="1" ht="12" customHeight="1" x14ac:dyDescent="0.2">
      <c r="A27" s="181" t="s">
        <v>68</v>
      </c>
      <c r="B27" s="172" t="s">
        <v>303</v>
      </c>
      <c r="C27" s="135"/>
    </row>
    <row r="28" spans="1:3" s="28" customFormat="1" ht="12" customHeight="1" x14ac:dyDescent="0.2">
      <c r="A28" s="181" t="s">
        <v>99</v>
      </c>
      <c r="B28" s="172" t="s">
        <v>154</v>
      </c>
      <c r="C28" s="135"/>
    </row>
    <row r="29" spans="1:3" s="28" customFormat="1" ht="12" customHeight="1" thickBot="1" x14ac:dyDescent="0.25">
      <c r="A29" s="182" t="s">
        <v>100</v>
      </c>
      <c r="B29" s="173" t="s">
        <v>155</v>
      </c>
      <c r="C29" s="137"/>
    </row>
    <row r="30" spans="1:3" s="28" customFormat="1" ht="12" customHeight="1" thickBot="1" x14ac:dyDescent="0.25">
      <c r="A30" s="16" t="s">
        <v>101</v>
      </c>
      <c r="B30" s="13" t="s">
        <v>156</v>
      </c>
      <c r="C30" s="139">
        <f>SUM(C33)</f>
        <v>1892458</v>
      </c>
    </row>
    <row r="31" spans="1:3" s="28" customFormat="1" ht="12" customHeight="1" x14ac:dyDescent="0.2">
      <c r="A31" s="180" t="s">
        <v>157</v>
      </c>
      <c r="B31" s="171" t="s">
        <v>163</v>
      </c>
      <c r="C31" s="135"/>
    </row>
    <row r="32" spans="1:3" s="28" customFormat="1" ht="12" customHeight="1" x14ac:dyDescent="0.2">
      <c r="A32" s="181" t="s">
        <v>158</v>
      </c>
      <c r="B32" s="172" t="s">
        <v>164</v>
      </c>
      <c r="C32" s="135"/>
    </row>
    <row r="33" spans="1:3" s="28" customFormat="1" ht="12" customHeight="1" x14ac:dyDescent="0.2">
      <c r="A33" s="181" t="s">
        <v>159</v>
      </c>
      <c r="B33" s="172" t="s">
        <v>165</v>
      </c>
      <c r="C33" s="135">
        <v>1892458</v>
      </c>
    </row>
    <row r="34" spans="1:3" s="28" customFormat="1" ht="12" customHeight="1" x14ac:dyDescent="0.2">
      <c r="A34" s="181" t="s">
        <v>160</v>
      </c>
      <c r="B34" s="172" t="s">
        <v>166</v>
      </c>
      <c r="C34" s="135"/>
    </row>
    <row r="35" spans="1:3" s="28" customFormat="1" ht="12" customHeight="1" x14ac:dyDescent="0.2">
      <c r="A35" s="181" t="s">
        <v>161</v>
      </c>
      <c r="B35" s="172" t="s">
        <v>167</v>
      </c>
      <c r="C35" s="135">
        <v>0</v>
      </c>
    </row>
    <row r="36" spans="1:3" s="28" customFormat="1" ht="12" customHeight="1" thickBot="1" x14ac:dyDescent="0.25">
      <c r="A36" s="182" t="s">
        <v>162</v>
      </c>
      <c r="B36" s="173" t="s">
        <v>168</v>
      </c>
      <c r="C36" s="137"/>
    </row>
    <row r="37" spans="1:3" s="28" customFormat="1" ht="12" customHeight="1" thickBot="1" x14ac:dyDescent="0.25">
      <c r="A37" s="16" t="s">
        <v>13</v>
      </c>
      <c r="B37" s="13" t="s">
        <v>169</v>
      </c>
      <c r="C37" s="133">
        <f>SUM(C38:C47)</f>
        <v>70000</v>
      </c>
    </row>
    <row r="38" spans="1:3" s="28" customFormat="1" ht="12" customHeight="1" x14ac:dyDescent="0.2">
      <c r="A38" s="180" t="s">
        <v>69</v>
      </c>
      <c r="B38" s="171" t="s">
        <v>172</v>
      </c>
      <c r="C38" s="136"/>
    </row>
    <row r="39" spans="1:3" s="28" customFormat="1" ht="12" customHeight="1" x14ac:dyDescent="0.2">
      <c r="A39" s="181" t="s">
        <v>70</v>
      </c>
      <c r="B39" s="172" t="s">
        <v>173</v>
      </c>
      <c r="C39" s="135"/>
    </row>
    <row r="40" spans="1:3" s="28" customFormat="1" ht="12" customHeight="1" x14ac:dyDescent="0.2">
      <c r="A40" s="181" t="s">
        <v>71</v>
      </c>
      <c r="B40" s="172" t="s">
        <v>174</v>
      </c>
      <c r="C40" s="135"/>
    </row>
    <row r="41" spans="1:3" s="28" customFormat="1" ht="12" customHeight="1" x14ac:dyDescent="0.2">
      <c r="A41" s="181" t="s">
        <v>103</v>
      </c>
      <c r="B41" s="172" t="s">
        <v>175</v>
      </c>
      <c r="C41" s="135"/>
    </row>
    <row r="42" spans="1:3" s="28" customFormat="1" ht="12" customHeight="1" x14ac:dyDescent="0.2">
      <c r="A42" s="181" t="s">
        <v>104</v>
      </c>
      <c r="B42" s="172" t="s">
        <v>176</v>
      </c>
      <c r="C42" s="135"/>
    </row>
    <row r="43" spans="1:3" s="28" customFormat="1" ht="12" customHeight="1" x14ac:dyDescent="0.2">
      <c r="A43" s="181" t="s">
        <v>105</v>
      </c>
      <c r="B43" s="172" t="s">
        <v>177</v>
      </c>
      <c r="C43" s="135">
        <v>0</v>
      </c>
    </row>
    <row r="44" spans="1:3" s="28" customFormat="1" ht="12" customHeight="1" x14ac:dyDescent="0.2">
      <c r="A44" s="181" t="s">
        <v>106</v>
      </c>
      <c r="B44" s="172" t="s">
        <v>178</v>
      </c>
      <c r="C44" s="135"/>
    </row>
    <row r="45" spans="1:3" s="28" customFormat="1" ht="12" customHeight="1" x14ac:dyDescent="0.2">
      <c r="A45" s="181" t="s">
        <v>107</v>
      </c>
      <c r="B45" s="172" t="s">
        <v>179</v>
      </c>
      <c r="C45" s="135"/>
    </row>
    <row r="46" spans="1:3" s="28" customFormat="1" ht="12" customHeight="1" x14ac:dyDescent="0.2">
      <c r="A46" s="181" t="s">
        <v>170</v>
      </c>
      <c r="B46" s="172" t="s">
        <v>180</v>
      </c>
      <c r="C46" s="138"/>
    </row>
    <row r="47" spans="1:3" s="28" customFormat="1" ht="12" customHeight="1" thickBot="1" x14ac:dyDescent="0.25">
      <c r="A47" s="182" t="s">
        <v>171</v>
      </c>
      <c r="B47" s="173" t="s">
        <v>181</v>
      </c>
      <c r="C47" s="167">
        <v>70000</v>
      </c>
    </row>
    <row r="48" spans="1:3" s="28" customFormat="1" ht="12" customHeight="1" thickBot="1" x14ac:dyDescent="0.25">
      <c r="A48" s="16" t="s">
        <v>14</v>
      </c>
      <c r="B48" s="13" t="s">
        <v>182</v>
      </c>
      <c r="C48" s="133">
        <f>SUM(C49:C53)</f>
        <v>0</v>
      </c>
    </row>
    <row r="49" spans="1:3" s="28" customFormat="1" ht="12" customHeight="1" x14ac:dyDescent="0.2">
      <c r="A49" s="180" t="s">
        <v>72</v>
      </c>
      <c r="B49" s="171" t="s">
        <v>186</v>
      </c>
      <c r="C49" s="192"/>
    </row>
    <row r="50" spans="1:3" s="28" customFormat="1" ht="12" customHeight="1" x14ac:dyDescent="0.2">
      <c r="A50" s="181" t="s">
        <v>73</v>
      </c>
      <c r="B50" s="172" t="s">
        <v>187</v>
      </c>
      <c r="C50" s="138"/>
    </row>
    <row r="51" spans="1:3" s="28" customFormat="1" ht="12" customHeight="1" x14ac:dyDescent="0.2">
      <c r="A51" s="181" t="s">
        <v>183</v>
      </c>
      <c r="B51" s="172" t="s">
        <v>188</v>
      </c>
      <c r="C51" s="138"/>
    </row>
    <row r="52" spans="1:3" s="28" customFormat="1" ht="12" customHeight="1" x14ac:dyDescent="0.2">
      <c r="A52" s="181" t="s">
        <v>184</v>
      </c>
      <c r="B52" s="172" t="s">
        <v>189</v>
      </c>
      <c r="C52" s="138"/>
    </row>
    <row r="53" spans="1:3" s="28" customFormat="1" ht="12" customHeight="1" thickBot="1" x14ac:dyDescent="0.25">
      <c r="A53" s="182" t="s">
        <v>185</v>
      </c>
      <c r="B53" s="173" t="s">
        <v>190</v>
      </c>
      <c r="C53" s="167"/>
    </row>
    <row r="54" spans="1:3" s="28" customFormat="1" ht="12" customHeight="1" thickBot="1" x14ac:dyDescent="0.25">
      <c r="A54" s="16" t="s">
        <v>108</v>
      </c>
      <c r="B54" s="13" t="s">
        <v>191</v>
      </c>
      <c r="C54" s="133">
        <f>SUM(C55:C57)</f>
        <v>0</v>
      </c>
    </row>
    <row r="55" spans="1:3" s="28" customFormat="1" ht="12" customHeight="1" x14ac:dyDescent="0.2">
      <c r="A55" s="180" t="s">
        <v>74</v>
      </c>
      <c r="B55" s="171" t="s">
        <v>192</v>
      </c>
      <c r="C55" s="136"/>
    </row>
    <row r="56" spans="1:3" s="28" customFormat="1" ht="12" customHeight="1" x14ac:dyDescent="0.2">
      <c r="A56" s="181" t="s">
        <v>75</v>
      </c>
      <c r="B56" s="172" t="s">
        <v>304</v>
      </c>
      <c r="C56" s="135"/>
    </row>
    <row r="57" spans="1:3" s="28" customFormat="1" ht="12" customHeight="1" x14ac:dyDescent="0.2">
      <c r="A57" s="181" t="s">
        <v>195</v>
      </c>
      <c r="B57" s="172" t="s">
        <v>193</v>
      </c>
      <c r="C57" s="135"/>
    </row>
    <row r="58" spans="1:3" s="28" customFormat="1" ht="12" customHeight="1" thickBot="1" x14ac:dyDescent="0.25">
      <c r="A58" s="182" t="s">
        <v>196</v>
      </c>
      <c r="B58" s="173" t="s">
        <v>194</v>
      </c>
      <c r="C58" s="137"/>
    </row>
    <row r="59" spans="1:3" s="28" customFormat="1" ht="12" customHeight="1" thickBot="1" x14ac:dyDescent="0.25">
      <c r="A59" s="16" t="s">
        <v>16</v>
      </c>
      <c r="B59" s="130" t="s">
        <v>197</v>
      </c>
      <c r="C59" s="133">
        <f>SUM(C60:C62)</f>
        <v>0</v>
      </c>
    </row>
    <row r="60" spans="1:3" s="28" customFormat="1" ht="12" customHeight="1" x14ac:dyDescent="0.2">
      <c r="A60" s="180" t="s">
        <v>109</v>
      </c>
      <c r="B60" s="171" t="s">
        <v>199</v>
      </c>
      <c r="C60" s="138"/>
    </row>
    <row r="61" spans="1:3" s="28" customFormat="1" ht="12" customHeight="1" x14ac:dyDescent="0.2">
      <c r="A61" s="181" t="s">
        <v>110</v>
      </c>
      <c r="B61" s="172" t="s">
        <v>305</v>
      </c>
      <c r="C61" s="138"/>
    </row>
    <row r="62" spans="1:3" s="28" customFormat="1" ht="12" customHeight="1" x14ac:dyDescent="0.2">
      <c r="A62" s="181" t="s">
        <v>131</v>
      </c>
      <c r="B62" s="172" t="s">
        <v>200</v>
      </c>
      <c r="C62" s="138"/>
    </row>
    <row r="63" spans="1:3" s="28" customFormat="1" ht="12" customHeight="1" thickBot="1" x14ac:dyDescent="0.25">
      <c r="A63" s="182" t="s">
        <v>198</v>
      </c>
      <c r="B63" s="173" t="s">
        <v>201</v>
      </c>
      <c r="C63" s="138"/>
    </row>
    <row r="64" spans="1:3" s="28" customFormat="1" ht="12" customHeight="1" thickBot="1" x14ac:dyDescent="0.25">
      <c r="A64" s="16" t="s">
        <v>17</v>
      </c>
      <c r="B64" s="13" t="s">
        <v>202</v>
      </c>
      <c r="C64" s="139">
        <f>+C8+C16+C23+C30+C37+C48+C54+C59</f>
        <v>47690924</v>
      </c>
    </row>
    <row r="65" spans="1:3" s="28" customFormat="1" ht="12" customHeight="1" thickBot="1" x14ac:dyDescent="0.2">
      <c r="A65" s="183" t="s">
        <v>292</v>
      </c>
      <c r="B65" s="130" t="s">
        <v>204</v>
      </c>
      <c r="C65" s="133">
        <f>SUM(C66:C68)</f>
        <v>0</v>
      </c>
    </row>
    <row r="66" spans="1:3" s="28" customFormat="1" ht="12" customHeight="1" x14ac:dyDescent="0.2">
      <c r="A66" s="180" t="s">
        <v>237</v>
      </c>
      <c r="B66" s="171" t="s">
        <v>205</v>
      </c>
      <c r="C66" s="138"/>
    </row>
    <row r="67" spans="1:3" s="28" customFormat="1" ht="12" customHeight="1" x14ac:dyDescent="0.2">
      <c r="A67" s="181" t="s">
        <v>246</v>
      </c>
      <c r="B67" s="172" t="s">
        <v>206</v>
      </c>
      <c r="C67" s="138">
        <v>0</v>
      </c>
    </row>
    <row r="68" spans="1:3" s="28" customFormat="1" ht="12" customHeight="1" thickBot="1" x14ac:dyDescent="0.25">
      <c r="A68" s="182" t="s">
        <v>247</v>
      </c>
      <c r="B68" s="174" t="s">
        <v>207</v>
      </c>
      <c r="C68" s="138"/>
    </row>
    <row r="69" spans="1:3" s="28" customFormat="1" ht="12" customHeight="1" thickBot="1" x14ac:dyDescent="0.2">
      <c r="A69" s="183" t="s">
        <v>208</v>
      </c>
      <c r="B69" s="130" t="s">
        <v>209</v>
      </c>
      <c r="C69" s="133">
        <f>SUM(C70:C73)</f>
        <v>0</v>
      </c>
    </row>
    <row r="70" spans="1:3" s="28" customFormat="1" ht="12" customHeight="1" x14ac:dyDescent="0.2">
      <c r="A70" s="180" t="s">
        <v>93</v>
      </c>
      <c r="B70" s="171" t="s">
        <v>210</v>
      </c>
      <c r="C70" s="138"/>
    </row>
    <row r="71" spans="1:3" s="28" customFormat="1" ht="12" customHeight="1" x14ac:dyDescent="0.2">
      <c r="A71" s="181" t="s">
        <v>94</v>
      </c>
      <c r="B71" s="172" t="s">
        <v>211</v>
      </c>
      <c r="C71" s="138"/>
    </row>
    <row r="72" spans="1:3" s="28" customFormat="1" ht="12" customHeight="1" x14ac:dyDescent="0.2">
      <c r="A72" s="181" t="s">
        <v>238</v>
      </c>
      <c r="B72" s="172" t="s">
        <v>212</v>
      </c>
      <c r="C72" s="138"/>
    </row>
    <row r="73" spans="1:3" s="28" customFormat="1" ht="12" customHeight="1" thickBot="1" x14ac:dyDescent="0.25">
      <c r="A73" s="182" t="s">
        <v>239</v>
      </c>
      <c r="B73" s="173" t="s">
        <v>213</v>
      </c>
      <c r="C73" s="138"/>
    </row>
    <row r="74" spans="1:3" s="28" customFormat="1" ht="12" customHeight="1" thickBot="1" x14ac:dyDescent="0.2">
      <c r="A74" s="183" t="s">
        <v>214</v>
      </c>
      <c r="B74" s="130" t="s">
        <v>215</v>
      </c>
      <c r="C74" s="133">
        <f>SUM(C75:C76)</f>
        <v>11915893</v>
      </c>
    </row>
    <row r="75" spans="1:3" s="28" customFormat="1" ht="12" customHeight="1" x14ac:dyDescent="0.2">
      <c r="A75" s="180" t="s">
        <v>240</v>
      </c>
      <c r="B75" s="171" t="s">
        <v>216</v>
      </c>
      <c r="C75" s="138">
        <v>11915893</v>
      </c>
    </row>
    <row r="76" spans="1:3" s="28" customFormat="1" ht="12" customHeight="1" thickBot="1" x14ac:dyDescent="0.25">
      <c r="A76" s="182" t="s">
        <v>241</v>
      </c>
      <c r="B76" s="173" t="s">
        <v>217</v>
      </c>
      <c r="C76" s="138"/>
    </row>
    <row r="77" spans="1:3" s="27" customFormat="1" ht="12" customHeight="1" thickBot="1" x14ac:dyDescent="0.2">
      <c r="A77" s="183" t="s">
        <v>218</v>
      </c>
      <c r="B77" s="130" t="s">
        <v>219</v>
      </c>
      <c r="C77" s="133">
        <f>SUM(C78:C80)</f>
        <v>0</v>
      </c>
    </row>
    <row r="78" spans="1:3" s="28" customFormat="1" ht="12" customHeight="1" x14ac:dyDescent="0.2">
      <c r="A78" s="180" t="s">
        <v>242</v>
      </c>
      <c r="B78" s="171" t="s">
        <v>220</v>
      </c>
      <c r="C78" s="138"/>
    </row>
    <row r="79" spans="1:3" s="28" customFormat="1" ht="12" customHeight="1" x14ac:dyDescent="0.2">
      <c r="A79" s="181" t="s">
        <v>243</v>
      </c>
      <c r="B79" s="172" t="s">
        <v>221</v>
      </c>
      <c r="C79" s="138"/>
    </row>
    <row r="80" spans="1:3" s="28" customFormat="1" ht="12" customHeight="1" thickBot="1" x14ac:dyDescent="0.25">
      <c r="A80" s="182" t="s">
        <v>244</v>
      </c>
      <c r="B80" s="173" t="s">
        <v>222</v>
      </c>
      <c r="C80" s="138"/>
    </row>
    <row r="81" spans="1:3" s="28" customFormat="1" ht="12" customHeight="1" thickBot="1" x14ac:dyDescent="0.2">
      <c r="A81" s="183" t="s">
        <v>223</v>
      </c>
      <c r="B81" s="130" t="s">
        <v>245</v>
      </c>
      <c r="C81" s="133">
        <f>SUM(C82:C85)</f>
        <v>0</v>
      </c>
    </row>
    <row r="82" spans="1:3" s="28" customFormat="1" ht="12" customHeight="1" x14ac:dyDescent="0.2">
      <c r="A82" s="184" t="s">
        <v>224</v>
      </c>
      <c r="B82" s="171" t="s">
        <v>225</v>
      </c>
      <c r="C82" s="138"/>
    </row>
    <row r="83" spans="1:3" s="28" customFormat="1" ht="12" customHeight="1" x14ac:dyDescent="0.2">
      <c r="A83" s="185" t="s">
        <v>226</v>
      </c>
      <c r="B83" s="172" t="s">
        <v>227</v>
      </c>
      <c r="C83" s="138"/>
    </row>
    <row r="84" spans="1:3" s="28" customFormat="1" ht="12" customHeight="1" x14ac:dyDescent="0.2">
      <c r="A84" s="185" t="s">
        <v>228</v>
      </c>
      <c r="B84" s="172" t="s">
        <v>229</v>
      </c>
      <c r="C84" s="138"/>
    </row>
    <row r="85" spans="1:3" s="27" customFormat="1" ht="12" customHeight="1" thickBot="1" x14ac:dyDescent="0.25">
      <c r="A85" s="186" t="s">
        <v>230</v>
      </c>
      <c r="B85" s="173" t="s">
        <v>231</v>
      </c>
      <c r="C85" s="138"/>
    </row>
    <row r="86" spans="1:3" s="27" customFormat="1" ht="12" customHeight="1" thickBot="1" x14ac:dyDescent="0.2">
      <c r="A86" s="183" t="s">
        <v>232</v>
      </c>
      <c r="B86" s="130" t="s">
        <v>233</v>
      </c>
      <c r="C86" s="193"/>
    </row>
    <row r="87" spans="1:3" s="27" customFormat="1" ht="12" customHeight="1" thickBot="1" x14ac:dyDescent="0.2">
      <c r="A87" s="183" t="s">
        <v>234</v>
      </c>
      <c r="B87" s="175" t="s">
        <v>235</v>
      </c>
      <c r="C87" s="139">
        <f>+C65+C69+C74+C77+C81+C86</f>
        <v>11915893</v>
      </c>
    </row>
    <row r="88" spans="1:3" s="27" customFormat="1" ht="12" customHeight="1" thickBot="1" x14ac:dyDescent="0.2">
      <c r="A88" s="187" t="s">
        <v>248</v>
      </c>
      <c r="B88" s="176" t="s">
        <v>296</v>
      </c>
      <c r="C88" s="139">
        <f>+C64+C87</f>
        <v>59606817</v>
      </c>
    </row>
    <row r="89" spans="1:3" s="28" customFormat="1" ht="15" customHeight="1" x14ac:dyDescent="0.2">
      <c r="A89" s="114"/>
      <c r="B89" s="115"/>
      <c r="C89" s="152"/>
    </row>
    <row r="90" spans="1:3" ht="13.5" thickBot="1" x14ac:dyDescent="0.25">
      <c r="A90" s="188"/>
      <c r="B90" s="116"/>
      <c r="C90" s="153"/>
    </row>
    <row r="91" spans="1:3" s="23" customFormat="1" ht="16.5" customHeight="1" thickBot="1" x14ac:dyDescent="0.25">
      <c r="A91" s="117"/>
      <c r="B91" s="118" t="s">
        <v>43</v>
      </c>
      <c r="C91" s="154"/>
    </row>
    <row r="92" spans="1:3" s="29" customFormat="1" ht="12" customHeight="1" thickBot="1" x14ac:dyDescent="0.25">
      <c r="A92" s="170" t="s">
        <v>9</v>
      </c>
      <c r="B92" s="15" t="s">
        <v>249</v>
      </c>
      <c r="C92" s="132">
        <f>SUM(C93:C97)</f>
        <v>48527010</v>
      </c>
    </row>
    <row r="93" spans="1:3" ht="12" customHeight="1" x14ac:dyDescent="0.2">
      <c r="A93" s="189" t="s">
        <v>76</v>
      </c>
      <c r="B93" s="9" t="s">
        <v>34</v>
      </c>
      <c r="C93" s="134">
        <v>19222645</v>
      </c>
    </row>
    <row r="94" spans="1:3" ht="12" customHeight="1" x14ac:dyDescent="0.2">
      <c r="A94" s="181" t="s">
        <v>77</v>
      </c>
      <c r="B94" s="7" t="s">
        <v>111</v>
      </c>
      <c r="C94" s="135">
        <v>6052477</v>
      </c>
    </row>
    <row r="95" spans="1:3" ht="12" customHeight="1" x14ac:dyDescent="0.2">
      <c r="A95" s="181" t="s">
        <v>78</v>
      </c>
      <c r="B95" s="7" t="s">
        <v>91</v>
      </c>
      <c r="C95" s="137">
        <v>19223888</v>
      </c>
    </row>
    <row r="96" spans="1:3" ht="12" customHeight="1" x14ac:dyDescent="0.2">
      <c r="A96" s="181" t="s">
        <v>79</v>
      </c>
      <c r="B96" s="10" t="s">
        <v>112</v>
      </c>
      <c r="C96" s="137">
        <v>2800000</v>
      </c>
    </row>
    <row r="97" spans="1:3" ht="12" customHeight="1" thickBot="1" x14ac:dyDescent="0.25">
      <c r="A97" s="181" t="s">
        <v>89</v>
      </c>
      <c r="B97" s="12" t="s">
        <v>113</v>
      </c>
      <c r="C97" s="137">
        <v>1228000</v>
      </c>
    </row>
    <row r="98" spans="1:3" ht="12" customHeight="1" thickBot="1" x14ac:dyDescent="0.25">
      <c r="A98" s="16" t="s">
        <v>10</v>
      </c>
      <c r="B98" s="14" t="s">
        <v>250</v>
      </c>
      <c r="C98" s="133">
        <f>+C99+C101+C103</f>
        <v>588493</v>
      </c>
    </row>
    <row r="99" spans="1:3" ht="12" customHeight="1" x14ac:dyDescent="0.2">
      <c r="A99" s="180" t="s">
        <v>81</v>
      </c>
      <c r="B99" s="7" t="s">
        <v>129</v>
      </c>
      <c r="C99" s="136">
        <v>588493</v>
      </c>
    </row>
    <row r="100" spans="1:3" ht="12" customHeight="1" x14ac:dyDescent="0.2">
      <c r="A100" s="180" t="s">
        <v>82</v>
      </c>
      <c r="B100" s="11" t="s">
        <v>251</v>
      </c>
      <c r="C100" s="136"/>
    </row>
    <row r="101" spans="1:3" ht="12" customHeight="1" x14ac:dyDescent="0.2">
      <c r="A101" s="180" t="s">
        <v>83</v>
      </c>
      <c r="B101" s="11" t="s">
        <v>114</v>
      </c>
      <c r="C101" s="135"/>
    </row>
    <row r="102" spans="1:3" ht="12" customHeight="1" x14ac:dyDescent="0.2">
      <c r="A102" s="180" t="s">
        <v>84</v>
      </c>
      <c r="B102" s="11" t="s">
        <v>252</v>
      </c>
      <c r="C102" s="123"/>
    </row>
    <row r="103" spans="1:3" ht="12" customHeight="1" thickBot="1" x14ac:dyDescent="0.25">
      <c r="A103" s="180" t="s">
        <v>85</v>
      </c>
      <c r="B103" s="131" t="s">
        <v>132</v>
      </c>
      <c r="C103" s="123"/>
    </row>
    <row r="104" spans="1:3" ht="12" customHeight="1" thickBot="1" x14ac:dyDescent="0.25">
      <c r="A104" s="16" t="s">
        <v>11</v>
      </c>
      <c r="B104" s="53" t="s">
        <v>253</v>
      </c>
      <c r="C104" s="133">
        <f>+C105+C106</f>
        <v>10491314</v>
      </c>
    </row>
    <row r="105" spans="1:3" ht="12" customHeight="1" x14ac:dyDescent="0.2">
      <c r="A105" s="180" t="s">
        <v>65</v>
      </c>
      <c r="B105" s="8" t="s">
        <v>44</v>
      </c>
      <c r="C105" s="136">
        <v>10491314</v>
      </c>
    </row>
    <row r="106" spans="1:3" ht="12" customHeight="1" thickBot="1" x14ac:dyDescent="0.25">
      <c r="A106" s="182" t="s">
        <v>66</v>
      </c>
      <c r="B106" s="11" t="s">
        <v>45</v>
      </c>
      <c r="C106" s="137">
        <v>0</v>
      </c>
    </row>
    <row r="107" spans="1:3" ht="12" customHeight="1" thickBot="1" x14ac:dyDescent="0.25">
      <c r="A107" s="16" t="s">
        <v>12</v>
      </c>
      <c r="B107" s="53" t="s">
        <v>254</v>
      </c>
      <c r="C107" s="133">
        <f>+C92+C98+C104</f>
        <v>59606817</v>
      </c>
    </row>
    <row r="108" spans="1:3" ht="12" customHeight="1" thickBot="1" x14ac:dyDescent="0.25">
      <c r="A108" s="16" t="s">
        <v>13</v>
      </c>
      <c r="B108" s="53" t="s">
        <v>255</v>
      </c>
      <c r="C108" s="133">
        <f>+C109+C110+C111</f>
        <v>0</v>
      </c>
    </row>
    <row r="109" spans="1:3" s="29" customFormat="1" ht="12" customHeight="1" x14ac:dyDescent="0.2">
      <c r="A109" s="180" t="s">
        <v>69</v>
      </c>
      <c r="B109" s="8" t="s">
        <v>256</v>
      </c>
      <c r="C109" s="123"/>
    </row>
    <row r="110" spans="1:3" ht="12" customHeight="1" x14ac:dyDescent="0.2">
      <c r="A110" s="180" t="s">
        <v>70</v>
      </c>
      <c r="B110" s="8" t="s">
        <v>257</v>
      </c>
      <c r="C110" s="123">
        <v>0</v>
      </c>
    </row>
    <row r="111" spans="1:3" ht="12" customHeight="1" thickBot="1" x14ac:dyDescent="0.25">
      <c r="A111" s="190" t="s">
        <v>71</v>
      </c>
      <c r="B111" s="6" t="s">
        <v>258</v>
      </c>
      <c r="C111" s="123"/>
    </row>
    <row r="112" spans="1:3" ht="12" customHeight="1" thickBot="1" x14ac:dyDescent="0.25">
      <c r="A112" s="16" t="s">
        <v>14</v>
      </c>
      <c r="B112" s="53" t="s">
        <v>291</v>
      </c>
      <c r="C112" s="133">
        <f>+C113+C114+C115+C116</f>
        <v>0</v>
      </c>
    </row>
    <row r="113" spans="1:11" ht="12" customHeight="1" x14ac:dyDescent="0.2">
      <c r="A113" s="180" t="s">
        <v>72</v>
      </c>
      <c r="B113" s="8" t="s">
        <v>259</v>
      </c>
      <c r="C113" s="123"/>
    </row>
    <row r="114" spans="1:11" ht="12" customHeight="1" x14ac:dyDescent="0.2">
      <c r="A114" s="180" t="s">
        <v>73</v>
      </c>
      <c r="B114" s="8" t="s">
        <v>260</v>
      </c>
      <c r="C114" s="123"/>
    </row>
    <row r="115" spans="1:11" ht="12" customHeight="1" x14ac:dyDescent="0.2">
      <c r="A115" s="180" t="s">
        <v>183</v>
      </c>
      <c r="B115" s="8" t="s">
        <v>261</v>
      </c>
      <c r="C115" s="123"/>
    </row>
    <row r="116" spans="1:11" s="29" customFormat="1" ht="12" customHeight="1" thickBot="1" x14ac:dyDescent="0.25">
      <c r="A116" s="190" t="s">
        <v>184</v>
      </c>
      <c r="B116" s="6" t="s">
        <v>262</v>
      </c>
      <c r="C116" s="123"/>
    </row>
    <row r="117" spans="1:11" ht="12" customHeight="1" thickBot="1" x14ac:dyDescent="0.25">
      <c r="A117" s="16" t="s">
        <v>15</v>
      </c>
      <c r="B117" s="53" t="s">
        <v>263</v>
      </c>
      <c r="C117" s="139">
        <f>+C118+C119+C120+C121</f>
        <v>0</v>
      </c>
      <c r="K117" s="122"/>
    </row>
    <row r="118" spans="1:11" x14ac:dyDescent="0.2">
      <c r="A118" s="180" t="s">
        <v>74</v>
      </c>
      <c r="B118" s="8" t="s">
        <v>308</v>
      </c>
      <c r="C118" s="123">
        <v>0</v>
      </c>
    </row>
    <row r="119" spans="1:11" ht="12" customHeight="1" x14ac:dyDescent="0.2">
      <c r="A119" s="180" t="s">
        <v>75</v>
      </c>
      <c r="B119" s="8" t="s">
        <v>274</v>
      </c>
      <c r="C119" s="123"/>
    </row>
    <row r="120" spans="1:11" s="29" customFormat="1" ht="12" customHeight="1" x14ac:dyDescent="0.2">
      <c r="A120" s="180" t="s">
        <v>195</v>
      </c>
      <c r="B120" s="8" t="s">
        <v>265</v>
      </c>
      <c r="C120" s="123"/>
    </row>
    <row r="121" spans="1:11" s="29" customFormat="1" ht="12" customHeight="1" thickBot="1" x14ac:dyDescent="0.25">
      <c r="A121" s="190" t="s">
        <v>196</v>
      </c>
      <c r="B121" s="6" t="s">
        <v>266</v>
      </c>
      <c r="C121" s="123"/>
    </row>
    <row r="122" spans="1:11" s="29" customFormat="1" ht="12" customHeight="1" thickBot="1" x14ac:dyDescent="0.25">
      <c r="A122" s="16" t="s">
        <v>16</v>
      </c>
      <c r="B122" s="53" t="s">
        <v>267</v>
      </c>
      <c r="C122" s="141">
        <f>+C123+C124+C125+C126</f>
        <v>0</v>
      </c>
    </row>
    <row r="123" spans="1:11" s="29" customFormat="1" ht="12" customHeight="1" x14ac:dyDescent="0.2">
      <c r="A123" s="180" t="s">
        <v>109</v>
      </c>
      <c r="B123" s="8" t="s">
        <v>268</v>
      </c>
      <c r="C123" s="123"/>
    </row>
    <row r="124" spans="1:11" s="29" customFormat="1" ht="12" customHeight="1" x14ac:dyDescent="0.2">
      <c r="A124" s="180" t="s">
        <v>110</v>
      </c>
      <c r="B124" s="8" t="s">
        <v>269</v>
      </c>
      <c r="C124" s="123"/>
    </row>
    <row r="125" spans="1:11" s="29" customFormat="1" ht="12" customHeight="1" x14ac:dyDescent="0.2">
      <c r="A125" s="180" t="s">
        <v>131</v>
      </c>
      <c r="B125" s="8" t="s">
        <v>270</v>
      </c>
      <c r="C125" s="123"/>
    </row>
    <row r="126" spans="1:11" ht="12.75" customHeight="1" thickBot="1" x14ac:dyDescent="0.25">
      <c r="A126" s="180" t="s">
        <v>198</v>
      </c>
      <c r="B126" s="8" t="s">
        <v>271</v>
      </c>
      <c r="C126" s="123"/>
    </row>
    <row r="127" spans="1:11" ht="12" customHeight="1" thickBot="1" x14ac:dyDescent="0.25">
      <c r="A127" s="16" t="s">
        <v>17</v>
      </c>
      <c r="B127" s="53" t="s">
        <v>272</v>
      </c>
      <c r="C127" s="177">
        <f>+C108+C112+C117+C122</f>
        <v>0</v>
      </c>
    </row>
    <row r="128" spans="1:11" ht="15" customHeight="1" thickBot="1" x14ac:dyDescent="0.25">
      <c r="A128" s="191" t="s">
        <v>18</v>
      </c>
      <c r="B128" s="155" t="s">
        <v>273</v>
      </c>
      <c r="C128" s="177">
        <f>+C107+C127</f>
        <v>59606817</v>
      </c>
    </row>
    <row r="129" spans="1:3" ht="13.5" thickBot="1" x14ac:dyDescent="0.25">
      <c r="A129" s="161"/>
      <c r="B129" s="162"/>
      <c r="C129" s="163"/>
    </row>
    <row r="130" spans="1:3" ht="15" customHeight="1" thickBot="1" x14ac:dyDescent="0.25">
      <c r="A130" s="119" t="s">
        <v>124</v>
      </c>
      <c r="B130" s="120"/>
      <c r="C130" s="52">
        <v>23</v>
      </c>
    </row>
    <row r="131" spans="1:3" ht="14.25" customHeight="1" thickBot="1" x14ac:dyDescent="0.25">
      <c r="A131" s="119" t="s">
        <v>125</v>
      </c>
      <c r="B131" s="120"/>
      <c r="C131" s="52">
        <v>16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1.sz.mell.</vt:lpstr>
      <vt:lpstr>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 sz. mell</vt:lpstr>
      <vt:lpstr>9.sz.mell.</vt:lpstr>
      <vt:lpstr>10.sz.melléklet</vt:lpstr>
      <vt:lpstr>1.sz.tájékoztató</vt:lpstr>
      <vt:lpstr>'8 sz. mell'!Nyomtatási_cím</vt:lpstr>
      <vt:lpstr>'1.sz.mell.'!Nyomtatási_terület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Ivett</cp:lastModifiedBy>
  <cp:lastPrinted>2020-03-12T12:09:35Z</cp:lastPrinted>
  <dcterms:created xsi:type="dcterms:W3CDTF">1999-10-30T10:30:45Z</dcterms:created>
  <dcterms:modified xsi:type="dcterms:W3CDTF">2021-04-09T07:32:12Z</dcterms:modified>
</cp:coreProperties>
</file>