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yvelo\Desktop\Andocs\"/>
    </mc:Choice>
  </mc:AlternateContent>
  <xr:revisionPtr revIDLastSave="0" documentId="8_{49323F20-93D5-4985-85CE-D10D89493A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ímrend" sheetId="1" r:id="rId1"/>
    <sheet name="Bevétel 2021" sheetId="2" r:id="rId2"/>
    <sheet name="Kiadás 2021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  <sheet name="10. melléklet cofog" sheetId="10" r:id="rId10"/>
    <sheet name="11. melléklet KÖH" sheetId="11" r:id="rId11"/>
    <sheet name="12. melléklet Óvoda" sheetId="12" r:id="rId12"/>
    <sheet name="13. melléklet Konyha" sheetId="13" r:id="rId13"/>
  </sheets>
  <definedNames>
    <definedName name="Print_Area_1">Címrend!$A$1:$O$23</definedName>
    <definedName name="Print_Area_2">'Bevétel 2021'!$A$1:$F$64</definedName>
    <definedName name="Print_Area_3">'Kiadás 2021'!$A$1:$E$86</definedName>
    <definedName name="Print_Area_4">felújítás!$A$1:$H$24</definedName>
    <definedName name="Print_Area_5">felhalmozás!$A$1:$E$47</definedName>
    <definedName name="Print_Area_7">'előir.- falhaszn. ütemterv'!$A$1:$O$24</definedName>
  </definedNames>
  <calcPr calcId="181029" iterateDelta="1E-4"/>
</workbook>
</file>

<file path=xl/calcChain.xml><?xml version="1.0" encoding="utf-8"?>
<calcChain xmlns="http://schemas.openxmlformats.org/spreadsheetml/2006/main">
  <c r="O48" i="7" l="1"/>
  <c r="O46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O41" i="7"/>
  <c r="O40" i="7"/>
  <c r="O37" i="7"/>
  <c r="O32" i="7"/>
  <c r="O34" i="7"/>
  <c r="N32" i="7"/>
  <c r="M32" i="7"/>
  <c r="L32" i="7"/>
  <c r="K32" i="7"/>
  <c r="J32" i="7"/>
  <c r="I32" i="7"/>
  <c r="H32" i="7"/>
  <c r="G32" i="7"/>
  <c r="F32" i="7"/>
  <c r="E32" i="7"/>
  <c r="D32" i="7"/>
  <c r="C32" i="7"/>
  <c r="D20" i="8"/>
  <c r="B34" i="10"/>
  <c r="M41" i="1"/>
  <c r="M43" i="1" s="1"/>
  <c r="L41" i="1"/>
  <c r="M34" i="1"/>
  <c r="L34" i="1"/>
  <c r="M16" i="1"/>
  <c r="L16" i="1"/>
  <c r="M13" i="1"/>
  <c r="L13" i="1"/>
  <c r="M12" i="1"/>
  <c r="L12" i="1"/>
  <c r="M8" i="1"/>
  <c r="L8" i="1"/>
  <c r="E25" i="13"/>
  <c r="C32" i="12"/>
  <c r="B32" i="12"/>
  <c r="D45" i="11"/>
  <c r="E43" i="1"/>
  <c r="E44" i="1" s="1"/>
  <c r="G43" i="1"/>
  <c r="G44" i="1" s="1"/>
  <c r="I44" i="1"/>
  <c r="I43" i="1"/>
  <c r="K43" i="1"/>
  <c r="K44" i="1" s="1"/>
  <c r="K23" i="1"/>
  <c r="I23" i="1"/>
  <c r="G23" i="1"/>
  <c r="E22" i="1"/>
  <c r="E23" i="1" s="1"/>
  <c r="E56" i="2"/>
  <c r="E23" i="2"/>
  <c r="E18" i="2"/>
  <c r="E9" i="2"/>
  <c r="D77" i="3"/>
  <c r="D65" i="3"/>
  <c r="D62" i="3"/>
  <c r="D59" i="3"/>
  <c r="D50" i="3"/>
  <c r="D44" i="3"/>
  <c r="D38" i="3"/>
  <c r="D45" i="3" s="1"/>
  <c r="D24" i="3"/>
  <c r="D20" i="3"/>
  <c r="D25" i="3" s="1"/>
  <c r="G41" i="4"/>
  <c r="G31" i="4"/>
  <c r="G25" i="4"/>
  <c r="G19" i="4"/>
  <c r="G13" i="4"/>
  <c r="D47" i="5"/>
  <c r="D21" i="5"/>
  <c r="G31" i="8"/>
  <c r="G26" i="8"/>
  <c r="G18" i="8"/>
  <c r="G42" i="8" s="1"/>
  <c r="G9" i="8"/>
  <c r="D37" i="8"/>
  <c r="D42" i="8" s="1"/>
  <c r="D34" i="8"/>
  <c r="D28" i="8"/>
  <c r="D10" i="8"/>
  <c r="D9" i="8" s="1"/>
  <c r="D8" i="8" s="1"/>
  <c r="D7" i="8" s="1"/>
  <c r="D26" i="8" s="1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21" i="10" s="1"/>
  <c r="J23" i="10"/>
  <c r="K21" i="10"/>
  <c r="J21" i="10"/>
  <c r="G21" i="10"/>
  <c r="F21" i="10"/>
  <c r="C21" i="10"/>
  <c r="B21" i="10"/>
  <c r="D39" i="11"/>
  <c r="D29" i="11"/>
  <c r="D26" i="11"/>
  <c r="D23" i="11"/>
  <c r="D20" i="11"/>
  <c r="D17" i="11"/>
  <c r="D11" i="11"/>
  <c r="C35" i="12"/>
  <c r="C23" i="12"/>
  <c r="C20" i="12"/>
  <c r="C14" i="12"/>
  <c r="E34" i="13"/>
  <c r="E28" i="13"/>
  <c r="E15" i="13"/>
  <c r="E12" i="13"/>
  <c r="E17" i="13" s="1"/>
  <c r="D34" i="10"/>
  <c r="O9" i="10"/>
  <c r="O8" i="10"/>
  <c r="O7" i="10"/>
  <c r="O15" i="10"/>
  <c r="O14" i="10"/>
  <c r="O12" i="10"/>
  <c r="O13" i="10"/>
  <c r="O16" i="10"/>
  <c r="O17" i="10"/>
  <c r="O18" i="10"/>
  <c r="O19" i="10"/>
  <c r="F23" i="10"/>
  <c r="B23" i="10"/>
  <c r="O20" i="10"/>
  <c r="O24" i="7"/>
  <c r="O23" i="7"/>
  <c r="O20" i="7"/>
  <c r="O19" i="7"/>
  <c r="O8" i="7"/>
  <c r="O9" i="7"/>
  <c r="O10" i="7"/>
  <c r="O7" i="7" s="1"/>
  <c r="O11" i="7"/>
  <c r="O14" i="7"/>
  <c r="C33" i="8"/>
  <c r="C28" i="8"/>
  <c r="C34" i="8"/>
  <c r="D43" i="1"/>
  <c r="F23" i="1"/>
  <c r="G8" i="8" l="1"/>
  <c r="G35" i="8" s="1"/>
  <c r="D41" i="8"/>
  <c r="D40" i="8" s="1"/>
  <c r="E36" i="13"/>
  <c r="C36" i="12"/>
  <c r="D43" i="11"/>
  <c r="E36" i="2"/>
  <c r="E41" i="2" s="1"/>
  <c r="E48" i="2" s="1"/>
  <c r="E64" i="2" s="1"/>
  <c r="M44" i="1"/>
  <c r="M23" i="1"/>
  <c r="D67" i="3"/>
  <c r="D86" i="3" s="1"/>
  <c r="G41" i="8"/>
  <c r="G40" i="8" s="1"/>
  <c r="C21" i="5"/>
  <c r="B20" i="12" l="1"/>
  <c r="B35" i="12"/>
  <c r="C17" i="11" l="1"/>
  <c r="C24" i="3" l="1"/>
  <c r="C20" i="3"/>
  <c r="C59" i="3" l="1"/>
  <c r="C38" i="3"/>
  <c r="O10" i="10" l="1"/>
  <c r="O11" i="10"/>
  <c r="C39" i="11" l="1"/>
  <c r="C29" i="11"/>
  <c r="C26" i="11"/>
  <c r="C23" i="11"/>
  <c r="C20" i="11"/>
  <c r="C11" i="11"/>
  <c r="C43" i="11" l="1"/>
  <c r="C45" i="11" s="1"/>
  <c r="C47" i="11" s="1"/>
  <c r="I21" i="10"/>
  <c r="H21" i="10"/>
  <c r="E21" i="10"/>
  <c r="D21" i="10"/>
  <c r="O21" i="10" l="1"/>
  <c r="H44" i="1"/>
  <c r="L23" i="1"/>
  <c r="C47" i="5"/>
  <c r="D34" i="13"/>
  <c r="D28" i="13"/>
  <c r="D25" i="13"/>
  <c r="D15" i="13"/>
  <c r="D12" i="13"/>
  <c r="B14" i="12"/>
  <c r="B23" i="12"/>
  <c r="D17" i="13" l="1"/>
  <c r="D36" i="13"/>
  <c r="B36" i="12"/>
  <c r="D23" i="10"/>
  <c r="M21" i="10"/>
  <c r="L21" i="10"/>
  <c r="L23" i="10" l="1"/>
  <c r="O23" i="10" s="1"/>
  <c r="F31" i="4"/>
  <c r="F19" i="4"/>
  <c r="L43" i="1"/>
  <c r="J43" i="1"/>
  <c r="J44" i="1" s="1"/>
  <c r="H43" i="1"/>
  <c r="C44" i="3"/>
  <c r="C45" i="3" s="1"/>
  <c r="H23" i="1"/>
  <c r="J23" i="1"/>
  <c r="L44" i="1" l="1"/>
  <c r="C37" i="8"/>
  <c r="C42" i="8" s="1"/>
  <c r="F31" i="8"/>
  <c r="F26" i="8"/>
  <c r="F18" i="8"/>
  <c r="F42" i="8" s="1"/>
  <c r="C10" i="8"/>
  <c r="F9" i="8"/>
  <c r="O21" i="7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2" i="7"/>
  <c r="N7" i="7"/>
  <c r="M7" i="7"/>
  <c r="L7" i="7"/>
  <c r="K7" i="7"/>
  <c r="J7" i="7"/>
  <c r="I7" i="7"/>
  <c r="H7" i="7"/>
  <c r="G7" i="7"/>
  <c r="F7" i="7"/>
  <c r="E7" i="7"/>
  <c r="D7" i="7"/>
  <c r="C7" i="7"/>
  <c r="F15" i="6"/>
  <c r="E15" i="6"/>
  <c r="D15" i="6"/>
  <c r="C15" i="6"/>
  <c r="F41" i="4"/>
  <c r="F25" i="4"/>
  <c r="F13" i="4"/>
  <c r="C77" i="3"/>
  <c r="C65" i="3"/>
  <c r="C62" i="3"/>
  <c r="C50" i="3"/>
  <c r="C25" i="3"/>
  <c r="D56" i="2"/>
  <c r="D23" i="2"/>
  <c r="D18" i="2"/>
  <c r="D9" i="2"/>
  <c r="F43" i="1"/>
  <c r="F44" i="1" s="1"/>
  <c r="D44" i="1"/>
  <c r="D22" i="1"/>
  <c r="D23" i="1" s="1"/>
  <c r="C9" i="8" l="1"/>
  <c r="C41" i="8" s="1"/>
  <c r="D36" i="2"/>
  <c r="D41" i="2" s="1"/>
  <c r="D48" i="2" s="1"/>
  <c r="D64" i="2" s="1"/>
  <c r="F41" i="8"/>
  <c r="F40" i="8" s="1"/>
  <c r="F8" i="8"/>
  <c r="F35" i="8" s="1"/>
  <c r="C67" i="3"/>
  <c r="C86" i="3" s="1"/>
  <c r="O18" i="7"/>
  <c r="C8" i="8" l="1"/>
  <c r="C7" i="8" s="1"/>
  <c r="C26" i="8" s="1"/>
  <c r="C40" i="8"/>
</calcChain>
</file>

<file path=xl/sharedStrings.xml><?xml version="1.0" encoding="utf-8"?>
<sst xmlns="http://schemas.openxmlformats.org/spreadsheetml/2006/main" count="908" uniqueCount="496">
  <si>
    <t>1. melléklet a …….../2017. (……...)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</si>
  <si>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</si>
  <si>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</si>
  <si>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</si>
  <si>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</si>
  <si>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</si>
  <si>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</si>
  <si>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</si>
  <si>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</si>
  <si>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</si>
  <si>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Önokrmányzat és intézményei összesen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</si>
  <si>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</si>
  <si>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</si>
  <si>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</si>
  <si>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</si>
  <si>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</si>
  <si>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</si>
  <si>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</si>
  <si>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</si>
  <si>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</si>
  <si>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</si>
  <si>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</si>
  <si>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</si>
  <si>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</si>
  <si>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</si>
  <si>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</si>
  <si>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</si>
  <si>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</si>
  <si>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</si>
  <si>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</si>
  <si>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</si>
  <si>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</si>
  <si>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</si>
  <si>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</si>
  <si>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</si>
  <si>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</si>
  <si>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</si>
  <si>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</si>
  <si>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</si>
  <si>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</si>
  <si>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</si>
  <si>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</si>
  <si>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</si>
  <si>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</si>
  <si>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</si>
  <si>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</si>
  <si>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</si>
  <si>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</si>
  <si>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</si>
  <si>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</si>
  <si>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</si>
  <si>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</si>
  <si>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</si>
  <si>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</si>
  <si>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</si>
  <si>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</si>
  <si>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</si>
  <si>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</si>
  <si>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</si>
  <si>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</si>
  <si>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</si>
  <si>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</si>
  <si>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</si>
  <si>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</si>
  <si>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</si>
  <si>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</si>
  <si>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B 112 Települési önk. egyes köznevelési fel.tám.</t>
  </si>
  <si>
    <t>ebből : óvodapedagógusok nevelő munkáját közvetlenül segítők bértámogatása (4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</si>
  <si>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</si>
  <si>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</si>
  <si>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</si>
  <si>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</si>
  <si>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</si>
  <si>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17.</t>
  </si>
  <si>
    <t>18.</t>
  </si>
  <si>
    <t>ebből: szociális étkeztetés támogatása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</si>
  <si>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</si>
  <si>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</si>
  <si>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</si>
  <si>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</si>
  <si>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</si>
  <si>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</si>
  <si>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</si>
  <si>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</si>
  <si>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</si>
  <si>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</si>
  <si>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</si>
  <si>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</si>
  <si>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( elk. Állami pa.)</t>
  </si>
  <si>
    <t>B16 Egyéb működési célú támogatás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</si>
  <si>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</si>
  <si>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</si>
  <si>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</si>
  <si>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</si>
  <si>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</si>
  <si>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Költégvetési bevételek összesen:</t>
  </si>
  <si>
    <t>II. Finanszírozási bevételek</t>
  </si>
  <si>
    <t>Finanszírozási bevételek B8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</si>
  <si>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</si>
  <si>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</si>
  <si>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</si>
  <si>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</si>
  <si>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</si>
  <si>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</si>
  <si>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</si>
  <si>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</si>
  <si>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</si>
  <si>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</si>
  <si>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</si>
  <si>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</si>
  <si>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</si>
  <si>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</si>
  <si>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</si>
  <si>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</si>
  <si>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</si>
  <si>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</si>
  <si>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</si>
  <si>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</si>
  <si>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</si>
  <si>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</si>
  <si>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</si>
  <si>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</si>
  <si>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</si>
  <si>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</si>
  <si>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</si>
  <si>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</si>
  <si>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</si>
  <si>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</si>
  <si>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</si>
  <si>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</si>
  <si>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</si>
  <si>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</si>
  <si>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</si>
  <si>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30.</t>
  </si>
  <si>
    <t>K 48 Rendkívüli települési támogatások</t>
  </si>
  <si>
    <t>31.</t>
  </si>
  <si>
    <t>32.</t>
  </si>
  <si>
    <t>33.</t>
  </si>
  <si>
    <t>K4 Ellátottak pénzbeli juttatásai</t>
  </si>
  <si>
    <t>34.</t>
  </si>
  <si>
    <t>35.</t>
  </si>
  <si>
    <t>K 511 Egyéb működési célú támogatás áht-n kívülre (Civil)</t>
  </si>
  <si>
    <t>36.</t>
  </si>
  <si>
    <t>K5 Egyéb működési célú kiadások</t>
  </si>
  <si>
    <t>K 67 Ber.célú előzetesen felszámított ált.forg. Adó</t>
  </si>
  <si>
    <t>K 74 Felújítási célú előzetesen felsz.ált.forg.adó</t>
  </si>
  <si>
    <t>K8 Felhalmozási célú kiadások (ÁH belül visszafizetés)</t>
  </si>
  <si>
    <t>Költségvetési kiadások összesen:</t>
  </si>
  <si>
    <t>II. Finanszírozási kiadások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</si>
  <si>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</si>
  <si>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</si>
  <si>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</si>
  <si>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</si>
  <si>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</si>
  <si>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</si>
  <si>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</si>
  <si>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</si>
  <si>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</si>
  <si>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</si>
  <si>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</si>
  <si>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Felújítás összesen</t>
  </si>
  <si>
    <t>Önkormányzat és intézményei összesen</t>
  </si>
  <si>
    <t>Az önkormányzat és költségvetési szervei felhalmozási  előirányzatai célonként</t>
  </si>
  <si>
    <t>Fejlesztési cél megnevezése</t>
  </si>
  <si>
    <t>Gépek, berendezések felszerelések</t>
  </si>
  <si>
    <t>Fejlesztési kiadások összesen:</t>
  </si>
  <si>
    <t>Fejlesztési kiadások mindösszesen</t>
  </si>
  <si>
    <t>A többéves kihatással járó feladatok előirányzatai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</si>
  <si>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</si>
  <si>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</si>
  <si>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</si>
  <si>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</si>
  <si>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</si>
  <si>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</si>
  <si>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</si>
  <si>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</si>
  <si>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</si>
  <si>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</si>
  <si>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</si>
  <si>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</si>
  <si>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</si>
  <si>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</si>
  <si>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</si>
  <si>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</si>
  <si>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</si>
  <si>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</si>
  <si>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</si>
  <si>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</si>
  <si>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</si>
  <si>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</si>
  <si>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</si>
  <si>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</si>
  <si>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</si>
  <si>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</si>
  <si>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</si>
  <si>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</si>
  <si>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</si>
  <si>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</si>
  <si>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</si>
  <si>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</si>
  <si>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</si>
  <si>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</si>
  <si>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</si>
  <si>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</si>
  <si>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</si>
  <si>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</si>
  <si>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</si>
  <si>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</si>
  <si>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</si>
  <si>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</si>
  <si>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</si>
  <si>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</si>
  <si>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</si>
  <si>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</si>
  <si>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</si>
  <si>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</si>
  <si>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</si>
  <si>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Az önkormányzat és intézményei összevont költségvetési mérlege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</si>
  <si>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</si>
  <si>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</si>
  <si>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</si>
  <si>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</si>
  <si>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</si>
  <si>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</si>
  <si>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</si>
  <si>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</si>
  <si>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</si>
  <si>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</si>
  <si>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</si>
  <si>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</si>
  <si>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</si>
  <si>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</si>
  <si>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</si>
  <si>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</si>
  <si>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</si>
  <si>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</si>
  <si>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</si>
  <si>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</si>
  <si>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</si>
  <si>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</si>
  <si>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</si>
  <si>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</si>
  <si>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</si>
  <si>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</si>
  <si>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</si>
  <si>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</si>
  <si>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</si>
  <si>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</si>
  <si>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</si>
  <si>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</si>
  <si>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</si>
  <si>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</si>
  <si>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</si>
  <si>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</si>
  <si>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</si>
  <si>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</si>
  <si>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</si>
  <si>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</si>
  <si>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</si>
  <si>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</si>
  <si>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</si>
  <si>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</si>
  <si>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</si>
  <si>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</si>
  <si>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</si>
  <si>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</si>
  <si>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</si>
  <si>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</si>
  <si>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</si>
  <si>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</si>
  <si>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</si>
  <si>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</si>
  <si>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</si>
  <si>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</si>
  <si>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A költségvetési szervek engedélyezett létszáma</t>
  </si>
  <si>
    <t>Állandó állományi létszám</t>
  </si>
  <si>
    <t>Közfoglalkoztatottak</t>
  </si>
  <si>
    <t>Választott tisztségviselők</t>
  </si>
  <si>
    <t>5 fő</t>
  </si>
  <si>
    <t>Közalkalmazotti állomány</t>
  </si>
  <si>
    <t>ebből: polgármesteri illetmény támogatása</t>
  </si>
  <si>
    <t>Andocs Község Önormányzata</t>
  </si>
  <si>
    <t>ebből: lakott külterületi feladatok támogatása</t>
  </si>
  <si>
    <t>ebből. Családsegítő és gyermekjóléti szolgálat támogatása</t>
  </si>
  <si>
    <t>ebből: falugondnoki vagy tanyagondnoiki szolgálat támogatása</t>
  </si>
  <si>
    <t>B 16 Egyéb műk. célú tám. áht-n belülről (OEP védőnői szolgálat)</t>
  </si>
  <si>
    <t>B 7 Felhalmozási célú átvett pénzeszköz (koncessziós díj, toronybérlet)</t>
  </si>
  <si>
    <t>Andocs Község Önkorményzata</t>
  </si>
  <si>
    <t>Andocsi Közös Önkormányzati Hivatal</t>
  </si>
  <si>
    <t>Andocsi Szent Ferenc Óvoda</t>
  </si>
  <si>
    <t>Andocsi Önkormányzati Konyha</t>
  </si>
  <si>
    <t>Fizetendő áfa</t>
  </si>
  <si>
    <t>Andocs község Önkormányzatának önálló költségvetési szervei:</t>
  </si>
  <si>
    <t>Andocs Község Önkormányzata</t>
  </si>
  <si>
    <t>Felújítás</t>
  </si>
  <si>
    <t>I. Andocs Község Önkormányzata</t>
  </si>
  <si>
    <t>III. Andocs Község Önkormányzata összevont</t>
  </si>
  <si>
    <t>II. Andocsi Közös Önkormáényzati Hivatal</t>
  </si>
  <si>
    <t>III. Andocsi Szent Ferenc Óvoda</t>
  </si>
  <si>
    <t>IV. Andocsi Önkormányzati Konyha</t>
  </si>
  <si>
    <t>7 fő</t>
  </si>
  <si>
    <t>Köztisztviselők</t>
  </si>
  <si>
    <t>6 fő</t>
  </si>
  <si>
    <t>Eredeti előirányzat (Ft)</t>
  </si>
  <si>
    <t>Bevételek</t>
  </si>
  <si>
    <t>Működés bevételek (pl. fénymásolási díjak, kapott kamatok)</t>
  </si>
  <si>
    <t>Pénzmaradvány igénybevétel</t>
  </si>
  <si>
    <t>Bevételek összesen (1+2+3)</t>
  </si>
  <si>
    <t>Kiadások</t>
  </si>
  <si>
    <t>Besorolási bérek</t>
  </si>
  <si>
    <t>Béren kívüli juttatás- SZÉP-kártya</t>
  </si>
  <si>
    <t>Béren kívüli juttatás összesen</t>
  </si>
  <si>
    <r>
      <t xml:space="preserve">Közlekedési költség térítés </t>
    </r>
    <r>
      <rPr>
        <sz val="10"/>
        <rFont val="Arial"/>
        <family val="2"/>
        <charset val="238"/>
      </rPr>
      <t>(bérlet, munkába járás 15 Ft)</t>
    </r>
  </si>
  <si>
    <t>I.</t>
  </si>
  <si>
    <t>Személyi juttatások összesen (1+2+3)</t>
  </si>
  <si>
    <t>Szociális hozzájárulási adó (bérek után)</t>
  </si>
  <si>
    <t>Kedvezményes kifizetői adó (Cafeteria után)</t>
  </si>
  <si>
    <t>II.</t>
  </si>
  <si>
    <t>Járulékok összesen (4+5)</t>
  </si>
  <si>
    <t>Irodaszer, nyomtatvány</t>
  </si>
  <si>
    <t xml:space="preserve">Üzemeltetési anyagok beszerzése </t>
  </si>
  <si>
    <t>Készletbeszerzés összesen</t>
  </si>
  <si>
    <t>Informatikai szolg. igénybevétele</t>
  </si>
  <si>
    <t>Egyéb komm. szolg.</t>
  </si>
  <si>
    <t>Komm. Szolg. Összesen</t>
  </si>
  <si>
    <t>Karbantartás, kisjavítási szolg.</t>
  </si>
  <si>
    <t>Egyéb szolg-Posta költség</t>
  </si>
  <si>
    <t>Egyéb szolg- Tovább képzés</t>
  </si>
  <si>
    <t>Egyéb szolg- Tulajdoni lapok díja</t>
  </si>
  <si>
    <t>Egyéb szolg- Bankköltség</t>
  </si>
  <si>
    <t>Egyéb szolg. összesen</t>
  </si>
  <si>
    <t>Kiküldetések kiadásai</t>
  </si>
  <si>
    <t>Működési célú előzetesen felszámított ÁFA</t>
  </si>
  <si>
    <t>III.</t>
  </si>
  <si>
    <t>Dologi kiadások össz. (6+7+8+9+10+11)</t>
  </si>
  <si>
    <t>Kiadások összesen (I.+II.+III.)</t>
  </si>
  <si>
    <t>Tartalék</t>
  </si>
  <si>
    <t>Megnevetés</t>
  </si>
  <si>
    <t>Személyi</t>
  </si>
  <si>
    <t>Járulék</t>
  </si>
  <si>
    <t>Dologi</t>
  </si>
  <si>
    <t>áfa</t>
  </si>
  <si>
    <t>Felhalm.</t>
  </si>
  <si>
    <t>ÖSSZESEN</t>
  </si>
  <si>
    <t>juttatás</t>
  </si>
  <si>
    <t>kiadás</t>
  </si>
  <si>
    <t>Önkormányzati igazgatás</t>
  </si>
  <si>
    <t>Védőnői szolgálat</t>
  </si>
  <si>
    <t>Szociális kiadások</t>
  </si>
  <si>
    <t>Temető fenntartás</t>
  </si>
  <si>
    <t>Zöldterületek fenntartása</t>
  </si>
  <si>
    <t>Közvilágítás</t>
  </si>
  <si>
    <t>Nem lakóing.üzemeltetés</t>
  </si>
  <si>
    <t>Lakóingatlan üzemeltetés</t>
  </si>
  <si>
    <t>Tanyagondnoki szolgálat</t>
  </si>
  <si>
    <t>Könyvtári, közműv.tev.</t>
  </si>
  <si>
    <t>Utak, hidak fenntartása</t>
  </si>
  <si>
    <t>Gyermekjóléti és csal.</t>
  </si>
  <si>
    <t>Átadott pénzeszközök</t>
  </si>
  <si>
    <t>Pedagógusok jut.</t>
  </si>
  <si>
    <t xml:space="preserve">  </t>
  </si>
  <si>
    <t>Belső ellenőrzés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</si>
  <si>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</si>
  <si>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Óvodához hozzájárulás</t>
  </si>
  <si>
    <t>Összesen</t>
  </si>
  <si>
    <t>Bevétel</t>
  </si>
  <si>
    <t xml:space="preserve">            </t>
  </si>
  <si>
    <t>K1101 Törvény szerinti illetmények</t>
  </si>
  <si>
    <t>K1107 Béren kívüli juttatások (Szép VL 5000Ft/fő/hó)</t>
  </si>
  <si>
    <t>K1 Személyi juttatások összesen:</t>
  </si>
  <si>
    <t>K2 Szoc. Ho. (bérek után)</t>
  </si>
  <si>
    <t>K2 Szoc. Ho. (cafeteria után)</t>
  </si>
  <si>
    <t>K2 Járulékok összesen:</t>
  </si>
  <si>
    <t>K32 Készletbeszerzési kiadások</t>
  </si>
  <si>
    <t>K331 Közüzemi díjak</t>
  </si>
  <si>
    <t>K332 Karbantartás (festés)</t>
  </si>
  <si>
    <t>K337 Egyéb szolgáltatási kiadások</t>
  </si>
  <si>
    <t>K35 Kiküldetés</t>
  </si>
  <si>
    <t>K36 ÁFA</t>
  </si>
  <si>
    <t>Felhalmozási kiadások összesen</t>
  </si>
  <si>
    <t>B402 Működési bevétel</t>
  </si>
  <si>
    <t>B816 Intézményfinanszírozás normatíva</t>
  </si>
  <si>
    <t>B816 Intézményfinanszírozás fenntartói hozzájárulás</t>
  </si>
  <si>
    <t>B918 Pénzmaradvány igénybevétele</t>
  </si>
  <si>
    <t>Bevételek mindössesen:</t>
  </si>
  <si>
    <t>K3 Dologi kiadások összesen</t>
  </si>
  <si>
    <t>K32 Informatikai szolgáltatási kiadások</t>
  </si>
  <si>
    <t>B401 Működési bevételek</t>
  </si>
  <si>
    <t>B402 Szolgáltatások ellenértéke</t>
  </si>
  <si>
    <t>B405 Ellátási díjak</t>
  </si>
  <si>
    <t>B406 Kiszámlázott ÁFA</t>
  </si>
  <si>
    <t>B4 Saját bevétel mindösszesen:</t>
  </si>
  <si>
    <t>B8 Intézményfinanszírozás (normatíva)</t>
  </si>
  <si>
    <t>B8 Intézményfinanszírozás (fenntartói hozzájárulás)</t>
  </si>
  <si>
    <t>B 8 Finanszírozási bevételek összesen</t>
  </si>
  <si>
    <t>B9 Pénzmaradvány igénybevétele</t>
  </si>
  <si>
    <t>Bevételek mindösszesen</t>
  </si>
  <si>
    <t>K1 Személyi juttatások összesen</t>
  </si>
  <si>
    <t>K2 Szoc. Ho (bérek után)</t>
  </si>
  <si>
    <t>K2 Szoc. Ho (cafeteria után)</t>
  </si>
  <si>
    <t>K2 Járulékok összesen</t>
  </si>
  <si>
    <t>K31 Készletbeszerzési kiadások</t>
  </si>
  <si>
    <t xml:space="preserve"> K32 Kommunikációs szolg. Kiadások</t>
  </si>
  <si>
    <t>K33 Szolgáltatási kiadások</t>
  </si>
  <si>
    <t>Kiadások összesen</t>
  </si>
  <si>
    <t>9 fő</t>
  </si>
  <si>
    <t>Andocsi KÖH (működési)</t>
  </si>
  <si>
    <t>Konyhához hozzájárulás</t>
  </si>
  <si>
    <t>K6 Beruházás (kis értékű t.e)</t>
  </si>
  <si>
    <t>K351 Működési célú e.f.áfa</t>
  </si>
  <si>
    <t>K352 Fizetendő áfa</t>
  </si>
  <si>
    <t>Irányító szervi támogatás (normatíva 5450e Ft*7,37 fő)</t>
  </si>
  <si>
    <t>Jubileumi jutalom (30 éves közszolgálati jogviszony)</t>
  </si>
  <si>
    <t xml:space="preserve">Foglalkoztatottak egyéb juttatásai </t>
  </si>
  <si>
    <t>Informatikai szolgáltatás igénybevétele</t>
  </si>
  <si>
    <t>Járda, hídfelújítás</t>
  </si>
  <si>
    <t>Épületek felújítása (szolgálati lakás)</t>
  </si>
  <si>
    <t>Ebből: nyugdíjasklub</t>
  </si>
  <si>
    <t>Ebből: Polgárőr Egyesület</t>
  </si>
  <si>
    <t>TOP pályázat Bölcsőde kialakítása</t>
  </si>
  <si>
    <t>Közfoglalkoztatás</t>
  </si>
  <si>
    <t>ebőől: óvodapedagógusok elismert létszám bértámogatás (3,9 fő)</t>
  </si>
  <si>
    <t>ebből: finanszírozás szempontjából elismert dolgozók bértámogatása (4,9 Fő)</t>
  </si>
  <si>
    <t>B16 Működési célú támogatás</t>
  </si>
  <si>
    <t>K1101 Törvény szerinti illetmények (Állandó állományi létszám 8 fő)</t>
  </si>
  <si>
    <t>K123 Egyéb külső személyi juttatás (reprezentáció)</t>
  </si>
  <si>
    <t>K1109 Közlekedési költségtérítés</t>
  </si>
  <si>
    <t>K1113 Foglalkoztatottak egyéb személyi juttatásai (bankszla hj+csekély értékű)</t>
  </si>
  <si>
    <t>21 fő</t>
  </si>
  <si>
    <t>57 fő</t>
  </si>
  <si>
    <t>Átvett pénzeszköz ÁHT-n belül (Belső ell.díja 2021)</t>
  </si>
  <si>
    <t>Szakmai tev-t segítő szolgáltatások (Belső ell.+számviteli szolg)</t>
  </si>
  <si>
    <t>Egyéb szolg.- egyéb(információbizt.,adatvéd.GDPR,vagyonvez.)</t>
  </si>
  <si>
    <t>B 813 Maradvány igénybevétele OTP:76974755+MÁK:76375373</t>
  </si>
  <si>
    <t xml:space="preserve">K7 Felújítás </t>
  </si>
  <si>
    <t>K1113 Fogl.egyéb jutt. (bankszla hj.+csekély ért.)</t>
  </si>
  <si>
    <t>K1107 Béren kívüli juttatások (Szép Kártya VL 10000 Ft/fő/hó)</t>
  </si>
  <si>
    <t>K1113 Fogl.egyéb jutt.(bankszla hj,csekély értékű)</t>
  </si>
  <si>
    <t xml:space="preserve"> forint</t>
  </si>
  <si>
    <t>Épületek felújítása (Könyvtár MFP)</t>
  </si>
  <si>
    <t>Épületek felújítása (Hivatal felújítás BM pályázat-10%-os önrésszel)</t>
  </si>
  <si>
    <t>Kül- és belterületi utak felújítása(vis maior-10%-os önrésszel)</t>
  </si>
  <si>
    <t>Építmények felújítása</t>
  </si>
  <si>
    <t>Kül- és belterületi utak felújítása</t>
  </si>
  <si>
    <t>Biomassza VP-s pályázat /10%önrésszel/</t>
  </si>
  <si>
    <t>Gépek, berendezések, felszerelések (Védőnői eszközbeszerzés)</t>
  </si>
  <si>
    <t>Települési feldolgozó VP-s pályázat /10%önrész/</t>
  </si>
  <si>
    <t>Dönöge Park BFT pályázat /10%önrész/</t>
  </si>
  <si>
    <t>Óvodaudvar-játszótéri eszközök MFP pályázat</t>
  </si>
  <si>
    <t>Gépek, berendezések felszerelések(fejlesztő eszközök,irodabútorok)</t>
  </si>
  <si>
    <t>Villamoshálózat korszerüsítése</t>
  </si>
  <si>
    <t xml:space="preserve">K 62 Beszerzés, beruházás, létesítés (pályázatok), </t>
  </si>
  <si>
    <t>K 71 Ingatlanok felújítása Szolg.i lakás,KöH,  Könyvtár,vismaior útfelúj.</t>
  </si>
  <si>
    <t>Egyéb dologi kiadások (Kamatkiadások-2016.évi besz. késedelmi)</t>
  </si>
  <si>
    <t>K 48 Iskolakezdési támogatás</t>
  </si>
  <si>
    <t>K 48 Egyéb az önk.rendeletében maghat.jutt.</t>
  </si>
  <si>
    <t>K 48 Ellátottak egyéb juttatásai (idősek napja alkalmából)</t>
  </si>
  <si>
    <t>K 506 Egyéb működési célú támogatás áht-n belülre (Bursa,Alapszolgáltató,Ügy.)</t>
  </si>
  <si>
    <t>Ebből: Sport Egyesület</t>
  </si>
  <si>
    <t>Ebből: gazdakör (működési 100+ pályázathoz 200)</t>
  </si>
  <si>
    <t>K5021 Előző évek Visszafizetési kötelezettsége a Kincstár felé(2019. évi beszámoló)</t>
  </si>
  <si>
    <t>K1107 Béren kívüli juttatások (7főx10000Ft/hó SZÉP VL)</t>
  </si>
  <si>
    <t>B 7 felhalmozási célú működési támogatás(elnyert pályázatok )</t>
  </si>
  <si>
    <t>K 5 Tartalék (benyújtandó pályázatok önrésze</t>
  </si>
  <si>
    <t>KIADÁSOK                                                                            forint</t>
  </si>
  <si>
    <t>BEVÉTELEK                                                                                 forint</t>
  </si>
  <si>
    <t>Községgazdálkodás, vagyongazd.</t>
  </si>
  <si>
    <r>
      <t xml:space="preserve">K6 Beruházások </t>
    </r>
    <r>
      <rPr>
        <sz val="10"/>
        <rFont val="Arial"/>
        <family val="2"/>
        <charset val="238"/>
      </rPr>
      <t>(villamoshálózat korszerűsítés, gáztűzhely)</t>
    </r>
  </si>
  <si>
    <t>2021. évi költségvetés módosítása</t>
  </si>
  <si>
    <t>Eredeti előirányzat</t>
  </si>
  <si>
    <t>Módosított előirányzat</t>
  </si>
  <si>
    <t>Andocsi Közös Önkormányzati Hivatal 2021. évi költségvetés módosítása</t>
  </si>
  <si>
    <t>Módosított előirányzat (Ft)</t>
  </si>
  <si>
    <t>Módosított</t>
  </si>
  <si>
    <t xml:space="preserve">K 9 Finanszírozási kiadások                                                                   </t>
  </si>
  <si>
    <t>K1101 Törvény szerinti illetmények (Közfoglalkoztatotti illetmények 21 fő*3 hó+7 fő*8 hó+15 fő*12 hó )</t>
  </si>
  <si>
    <t>IV.</t>
  </si>
  <si>
    <t>Beruházások (kisértékű tárgyi eszközök)</t>
  </si>
  <si>
    <t>K355 Egyéb dologi kiadás</t>
  </si>
  <si>
    <t>K122 Munkavégzésre irányuló egyéb juttatás</t>
  </si>
  <si>
    <t>Piac Kialakítása Andocs Községben VP-s pályázat (10% önrész)</t>
  </si>
  <si>
    <r>
      <t>Módosított 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</si>
  <si>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22 fő</t>
  </si>
  <si>
    <t>1. melléklet a 4/2021. (VII.15.)  önkormányzati rendelethez</t>
  </si>
  <si>
    <t>2. melléklet a 4/2021. (VII.15.) önkormányzati rendelethez</t>
  </si>
  <si>
    <t>3. melléklet a 4/2021. (VII.15.)  önkormányzati rendelethez</t>
  </si>
  <si>
    <t>4. melléklet a 4/2021. (VII.15.)  önkormányzati rendelethez</t>
  </si>
  <si>
    <t>5. melléklet a 4/2021. (VII.15.)  önkormányzati rendelethez</t>
  </si>
  <si>
    <t>6. melléklet a 4/2021. (VII.15.)  önkormányzati rendelethez</t>
  </si>
  <si>
    <t>7. melléklet a 4/2021. (VII.15.) önkormányzati rendelethez</t>
  </si>
  <si>
    <t>8. melléklet a 4/2021. (VII.15.)  önkormányzati rendelethez</t>
  </si>
  <si>
    <t>9. melléklet a 4/2021. (VII.15.)  önkormányzati rendelethez</t>
  </si>
  <si>
    <t>10.melléklet a 4/2021. (VII.15.) önkormányzati rendelethez</t>
  </si>
  <si>
    <t>11. melleklet a 4/2021 (VII.15.) önkormányzati rendelethez</t>
  </si>
  <si>
    <t>12. melleklet a 4/2021. (VII.15.) önkormányzati rendelethez</t>
  </si>
  <si>
    <t>13. melleklet a 4/2021. (VII.15.)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</si>
</sst>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yyyy\-mm\-dd"/>
    <numFmt numFmtId="166" formatCode="_-* #,##0\ _H_U_F_-;\-* #,##0\ _H_U_F_-;_-* &quot;-&quot;??\ _H_U_F_-;_-@_-"/>
  </numFmts>
  <fonts count="29" x14ac:knownFonts="1"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10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45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3" fontId="3" fillId="0" borderId="7" xfId="0" applyNumberFormat="1" applyFont="1" applyBorder="1"/>
    <xf numFmtId="3" fontId="6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5" xfId="0" applyFont="1" applyBorder="1"/>
    <xf numFmtId="0" fontId="2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4" fillId="0" borderId="10" xfId="0" applyFont="1" applyBorder="1"/>
    <xf numFmtId="3" fontId="2" fillId="0" borderId="5" xfId="0" applyNumberFormat="1" applyFont="1" applyBorder="1"/>
    <xf numFmtId="3" fontId="1" fillId="0" borderId="11" xfId="0" applyNumberFormat="1" applyFont="1" applyBorder="1" applyAlignment="1">
      <alignment horizontal="right" vertical="center"/>
    </xf>
    <xf numFmtId="3" fontId="3" fillId="0" borderId="5" xfId="0" applyNumberFormat="1" applyFont="1" applyBorder="1"/>
    <xf numFmtId="3" fontId="4" fillId="0" borderId="5" xfId="0" applyNumberFormat="1" applyFont="1" applyBorder="1"/>
    <xf numFmtId="3" fontId="4" fillId="0" borderId="10" xfId="0" applyNumberFormat="1" applyFont="1" applyBorder="1"/>
    <xf numFmtId="0" fontId="10" fillId="0" borderId="5" xfId="0" applyFont="1" applyBorder="1"/>
    <xf numFmtId="0" fontId="11" fillId="0" borderId="5" xfId="0" applyFont="1" applyBorder="1"/>
    <xf numFmtId="0" fontId="12" fillId="0" borderId="5" xfId="0" applyFont="1" applyBorder="1"/>
    <xf numFmtId="3" fontId="4" fillId="0" borderId="11" xfId="0" applyNumberFormat="1" applyFont="1" applyBorder="1" applyAlignment="1">
      <alignment horizontal="right" vertical="center"/>
    </xf>
    <xf numFmtId="3" fontId="11" fillId="0" borderId="5" xfId="0" applyNumberFormat="1" applyFont="1" applyBorder="1"/>
    <xf numFmtId="49" fontId="9" fillId="0" borderId="5" xfId="0" applyNumberFormat="1" applyFont="1" applyBorder="1"/>
    <xf numFmtId="3" fontId="9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49" fontId="9" fillId="0" borderId="7" xfId="0" applyNumberFormat="1" applyFont="1" applyBorder="1"/>
    <xf numFmtId="0" fontId="9" fillId="0" borderId="7" xfId="0" applyFont="1" applyBorder="1"/>
    <xf numFmtId="3" fontId="4" fillId="0" borderId="7" xfId="0" applyNumberFormat="1" applyFont="1" applyBorder="1"/>
    <xf numFmtId="3" fontId="4" fillId="0" borderId="12" xfId="0" applyNumberFormat="1" applyFont="1" applyBorder="1"/>
    <xf numFmtId="0" fontId="2" fillId="0" borderId="13" xfId="0" applyFont="1" applyBorder="1"/>
    <xf numFmtId="49" fontId="9" fillId="0" borderId="13" xfId="0" applyNumberFormat="1" applyFont="1" applyBorder="1"/>
    <xf numFmtId="0" fontId="9" fillId="0" borderId="13" xfId="0" applyFont="1" applyBorder="1" applyAlignment="1">
      <alignment horizontal="right"/>
    </xf>
    <xf numFmtId="0" fontId="1" fillId="0" borderId="13" xfId="0" applyFont="1" applyBorder="1"/>
    <xf numFmtId="0" fontId="2" fillId="0" borderId="0" xfId="0" applyFont="1" applyBorder="1"/>
    <xf numFmtId="49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3" fontId="9" fillId="0" borderId="7" xfId="0" applyNumberFormat="1" applyFont="1" applyBorder="1"/>
    <xf numFmtId="3" fontId="7" fillId="0" borderId="12" xfId="0" applyNumberFormat="1" applyFont="1" applyBorder="1"/>
    <xf numFmtId="0" fontId="9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49" fontId="9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3" fillId="0" borderId="4" xfId="0" applyFont="1" applyBorder="1"/>
    <xf numFmtId="3" fontId="2" fillId="0" borderId="5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2" fillId="0" borderId="10" xfId="0" applyNumberFormat="1" applyFont="1" applyBorder="1"/>
    <xf numFmtId="3" fontId="2" fillId="0" borderId="11" xfId="0" applyNumberFormat="1" applyFont="1" applyBorder="1" applyAlignment="1">
      <alignment horizontal="right" vertical="center"/>
    </xf>
    <xf numFmtId="3" fontId="9" fillId="0" borderId="10" xfId="0" applyNumberFormat="1" applyFont="1" applyBorder="1"/>
    <xf numFmtId="165" fontId="1" fillId="0" borderId="4" xfId="0" applyNumberFormat="1" applyFont="1" applyBorder="1" applyAlignment="1">
      <alignment horizontal="center" vertical="center"/>
    </xf>
    <xf numFmtId="3" fontId="3" fillId="0" borderId="10" xfId="0" applyNumberFormat="1" applyFont="1" applyBorder="1"/>
    <xf numFmtId="3" fontId="3" fillId="0" borderId="11" xfId="0" applyNumberFormat="1" applyFont="1" applyBorder="1" applyAlignment="1">
      <alignment horizontal="right" vertical="center"/>
    </xf>
    <xf numFmtId="0" fontId="13" fillId="0" borderId="5" xfId="0" applyFont="1" applyBorder="1"/>
    <xf numFmtId="3" fontId="13" fillId="0" borderId="5" xfId="0" applyNumberFormat="1" applyFont="1" applyBorder="1"/>
    <xf numFmtId="49" fontId="2" fillId="0" borderId="5" xfId="0" applyNumberFormat="1" applyFont="1" applyBorder="1"/>
    <xf numFmtId="49" fontId="14" fillId="0" borderId="5" xfId="0" applyNumberFormat="1" applyFont="1" applyBorder="1"/>
    <xf numFmtId="3" fontId="14" fillId="0" borderId="5" xfId="0" applyNumberFormat="1" applyFont="1" applyBorder="1"/>
    <xf numFmtId="0" fontId="14" fillId="0" borderId="5" xfId="0" applyFont="1" applyBorder="1"/>
    <xf numFmtId="0" fontId="9" fillId="0" borderId="14" xfId="0" applyFont="1" applyBorder="1"/>
    <xf numFmtId="3" fontId="9" fillId="0" borderId="14" xfId="0" applyNumberFormat="1" applyFont="1" applyBorder="1"/>
    <xf numFmtId="3" fontId="9" fillId="0" borderId="12" xfId="0" applyNumberFormat="1" applyFont="1" applyBorder="1"/>
    <xf numFmtId="0" fontId="1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0" fontId="3" fillId="0" borderId="2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" fontId="2" fillId="0" borderId="5" xfId="0" applyNumberFormat="1" applyFont="1" applyBorder="1"/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3" fontId="4" fillId="0" borderId="7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23" xfId="0" applyFont="1" applyBorder="1" applyAlignment="1"/>
    <xf numFmtId="0" fontId="4" fillId="0" borderId="24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/>
    </xf>
    <xf numFmtId="3" fontId="4" fillId="0" borderId="28" xfId="0" applyNumberFormat="1" applyFont="1" applyBorder="1" applyAlignment="1">
      <alignment horizontal="right"/>
    </xf>
    <xf numFmtId="3" fontId="4" fillId="0" borderId="27" xfId="0" applyNumberFormat="1" applyFont="1" applyBorder="1" applyAlignment="1">
      <alignment horizontal="right"/>
    </xf>
    <xf numFmtId="0" fontId="4" fillId="0" borderId="25" xfId="0" applyFont="1" applyBorder="1"/>
    <xf numFmtId="0" fontId="4" fillId="0" borderId="29" xfId="0" applyFont="1" applyBorder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4" fillId="0" borderId="12" xfId="0" applyFont="1" applyBorder="1"/>
    <xf numFmtId="3" fontId="4" fillId="0" borderId="22" xfId="0" applyNumberFormat="1" applyFont="1" applyBorder="1"/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" fontId="4" fillId="0" borderId="11" xfId="0" applyNumberFormat="1" applyFont="1" applyBorder="1"/>
    <xf numFmtId="0" fontId="4" fillId="0" borderId="6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0" fontId="5" fillId="0" borderId="5" xfId="0" applyFont="1" applyBorder="1" applyAlignment="1">
      <alignment wrapText="1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22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3" fontId="17" fillId="0" borderId="5" xfId="0" applyNumberFormat="1" applyFont="1" applyBorder="1" applyAlignment="1">
      <alignment horizontal="right"/>
    </xf>
    <xf numFmtId="3" fontId="17" fillId="0" borderId="11" xfId="0" applyNumberFormat="1" applyFont="1" applyBorder="1" applyAlignment="1">
      <alignment horizontal="right"/>
    </xf>
    <xf numFmtId="0" fontId="16" fillId="0" borderId="5" xfId="0" applyFont="1" applyBorder="1" applyAlignment="1">
      <alignment horizontal="left" vertical="center" wrapText="1"/>
    </xf>
    <xf numFmtId="3" fontId="16" fillId="0" borderId="5" xfId="0" applyNumberFormat="1" applyFont="1" applyBorder="1"/>
    <xf numFmtId="3" fontId="16" fillId="0" borderId="11" xfId="0" applyNumberFormat="1" applyFont="1" applyBorder="1"/>
    <xf numFmtId="0" fontId="16" fillId="0" borderId="5" xfId="0" applyFont="1" applyBorder="1" applyAlignment="1">
      <alignment horizontal="left" vertical="center"/>
    </xf>
    <xf numFmtId="0" fontId="16" fillId="0" borderId="5" xfId="0" applyFont="1" applyBorder="1"/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0" fontId="16" fillId="0" borderId="26" xfId="0" applyFont="1" applyBorder="1" applyAlignment="1">
      <alignment horizontal="center"/>
    </xf>
    <xf numFmtId="0" fontId="16" fillId="0" borderId="14" xfId="0" applyFont="1" applyBorder="1" applyAlignment="1">
      <alignment horizontal="left" wrapText="1"/>
    </xf>
    <xf numFmtId="3" fontId="16" fillId="0" borderId="14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3" fontId="16" fillId="0" borderId="7" xfId="0" applyNumberFormat="1" applyFont="1" applyBorder="1"/>
    <xf numFmtId="0" fontId="4" fillId="0" borderId="11" xfId="0" applyFont="1" applyBorder="1"/>
    <xf numFmtId="0" fontId="7" fillId="0" borderId="5" xfId="0" applyFont="1" applyBorder="1"/>
    <xf numFmtId="3" fontId="7" fillId="0" borderId="11" xfId="0" applyNumberFormat="1" applyFont="1" applyBorder="1"/>
    <xf numFmtId="0" fontId="1" fillId="0" borderId="5" xfId="0" applyFont="1" applyBorder="1"/>
    <xf numFmtId="3" fontId="8" fillId="0" borderId="11" xfId="0" applyNumberFormat="1" applyFont="1" applyBorder="1"/>
    <xf numFmtId="0" fontId="19" fillId="0" borderId="5" xfId="0" applyFont="1" applyBorder="1"/>
    <xf numFmtId="3" fontId="19" fillId="0" borderId="5" xfId="0" applyNumberFormat="1" applyFont="1" applyBorder="1"/>
    <xf numFmtId="0" fontId="8" fillId="0" borderId="11" xfId="0" applyFont="1" applyBorder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/>
    <xf numFmtId="3" fontId="7" fillId="0" borderId="11" xfId="0" applyNumberFormat="1" applyFont="1" applyBorder="1" applyAlignment="1">
      <alignment vertical="center"/>
    </xf>
    <xf numFmtId="0" fontId="1" fillId="0" borderId="5" xfId="0" applyFont="1" applyBorder="1" applyAlignment="1"/>
    <xf numFmtId="3" fontId="8" fillId="0" borderId="5" xfId="0" applyNumberFormat="1" applyFont="1" applyBorder="1"/>
    <xf numFmtId="3" fontId="1" fillId="0" borderId="11" xfId="0" applyNumberFormat="1" applyFont="1" applyBorder="1"/>
    <xf numFmtId="0" fontId="8" fillId="0" borderId="5" xfId="0" applyFont="1" applyBorder="1"/>
    <xf numFmtId="0" fontId="4" fillId="0" borderId="5" xfId="0" applyFont="1" applyBorder="1" applyAlignment="1">
      <alignment vertical="top"/>
    </xf>
    <xf numFmtId="0" fontId="1" fillId="0" borderId="11" xfId="0" applyFont="1" applyBorder="1"/>
    <xf numFmtId="0" fontId="8" fillId="0" borderId="7" xfId="0" applyFont="1" applyBorder="1"/>
    <xf numFmtId="3" fontId="8" fillId="0" borderId="7" xfId="0" applyNumberFormat="1" applyFont="1" applyBorder="1"/>
    <xf numFmtId="0" fontId="1" fillId="0" borderId="7" xfId="0" applyFont="1" applyBorder="1"/>
    <xf numFmtId="3" fontId="8" fillId="0" borderId="22" xfId="0" applyNumberFormat="1" applyFont="1" applyBorder="1"/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3" fontId="2" fillId="0" borderId="1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3" fontId="2" fillId="0" borderId="25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0" fontId="1" fillId="0" borderId="3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5" xfId="0" applyFont="1" applyBorder="1"/>
    <xf numFmtId="3" fontId="4" fillId="0" borderId="14" xfId="0" applyNumberFormat="1" applyFont="1" applyBorder="1"/>
    <xf numFmtId="3" fontId="4" fillId="0" borderId="31" xfId="0" applyNumberFormat="1" applyFont="1" applyBorder="1"/>
    <xf numFmtId="3" fontId="4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2" fillId="0" borderId="0" xfId="0" applyFont="1"/>
    <xf numFmtId="166" fontId="0" fillId="0" borderId="38" xfId="1" applyNumberFormat="1" applyFont="1" applyBorder="1"/>
    <xf numFmtId="166" fontId="0" fillId="0" borderId="40" xfId="1" applyNumberFormat="1" applyFont="1" applyBorder="1"/>
    <xf numFmtId="166" fontId="0" fillId="0" borderId="42" xfId="1" applyNumberFormat="1" applyFont="1" applyBorder="1"/>
    <xf numFmtId="0" fontId="22" fillId="0" borderId="36" xfId="0" applyFont="1" applyBorder="1"/>
    <xf numFmtId="166" fontId="22" fillId="0" borderId="35" xfId="1" applyNumberFormat="1" applyFont="1" applyBorder="1"/>
    <xf numFmtId="166" fontId="22" fillId="0" borderId="0" xfId="1" applyNumberFormat="1" applyFont="1"/>
    <xf numFmtId="0" fontId="22" fillId="0" borderId="43" xfId="0" applyFont="1" applyBorder="1" applyAlignment="1">
      <alignment horizontal="right" vertical="center"/>
    </xf>
    <xf numFmtId="0" fontId="22" fillId="0" borderId="44" xfId="0" applyFont="1" applyBorder="1"/>
    <xf numFmtId="166" fontId="22" fillId="0" borderId="45" xfId="1" applyNumberFormat="1" applyFont="1" applyBorder="1"/>
    <xf numFmtId="0" fontId="22" fillId="0" borderId="46" xfId="0" applyFont="1" applyBorder="1" applyAlignment="1">
      <alignment horizontal="right" vertical="center"/>
    </xf>
    <xf numFmtId="166" fontId="0" fillId="0" borderId="47" xfId="1" applyNumberFormat="1" applyFont="1" applyBorder="1"/>
    <xf numFmtId="0" fontId="22" fillId="0" borderId="48" xfId="0" applyFont="1" applyBorder="1" applyAlignment="1">
      <alignment horizontal="right" vertical="center"/>
    </xf>
    <xf numFmtId="166" fontId="0" fillId="0" borderId="49" xfId="1" applyNumberFormat="1" applyFont="1" applyBorder="1"/>
    <xf numFmtId="0" fontId="22" fillId="0" borderId="50" xfId="0" applyFont="1" applyBorder="1" applyAlignment="1">
      <alignment horizontal="right" vertical="center"/>
    </xf>
    <xf numFmtId="166" fontId="0" fillId="0" borderId="51" xfId="1" applyNumberFormat="1" applyFont="1" applyBorder="1"/>
    <xf numFmtId="0" fontId="22" fillId="0" borderId="36" xfId="0" applyFont="1" applyBorder="1" applyAlignment="1">
      <alignment horizontal="right" vertical="center"/>
    </xf>
    <xf numFmtId="166" fontId="22" fillId="0" borderId="36" xfId="1" applyNumberFormat="1" applyFont="1" applyBorder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2" borderId="54" xfId="0" applyFont="1" applyFill="1" applyBorder="1" applyAlignment="1">
      <alignment horizontal="center" vertical="center"/>
    </xf>
    <xf numFmtId="0" fontId="20" fillId="2" borderId="54" xfId="0" applyFont="1" applyFill="1" applyBorder="1" applyAlignment="1">
      <alignment horizontal="center" vertical="center"/>
    </xf>
    <xf numFmtId="0" fontId="20" fillId="2" borderId="56" xfId="0" applyFont="1" applyFill="1" applyBorder="1" applyAlignment="1">
      <alignment horizontal="center" vertical="center"/>
    </xf>
    <xf numFmtId="0" fontId="0" fillId="0" borderId="57" xfId="0" applyFont="1" applyBorder="1"/>
    <xf numFmtId="3" fontId="25" fillId="2" borderId="58" xfId="0" applyNumberFormat="1" applyFont="1" applyFill="1" applyBorder="1"/>
    <xf numFmtId="3" fontId="25" fillId="2" borderId="59" xfId="0" applyNumberFormat="1" applyFont="1" applyFill="1" applyBorder="1"/>
    <xf numFmtId="3" fontId="25" fillId="2" borderId="60" xfId="0" applyNumberFormat="1" applyFont="1" applyFill="1" applyBorder="1"/>
    <xf numFmtId="3" fontId="25" fillId="2" borderId="61" xfId="0" applyNumberFormat="1" applyFont="1" applyFill="1" applyBorder="1"/>
    <xf numFmtId="3" fontId="25" fillId="2" borderId="62" xfId="0" applyNumberFormat="1" applyFont="1" applyFill="1" applyBorder="1"/>
    <xf numFmtId="0" fontId="0" fillId="0" borderId="63" xfId="0" applyFont="1" applyBorder="1"/>
    <xf numFmtId="3" fontId="25" fillId="2" borderId="64" xfId="0" applyNumberFormat="1" applyFont="1" applyFill="1" applyBorder="1"/>
    <xf numFmtId="3" fontId="25" fillId="2" borderId="65" xfId="0" applyNumberFormat="1" applyFont="1" applyFill="1" applyBorder="1"/>
    <xf numFmtId="3" fontId="25" fillId="2" borderId="66" xfId="0" applyNumberFormat="1" applyFont="1" applyFill="1" applyBorder="1"/>
    <xf numFmtId="3" fontId="25" fillId="2" borderId="67" xfId="0" applyNumberFormat="1" applyFont="1" applyFill="1" applyBorder="1"/>
    <xf numFmtId="0" fontId="20" fillId="0" borderId="52" xfId="0" applyFont="1" applyBorder="1"/>
    <xf numFmtId="3" fontId="26" fillId="2" borderId="68" xfId="0" applyNumberFormat="1" applyFont="1" applyFill="1" applyBorder="1"/>
    <xf numFmtId="3" fontId="26" fillId="2" borderId="69" xfId="0" applyNumberFormat="1" applyFont="1" applyFill="1" applyBorder="1"/>
    <xf numFmtId="3" fontId="26" fillId="2" borderId="52" xfId="0" applyNumberFormat="1" applyFont="1" applyFill="1" applyBorder="1"/>
    <xf numFmtId="0" fontId="20" fillId="0" borderId="0" xfId="0" applyFont="1" applyBorder="1"/>
    <xf numFmtId="3" fontId="26" fillId="0" borderId="70" xfId="0" applyNumberFormat="1" applyFont="1" applyBorder="1"/>
    <xf numFmtId="3" fontId="26" fillId="2" borderId="70" xfId="0" applyNumberFormat="1" applyFont="1" applyFill="1" applyBorder="1"/>
    <xf numFmtId="3" fontId="26" fillId="0" borderId="71" xfId="0" applyNumberFormat="1" applyFont="1" applyBorder="1"/>
    <xf numFmtId="3" fontId="26" fillId="0" borderId="0" xfId="0" applyNumberFormat="1" applyFont="1" applyBorder="1"/>
    <xf numFmtId="3" fontId="26" fillId="2" borderId="0" xfId="0" applyNumberFormat="1" applyFont="1" applyFill="1" applyBorder="1"/>
    <xf numFmtId="3" fontId="25" fillId="0" borderId="0" xfId="0" applyNumberFormat="1" applyFont="1"/>
    <xf numFmtId="3" fontId="0" fillId="0" borderId="0" xfId="0" applyNumberFormat="1"/>
    <xf numFmtId="0" fontId="0" fillId="0" borderId="72" xfId="0" applyFont="1" applyBorder="1"/>
    <xf numFmtId="0" fontId="0" fillId="0" borderId="72" xfId="0" applyBorder="1"/>
    <xf numFmtId="3" fontId="0" fillId="2" borderId="72" xfId="0" applyNumberFormat="1" applyFont="1" applyFill="1" applyBorder="1" applyAlignment="1">
      <alignment horizontal="right"/>
    </xf>
    <xf numFmtId="0" fontId="20" fillId="0" borderId="72" xfId="0" applyFont="1" applyBorder="1" applyAlignment="1">
      <alignment horizontal="center"/>
    </xf>
    <xf numFmtId="3" fontId="0" fillId="0" borderId="73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ont="1" applyBorder="1" applyAlignment="1">
      <alignment horizontal="right"/>
    </xf>
    <xf numFmtId="0" fontId="27" fillId="0" borderId="0" xfId="0" applyFont="1"/>
    <xf numFmtId="4" fontId="27" fillId="0" borderId="0" xfId="0" applyNumberFormat="1" applyFont="1"/>
    <xf numFmtId="0" fontId="27" fillId="0" borderId="75" xfId="0" applyFont="1" applyBorder="1"/>
    <xf numFmtId="0" fontId="27" fillId="0" borderId="77" xfId="0" applyFont="1" applyBorder="1"/>
    <xf numFmtId="3" fontId="27" fillId="0" borderId="78" xfId="0" applyNumberFormat="1" applyFont="1" applyBorder="1"/>
    <xf numFmtId="0" fontId="23" fillId="0" borderId="79" xfId="0" applyFont="1" applyBorder="1"/>
    <xf numFmtId="0" fontId="27" fillId="0" borderId="81" xfId="0" applyFont="1" applyBorder="1"/>
    <xf numFmtId="3" fontId="27" fillId="0" borderId="76" xfId="0" applyNumberFormat="1" applyFont="1" applyBorder="1" applyAlignment="1">
      <alignment horizontal="right"/>
    </xf>
    <xf numFmtId="3" fontId="23" fillId="0" borderId="82" xfId="0" applyNumberFormat="1" applyFont="1" applyBorder="1" applyAlignment="1">
      <alignment horizontal="right"/>
    </xf>
    <xf numFmtId="3" fontId="23" fillId="0" borderId="80" xfId="0" applyNumberFormat="1" applyFont="1" applyBorder="1" applyAlignment="1">
      <alignment horizontal="right"/>
    </xf>
    <xf numFmtId="3" fontId="23" fillId="0" borderId="78" xfId="0" applyNumberFormat="1" applyFont="1" applyBorder="1" applyAlignment="1">
      <alignment horizontal="right"/>
    </xf>
    <xf numFmtId="3" fontId="27" fillId="0" borderId="78" xfId="0" applyNumberFormat="1" applyFont="1" applyBorder="1" applyAlignment="1">
      <alignment horizontal="right"/>
    </xf>
    <xf numFmtId="0" fontId="0" fillId="0" borderId="83" xfId="0" applyBorder="1"/>
    <xf numFmtId="0" fontId="0" fillId="0" borderId="84" xfId="0" applyBorder="1"/>
    <xf numFmtId="0" fontId="20" fillId="0" borderId="32" xfId="0" applyFont="1" applyBorder="1"/>
    <xf numFmtId="0" fontId="20" fillId="0" borderId="86" xfId="0" applyFont="1" applyBorder="1"/>
    <xf numFmtId="0" fontId="0" fillId="0" borderId="89" xfId="0" applyBorder="1"/>
    <xf numFmtId="0" fontId="20" fillId="0" borderId="90" xfId="0" applyFont="1" applyBorder="1" applyAlignment="1">
      <alignment horizontal="right"/>
    </xf>
    <xf numFmtId="0" fontId="20" fillId="0" borderId="83" xfId="0" applyFont="1" applyBorder="1"/>
    <xf numFmtId="0" fontId="20" fillId="0" borderId="84" xfId="0" applyFont="1" applyBorder="1"/>
    <xf numFmtId="0" fontId="20" fillId="0" borderId="85" xfId="0" applyFont="1" applyBorder="1"/>
    <xf numFmtId="0" fontId="20" fillId="0" borderId="85" xfId="0" applyFont="1" applyBorder="1" applyAlignment="1">
      <alignment horizontal="right"/>
    </xf>
    <xf numFmtId="3" fontId="23" fillId="0" borderId="76" xfId="0" applyNumberFormat="1" applyFont="1" applyBorder="1" applyAlignment="1">
      <alignment horizontal="right"/>
    </xf>
    <xf numFmtId="0" fontId="27" fillId="0" borderId="92" xfId="0" applyFont="1" applyBorder="1"/>
    <xf numFmtId="3" fontId="23" fillId="0" borderId="93" xfId="0" applyNumberFormat="1" applyFont="1" applyBorder="1" applyAlignment="1">
      <alignment horizontal="right"/>
    </xf>
    <xf numFmtId="0" fontId="27" fillId="0" borderId="94" xfId="0" applyFont="1" applyBorder="1"/>
    <xf numFmtId="3" fontId="23" fillId="0" borderId="95" xfId="0" applyNumberFormat="1" applyFont="1" applyBorder="1" applyAlignment="1">
      <alignment horizontal="right"/>
    </xf>
    <xf numFmtId="0" fontId="27" fillId="0" borderId="79" xfId="0" applyFont="1" applyBorder="1"/>
    <xf numFmtId="3" fontId="27" fillId="0" borderId="80" xfId="0" applyNumberFormat="1" applyFont="1" applyBorder="1" applyAlignment="1">
      <alignment horizontal="right"/>
    </xf>
    <xf numFmtId="0" fontId="23" fillId="0" borderId="77" xfId="0" applyFont="1" applyBorder="1"/>
    <xf numFmtId="0" fontId="23" fillId="0" borderId="75" xfId="0" applyFont="1" applyBorder="1"/>
    <xf numFmtId="0" fontId="27" fillId="0" borderId="0" xfId="0" applyFont="1" applyBorder="1"/>
    <xf numFmtId="3" fontId="27" fillId="0" borderId="0" xfId="0" applyNumberFormat="1" applyFont="1" applyBorder="1" applyAlignment="1">
      <alignment horizontal="right"/>
    </xf>
    <xf numFmtId="0" fontId="27" fillId="0" borderId="0" xfId="0" applyFont="1" applyFill="1" applyBorder="1"/>
    <xf numFmtId="3" fontId="27" fillId="0" borderId="0" xfId="0" applyNumberFormat="1" applyFont="1" applyFill="1" applyBorder="1" applyAlignment="1">
      <alignment horizontal="right"/>
    </xf>
    <xf numFmtId="0" fontId="0" fillId="0" borderId="76" xfId="0" applyFont="1" applyBorder="1" applyAlignment="1">
      <alignment horizontal="right"/>
    </xf>
    <xf numFmtId="0" fontId="0" fillId="0" borderId="76" xfId="0" applyBorder="1" applyAlignment="1">
      <alignment horizontal="right"/>
    </xf>
    <xf numFmtId="0" fontId="0" fillId="0" borderId="85" xfId="0" applyBorder="1"/>
    <xf numFmtId="0" fontId="20" fillId="0" borderId="76" xfId="0" applyFont="1" applyBorder="1" applyAlignment="1">
      <alignment horizontal="right"/>
    </xf>
    <xf numFmtId="0" fontId="0" fillId="0" borderId="99" xfId="0" applyBorder="1" applyAlignment="1">
      <alignment horizontal="right"/>
    </xf>
    <xf numFmtId="0" fontId="0" fillId="0" borderId="82" xfId="0" applyFont="1" applyBorder="1" applyAlignment="1">
      <alignment horizontal="right"/>
    </xf>
    <xf numFmtId="0" fontId="20" fillId="0" borderId="95" xfId="0" applyFont="1" applyBorder="1" applyAlignment="1">
      <alignment horizontal="right"/>
    </xf>
    <xf numFmtId="0" fontId="20" fillId="0" borderId="82" xfId="0" applyFont="1" applyBorder="1" applyAlignment="1">
      <alignment horizontal="right"/>
    </xf>
    <xf numFmtId="166" fontId="0" fillId="0" borderId="0" xfId="0" applyNumberFormat="1"/>
    <xf numFmtId="0" fontId="4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top" wrapText="1"/>
    </xf>
    <xf numFmtId="1" fontId="1" fillId="0" borderId="0" xfId="0" applyNumberFormat="1" applyFont="1"/>
    <xf numFmtId="0" fontId="22" fillId="0" borderId="36" xfId="0" applyFont="1" applyBorder="1" applyAlignment="1">
      <alignment horizontal="center"/>
    </xf>
    <xf numFmtId="0" fontId="0" fillId="0" borderId="37" xfId="0" applyBorder="1"/>
    <xf numFmtId="0" fontId="0" fillId="0" borderId="39" xfId="0" applyBorder="1"/>
    <xf numFmtId="0" fontId="0" fillId="0" borderId="41" xfId="0" applyBorder="1"/>
    <xf numFmtId="0" fontId="0" fillId="0" borderId="36" xfId="0" applyBorder="1"/>
    <xf numFmtId="0" fontId="0" fillId="0" borderId="18" xfId="0" applyBorder="1"/>
    <xf numFmtId="0" fontId="0" fillId="0" borderId="14" xfId="0" applyBorder="1"/>
    <xf numFmtId="0" fontId="0" fillId="0" borderId="5" xfId="0" applyBorder="1"/>
    <xf numFmtId="0" fontId="28" fillId="0" borderId="0" xfId="0" applyFont="1"/>
    <xf numFmtId="166" fontId="28" fillId="0" borderId="0" xfId="1" applyNumberFormat="1" applyFont="1"/>
    <xf numFmtId="0" fontId="1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3" fontId="1" fillId="0" borderId="28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0" xfId="0" applyAlignment="1">
      <alignment horizontal="right" wrapText="1"/>
    </xf>
    <xf numFmtId="0" fontId="20" fillId="0" borderId="101" xfId="0" applyFont="1" applyBorder="1" applyAlignment="1">
      <alignment horizontal="right"/>
    </xf>
    <xf numFmtId="3" fontId="27" fillId="0" borderId="80" xfId="0" applyNumberFormat="1" applyFont="1" applyBorder="1" applyAlignment="1">
      <alignment horizontal="right" wrapText="1"/>
    </xf>
    <xf numFmtId="0" fontId="22" fillId="0" borderId="0" xfId="0" applyFont="1" applyAlignment="1">
      <alignment wrapText="1"/>
    </xf>
    <xf numFmtId="0" fontId="7" fillId="0" borderId="10" xfId="0" applyFont="1" applyBorder="1" applyAlignment="1">
      <alignment horizontal="center" wrapText="1"/>
    </xf>
    <xf numFmtId="0" fontId="4" fillId="0" borderId="102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3" fontId="0" fillId="2" borderId="72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3" fontId="0" fillId="2" borderId="72" xfId="0" applyNumberFormat="1" applyFont="1" applyFill="1" applyBorder="1" applyAlignment="1">
      <alignment horizontal="right"/>
    </xf>
    <xf numFmtId="0" fontId="20" fillId="0" borderId="52" xfId="0" applyFont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3" fontId="26" fillId="2" borderId="52" xfId="0" applyNumberFormat="1" applyFont="1" applyFill="1" applyBorder="1" applyAlignment="1">
      <alignment horizontal="center"/>
    </xf>
    <xf numFmtId="3" fontId="26" fillId="2" borderId="74" xfId="0" applyNumberFormat="1" applyFont="1" applyFill="1" applyBorder="1" applyAlignment="1">
      <alignment horizontal="center"/>
    </xf>
    <xf numFmtId="0" fontId="20" fillId="2" borderId="55" xfId="0" applyFont="1" applyFill="1" applyBorder="1" applyAlignment="1">
      <alignment horizontal="center" vertical="center"/>
    </xf>
    <xf numFmtId="3" fontId="20" fillId="2" borderId="72" xfId="0" applyNumberFormat="1" applyFont="1" applyFill="1" applyBorder="1" applyAlignment="1">
      <alignment horizontal="right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84" xfId="0" applyFont="1" applyBorder="1" applyAlignment="1">
      <alignment horizontal="left"/>
    </xf>
    <xf numFmtId="0" fontId="0" fillId="0" borderId="85" xfId="0" applyFont="1" applyBorder="1" applyAlignment="1">
      <alignment horizontal="left"/>
    </xf>
    <xf numFmtId="0" fontId="20" fillId="0" borderId="87" xfId="0" applyFont="1" applyBorder="1" applyAlignment="1">
      <alignment horizontal="left"/>
    </xf>
    <xf numFmtId="0" fontId="20" fillId="0" borderId="88" xfId="0" applyFont="1" applyBorder="1" applyAlignment="1">
      <alignment horizontal="left"/>
    </xf>
    <xf numFmtId="0" fontId="20" fillId="0" borderId="100" xfId="0" applyFont="1" applyBorder="1" applyAlignment="1">
      <alignment horizontal="left"/>
    </xf>
    <xf numFmtId="0" fontId="20" fillId="0" borderId="84" xfId="0" applyFont="1" applyBorder="1" applyAlignment="1">
      <alignment horizontal="left"/>
    </xf>
    <xf numFmtId="0" fontId="20" fillId="0" borderId="85" xfId="0" applyFont="1" applyBorder="1" applyAlignment="1">
      <alignment horizontal="left"/>
    </xf>
    <xf numFmtId="0" fontId="0" fillId="0" borderId="96" xfId="0" applyBorder="1" applyAlignment="1">
      <alignment horizontal="left"/>
    </xf>
    <xf numFmtId="0" fontId="0" fillId="0" borderId="97" xfId="0" applyBorder="1" applyAlignment="1">
      <alignment horizontal="left"/>
    </xf>
    <xf numFmtId="0" fontId="0" fillId="0" borderId="98" xfId="0" applyBorder="1" applyAlignment="1">
      <alignment horizontal="left"/>
    </xf>
    <xf numFmtId="0" fontId="0" fillId="0" borderId="83" xfId="0" applyBorder="1" applyAlignment="1">
      <alignment horizontal="left"/>
    </xf>
    <xf numFmtId="0" fontId="0" fillId="0" borderId="84" xfId="0" applyBorder="1" applyAlignment="1">
      <alignment horizontal="left"/>
    </xf>
    <xf numFmtId="0" fontId="0" fillId="0" borderId="85" xfId="0" applyBorder="1" applyAlignment="1">
      <alignment horizontal="left"/>
    </xf>
    <xf numFmtId="0" fontId="20" fillId="0" borderId="83" xfId="0" applyFont="1" applyBorder="1" applyAlignment="1">
      <alignment horizontal="left"/>
    </xf>
    <xf numFmtId="0" fontId="20" fillId="0" borderId="91" xfId="0" applyFont="1" applyBorder="1" applyAlignment="1">
      <alignment horizontal="left"/>
    </xf>
    <xf numFmtId="0" fontId="20" fillId="0" borderId="34" xfId="0" applyFont="1" applyBorder="1" applyAlignment="1">
      <alignment horizontal="left"/>
    </xf>
    <xf numFmtId="0" fontId="20" fillId="0" borderId="35" xfId="0" applyFont="1" applyBorder="1" applyAlignment="1">
      <alignment horizontal="left"/>
    </xf>
    <xf numFmtId="0" fontId="20" fillId="0" borderId="89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Q49"/>
  <sheetViews>
    <sheetView tabSelected="1" topLeftCell="C1" zoomScalePageLayoutView="60" workbookViewId="0">
      <selection activeCell="C2" sqref="C2:P2"/>
    </sheetView>
  </sheetViews>
  <sheetFormatPr defaultRowHeight="12.75" x14ac:dyDescent="0.2"/>
  <cols>
    <col min="1" max="1" width="7.5703125" style="1" bestFit="1" customWidth="1"/>
    <col min="2" max="2" width="12.42578125" style="1"/>
    <col min="3" max="3" width="35.85546875" style="1"/>
    <col min="4" max="4" width="13.7109375" style="1"/>
    <col min="5" max="5" width="16" style="1" customWidth="1"/>
    <col min="6" max="6" width="13" style="1"/>
    <col min="7" max="7" width="15" style="1" customWidth="1"/>
    <col min="8" max="9" width="15.28515625" style="1" customWidth="1"/>
    <col min="10" max="11" width="14" style="1" customWidth="1"/>
    <col min="12" max="12" width="15.7109375" style="1" customWidth="1"/>
    <col min="13" max="13" width="15.85546875" style="1" bestFit="1" customWidth="1"/>
    <col min="14" max="14" width="15.28515625" style="1"/>
    <col min="15" max="15" width="11.7109375" style="1"/>
    <col min="16" max="1031" width="9.42578125" style="1"/>
  </cols>
  <sheetData>
    <row r="1" spans="1:16" ht="15" customHeight="1" x14ac:dyDescent="0.2">
      <c r="A1" s="390"/>
      <c r="B1" s="390" t="s">
        <v>0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2"/>
    </row>
    <row r="2" spans="1:16" x14ac:dyDescent="0.2">
      <c r="C2" s="391" t="s">
        <v>483</v>
      </c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</row>
    <row r="3" spans="1:16" x14ac:dyDescent="0.2">
      <c r="A3" s="4"/>
      <c r="B3" s="392" t="s">
        <v>1</v>
      </c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</row>
    <row r="4" spans="1:16" ht="13.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</v>
      </c>
      <c r="N4" s="5"/>
      <c r="O4" s="5"/>
    </row>
    <row r="5" spans="1:16" x14ac:dyDescent="0.2">
      <c r="A5" s="6"/>
      <c r="B5" s="393" t="s">
        <v>3</v>
      </c>
      <c r="C5" s="393"/>
      <c r="D5" s="7" t="s">
        <v>58</v>
      </c>
      <c r="E5" s="368" t="s">
        <v>473</v>
      </c>
      <c r="F5" s="7" t="s">
        <v>58</v>
      </c>
      <c r="G5" s="368" t="s">
        <v>473</v>
      </c>
      <c r="H5" s="229" t="s">
        <v>58</v>
      </c>
      <c r="I5" s="368" t="s">
        <v>473</v>
      </c>
      <c r="J5" s="229" t="s">
        <v>58</v>
      </c>
      <c r="K5" s="377" t="s">
        <v>473</v>
      </c>
      <c r="L5" s="8" t="s">
        <v>58</v>
      </c>
      <c r="M5" s="8" t="s">
        <v>473</v>
      </c>
      <c r="N5" s="9"/>
      <c r="O5" s="10"/>
    </row>
    <row r="6" spans="1:16" ht="15.75" customHeight="1" x14ac:dyDescent="0.2">
      <c r="A6" s="388" t="s">
        <v>7</v>
      </c>
      <c r="B6" s="389" t="s">
        <v>8</v>
      </c>
      <c r="C6" s="384" t="s">
        <v>9</v>
      </c>
      <c r="D6" s="383" t="s">
        <v>287</v>
      </c>
      <c r="E6" s="383" t="s">
        <v>293</v>
      </c>
      <c r="F6" s="383" t="s">
        <v>288</v>
      </c>
      <c r="G6" s="383" t="s">
        <v>288</v>
      </c>
      <c r="H6" s="383" t="s">
        <v>289</v>
      </c>
      <c r="I6" s="383" t="s">
        <v>289</v>
      </c>
      <c r="J6" s="383" t="s">
        <v>290</v>
      </c>
      <c r="K6" s="383" t="s">
        <v>290</v>
      </c>
      <c r="L6" s="380" t="s">
        <v>10</v>
      </c>
      <c r="M6" s="380" t="s">
        <v>10</v>
      </c>
      <c r="N6" s="394"/>
      <c r="O6" s="395"/>
    </row>
    <row r="7" spans="1:16" ht="30" customHeight="1" x14ac:dyDescent="0.2">
      <c r="A7" s="388"/>
      <c r="B7" s="389"/>
      <c r="C7" s="384"/>
      <c r="D7" s="383"/>
      <c r="E7" s="383"/>
      <c r="F7" s="383"/>
      <c r="G7" s="383"/>
      <c r="H7" s="383"/>
      <c r="I7" s="383"/>
      <c r="J7" s="383"/>
      <c r="K7" s="383"/>
      <c r="L7" s="380"/>
      <c r="M7" s="380"/>
      <c r="N7" s="394"/>
      <c r="O7" s="395"/>
    </row>
    <row r="8" spans="1:16" ht="15.75" customHeight="1" x14ac:dyDescent="0.2">
      <c r="A8" s="13" t="s">
        <v>11</v>
      </c>
      <c r="B8" s="384" t="s">
        <v>12</v>
      </c>
      <c r="C8" s="385" t="s">
        <v>13</v>
      </c>
      <c r="D8" s="382">
        <v>38342290</v>
      </c>
      <c r="E8" s="382">
        <v>55787058</v>
      </c>
      <c r="F8" s="382">
        <v>33986800</v>
      </c>
      <c r="G8" s="382">
        <v>33986800</v>
      </c>
      <c r="H8" s="382">
        <v>22897000</v>
      </c>
      <c r="I8" s="382">
        <v>22896998</v>
      </c>
      <c r="J8" s="382">
        <v>14248600</v>
      </c>
      <c r="K8" s="382">
        <v>14248600</v>
      </c>
      <c r="L8" s="381">
        <f>D8+F8+H8+J8</f>
        <v>109474690</v>
      </c>
      <c r="M8" s="381">
        <f>E8+G8+I8+K8</f>
        <v>126919456</v>
      </c>
      <c r="N8" s="386"/>
      <c r="O8" s="387"/>
    </row>
    <row r="9" spans="1:16" ht="11.25" customHeight="1" x14ac:dyDescent="0.2">
      <c r="A9" s="13" t="s">
        <v>14</v>
      </c>
      <c r="B9" s="384"/>
      <c r="C9" s="385"/>
      <c r="D9" s="382"/>
      <c r="E9" s="382"/>
      <c r="F9" s="382"/>
      <c r="G9" s="382"/>
      <c r="H9" s="382"/>
      <c r="I9" s="382"/>
      <c r="J9" s="382"/>
      <c r="K9" s="382"/>
      <c r="L9" s="381"/>
      <c r="M9" s="381"/>
      <c r="N9" s="386"/>
      <c r="O9" s="387"/>
    </row>
    <row r="10" spans="1:16" ht="12.75" hidden="1" customHeight="1" x14ac:dyDescent="0.2">
      <c r="A10" s="13" t="s">
        <v>15</v>
      </c>
      <c r="B10" s="384"/>
      <c r="C10" s="385"/>
      <c r="D10" s="382"/>
      <c r="E10" s="382"/>
      <c r="F10" s="382"/>
      <c r="G10" s="382"/>
      <c r="H10" s="382"/>
      <c r="I10" s="382"/>
      <c r="J10" s="382"/>
      <c r="K10" s="382"/>
      <c r="L10" s="381"/>
      <c r="M10" s="381"/>
      <c r="N10" s="17"/>
      <c r="O10" s="18"/>
    </row>
    <row r="11" spans="1:16" ht="12.75" hidden="1" customHeight="1" x14ac:dyDescent="0.2">
      <c r="A11" s="13" t="s">
        <v>16</v>
      </c>
      <c r="B11" s="384"/>
      <c r="C11" s="385"/>
      <c r="D11" s="382"/>
      <c r="E11" s="382"/>
      <c r="F11" s="382"/>
      <c r="G11" s="382"/>
      <c r="H11" s="382"/>
      <c r="I11" s="382"/>
      <c r="J11" s="382"/>
      <c r="K11" s="382"/>
      <c r="L11" s="381"/>
      <c r="M11" s="381"/>
      <c r="N11" s="17"/>
      <c r="O11" s="18"/>
    </row>
    <row r="12" spans="1:16" ht="30.75" customHeight="1" x14ac:dyDescent="0.2">
      <c r="A12" s="13" t="s">
        <v>17</v>
      </c>
      <c r="B12" s="384"/>
      <c r="C12" s="14" t="s">
        <v>18</v>
      </c>
      <c r="D12" s="15">
        <v>5887369</v>
      </c>
      <c r="E12" s="366">
        <v>7239309</v>
      </c>
      <c r="F12" s="15">
        <v>5227300</v>
      </c>
      <c r="G12" s="366">
        <v>5227300</v>
      </c>
      <c r="H12" s="235">
        <v>3530000</v>
      </c>
      <c r="I12" s="235">
        <v>3530002</v>
      </c>
      <c r="J12" s="235">
        <v>2243961</v>
      </c>
      <c r="K12" s="235">
        <v>2243961</v>
      </c>
      <c r="L12" s="16">
        <f>D12+F12+H12+J12</f>
        <v>16888630</v>
      </c>
      <c r="M12" s="367">
        <f>E12+G12+I12+K12</f>
        <v>18240572</v>
      </c>
      <c r="N12" s="17"/>
      <c r="O12" s="18"/>
    </row>
    <row r="13" spans="1:16" ht="17.25" customHeight="1" x14ac:dyDescent="0.2">
      <c r="A13" s="13" t="s">
        <v>19</v>
      </c>
      <c r="B13" s="384"/>
      <c r="C13" s="14" t="s">
        <v>20</v>
      </c>
      <c r="D13" s="15">
        <v>44859609</v>
      </c>
      <c r="E13" s="366">
        <v>47249191</v>
      </c>
      <c r="F13" s="15">
        <v>8735900</v>
      </c>
      <c r="G13" s="366">
        <v>8746300</v>
      </c>
      <c r="H13" s="235">
        <v>3573000</v>
      </c>
      <c r="I13" s="235">
        <v>3573000</v>
      </c>
      <c r="J13" s="235">
        <v>25807439</v>
      </c>
      <c r="K13" s="235">
        <v>25807439</v>
      </c>
      <c r="L13" s="19">
        <f>D13+F13+H13+J13</f>
        <v>82975948</v>
      </c>
      <c r="M13" s="19">
        <f>E13+G13+I13+K13</f>
        <v>85375930</v>
      </c>
      <c r="N13" s="20"/>
      <c r="O13" s="18"/>
    </row>
    <row r="14" spans="1:16" ht="30.75" customHeight="1" x14ac:dyDescent="0.2">
      <c r="A14" s="13" t="s">
        <v>21</v>
      </c>
      <c r="B14" s="384"/>
      <c r="C14" s="14" t="s">
        <v>22</v>
      </c>
      <c r="D14" s="15">
        <v>14950000</v>
      </c>
      <c r="E14" s="366">
        <v>14950000</v>
      </c>
      <c r="F14" s="15">
        <v>0</v>
      </c>
      <c r="G14" s="366">
        <v>0</v>
      </c>
      <c r="H14" s="235">
        <v>0</v>
      </c>
      <c r="I14" s="235">
        <v>0</v>
      </c>
      <c r="J14" s="235">
        <v>0</v>
      </c>
      <c r="K14" s="235">
        <v>0</v>
      </c>
      <c r="L14" s="19">
        <v>14950000</v>
      </c>
      <c r="M14" s="19">
        <v>14950000</v>
      </c>
      <c r="N14" s="20"/>
      <c r="O14" s="18"/>
    </row>
    <row r="15" spans="1:16" ht="15" x14ac:dyDescent="0.2">
      <c r="A15" s="13" t="s">
        <v>23</v>
      </c>
      <c r="B15" s="384"/>
      <c r="C15" s="14" t="s">
        <v>24</v>
      </c>
      <c r="D15" s="15">
        <v>10046619</v>
      </c>
      <c r="E15" s="366">
        <v>34946619</v>
      </c>
      <c r="F15" s="15">
        <v>0</v>
      </c>
      <c r="G15" s="366">
        <v>0</v>
      </c>
      <c r="H15" s="235">
        <v>0</v>
      </c>
      <c r="I15" s="235">
        <v>0</v>
      </c>
      <c r="J15" s="235">
        <v>0</v>
      </c>
      <c r="K15" s="235">
        <v>0</v>
      </c>
      <c r="L15" s="19">
        <v>10046619</v>
      </c>
      <c r="M15" s="19">
        <v>34946619</v>
      </c>
      <c r="N15" s="20"/>
      <c r="O15" s="18"/>
    </row>
    <row r="16" spans="1:16" ht="15" x14ac:dyDescent="0.2">
      <c r="A16" s="13" t="s">
        <v>25</v>
      </c>
      <c r="B16" s="384" t="s">
        <v>26</v>
      </c>
      <c r="C16" s="21" t="s">
        <v>27</v>
      </c>
      <c r="D16" s="22">
        <v>113132400</v>
      </c>
      <c r="E16" s="22">
        <v>169911110</v>
      </c>
      <c r="F16" s="22">
        <v>50000</v>
      </c>
      <c r="G16" s="22">
        <v>39600</v>
      </c>
      <c r="H16" s="236">
        <v>600000</v>
      </c>
      <c r="I16" s="236">
        <v>600000</v>
      </c>
      <c r="J16" s="236">
        <v>1000000</v>
      </c>
      <c r="K16" s="236">
        <v>1000000</v>
      </c>
      <c r="L16" s="19">
        <f>D16+F16+H16+J16</f>
        <v>114782400</v>
      </c>
      <c r="M16" s="19">
        <f>E16+G16+I16+K16</f>
        <v>171550710</v>
      </c>
      <c r="N16" s="20"/>
      <c r="O16" s="18"/>
    </row>
    <row r="17" spans="1:15" ht="15" x14ac:dyDescent="0.2">
      <c r="A17" s="13"/>
      <c r="B17" s="384"/>
      <c r="C17" s="21" t="s">
        <v>28</v>
      </c>
      <c r="D17" s="22">
        <v>0</v>
      </c>
      <c r="E17" s="22">
        <v>0</v>
      </c>
      <c r="F17" s="22">
        <v>0</v>
      </c>
      <c r="G17" s="22">
        <v>0</v>
      </c>
      <c r="H17" s="236">
        <v>0</v>
      </c>
      <c r="I17" s="236">
        <v>0</v>
      </c>
      <c r="J17" s="236">
        <v>0</v>
      </c>
      <c r="K17" s="236">
        <v>0</v>
      </c>
      <c r="L17" s="19">
        <v>0</v>
      </c>
      <c r="M17" s="19">
        <v>0</v>
      </c>
      <c r="N17" s="20"/>
      <c r="O17" s="18"/>
    </row>
    <row r="18" spans="1:15" ht="15" x14ac:dyDescent="0.2">
      <c r="A18" s="13" t="s">
        <v>29</v>
      </c>
      <c r="B18" s="384"/>
      <c r="C18" s="21" t="s">
        <v>30</v>
      </c>
      <c r="D18" s="22">
        <v>44374850</v>
      </c>
      <c r="E18" s="22">
        <v>44374850</v>
      </c>
      <c r="F18" s="22">
        <v>0</v>
      </c>
      <c r="G18" s="22">
        <v>0</v>
      </c>
      <c r="H18" s="236">
        <v>0</v>
      </c>
      <c r="I18" s="236">
        <v>0</v>
      </c>
      <c r="J18" s="236">
        <v>0</v>
      </c>
      <c r="K18" s="236">
        <v>0</v>
      </c>
      <c r="L18" s="19">
        <v>44374850</v>
      </c>
      <c r="M18" s="19">
        <v>44374850</v>
      </c>
      <c r="N18" s="20"/>
      <c r="O18" s="18"/>
    </row>
    <row r="19" spans="1:15" ht="15" x14ac:dyDescent="0.2">
      <c r="A19" s="13" t="s">
        <v>31</v>
      </c>
      <c r="B19" s="12" t="s">
        <v>32</v>
      </c>
      <c r="C19" s="21" t="s">
        <v>33</v>
      </c>
      <c r="D19" s="22">
        <v>0</v>
      </c>
      <c r="E19" s="22">
        <v>0</v>
      </c>
      <c r="F19" s="22">
        <v>0</v>
      </c>
      <c r="G19" s="22">
        <v>0</v>
      </c>
      <c r="H19" s="236">
        <v>0</v>
      </c>
      <c r="I19" s="236">
        <v>0</v>
      </c>
      <c r="J19" s="236">
        <v>0</v>
      </c>
      <c r="K19" s="236">
        <v>0</v>
      </c>
      <c r="L19" s="19">
        <v>0</v>
      </c>
      <c r="M19" s="19">
        <v>0</v>
      </c>
      <c r="N19" s="20"/>
      <c r="O19" s="18"/>
    </row>
    <row r="20" spans="1:15" ht="15" x14ac:dyDescent="0.2">
      <c r="A20" s="13" t="s">
        <v>34</v>
      </c>
      <c r="B20" s="12" t="s">
        <v>35</v>
      </c>
      <c r="C20" s="21" t="s">
        <v>36</v>
      </c>
      <c r="D20" s="22">
        <v>6163549</v>
      </c>
      <c r="E20" s="22">
        <v>6163549</v>
      </c>
      <c r="F20" s="22">
        <v>0</v>
      </c>
      <c r="G20" s="22">
        <v>0</v>
      </c>
      <c r="H20" s="236">
        <v>0</v>
      </c>
      <c r="I20" s="236">
        <v>0</v>
      </c>
      <c r="J20" s="236">
        <v>0</v>
      </c>
      <c r="K20" s="236">
        <v>0</v>
      </c>
      <c r="L20" s="19">
        <v>6163549</v>
      </c>
      <c r="M20" s="19">
        <v>6163549</v>
      </c>
      <c r="N20" s="20"/>
      <c r="O20" s="18"/>
    </row>
    <row r="21" spans="1:15" ht="15" x14ac:dyDescent="0.2">
      <c r="A21" s="13" t="s">
        <v>37</v>
      </c>
      <c r="B21" s="12"/>
      <c r="C21" s="21" t="s">
        <v>38</v>
      </c>
      <c r="D21" s="22">
        <v>96243314</v>
      </c>
      <c r="E21" s="22">
        <v>96243314</v>
      </c>
      <c r="F21" s="22">
        <v>0</v>
      </c>
      <c r="G21" s="22">
        <v>0</v>
      </c>
      <c r="H21" s="236">
        <v>0</v>
      </c>
      <c r="I21" s="236">
        <v>0</v>
      </c>
      <c r="J21" s="236">
        <v>0</v>
      </c>
      <c r="K21" s="236">
        <v>0</v>
      </c>
      <c r="L21" s="19">
        <v>0</v>
      </c>
      <c r="M21" s="19">
        <v>0</v>
      </c>
      <c r="N21" s="20"/>
      <c r="O21" s="18"/>
    </row>
    <row r="22" spans="1:15" ht="15" x14ac:dyDescent="0.2">
      <c r="A22" s="13" t="s">
        <v>39</v>
      </c>
      <c r="B22" s="12"/>
      <c r="C22" s="21" t="s">
        <v>40</v>
      </c>
      <c r="D22" s="22">
        <f>SUM(D19:D21)</f>
        <v>102406863</v>
      </c>
      <c r="E22" s="22">
        <f>SUM(E19:E21)</f>
        <v>102406863</v>
      </c>
      <c r="F22" s="22">
        <v>0</v>
      </c>
      <c r="G22" s="22">
        <v>0</v>
      </c>
      <c r="H22" s="236">
        <v>0</v>
      </c>
      <c r="I22" s="236">
        <v>0</v>
      </c>
      <c r="J22" s="236">
        <v>0</v>
      </c>
      <c r="K22" s="236">
        <v>0</v>
      </c>
      <c r="L22" s="19">
        <v>6163549</v>
      </c>
      <c r="M22" s="19">
        <v>6163549</v>
      </c>
      <c r="N22" s="20"/>
      <c r="O22" s="18"/>
    </row>
    <row r="23" spans="1:15" ht="15.75" thickBot="1" x14ac:dyDescent="0.25">
      <c r="A23" s="23" t="s">
        <v>41</v>
      </c>
      <c r="B23" s="24" t="s">
        <v>42</v>
      </c>
      <c r="C23" s="24"/>
      <c r="D23" s="25">
        <f t="shared" ref="D23:M23" si="0">SUM(D8:D18)+D22</f>
        <v>374000000</v>
      </c>
      <c r="E23" s="25">
        <f t="shared" si="0"/>
        <v>476865000</v>
      </c>
      <c r="F23" s="25">
        <f t="shared" si="0"/>
        <v>48000000</v>
      </c>
      <c r="G23" s="25">
        <f t="shared" si="0"/>
        <v>48000000</v>
      </c>
      <c r="H23" s="25">
        <f t="shared" si="0"/>
        <v>30600000</v>
      </c>
      <c r="I23" s="25">
        <f t="shared" si="0"/>
        <v>30600000</v>
      </c>
      <c r="J23" s="25">
        <f t="shared" si="0"/>
        <v>43300000</v>
      </c>
      <c r="K23" s="25">
        <f t="shared" si="0"/>
        <v>43300000</v>
      </c>
      <c r="L23" s="25">
        <f t="shared" si="0"/>
        <v>399656686</v>
      </c>
      <c r="M23" s="25">
        <f t="shared" si="0"/>
        <v>502521686</v>
      </c>
      <c r="N23" s="26"/>
      <c r="O23" s="26"/>
    </row>
    <row r="24" spans="1:1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5" ht="8.2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5" ht="13.5" customHeight="1" x14ac:dyDescent="0.2">
      <c r="A27" s="388" t="s">
        <v>7</v>
      </c>
      <c r="B27" s="389" t="s">
        <v>8</v>
      </c>
      <c r="C27" s="384" t="s">
        <v>9</v>
      </c>
      <c r="D27" s="383" t="s">
        <v>287</v>
      </c>
      <c r="E27" s="383" t="s">
        <v>287</v>
      </c>
      <c r="F27" s="383" t="s">
        <v>288</v>
      </c>
      <c r="G27" s="383" t="s">
        <v>288</v>
      </c>
      <c r="H27" s="383" t="s">
        <v>289</v>
      </c>
      <c r="I27" s="383" t="s">
        <v>289</v>
      </c>
      <c r="J27" s="383" t="s">
        <v>290</v>
      </c>
      <c r="K27" s="383" t="s">
        <v>290</v>
      </c>
      <c r="L27" s="380" t="s">
        <v>10</v>
      </c>
      <c r="M27" s="380" t="s">
        <v>10</v>
      </c>
    </row>
    <row r="28" spans="1:15" ht="29.85" customHeight="1" x14ac:dyDescent="0.2">
      <c r="A28" s="388"/>
      <c r="B28" s="389"/>
      <c r="C28" s="384"/>
      <c r="D28" s="383"/>
      <c r="E28" s="383"/>
      <c r="F28" s="383"/>
      <c r="G28" s="383"/>
      <c r="H28" s="383"/>
      <c r="I28" s="383"/>
      <c r="J28" s="383"/>
      <c r="K28" s="383"/>
      <c r="L28" s="380"/>
      <c r="M28" s="380"/>
    </row>
    <row r="29" spans="1:15" ht="13.5" customHeight="1" x14ac:dyDescent="0.2">
      <c r="A29" s="13" t="s">
        <v>11</v>
      </c>
      <c r="B29" s="384" t="s">
        <v>12</v>
      </c>
      <c r="C29" s="385" t="s">
        <v>43</v>
      </c>
      <c r="D29" s="382">
        <v>160238754</v>
      </c>
      <c r="E29" s="382">
        <v>187015294</v>
      </c>
      <c r="F29" s="382">
        <v>0</v>
      </c>
      <c r="G29" s="382">
        <v>0</v>
      </c>
      <c r="H29" s="382">
        <v>0</v>
      </c>
      <c r="I29" s="382">
        <v>0</v>
      </c>
      <c r="J29" s="382">
        <v>0</v>
      </c>
      <c r="K29" s="382">
        <v>0</v>
      </c>
      <c r="L29" s="381">
        <v>160238754</v>
      </c>
      <c r="M29" s="381">
        <v>187015294</v>
      </c>
    </row>
    <row r="30" spans="1:15" x14ac:dyDescent="0.2">
      <c r="A30" s="13" t="s">
        <v>14</v>
      </c>
      <c r="B30" s="384"/>
      <c r="C30" s="385"/>
      <c r="D30" s="382"/>
      <c r="E30" s="382"/>
      <c r="F30" s="382"/>
      <c r="G30" s="382"/>
      <c r="H30" s="382"/>
      <c r="I30" s="382"/>
      <c r="J30" s="382"/>
      <c r="K30" s="382"/>
      <c r="L30" s="381"/>
      <c r="M30" s="381"/>
    </row>
    <row r="31" spans="1:15" x14ac:dyDescent="0.2">
      <c r="A31" s="13" t="s">
        <v>15</v>
      </c>
      <c r="B31" s="384"/>
      <c r="C31" s="385"/>
      <c r="D31" s="382"/>
      <c r="E31" s="382"/>
      <c r="F31" s="382"/>
      <c r="G31" s="382"/>
      <c r="H31" s="382"/>
      <c r="I31" s="382"/>
      <c r="J31" s="382"/>
      <c r="K31" s="382"/>
      <c r="L31" s="381"/>
      <c r="M31" s="381"/>
    </row>
    <row r="32" spans="1:15" x14ac:dyDescent="0.2">
      <c r="A32" s="13" t="s">
        <v>16</v>
      </c>
      <c r="B32" s="384"/>
      <c r="C32" s="385"/>
      <c r="D32" s="382"/>
      <c r="E32" s="382"/>
      <c r="F32" s="382"/>
      <c r="G32" s="382"/>
      <c r="H32" s="382"/>
      <c r="I32" s="382"/>
      <c r="J32" s="382"/>
      <c r="K32" s="382"/>
      <c r="L32" s="381"/>
      <c r="M32" s="381"/>
    </row>
    <row r="33" spans="1:13" x14ac:dyDescent="0.2">
      <c r="A33" s="13" t="s">
        <v>17</v>
      </c>
      <c r="B33" s="384"/>
      <c r="C33" s="14" t="s">
        <v>44</v>
      </c>
      <c r="D33" s="15">
        <v>25000000</v>
      </c>
      <c r="E33" s="366">
        <v>25000000</v>
      </c>
      <c r="F33" s="15">
        <v>0</v>
      </c>
      <c r="G33" s="366">
        <v>0</v>
      </c>
      <c r="H33" s="235"/>
      <c r="I33" s="235"/>
      <c r="J33" s="235"/>
      <c r="K33" s="235"/>
      <c r="L33" s="16">
        <v>25000000</v>
      </c>
      <c r="M33" s="367">
        <v>25000000</v>
      </c>
    </row>
    <row r="34" spans="1:13" x14ac:dyDescent="0.2">
      <c r="A34" s="13" t="s">
        <v>19</v>
      </c>
      <c r="B34" s="384"/>
      <c r="C34" s="14" t="s">
        <v>45</v>
      </c>
      <c r="D34" s="15">
        <v>11364958</v>
      </c>
      <c r="E34" s="366">
        <v>11364443</v>
      </c>
      <c r="F34" s="15">
        <v>144536</v>
      </c>
      <c r="G34" s="366">
        <v>144536</v>
      </c>
      <c r="H34" s="235">
        <v>60325</v>
      </c>
      <c r="I34" s="235">
        <v>60325</v>
      </c>
      <c r="J34" s="235">
        <v>16605337</v>
      </c>
      <c r="K34" s="235">
        <v>16605337</v>
      </c>
      <c r="L34" s="19">
        <f>D34+F34+H34+J34</f>
        <v>28175156</v>
      </c>
      <c r="M34" s="19">
        <f>E34+G34+I34+K34</f>
        <v>28174641</v>
      </c>
    </row>
    <row r="35" spans="1:13" ht="22.5" x14ac:dyDescent="0.2">
      <c r="A35" s="13" t="s">
        <v>21</v>
      </c>
      <c r="B35" s="384"/>
      <c r="C35" s="14" t="s">
        <v>46</v>
      </c>
      <c r="D35" s="15">
        <v>0</v>
      </c>
      <c r="E35" s="366">
        <v>0</v>
      </c>
      <c r="F35" s="15">
        <v>0</v>
      </c>
      <c r="G35" s="366">
        <v>0</v>
      </c>
      <c r="H35" s="235">
        <v>0</v>
      </c>
      <c r="I35" s="235">
        <v>0</v>
      </c>
      <c r="J35" s="235">
        <v>0</v>
      </c>
      <c r="K35" s="235">
        <v>0</v>
      </c>
      <c r="L35" s="19">
        <v>0</v>
      </c>
      <c r="M35" s="19">
        <v>0</v>
      </c>
    </row>
    <row r="36" spans="1:13" ht="22.5" x14ac:dyDescent="0.2">
      <c r="A36" s="13" t="s">
        <v>23</v>
      </c>
      <c r="B36" s="384"/>
      <c r="C36" s="14" t="s">
        <v>47</v>
      </c>
      <c r="D36" s="15">
        <v>0</v>
      </c>
      <c r="E36" s="366">
        <v>0</v>
      </c>
      <c r="F36" s="15">
        <v>1000000</v>
      </c>
      <c r="G36" s="366">
        <v>1000000</v>
      </c>
      <c r="H36" s="235">
        <v>0</v>
      </c>
      <c r="I36" s="235">
        <v>0</v>
      </c>
      <c r="J36" s="235">
        <v>0</v>
      </c>
      <c r="K36" s="235">
        <v>0</v>
      </c>
      <c r="L36" s="19">
        <v>1000000</v>
      </c>
      <c r="M36" s="19">
        <v>1000000</v>
      </c>
    </row>
    <row r="37" spans="1:13" x14ac:dyDescent="0.2">
      <c r="A37" s="13" t="s">
        <v>25</v>
      </c>
      <c r="B37" s="384" t="s">
        <v>26</v>
      </c>
      <c r="C37" s="21" t="s">
        <v>48</v>
      </c>
      <c r="D37" s="22">
        <v>21000000</v>
      </c>
      <c r="E37" s="22">
        <v>21000000</v>
      </c>
      <c r="F37" s="22">
        <v>0</v>
      </c>
      <c r="G37" s="22">
        <v>0</v>
      </c>
      <c r="H37" s="236">
        <v>0</v>
      </c>
      <c r="I37" s="236">
        <v>0</v>
      </c>
      <c r="J37" s="236">
        <v>0</v>
      </c>
      <c r="K37" s="236">
        <v>0</v>
      </c>
      <c r="L37" s="19">
        <v>21000000</v>
      </c>
      <c r="M37" s="19">
        <v>21000000</v>
      </c>
    </row>
    <row r="38" spans="1:13" x14ac:dyDescent="0.2">
      <c r="A38" s="13"/>
      <c r="B38" s="384"/>
      <c r="C38" s="21" t="s">
        <v>49</v>
      </c>
      <c r="D38" s="22">
        <v>1000000</v>
      </c>
      <c r="E38" s="22">
        <v>1000000</v>
      </c>
      <c r="F38" s="22">
        <v>0</v>
      </c>
      <c r="G38" s="22">
        <v>0</v>
      </c>
      <c r="H38" s="236">
        <v>0</v>
      </c>
      <c r="I38" s="236">
        <v>0</v>
      </c>
      <c r="J38" s="236">
        <v>0</v>
      </c>
      <c r="K38" s="236">
        <v>0</v>
      </c>
      <c r="L38" s="19">
        <v>1000000</v>
      </c>
      <c r="M38" s="19">
        <v>1000000</v>
      </c>
    </row>
    <row r="39" spans="1:13" x14ac:dyDescent="0.2">
      <c r="A39" s="13" t="s">
        <v>29</v>
      </c>
      <c r="B39" s="384"/>
      <c r="C39" s="21" t="s">
        <v>50</v>
      </c>
      <c r="D39" s="22">
        <v>0</v>
      </c>
      <c r="E39" s="22">
        <v>51100830</v>
      </c>
      <c r="F39" s="22">
        <v>0</v>
      </c>
      <c r="G39" s="22">
        <v>0</v>
      </c>
      <c r="H39" s="236">
        <v>0</v>
      </c>
      <c r="I39" s="236">
        <v>0</v>
      </c>
      <c r="J39" s="236">
        <v>0</v>
      </c>
      <c r="K39" s="236">
        <v>0</v>
      </c>
      <c r="L39" s="19">
        <v>0</v>
      </c>
      <c r="M39" s="19">
        <v>51100830</v>
      </c>
    </row>
    <row r="40" spans="1:13" x14ac:dyDescent="0.2">
      <c r="A40" s="13" t="s">
        <v>31</v>
      </c>
      <c r="B40" s="12" t="s">
        <v>32</v>
      </c>
      <c r="C40" s="21" t="s">
        <v>51</v>
      </c>
      <c r="D40" s="22">
        <v>0</v>
      </c>
      <c r="E40" s="22">
        <v>0</v>
      </c>
      <c r="F40" s="22">
        <v>42959740</v>
      </c>
      <c r="G40" s="22">
        <v>42959740</v>
      </c>
      <c r="H40" s="236">
        <v>29655250</v>
      </c>
      <c r="I40" s="236">
        <v>29655250</v>
      </c>
      <c r="J40" s="236">
        <v>23628324</v>
      </c>
      <c r="K40" s="236">
        <v>23628324</v>
      </c>
      <c r="L40" s="19">
        <v>0</v>
      </c>
      <c r="M40" s="19">
        <v>0</v>
      </c>
    </row>
    <row r="41" spans="1:13" x14ac:dyDescent="0.2">
      <c r="A41" s="13" t="s">
        <v>34</v>
      </c>
      <c r="B41" s="12" t="s">
        <v>35</v>
      </c>
      <c r="C41" s="21" t="s">
        <v>52</v>
      </c>
      <c r="D41" s="22">
        <v>149232739</v>
      </c>
      <c r="E41" s="22">
        <v>174220884</v>
      </c>
      <c r="F41" s="22">
        <v>3895724</v>
      </c>
      <c r="G41" s="22">
        <v>3895724</v>
      </c>
      <c r="H41" s="236">
        <v>884425</v>
      </c>
      <c r="I41" s="236">
        <v>884425</v>
      </c>
      <c r="J41" s="236">
        <v>3066339</v>
      </c>
      <c r="K41" s="236">
        <v>3066339</v>
      </c>
      <c r="L41" s="19">
        <f>D41+F41+H41+J41</f>
        <v>157079227</v>
      </c>
      <c r="M41" s="19">
        <f>E41+G41+I41+K41</f>
        <v>182067372</v>
      </c>
    </row>
    <row r="42" spans="1:13" x14ac:dyDescent="0.2">
      <c r="A42" s="13" t="s">
        <v>37</v>
      </c>
      <c r="B42" s="12"/>
      <c r="C42" s="21" t="s">
        <v>53</v>
      </c>
      <c r="D42" s="22">
        <v>6163549</v>
      </c>
      <c r="E42" s="22">
        <v>6163549</v>
      </c>
      <c r="F42" s="22">
        <v>0</v>
      </c>
      <c r="G42" s="22">
        <v>0</v>
      </c>
      <c r="H42" s="236">
        <v>0</v>
      </c>
      <c r="I42" s="236">
        <v>0</v>
      </c>
      <c r="J42" s="236">
        <v>0</v>
      </c>
      <c r="K42" s="236">
        <v>0</v>
      </c>
      <c r="L42" s="19">
        <v>6163549</v>
      </c>
      <c r="M42" s="19">
        <v>6163549</v>
      </c>
    </row>
    <row r="43" spans="1:13" x14ac:dyDescent="0.2">
      <c r="A43" s="13" t="s">
        <v>39</v>
      </c>
      <c r="B43" s="12"/>
      <c r="C43" s="21" t="s">
        <v>54</v>
      </c>
      <c r="D43" s="22">
        <f t="shared" ref="D43:K43" si="1">SUM(D40:D42)</f>
        <v>155396288</v>
      </c>
      <c r="E43" s="22">
        <f t="shared" si="1"/>
        <v>180384433</v>
      </c>
      <c r="F43" s="22">
        <f t="shared" si="1"/>
        <v>46855464</v>
      </c>
      <c r="G43" s="22">
        <f t="shared" si="1"/>
        <v>46855464</v>
      </c>
      <c r="H43" s="22">
        <f t="shared" si="1"/>
        <v>30539675</v>
      </c>
      <c r="I43" s="22">
        <f t="shared" si="1"/>
        <v>30539675</v>
      </c>
      <c r="J43" s="22">
        <f t="shared" si="1"/>
        <v>26694663</v>
      </c>
      <c r="K43" s="22">
        <f t="shared" si="1"/>
        <v>26694663</v>
      </c>
      <c r="L43" s="22">
        <f>SUM(L41+L42)</f>
        <v>163242776</v>
      </c>
      <c r="M43" s="22">
        <f>SUM(M41+M42)</f>
        <v>188230921</v>
      </c>
    </row>
    <row r="44" spans="1:13" ht="13.5" thickBot="1" x14ac:dyDescent="0.25">
      <c r="A44" s="23" t="s">
        <v>41</v>
      </c>
      <c r="B44" s="24" t="s">
        <v>42</v>
      </c>
      <c r="C44" s="24"/>
      <c r="D44" s="25">
        <f>SUM(D29:D39)+D43</f>
        <v>374000000</v>
      </c>
      <c r="E44" s="25">
        <f>SUM(E29:E39)+E43</f>
        <v>476865000</v>
      </c>
      <c r="F44" s="25">
        <f>SUM(F29:F39)+F43</f>
        <v>48000000</v>
      </c>
      <c r="G44" s="25">
        <f>SUM(G29:G39)+G43</f>
        <v>48000000</v>
      </c>
      <c r="H44" s="25">
        <f>SUM(H34:H41)</f>
        <v>30600000</v>
      </c>
      <c r="I44" s="25">
        <f>SUM(I34:I41)</f>
        <v>30600000</v>
      </c>
      <c r="J44" s="25">
        <f>SUM(J34+J43)</f>
        <v>43300000</v>
      </c>
      <c r="K44" s="25">
        <f>SUM(K34+K43)</f>
        <v>43300000</v>
      </c>
      <c r="L44" s="25">
        <f>SUM(L29:L39)+L43</f>
        <v>399656686</v>
      </c>
      <c r="M44" s="25">
        <f>SUM(M29:M39)+M43</f>
        <v>502521686</v>
      </c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 x14ac:dyDescent="0.2">
      <c r="A46" s="4" t="s">
        <v>292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 x14ac:dyDescent="0.2">
      <c r="A47" s="1" t="s">
        <v>288</v>
      </c>
    </row>
    <row r="48" spans="1:13" x14ac:dyDescent="0.2">
      <c r="A48" s="1" t="s">
        <v>289</v>
      </c>
    </row>
    <row r="49" spans="1:1" x14ac:dyDescent="0.2">
      <c r="A49" s="1" t="s">
        <v>290</v>
      </c>
    </row>
  </sheetData>
  <mergeCells count="60">
    <mergeCell ref="A1:N1"/>
    <mergeCell ref="C2:P2"/>
    <mergeCell ref="B3:N3"/>
    <mergeCell ref="B5:C5"/>
    <mergeCell ref="A6:A7"/>
    <mergeCell ref="B6:B7"/>
    <mergeCell ref="C6:C7"/>
    <mergeCell ref="D6:D7"/>
    <mergeCell ref="F6:F7"/>
    <mergeCell ref="L6:L7"/>
    <mergeCell ref="M6:M7"/>
    <mergeCell ref="N6:N7"/>
    <mergeCell ref="O6:O7"/>
    <mergeCell ref="H6:H7"/>
    <mergeCell ref="J6:J7"/>
    <mergeCell ref="E6:E7"/>
    <mergeCell ref="A27:A28"/>
    <mergeCell ref="B27:B28"/>
    <mergeCell ref="C27:C28"/>
    <mergeCell ref="D27:D28"/>
    <mergeCell ref="F27:F28"/>
    <mergeCell ref="E27:E28"/>
    <mergeCell ref="N8:N9"/>
    <mergeCell ref="O8:O9"/>
    <mergeCell ref="B16:B18"/>
    <mergeCell ref="L27:L28"/>
    <mergeCell ref="B8:B15"/>
    <mergeCell ref="C8:C11"/>
    <mergeCell ref="D8:D11"/>
    <mergeCell ref="F8:F11"/>
    <mergeCell ref="L8:L11"/>
    <mergeCell ref="H8:H11"/>
    <mergeCell ref="J8:J11"/>
    <mergeCell ref="H27:H28"/>
    <mergeCell ref="J27:J28"/>
    <mergeCell ref="G27:G28"/>
    <mergeCell ref="I27:I28"/>
    <mergeCell ref="K27:K28"/>
    <mergeCell ref="B37:B39"/>
    <mergeCell ref="B29:B36"/>
    <mergeCell ref="C29:C32"/>
    <mergeCell ref="D29:D32"/>
    <mergeCell ref="F29:F32"/>
    <mergeCell ref="E29:E32"/>
    <mergeCell ref="G6:G7"/>
    <mergeCell ref="I6:I7"/>
    <mergeCell ref="K6:K7"/>
    <mergeCell ref="M8:M11"/>
    <mergeCell ref="E8:E11"/>
    <mergeCell ref="G8:G11"/>
    <mergeCell ref="I8:I11"/>
    <mergeCell ref="K8:K11"/>
    <mergeCell ref="M27:M28"/>
    <mergeCell ref="M29:M32"/>
    <mergeCell ref="K29:K32"/>
    <mergeCell ref="I29:I32"/>
    <mergeCell ref="G29:G32"/>
    <mergeCell ref="J29:J32"/>
    <mergeCell ref="L29:L32"/>
    <mergeCell ref="H29:H32"/>
  </mergeCells>
  <printOptions horizontalCentered="1"/>
  <pageMargins left="0.30694444444444402" right="0.19791666666666699" top="0.41944444444444401" bottom="0.98402777777777795" header="0.51180555555555496" footer="0.51180555555555496"/>
  <pageSetup paperSize="9" scale="60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6"/>
  <sheetViews>
    <sheetView workbookViewId="0"/>
  </sheetViews>
  <sheetFormatPr defaultRowHeight="12.75" x14ac:dyDescent="0.2"/>
  <cols>
    <col min="1" max="1" width="24.42578125" customWidth="1"/>
    <col min="2" max="2" width="11" customWidth="1"/>
    <col min="4" max="4" width="10.7109375" customWidth="1"/>
    <col min="5" max="5" width="10.140625" bestFit="1" customWidth="1"/>
    <col min="6" max="6" width="9.7109375" customWidth="1"/>
    <col min="7" max="7" width="11.42578125" customWidth="1"/>
    <col min="8" max="8" width="10.85546875" customWidth="1"/>
    <col min="9" max="9" width="11.28515625" customWidth="1"/>
    <col min="10" max="10" width="12.7109375" customWidth="1"/>
    <col min="11" max="11" width="9.7109375" customWidth="1"/>
    <col min="12" max="12" width="10.85546875" customWidth="1"/>
    <col min="13" max="13" width="9.7109375" customWidth="1"/>
    <col min="14" max="14" width="11.42578125" customWidth="1"/>
    <col min="15" max="15" width="12.28515625" customWidth="1"/>
  </cols>
  <sheetData>
    <row r="1" spans="1:15" x14ac:dyDescent="0.2">
      <c r="A1" t="s">
        <v>492</v>
      </c>
    </row>
    <row r="3" spans="1:15" x14ac:dyDescent="0.2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5" ht="16.5" thickBot="1" x14ac:dyDescent="0.3">
      <c r="A4" s="266"/>
      <c r="B4" s="418" t="s">
        <v>58</v>
      </c>
      <c r="C4" s="418"/>
      <c r="D4" s="418" t="s">
        <v>473</v>
      </c>
      <c r="E4" s="418"/>
      <c r="F4" s="418" t="s">
        <v>58</v>
      </c>
      <c r="G4" s="418"/>
      <c r="H4" s="418" t="s">
        <v>473</v>
      </c>
      <c r="I4" s="418"/>
      <c r="J4" s="418" t="s">
        <v>58</v>
      </c>
      <c r="K4" s="418"/>
      <c r="L4" s="418" t="s">
        <v>473</v>
      </c>
      <c r="M4" s="418"/>
      <c r="N4" s="267" t="s">
        <v>58</v>
      </c>
      <c r="O4" s="267" t="s">
        <v>473</v>
      </c>
    </row>
    <row r="5" spans="1:15" ht="13.5" thickBot="1" x14ac:dyDescent="0.25">
      <c r="A5" s="421" t="s">
        <v>337</v>
      </c>
      <c r="B5" s="268" t="s">
        <v>338</v>
      </c>
      <c r="C5" s="422" t="s">
        <v>339</v>
      </c>
      <c r="D5" s="268" t="s">
        <v>338</v>
      </c>
      <c r="E5" s="422" t="s">
        <v>339</v>
      </c>
      <c r="F5" s="269" t="s">
        <v>340</v>
      </c>
      <c r="G5" s="426" t="s">
        <v>341</v>
      </c>
      <c r="H5" s="269" t="s">
        <v>340</v>
      </c>
      <c r="I5" s="426" t="s">
        <v>341</v>
      </c>
      <c r="J5" s="269" t="s">
        <v>342</v>
      </c>
      <c r="K5" s="422" t="s">
        <v>341</v>
      </c>
      <c r="L5" s="269" t="s">
        <v>342</v>
      </c>
      <c r="M5" s="422" t="s">
        <v>341</v>
      </c>
      <c r="N5" s="423" t="s">
        <v>343</v>
      </c>
      <c r="O5" s="423" t="s">
        <v>343</v>
      </c>
    </row>
    <row r="6" spans="1:15" ht="13.5" thickBot="1" x14ac:dyDescent="0.25">
      <c r="A6" s="421"/>
      <c r="B6" s="270" t="s">
        <v>344</v>
      </c>
      <c r="C6" s="422"/>
      <c r="D6" s="270" t="s">
        <v>344</v>
      </c>
      <c r="E6" s="422"/>
      <c r="F6" s="270" t="s">
        <v>345</v>
      </c>
      <c r="G6" s="426"/>
      <c r="H6" s="270" t="s">
        <v>345</v>
      </c>
      <c r="I6" s="426"/>
      <c r="J6" s="270" t="s">
        <v>345</v>
      </c>
      <c r="K6" s="422"/>
      <c r="L6" s="270" t="s">
        <v>345</v>
      </c>
      <c r="M6" s="422"/>
      <c r="N6" s="423"/>
      <c r="O6" s="423"/>
    </row>
    <row r="7" spans="1:15" x14ac:dyDescent="0.2">
      <c r="A7" s="271" t="s">
        <v>346</v>
      </c>
      <c r="B7" s="272">
        <v>8578200</v>
      </c>
      <c r="C7" s="272">
        <v>1283237</v>
      </c>
      <c r="D7" s="272">
        <v>8578200</v>
      </c>
      <c r="E7" s="272">
        <v>1283237</v>
      </c>
      <c r="F7" s="273">
        <v>8226975</v>
      </c>
      <c r="G7" s="274">
        <v>595990</v>
      </c>
      <c r="H7" s="273">
        <v>8226975</v>
      </c>
      <c r="I7" s="274">
        <v>595990</v>
      </c>
      <c r="J7" s="275">
        <v>0</v>
      </c>
      <c r="K7" s="275">
        <v>0</v>
      </c>
      <c r="L7" s="275">
        <v>44707645</v>
      </c>
      <c r="M7" s="275">
        <v>12071065</v>
      </c>
      <c r="N7" s="276">
        <f t="shared" ref="N7:O9" si="0">C7+D7+G7+H7+K7+L7</f>
        <v>63392047</v>
      </c>
      <c r="O7" s="276">
        <f t="shared" si="0"/>
        <v>75463112</v>
      </c>
    </row>
    <row r="8" spans="1:15" x14ac:dyDescent="0.2">
      <c r="A8" s="277" t="s">
        <v>347</v>
      </c>
      <c r="B8" s="278">
        <v>5519100</v>
      </c>
      <c r="C8" s="278">
        <v>855460</v>
      </c>
      <c r="D8" s="278">
        <v>5519100</v>
      </c>
      <c r="E8" s="278">
        <v>855460</v>
      </c>
      <c r="F8" s="279">
        <v>565000</v>
      </c>
      <c r="G8" s="280">
        <v>152550</v>
      </c>
      <c r="H8" s="279">
        <v>565000</v>
      </c>
      <c r="I8" s="280">
        <v>152550</v>
      </c>
      <c r="J8" s="281">
        <v>504000</v>
      </c>
      <c r="K8" s="281">
        <v>136000</v>
      </c>
      <c r="L8" s="281">
        <v>504000</v>
      </c>
      <c r="M8" s="281">
        <v>136000</v>
      </c>
      <c r="N8" s="276">
        <f t="shared" si="0"/>
        <v>7732110</v>
      </c>
      <c r="O8" s="276">
        <f t="shared" si="0"/>
        <v>7732110</v>
      </c>
    </row>
    <row r="9" spans="1:15" x14ac:dyDescent="0.2">
      <c r="A9" s="277" t="s">
        <v>466</v>
      </c>
      <c r="B9" s="278">
        <v>5191200</v>
      </c>
      <c r="C9" s="278">
        <v>804636</v>
      </c>
      <c r="D9" s="278">
        <v>5191200</v>
      </c>
      <c r="E9" s="278">
        <v>804636</v>
      </c>
      <c r="F9" s="279">
        <v>8226970</v>
      </c>
      <c r="G9" s="280">
        <v>585990</v>
      </c>
      <c r="H9" s="279">
        <v>8226970</v>
      </c>
      <c r="I9" s="280">
        <v>585990</v>
      </c>
      <c r="J9" s="281">
        <v>88576550</v>
      </c>
      <c r="K9" s="281">
        <v>23915900</v>
      </c>
      <c r="L9" s="281">
        <v>88576550</v>
      </c>
      <c r="M9" s="281">
        <v>23915900</v>
      </c>
      <c r="N9" s="276">
        <f t="shared" si="0"/>
        <v>127301246</v>
      </c>
      <c r="O9" s="276">
        <f t="shared" si="0"/>
        <v>127301246</v>
      </c>
    </row>
    <row r="10" spans="1:15" x14ac:dyDescent="0.2">
      <c r="A10" s="277" t="s">
        <v>348</v>
      </c>
      <c r="B10" s="278"/>
      <c r="C10" s="278"/>
      <c r="D10" s="278"/>
      <c r="E10" s="278"/>
      <c r="F10" s="279">
        <v>14950000</v>
      </c>
      <c r="G10" s="280"/>
      <c r="H10" s="279">
        <v>14950000</v>
      </c>
      <c r="I10" s="280"/>
      <c r="J10" s="281"/>
      <c r="K10" s="281"/>
      <c r="L10" s="281"/>
      <c r="M10" s="281"/>
      <c r="N10" s="276">
        <f t="shared" ref="N10:O11" si="1">C10+D10+G10+H10</f>
        <v>14950000</v>
      </c>
      <c r="O10" s="276">
        <f t="shared" si="1"/>
        <v>14950000</v>
      </c>
    </row>
    <row r="11" spans="1:15" x14ac:dyDescent="0.2">
      <c r="A11" s="277" t="s">
        <v>349</v>
      </c>
      <c r="B11" s="278"/>
      <c r="C11" s="278"/>
      <c r="D11" s="278"/>
      <c r="E11" s="278"/>
      <c r="F11" s="279">
        <v>2813900</v>
      </c>
      <c r="G11" s="280">
        <v>759748</v>
      </c>
      <c r="H11" s="279">
        <v>2813900</v>
      </c>
      <c r="I11" s="280">
        <v>759748</v>
      </c>
      <c r="J11" s="281"/>
      <c r="K11" s="281"/>
      <c r="L11" s="281"/>
      <c r="M11" s="281"/>
      <c r="N11" s="276">
        <f t="shared" si="1"/>
        <v>3573648</v>
      </c>
      <c r="O11" s="276">
        <f t="shared" si="1"/>
        <v>3573648</v>
      </c>
    </row>
    <row r="12" spans="1:15" x14ac:dyDescent="0.2">
      <c r="A12" s="277" t="s">
        <v>350</v>
      </c>
      <c r="B12" s="278">
        <v>5993200</v>
      </c>
      <c r="C12" s="278">
        <v>919646</v>
      </c>
      <c r="D12" s="278">
        <v>5993200</v>
      </c>
      <c r="E12" s="278">
        <v>919646</v>
      </c>
      <c r="F12" s="279">
        <v>2850000</v>
      </c>
      <c r="G12" s="280">
        <v>769500</v>
      </c>
      <c r="H12" s="279">
        <v>2850000</v>
      </c>
      <c r="I12" s="280">
        <v>769500</v>
      </c>
      <c r="J12" s="281"/>
      <c r="K12" s="281"/>
      <c r="L12" s="281"/>
      <c r="M12" s="281"/>
      <c r="N12" s="276">
        <f>C12+D12+G12+H12</f>
        <v>10532346</v>
      </c>
      <c r="O12" s="276">
        <f>D12+E12+H12+I12</f>
        <v>10532346</v>
      </c>
    </row>
    <row r="13" spans="1:15" x14ac:dyDescent="0.2">
      <c r="A13" s="277" t="s">
        <v>351</v>
      </c>
      <c r="B13" s="278"/>
      <c r="C13" s="278"/>
      <c r="D13" s="278"/>
      <c r="E13" s="278"/>
      <c r="F13" s="279">
        <v>4107087</v>
      </c>
      <c r="G13" s="280">
        <v>1108913</v>
      </c>
      <c r="H13" s="279">
        <v>4107087</v>
      </c>
      <c r="I13" s="280">
        <v>1108913</v>
      </c>
      <c r="J13" s="281"/>
      <c r="K13" s="281"/>
      <c r="L13" s="281"/>
      <c r="M13" s="281"/>
      <c r="N13" s="276">
        <f>C13+D13+G13+H13</f>
        <v>5216000</v>
      </c>
      <c r="O13" s="276">
        <f>D13+E13+H13+I13</f>
        <v>5216000</v>
      </c>
    </row>
    <row r="14" spans="1:15" x14ac:dyDescent="0.2">
      <c r="A14" s="277" t="s">
        <v>352</v>
      </c>
      <c r="B14" s="278">
        <v>0</v>
      </c>
      <c r="C14" s="278">
        <v>0</v>
      </c>
      <c r="D14" s="278">
        <v>0</v>
      </c>
      <c r="E14" s="278">
        <v>0</v>
      </c>
      <c r="F14" s="279">
        <v>1300000</v>
      </c>
      <c r="G14" s="280">
        <v>351000</v>
      </c>
      <c r="H14" s="279">
        <v>1300000</v>
      </c>
      <c r="I14" s="280">
        <v>351000</v>
      </c>
      <c r="J14" s="281">
        <v>34640800</v>
      </c>
      <c r="K14" s="281">
        <v>9353000</v>
      </c>
      <c r="L14" s="281">
        <v>34640800</v>
      </c>
      <c r="M14" s="281">
        <v>9353000</v>
      </c>
      <c r="N14" s="276">
        <f>C14+D14+G14+H14+K14+L14</f>
        <v>45644800</v>
      </c>
      <c r="O14" s="276">
        <f>D14+E14+H14+I14+L14+M14</f>
        <v>45644800</v>
      </c>
    </row>
    <row r="15" spans="1:15" x14ac:dyDescent="0.2">
      <c r="A15" s="277" t="s">
        <v>353</v>
      </c>
      <c r="B15" s="278"/>
      <c r="C15" s="278"/>
      <c r="D15" s="278"/>
      <c r="E15" s="278"/>
      <c r="F15" s="279">
        <v>1930000</v>
      </c>
      <c r="G15" s="280">
        <v>521000</v>
      </c>
      <c r="H15" s="279">
        <v>1930000</v>
      </c>
      <c r="I15" s="280">
        <v>521000</v>
      </c>
      <c r="J15" s="281">
        <v>381000</v>
      </c>
      <c r="K15" s="281">
        <v>0</v>
      </c>
      <c r="L15" s="281">
        <v>381000</v>
      </c>
      <c r="M15" s="281">
        <v>0</v>
      </c>
      <c r="N15" s="276">
        <f>C15+D15+G15+H15+K15+L15</f>
        <v>2832000</v>
      </c>
      <c r="O15" s="276">
        <f>D15+E15+H15+I15+L15+M15</f>
        <v>2832000</v>
      </c>
    </row>
    <row r="16" spans="1:15" x14ac:dyDescent="0.2">
      <c r="A16" s="277" t="s">
        <v>354</v>
      </c>
      <c r="B16" s="278">
        <v>3151100</v>
      </c>
      <c r="C16" s="278">
        <v>488420</v>
      </c>
      <c r="D16" s="278">
        <v>3151100</v>
      </c>
      <c r="E16" s="278">
        <v>488420</v>
      </c>
      <c r="F16" s="279">
        <v>661008</v>
      </c>
      <c r="G16" s="280">
        <v>178472</v>
      </c>
      <c r="H16" s="279">
        <v>661008</v>
      </c>
      <c r="I16" s="280">
        <v>178472</v>
      </c>
      <c r="J16" s="281"/>
      <c r="K16" s="281"/>
      <c r="L16" s="281"/>
      <c r="M16" s="281"/>
      <c r="N16" s="276">
        <f t="shared" ref="N16:O20" si="2">C16+D16+G16+H16</f>
        <v>4479000</v>
      </c>
      <c r="O16" s="276">
        <f t="shared" si="2"/>
        <v>4479000</v>
      </c>
    </row>
    <row r="17" spans="1:15" x14ac:dyDescent="0.2">
      <c r="A17" s="277" t="s">
        <v>355</v>
      </c>
      <c r="B17" s="278">
        <v>619200</v>
      </c>
      <c r="C17" s="278">
        <v>95976</v>
      </c>
      <c r="D17" s="278">
        <v>619200</v>
      </c>
      <c r="E17" s="278">
        <v>95976</v>
      </c>
      <c r="F17" s="279">
        <v>1239507</v>
      </c>
      <c r="G17" s="280">
        <v>334667</v>
      </c>
      <c r="H17" s="279">
        <v>1239507</v>
      </c>
      <c r="I17" s="280">
        <v>334667</v>
      </c>
      <c r="J17" s="281"/>
      <c r="K17" s="281"/>
      <c r="L17" s="281"/>
      <c r="M17" s="281"/>
      <c r="N17" s="276">
        <f t="shared" si="2"/>
        <v>2289350</v>
      </c>
      <c r="O17" s="276">
        <f t="shared" si="2"/>
        <v>2289350</v>
      </c>
    </row>
    <row r="18" spans="1:15" x14ac:dyDescent="0.2">
      <c r="A18" s="277" t="s">
        <v>356</v>
      </c>
      <c r="B18" s="278"/>
      <c r="C18" s="278"/>
      <c r="D18" s="278"/>
      <c r="E18" s="278"/>
      <c r="F18" s="279">
        <v>5579553</v>
      </c>
      <c r="G18" s="280">
        <v>1506479</v>
      </c>
      <c r="H18" s="279">
        <v>5579553</v>
      </c>
      <c r="I18" s="280">
        <v>1506479</v>
      </c>
      <c r="J18" s="281">
        <v>0</v>
      </c>
      <c r="K18" s="281">
        <v>0</v>
      </c>
      <c r="L18" s="281">
        <v>0</v>
      </c>
      <c r="M18" s="281">
        <v>0</v>
      </c>
      <c r="N18" s="276">
        <f t="shared" si="2"/>
        <v>7086032</v>
      </c>
      <c r="O18" s="276">
        <f t="shared" si="2"/>
        <v>7086032</v>
      </c>
    </row>
    <row r="19" spans="1:15" x14ac:dyDescent="0.2">
      <c r="A19" s="277" t="s">
        <v>420</v>
      </c>
      <c r="B19" s="278">
        <v>5136390</v>
      </c>
      <c r="C19" s="278">
        <v>796140</v>
      </c>
      <c r="D19" s="278">
        <v>22581158</v>
      </c>
      <c r="E19" s="278">
        <v>2148110</v>
      </c>
      <c r="F19" s="279">
        <v>0</v>
      </c>
      <c r="G19" s="280">
        <v>0</v>
      </c>
      <c r="H19" s="279">
        <v>0</v>
      </c>
      <c r="I19" s="280">
        <v>0</v>
      </c>
      <c r="J19" s="281"/>
      <c r="K19" s="281"/>
      <c r="L19" s="281"/>
      <c r="M19" s="281"/>
      <c r="N19" s="276">
        <f t="shared" si="2"/>
        <v>23377298</v>
      </c>
      <c r="O19" s="276">
        <f t="shared" si="2"/>
        <v>24729268</v>
      </c>
    </row>
    <row r="20" spans="1:15" ht="13.5" thickBot="1" x14ac:dyDescent="0.25">
      <c r="A20" s="277" t="s">
        <v>357</v>
      </c>
      <c r="B20" s="278">
        <v>4153900</v>
      </c>
      <c r="C20" s="278">
        <v>643854</v>
      </c>
      <c r="D20" s="278">
        <v>4153900</v>
      </c>
      <c r="E20" s="278">
        <v>643854</v>
      </c>
      <c r="F20" s="279">
        <v>390000</v>
      </c>
      <c r="G20" s="280">
        <v>105300</v>
      </c>
      <c r="H20" s="279">
        <v>390000</v>
      </c>
      <c r="I20" s="280">
        <v>105300</v>
      </c>
      <c r="J20" s="281"/>
      <c r="K20" s="281"/>
      <c r="L20" s="281"/>
      <c r="M20" s="281"/>
      <c r="N20" s="276">
        <f t="shared" si="2"/>
        <v>5293054</v>
      </c>
      <c r="O20" s="276">
        <f t="shared" si="2"/>
        <v>5293054</v>
      </c>
    </row>
    <row r="21" spans="1:15" ht="13.5" thickBot="1" x14ac:dyDescent="0.25">
      <c r="A21" s="282" t="s">
        <v>343</v>
      </c>
      <c r="B21" s="283">
        <f t="shared" ref="B21:C21" si="3">SUM(B7:B20)</f>
        <v>38342290</v>
      </c>
      <c r="C21" s="283">
        <f t="shared" si="3"/>
        <v>5887369</v>
      </c>
      <c r="D21" s="283">
        <f t="shared" ref="D21:O21" si="4">SUM(D7:D20)</f>
        <v>55787058</v>
      </c>
      <c r="E21" s="283">
        <f t="shared" si="4"/>
        <v>7239339</v>
      </c>
      <c r="F21" s="283">
        <f t="shared" ref="F21:G21" si="5">SUM(F7:F20)</f>
        <v>52840000</v>
      </c>
      <c r="G21" s="284">
        <f t="shared" si="5"/>
        <v>6969609</v>
      </c>
      <c r="H21" s="283">
        <f t="shared" si="4"/>
        <v>52840000</v>
      </c>
      <c r="I21" s="284">
        <f t="shared" si="4"/>
        <v>6969609</v>
      </c>
      <c r="J21" s="283">
        <f t="shared" ref="J21:K21" si="6">SUM(J7:J20)</f>
        <v>124102350</v>
      </c>
      <c r="K21" s="283">
        <f t="shared" si="6"/>
        <v>33404900</v>
      </c>
      <c r="L21" s="283">
        <f t="shared" si="4"/>
        <v>168809995</v>
      </c>
      <c r="M21" s="283">
        <f t="shared" si="4"/>
        <v>45475965</v>
      </c>
      <c r="N21" s="285">
        <f t="shared" ref="N21" si="7">SUM(N7:N20)</f>
        <v>323698931</v>
      </c>
      <c r="O21" s="285">
        <f t="shared" si="4"/>
        <v>337121966</v>
      </c>
    </row>
    <row r="22" spans="1:15" ht="13.5" thickBot="1" x14ac:dyDescent="0.25">
      <c r="A22" s="286"/>
      <c r="B22" s="287"/>
      <c r="C22" s="287"/>
      <c r="D22" s="288"/>
      <c r="E22" s="288"/>
      <c r="F22" s="289"/>
      <c r="G22" s="287"/>
      <c r="H22" s="288"/>
      <c r="I22" s="284"/>
      <c r="J22" s="287"/>
      <c r="K22" s="287"/>
      <c r="L22" s="288"/>
      <c r="M22" s="288"/>
      <c r="N22" s="290"/>
      <c r="O22" s="291"/>
    </row>
    <row r="23" spans="1:15" ht="13.5" thickBot="1" x14ac:dyDescent="0.25">
      <c r="B23" s="424">
        <f>SUM(B21:C21)</f>
        <v>44229659</v>
      </c>
      <c r="C23" s="424"/>
      <c r="D23" s="424">
        <f>SUM(D21:E21)</f>
        <v>63026397</v>
      </c>
      <c r="E23" s="424"/>
      <c r="F23" s="424">
        <f>F21+G21</f>
        <v>59809609</v>
      </c>
      <c r="G23" s="424"/>
      <c r="H23" s="424">
        <v>62199161</v>
      </c>
      <c r="I23" s="424"/>
      <c r="J23" s="425">
        <f>SUM(J21:K21)</f>
        <v>157507250</v>
      </c>
      <c r="K23" s="425"/>
      <c r="L23" s="425">
        <f>SUM(L21:M21)</f>
        <v>214285960</v>
      </c>
      <c r="M23" s="425"/>
      <c r="N23" s="292"/>
      <c r="O23" s="292">
        <f>D23+H23+L23+D26+E33</f>
        <v>374458137</v>
      </c>
    </row>
    <row r="24" spans="1:15" ht="13.5" thickTop="1" x14ac:dyDescent="0.2"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8"/>
      <c r="M24" s="298"/>
      <c r="N24" s="293"/>
      <c r="O24" s="293"/>
    </row>
    <row r="25" spans="1:15" x14ac:dyDescent="0.2">
      <c r="C25" s="219" t="s">
        <v>58</v>
      </c>
      <c r="D25" s="419" t="s">
        <v>473</v>
      </c>
      <c r="E25" s="419"/>
      <c r="L25" s="299"/>
      <c r="M25" s="299"/>
    </row>
    <row r="26" spans="1:15" x14ac:dyDescent="0.2">
      <c r="A26" s="294" t="s">
        <v>358</v>
      </c>
      <c r="B26" s="420">
        <v>6046619</v>
      </c>
      <c r="C26" s="420"/>
      <c r="D26" s="420">
        <v>7346619</v>
      </c>
      <c r="E26" s="420"/>
      <c r="F26" s="293"/>
      <c r="G26" s="293"/>
      <c r="H26" s="293"/>
      <c r="I26" s="293"/>
      <c r="J26" s="293"/>
      <c r="K26" s="293"/>
      <c r="L26" s="300"/>
      <c r="M26" s="300"/>
      <c r="N26" s="293"/>
      <c r="O26" s="293"/>
    </row>
    <row r="27" spans="1:15" x14ac:dyDescent="0.2">
      <c r="A27" s="294" t="s">
        <v>359</v>
      </c>
      <c r="B27" s="420">
        <v>0</v>
      </c>
      <c r="C27" s="420"/>
      <c r="D27" s="420">
        <v>0</v>
      </c>
      <c r="E27" s="420"/>
      <c r="F27" s="293"/>
      <c r="G27" s="293"/>
      <c r="H27" s="293"/>
      <c r="I27" s="293"/>
      <c r="J27" s="293" t="s">
        <v>360</v>
      </c>
      <c r="K27" s="293"/>
      <c r="L27" s="301"/>
      <c r="M27" s="300"/>
      <c r="N27" s="293"/>
      <c r="O27" s="293"/>
    </row>
    <row r="28" spans="1:15" x14ac:dyDescent="0.2">
      <c r="A28" s="294"/>
      <c r="B28" s="420"/>
      <c r="C28" s="420"/>
      <c r="D28" s="420"/>
      <c r="E28" s="420"/>
      <c r="F28" s="293"/>
      <c r="G28" s="293"/>
      <c r="H28" s="293"/>
      <c r="I28" s="293"/>
      <c r="J28" s="293"/>
      <c r="K28" s="293"/>
      <c r="L28" s="293"/>
      <c r="M28" s="293"/>
      <c r="N28" s="293"/>
      <c r="O28" s="293"/>
    </row>
    <row r="29" spans="1:15" x14ac:dyDescent="0.2">
      <c r="A29" s="294" t="s">
        <v>361</v>
      </c>
      <c r="B29" s="420">
        <v>0</v>
      </c>
      <c r="C29" s="420"/>
      <c r="D29" s="420">
        <v>0</v>
      </c>
      <c r="E29" s="420"/>
      <c r="F29" s="293"/>
      <c r="G29" s="293"/>
      <c r="H29" s="293" t="s">
        <v>362</v>
      </c>
      <c r="I29" s="293"/>
      <c r="J29" s="293"/>
      <c r="K29" s="293"/>
      <c r="L29" s="293"/>
      <c r="M29" s="293"/>
      <c r="N29" s="293"/>
      <c r="O29" s="293"/>
    </row>
    <row r="30" spans="1:15" x14ac:dyDescent="0.2">
      <c r="A30" s="294" t="s">
        <v>363</v>
      </c>
      <c r="B30" s="420">
        <v>0</v>
      </c>
      <c r="C30" s="420"/>
      <c r="D30" s="420">
        <v>0</v>
      </c>
      <c r="E30" s="420"/>
      <c r="F30" s="293"/>
      <c r="G30" s="293"/>
      <c r="H30" s="293"/>
      <c r="I30" s="293"/>
      <c r="J30" s="293"/>
      <c r="K30" s="293"/>
      <c r="L30" s="293"/>
      <c r="M30" s="293"/>
      <c r="N30" s="293"/>
      <c r="O30" s="293"/>
    </row>
    <row r="31" spans="1:15" x14ac:dyDescent="0.2">
      <c r="A31" s="294" t="s">
        <v>407</v>
      </c>
      <c r="B31" s="420">
        <v>0</v>
      </c>
      <c r="C31" s="420"/>
      <c r="D31" s="420">
        <v>0</v>
      </c>
      <c r="E31" s="420"/>
      <c r="F31" s="293"/>
      <c r="G31" s="293"/>
      <c r="H31" s="293"/>
      <c r="I31" s="293"/>
      <c r="J31" s="293"/>
      <c r="K31" s="293"/>
      <c r="L31" s="293"/>
      <c r="M31" s="293"/>
      <c r="N31" s="293"/>
      <c r="O31" s="293"/>
    </row>
    <row r="32" spans="1:15" x14ac:dyDescent="0.2">
      <c r="A32" s="294" t="s">
        <v>406</v>
      </c>
      <c r="B32" s="420">
        <v>0</v>
      </c>
      <c r="C32" s="420"/>
      <c r="D32" s="420">
        <v>0</v>
      </c>
      <c r="E32" s="420"/>
      <c r="F32" s="293"/>
      <c r="G32" s="293"/>
      <c r="H32" s="293"/>
      <c r="I32" s="293"/>
      <c r="J32" s="293"/>
      <c r="K32" s="293"/>
      <c r="L32" s="293"/>
      <c r="M32" s="293"/>
      <c r="N32" s="293"/>
      <c r="O32" s="293"/>
    </row>
    <row r="33" spans="1:15" x14ac:dyDescent="0.2">
      <c r="A33" s="295" t="s">
        <v>336</v>
      </c>
      <c r="B33" s="378"/>
      <c r="C33" s="378">
        <v>4000000</v>
      </c>
      <c r="D33" s="296"/>
      <c r="E33" s="296">
        <v>27600000</v>
      </c>
      <c r="F33" s="293"/>
      <c r="G33" s="293"/>
      <c r="H33" s="293"/>
      <c r="I33" s="293"/>
      <c r="J33" s="293"/>
      <c r="K33" s="293"/>
      <c r="L33" s="293"/>
      <c r="M33" s="293"/>
      <c r="N33" s="293"/>
      <c r="O33" s="293"/>
    </row>
    <row r="34" spans="1:15" x14ac:dyDescent="0.2">
      <c r="A34" s="297" t="s">
        <v>364</v>
      </c>
      <c r="B34" s="427">
        <f>SUM(B26:C33)</f>
        <v>10046619</v>
      </c>
      <c r="C34" s="427"/>
      <c r="D34" s="427">
        <f>SUM(D26:E33)</f>
        <v>34946619</v>
      </c>
      <c r="E34" s="427"/>
      <c r="F34" s="293"/>
      <c r="G34" s="293"/>
      <c r="H34" s="293"/>
      <c r="I34" s="293"/>
      <c r="J34" s="293"/>
      <c r="K34" s="293"/>
      <c r="L34" s="293"/>
      <c r="M34" s="293"/>
      <c r="N34" s="293"/>
      <c r="O34" s="293"/>
    </row>
    <row r="35" spans="1:15" x14ac:dyDescent="0.2"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</row>
    <row r="36" spans="1:15" x14ac:dyDescent="0.2"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</row>
  </sheetData>
  <mergeCells count="38">
    <mergeCell ref="B28:C28"/>
    <mergeCell ref="D28:E28"/>
    <mergeCell ref="B32:C32"/>
    <mergeCell ref="D32:E32"/>
    <mergeCell ref="B34:C34"/>
    <mergeCell ref="D34:E34"/>
    <mergeCell ref="B29:C29"/>
    <mergeCell ref="D29:E29"/>
    <mergeCell ref="B30:C30"/>
    <mergeCell ref="D30:E30"/>
    <mergeCell ref="B31:C31"/>
    <mergeCell ref="D31:E31"/>
    <mergeCell ref="M5:M6"/>
    <mergeCell ref="N5:N6"/>
    <mergeCell ref="O5:O6"/>
    <mergeCell ref="B23:C23"/>
    <mergeCell ref="D23:E23"/>
    <mergeCell ref="F23:G23"/>
    <mergeCell ref="H23:I23"/>
    <mergeCell ref="J23:K23"/>
    <mergeCell ref="L23:M23"/>
    <mergeCell ref="K5:K6"/>
    <mergeCell ref="G5:G6"/>
    <mergeCell ref="I5:I6"/>
    <mergeCell ref="D25:E25"/>
    <mergeCell ref="B26:C26"/>
    <mergeCell ref="D26:E26"/>
    <mergeCell ref="B27:C27"/>
    <mergeCell ref="A5:A6"/>
    <mergeCell ref="C5:C6"/>
    <mergeCell ref="E5:E6"/>
    <mergeCell ref="D27:E27"/>
    <mergeCell ref="L4:M4"/>
    <mergeCell ref="B4:C4"/>
    <mergeCell ref="D4:E4"/>
    <mergeCell ref="F4:G4"/>
    <mergeCell ref="H4:I4"/>
    <mergeCell ref="J4:K4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7"/>
  <sheetViews>
    <sheetView workbookViewId="0"/>
  </sheetViews>
  <sheetFormatPr defaultRowHeight="12.75" x14ac:dyDescent="0.2"/>
  <cols>
    <col min="1" max="1" width="4.28515625" customWidth="1"/>
    <col min="2" max="2" width="51.7109375" customWidth="1"/>
    <col min="3" max="3" width="15.85546875" customWidth="1"/>
    <col min="4" max="4" width="15.7109375" bestFit="1" customWidth="1"/>
  </cols>
  <sheetData>
    <row r="1" spans="1:4" x14ac:dyDescent="0.2">
      <c r="A1" t="s">
        <v>493</v>
      </c>
    </row>
    <row r="4" spans="1:4" ht="15" x14ac:dyDescent="0.2">
      <c r="B4" s="431" t="s">
        <v>471</v>
      </c>
      <c r="C4" s="431"/>
      <c r="D4" s="431"/>
    </row>
    <row r="5" spans="1:4" ht="30.75" thickBot="1" x14ac:dyDescent="0.3">
      <c r="C5" s="374" t="s">
        <v>303</v>
      </c>
      <c r="D5" s="374" t="s">
        <v>472</v>
      </c>
    </row>
    <row r="6" spans="1:4" ht="16.5" thickTop="1" thickBot="1" x14ac:dyDescent="0.3">
      <c r="A6" s="428" t="s">
        <v>304</v>
      </c>
      <c r="B6" s="429"/>
      <c r="C6" s="430"/>
      <c r="D6" s="354"/>
    </row>
    <row r="7" spans="1:4" ht="16.5" thickTop="1" thickBot="1" x14ac:dyDescent="0.3">
      <c r="A7" s="350" t="s">
        <v>11</v>
      </c>
      <c r="B7" s="351" t="s">
        <v>305</v>
      </c>
      <c r="C7" s="249">
        <v>144536</v>
      </c>
      <c r="D7" s="249">
        <v>144536</v>
      </c>
    </row>
    <row r="8" spans="1:4" ht="16.5" thickTop="1" thickBot="1" x14ac:dyDescent="0.3">
      <c r="A8" s="350" t="s">
        <v>14</v>
      </c>
      <c r="B8" s="352" t="s">
        <v>411</v>
      </c>
      <c r="C8" s="250">
        <v>42959740</v>
      </c>
      <c r="D8" s="250">
        <v>42959740</v>
      </c>
    </row>
    <row r="9" spans="1:4" ht="16.5" thickTop="1" thickBot="1" x14ac:dyDescent="0.3">
      <c r="A9" s="350" t="s">
        <v>15</v>
      </c>
      <c r="B9" s="353" t="s">
        <v>430</v>
      </c>
      <c r="C9" s="251">
        <v>1000000</v>
      </c>
      <c r="D9" s="251">
        <v>1000000</v>
      </c>
    </row>
    <row r="10" spans="1:4" ht="16.5" thickTop="1" thickBot="1" x14ac:dyDescent="0.3">
      <c r="A10" s="350" t="s">
        <v>17</v>
      </c>
      <c r="B10" s="353" t="s">
        <v>306</v>
      </c>
      <c r="C10" s="251">
        <v>3895724</v>
      </c>
      <c r="D10" s="251">
        <v>3895724</v>
      </c>
    </row>
    <row r="11" spans="1:4" ht="16.5" thickTop="1" thickBot="1" x14ac:dyDescent="0.3">
      <c r="A11" s="354"/>
      <c r="B11" s="252" t="s">
        <v>307</v>
      </c>
      <c r="C11" s="253">
        <f>SUM(C7:C10)</f>
        <v>48000000</v>
      </c>
      <c r="D11" s="253">
        <f>SUM(D7:D10)</f>
        <v>48000000</v>
      </c>
    </row>
    <row r="12" spans="1:4" ht="16.5" thickTop="1" thickBot="1" x14ac:dyDescent="0.3">
      <c r="B12" s="248"/>
      <c r="C12" s="254"/>
    </row>
    <row r="13" spans="1:4" ht="16.5" thickTop="1" thickBot="1" x14ac:dyDescent="0.3">
      <c r="A13" s="428" t="s">
        <v>308</v>
      </c>
      <c r="B13" s="429"/>
      <c r="C13" s="430"/>
      <c r="D13" s="354"/>
    </row>
    <row r="14" spans="1:4" ht="16.5" thickTop="1" thickBot="1" x14ac:dyDescent="0.3">
      <c r="A14" s="255" t="s">
        <v>11</v>
      </c>
      <c r="B14" s="256" t="s">
        <v>309</v>
      </c>
      <c r="C14" s="257">
        <v>28534800</v>
      </c>
      <c r="D14" s="257">
        <v>27806149</v>
      </c>
    </row>
    <row r="15" spans="1:4" ht="16.5" thickTop="1" thickBot="1" x14ac:dyDescent="0.3">
      <c r="A15" s="255" t="s">
        <v>14</v>
      </c>
      <c r="B15" s="256" t="s">
        <v>412</v>
      </c>
      <c r="C15" s="257">
        <v>0</v>
      </c>
      <c r="D15" s="257">
        <v>657000</v>
      </c>
    </row>
    <row r="16" spans="1:4" ht="16.5" thickTop="1" thickBot="1" x14ac:dyDescent="0.25">
      <c r="A16" s="258"/>
      <c r="B16" s="355" t="s">
        <v>310</v>
      </c>
      <c r="C16" s="259">
        <v>4308000</v>
      </c>
      <c r="D16" s="259">
        <v>4308000</v>
      </c>
    </row>
    <row r="17" spans="1:4" ht="16.5" thickTop="1" thickBot="1" x14ac:dyDescent="0.3">
      <c r="A17" s="255" t="s">
        <v>15</v>
      </c>
      <c r="B17" s="256" t="s">
        <v>311</v>
      </c>
      <c r="C17" s="257">
        <f>SUM(C16:C16)</f>
        <v>4308000</v>
      </c>
      <c r="D17" s="257">
        <f>SUM(D16:D16)</f>
        <v>4308000</v>
      </c>
    </row>
    <row r="18" spans="1:4" ht="16.5" thickTop="1" thickBot="1" x14ac:dyDescent="0.3">
      <c r="A18" s="255" t="s">
        <v>16</v>
      </c>
      <c r="B18" s="256" t="s">
        <v>312</v>
      </c>
      <c r="C18" s="257">
        <v>744000</v>
      </c>
      <c r="D18" s="257">
        <v>744000</v>
      </c>
    </row>
    <row r="19" spans="1:4" ht="16.5" thickTop="1" thickBot="1" x14ac:dyDescent="0.3">
      <c r="A19" s="255" t="s">
        <v>17</v>
      </c>
      <c r="B19" s="256" t="s">
        <v>413</v>
      </c>
      <c r="C19" s="257">
        <v>400000</v>
      </c>
      <c r="D19" s="257">
        <v>471651</v>
      </c>
    </row>
    <row r="20" spans="1:4" ht="16.5" thickTop="1" thickBot="1" x14ac:dyDescent="0.3">
      <c r="A20" s="255" t="s">
        <v>313</v>
      </c>
      <c r="B20" s="256" t="s">
        <v>314</v>
      </c>
      <c r="C20" s="257">
        <f>SUM(C14,C17,C18)+C19+C15</f>
        <v>33986800</v>
      </c>
      <c r="D20" s="257">
        <f>SUM(D14,D17,D18)+D19+D15</f>
        <v>33986800</v>
      </c>
    </row>
    <row r="21" spans="1:4" ht="15.75" thickTop="1" x14ac:dyDescent="0.2">
      <c r="A21" s="258" t="s">
        <v>19</v>
      </c>
      <c r="B21" s="355" t="s">
        <v>315</v>
      </c>
      <c r="C21" s="259">
        <v>4432300</v>
      </c>
      <c r="D21" s="259">
        <v>4432300</v>
      </c>
    </row>
    <row r="22" spans="1:4" ht="15.75" thickBot="1" x14ac:dyDescent="0.25">
      <c r="A22" s="262" t="s">
        <v>21</v>
      </c>
      <c r="B22" s="356" t="s">
        <v>316</v>
      </c>
      <c r="C22" s="263">
        <v>795000</v>
      </c>
      <c r="D22" s="263">
        <v>795000</v>
      </c>
    </row>
    <row r="23" spans="1:4" ht="16.5" thickTop="1" thickBot="1" x14ac:dyDescent="0.3">
      <c r="A23" s="255" t="s">
        <v>317</v>
      </c>
      <c r="B23" s="256" t="s">
        <v>318</v>
      </c>
      <c r="C23" s="257">
        <f>SUM(C21:C22)</f>
        <v>5227300</v>
      </c>
      <c r="D23" s="257">
        <f>SUM(D21:D22)</f>
        <v>5227300</v>
      </c>
    </row>
    <row r="24" spans="1:4" ht="15.75" thickTop="1" x14ac:dyDescent="0.2">
      <c r="A24" s="258"/>
      <c r="B24" s="355" t="s">
        <v>319</v>
      </c>
      <c r="C24" s="259">
        <v>200000</v>
      </c>
      <c r="D24" s="259">
        <v>200000</v>
      </c>
    </row>
    <row r="25" spans="1:4" ht="15.75" thickBot="1" x14ac:dyDescent="0.25">
      <c r="A25" s="262"/>
      <c r="B25" s="356" t="s">
        <v>320</v>
      </c>
      <c r="C25" s="263">
        <v>1200000</v>
      </c>
      <c r="D25" s="263">
        <v>1200000</v>
      </c>
    </row>
    <row r="26" spans="1:4" ht="16.5" thickTop="1" thickBot="1" x14ac:dyDescent="0.3">
      <c r="A26" s="255" t="s">
        <v>23</v>
      </c>
      <c r="B26" s="256" t="s">
        <v>321</v>
      </c>
      <c r="C26" s="257">
        <f>SUM(C24:C25)</f>
        <v>1400000</v>
      </c>
      <c r="D26" s="257">
        <f>SUM(D24:D25)</f>
        <v>1400000</v>
      </c>
    </row>
    <row r="27" spans="1:4" ht="15.75" thickTop="1" x14ac:dyDescent="0.2">
      <c r="A27" s="258"/>
      <c r="B27" s="355" t="s">
        <v>322</v>
      </c>
      <c r="C27" s="259">
        <v>300000</v>
      </c>
      <c r="D27" s="259">
        <v>300000</v>
      </c>
    </row>
    <row r="28" spans="1:4" ht="15.75" thickBot="1" x14ac:dyDescent="0.25">
      <c r="A28" s="262"/>
      <c r="B28" s="356" t="s">
        <v>323</v>
      </c>
      <c r="C28" s="263">
        <v>150000</v>
      </c>
      <c r="D28" s="263">
        <v>150000</v>
      </c>
    </row>
    <row r="29" spans="1:4" ht="16.5" thickTop="1" thickBot="1" x14ac:dyDescent="0.3">
      <c r="A29" s="255" t="s">
        <v>25</v>
      </c>
      <c r="B29" s="256" t="s">
        <v>324</v>
      </c>
      <c r="C29" s="257">
        <f>SUM(C27:C28)</f>
        <v>450000</v>
      </c>
      <c r="D29" s="257">
        <f>SUM(D27:D28)</f>
        <v>450000</v>
      </c>
    </row>
    <row r="30" spans="1:4" ht="15.75" thickTop="1" x14ac:dyDescent="0.2">
      <c r="A30" s="258"/>
      <c r="B30" s="355" t="s">
        <v>117</v>
      </c>
      <c r="C30" s="259">
        <v>800000</v>
      </c>
      <c r="D30" s="259">
        <v>800000</v>
      </c>
    </row>
    <row r="31" spans="1:4" ht="15" x14ac:dyDescent="0.2">
      <c r="A31" s="260"/>
      <c r="B31" s="357" t="s">
        <v>325</v>
      </c>
      <c r="C31" s="261">
        <v>100000</v>
      </c>
      <c r="D31" s="261">
        <v>100000</v>
      </c>
    </row>
    <row r="32" spans="1:4" ht="15" x14ac:dyDescent="0.2">
      <c r="A32" s="260"/>
      <c r="B32" s="357" t="s">
        <v>431</v>
      </c>
      <c r="C32" s="261">
        <v>2000000</v>
      </c>
      <c r="D32" s="261">
        <v>2000000</v>
      </c>
    </row>
    <row r="33" spans="1:4" ht="15" x14ac:dyDescent="0.2">
      <c r="A33" s="260"/>
      <c r="B33" s="357" t="s">
        <v>414</v>
      </c>
      <c r="C33" s="261">
        <v>500000</v>
      </c>
      <c r="D33" s="261">
        <v>500000</v>
      </c>
    </row>
    <row r="34" spans="1:4" ht="15" x14ac:dyDescent="0.2">
      <c r="A34" s="260"/>
      <c r="B34" s="357" t="s">
        <v>326</v>
      </c>
      <c r="C34" s="261">
        <v>700000</v>
      </c>
      <c r="D34" s="261">
        <v>700000</v>
      </c>
    </row>
    <row r="35" spans="1:4" ht="15" x14ac:dyDescent="0.2">
      <c r="A35" s="260"/>
      <c r="B35" s="357" t="s">
        <v>327</v>
      </c>
      <c r="C35" s="261">
        <v>600000</v>
      </c>
      <c r="D35" s="261">
        <v>600000</v>
      </c>
    </row>
    <row r="36" spans="1:4" ht="15" x14ac:dyDescent="0.2">
      <c r="A36" s="260"/>
      <c r="B36" s="357" t="s">
        <v>328</v>
      </c>
      <c r="C36" s="261">
        <v>100000</v>
      </c>
      <c r="D36" s="261">
        <v>100000</v>
      </c>
    </row>
    <row r="37" spans="1:4" ht="15" x14ac:dyDescent="0.2">
      <c r="A37" s="260"/>
      <c r="B37" s="357" t="s">
        <v>329</v>
      </c>
      <c r="C37" s="261">
        <v>400000</v>
      </c>
      <c r="D37" s="261">
        <v>400000</v>
      </c>
    </row>
    <row r="38" spans="1:4" ht="15.75" thickBot="1" x14ac:dyDescent="0.25">
      <c r="A38" s="262"/>
      <c r="B38" s="356" t="s">
        <v>432</v>
      </c>
      <c r="C38" s="263">
        <v>700000</v>
      </c>
      <c r="D38" s="263">
        <v>700000</v>
      </c>
    </row>
    <row r="39" spans="1:4" ht="16.5" thickTop="1" thickBot="1" x14ac:dyDescent="0.3">
      <c r="A39" s="264" t="s">
        <v>29</v>
      </c>
      <c r="B39" s="252" t="s">
        <v>330</v>
      </c>
      <c r="C39" s="265">
        <f>SUM(C30:C38)</f>
        <v>5900000</v>
      </c>
      <c r="D39" s="265">
        <f>SUM(D30:D38)</f>
        <v>5900000</v>
      </c>
    </row>
    <row r="40" spans="1:4" ht="16.5" thickTop="1" thickBot="1" x14ac:dyDescent="0.3">
      <c r="A40" s="264" t="s">
        <v>31</v>
      </c>
      <c r="B40" s="252" t="s">
        <v>331</v>
      </c>
      <c r="C40" s="265">
        <v>150000</v>
      </c>
      <c r="D40" s="265">
        <v>150000</v>
      </c>
    </row>
    <row r="41" spans="1:4" ht="16.5" thickTop="1" thickBot="1" x14ac:dyDescent="0.3">
      <c r="A41" s="264" t="s">
        <v>34</v>
      </c>
      <c r="B41" s="252" t="s">
        <v>332</v>
      </c>
      <c r="C41" s="265">
        <v>884900</v>
      </c>
      <c r="D41" s="265">
        <v>845300</v>
      </c>
    </row>
    <row r="42" spans="1:4" ht="16.5" thickTop="1" thickBot="1" x14ac:dyDescent="0.3">
      <c r="A42" s="264" t="s">
        <v>37</v>
      </c>
      <c r="B42" s="252" t="s">
        <v>126</v>
      </c>
      <c r="C42" s="265">
        <v>1000</v>
      </c>
      <c r="D42" s="265">
        <v>1000</v>
      </c>
    </row>
    <row r="43" spans="1:4" ht="16.5" thickTop="1" thickBot="1" x14ac:dyDescent="0.3">
      <c r="A43" s="264" t="s">
        <v>333</v>
      </c>
      <c r="B43" s="252" t="s">
        <v>334</v>
      </c>
      <c r="C43" s="265">
        <f>C26+C29+C39+C40+C41+C42</f>
        <v>8785900</v>
      </c>
      <c r="D43" s="265">
        <f>D26+D29+D39+D40+D41+D42</f>
        <v>8746300</v>
      </c>
    </row>
    <row r="44" spans="1:4" ht="16.5" thickTop="1" thickBot="1" x14ac:dyDescent="0.3">
      <c r="A44" s="264" t="s">
        <v>476</v>
      </c>
      <c r="B44" s="252" t="s">
        <v>477</v>
      </c>
      <c r="C44" s="265">
        <v>0</v>
      </c>
      <c r="D44" s="265">
        <v>39600</v>
      </c>
    </row>
    <row r="45" spans="1:4" ht="16.5" thickTop="1" thickBot="1" x14ac:dyDescent="0.3">
      <c r="A45" s="264"/>
      <c r="B45" s="252" t="s">
        <v>335</v>
      </c>
      <c r="C45" s="265">
        <f>C43+C23+C20</f>
        <v>48000000</v>
      </c>
      <c r="D45" s="265">
        <f>D43+D23+D20+D44</f>
        <v>48000000</v>
      </c>
    </row>
    <row r="46" spans="1:4" ht="19.5" thickTop="1" x14ac:dyDescent="0.3">
      <c r="B46" s="358"/>
      <c r="C46" s="359"/>
    </row>
    <row r="47" spans="1:4" x14ac:dyDescent="0.2">
      <c r="C47" s="345">
        <f>C11-C45</f>
        <v>0</v>
      </c>
    </row>
  </sheetData>
  <mergeCells count="3">
    <mergeCell ref="A6:C6"/>
    <mergeCell ref="A13:C13"/>
    <mergeCell ref="B4:D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49"/>
  <sheetViews>
    <sheetView workbookViewId="0">
      <selection activeCell="E8" sqref="E8"/>
    </sheetView>
  </sheetViews>
  <sheetFormatPr defaultRowHeight="12.75" x14ac:dyDescent="0.2"/>
  <cols>
    <col min="1" max="1" width="53.28515625" customWidth="1"/>
    <col min="2" max="2" width="15.5703125" customWidth="1"/>
    <col min="3" max="3" width="16.7109375" customWidth="1"/>
  </cols>
  <sheetData>
    <row r="1" spans="1:3" x14ac:dyDescent="0.2">
      <c r="A1" t="s">
        <v>494</v>
      </c>
    </row>
    <row r="3" spans="1:3" ht="15.75" x14ac:dyDescent="0.25">
      <c r="A3" s="418" t="s">
        <v>289</v>
      </c>
      <c r="B3" s="418"/>
    </row>
    <row r="4" spans="1:3" ht="15.75" x14ac:dyDescent="0.25">
      <c r="A4" s="418" t="s">
        <v>468</v>
      </c>
      <c r="B4" s="418"/>
    </row>
    <row r="8" spans="1:3" ht="15.75" thickBot="1" x14ac:dyDescent="0.25">
      <c r="A8" s="302"/>
      <c r="B8" s="303"/>
    </row>
    <row r="9" spans="1:3" ht="32.25" thickTop="1" thickBot="1" x14ac:dyDescent="0.3">
      <c r="A9" s="307" t="s">
        <v>365</v>
      </c>
      <c r="B9" s="373" t="s">
        <v>469</v>
      </c>
      <c r="C9" s="373" t="s">
        <v>470</v>
      </c>
    </row>
    <row r="10" spans="1:3" ht="16.5" thickTop="1" thickBot="1" x14ac:dyDescent="0.25">
      <c r="A10" s="305" t="s">
        <v>380</v>
      </c>
      <c r="B10" s="306">
        <v>60325</v>
      </c>
      <c r="C10" s="306">
        <v>60325</v>
      </c>
    </row>
    <row r="11" spans="1:3" ht="15.75" thickBot="1" x14ac:dyDescent="0.25">
      <c r="A11" s="304" t="s">
        <v>381</v>
      </c>
      <c r="B11" s="309">
        <v>29655250</v>
      </c>
      <c r="C11" s="309">
        <v>29655250</v>
      </c>
    </row>
    <row r="12" spans="1:3" ht="16.5" thickBot="1" x14ac:dyDescent="0.3">
      <c r="A12" s="327" t="s">
        <v>382</v>
      </c>
      <c r="B12" s="328">
        <v>0</v>
      </c>
      <c r="C12" s="328">
        <v>0</v>
      </c>
    </row>
    <row r="13" spans="1:3" ht="16.5" thickTop="1" thickBot="1" x14ac:dyDescent="0.25">
      <c r="A13" s="329" t="s">
        <v>383</v>
      </c>
      <c r="B13" s="330">
        <v>884425</v>
      </c>
      <c r="C13" s="330">
        <v>884425</v>
      </c>
    </row>
    <row r="14" spans="1:3" ht="17.25" thickTop="1" thickBot="1" x14ac:dyDescent="0.3">
      <c r="A14" s="325" t="s">
        <v>384</v>
      </c>
      <c r="B14" s="326">
        <f>SUM(B10:B13)</f>
        <v>30600000</v>
      </c>
      <c r="C14" s="326">
        <f>SUM(C10:C13)</f>
        <v>30600000</v>
      </c>
    </row>
    <row r="15" spans="1:3" ht="17.25" thickTop="1" thickBot="1" x14ac:dyDescent="0.3">
      <c r="A15" s="307" t="s">
        <v>308</v>
      </c>
      <c r="B15" s="311"/>
      <c r="C15" s="311"/>
    </row>
    <row r="16" spans="1:3" ht="16.5" thickTop="1" thickBot="1" x14ac:dyDescent="0.25">
      <c r="A16" s="305" t="s">
        <v>367</v>
      </c>
      <c r="B16" s="313">
        <v>22283000</v>
      </c>
      <c r="C16" s="313">
        <v>22214022</v>
      </c>
    </row>
    <row r="17" spans="1:3" ht="15.75" thickBot="1" x14ac:dyDescent="0.25">
      <c r="A17" s="305" t="s">
        <v>368</v>
      </c>
      <c r="B17" s="313">
        <v>360000</v>
      </c>
      <c r="C17" s="313">
        <v>360000</v>
      </c>
    </row>
    <row r="18" spans="1:3" ht="15.75" thickBot="1" x14ac:dyDescent="0.25">
      <c r="A18" s="305" t="s">
        <v>426</v>
      </c>
      <c r="B18" s="313">
        <v>50000</v>
      </c>
      <c r="C18" s="313">
        <v>50000</v>
      </c>
    </row>
    <row r="19" spans="1:3" ht="15.75" thickBot="1" x14ac:dyDescent="0.25">
      <c r="A19" s="305" t="s">
        <v>435</v>
      </c>
      <c r="B19" s="313">
        <v>204000</v>
      </c>
      <c r="C19" s="313">
        <v>272976</v>
      </c>
    </row>
    <row r="20" spans="1:3" ht="16.5" thickBot="1" x14ac:dyDescent="0.3">
      <c r="A20" s="331" t="s">
        <v>369</v>
      </c>
      <c r="B20" s="312">
        <f>SUM(B16:B19)</f>
        <v>22897000</v>
      </c>
      <c r="C20" s="312">
        <f>SUM(C16:C19)</f>
        <v>22896998</v>
      </c>
    </row>
    <row r="21" spans="1:3" ht="15.75" thickBot="1" x14ac:dyDescent="0.25">
      <c r="A21" s="304" t="s">
        <v>370</v>
      </c>
      <c r="B21" s="309">
        <v>3453800</v>
      </c>
      <c r="C21" s="309">
        <v>3463802</v>
      </c>
    </row>
    <row r="22" spans="1:3" ht="15.75" thickBot="1" x14ac:dyDescent="0.25">
      <c r="A22" s="304" t="s">
        <v>371</v>
      </c>
      <c r="B22" s="309">
        <v>76200</v>
      </c>
      <c r="C22" s="309">
        <v>76200</v>
      </c>
    </row>
    <row r="23" spans="1:3" ht="16.5" thickBot="1" x14ac:dyDescent="0.3">
      <c r="A23" s="332" t="s">
        <v>372</v>
      </c>
      <c r="B23" s="324">
        <f>SUM(B22)+B21</f>
        <v>3530000</v>
      </c>
      <c r="C23" s="324">
        <f>SUM(C22)+C21</f>
        <v>3540002</v>
      </c>
    </row>
    <row r="24" spans="1:3" ht="15.75" thickBot="1" x14ac:dyDescent="0.25">
      <c r="A24" s="304" t="s">
        <v>373</v>
      </c>
      <c r="B24" s="309">
        <v>600000</v>
      </c>
      <c r="C24" s="309">
        <v>600000</v>
      </c>
    </row>
    <row r="25" spans="1:3" ht="15.75" thickBot="1" x14ac:dyDescent="0.25">
      <c r="A25" s="304" t="s">
        <v>386</v>
      </c>
      <c r="B25" s="309">
        <v>300000</v>
      </c>
      <c r="C25" s="309">
        <v>300000</v>
      </c>
    </row>
    <row r="26" spans="1:3" ht="15.75" thickBot="1" x14ac:dyDescent="0.25">
      <c r="A26" s="304" t="s">
        <v>374</v>
      </c>
      <c r="B26" s="309">
        <v>900000</v>
      </c>
      <c r="C26" s="309">
        <v>900000</v>
      </c>
    </row>
    <row r="27" spans="1:3" ht="15.75" thickBot="1" x14ac:dyDescent="0.25">
      <c r="A27" s="304" t="s">
        <v>375</v>
      </c>
      <c r="B27" s="309">
        <v>200000</v>
      </c>
      <c r="C27" s="309">
        <v>200000</v>
      </c>
    </row>
    <row r="28" spans="1:3" ht="15.75" thickBot="1" x14ac:dyDescent="0.25">
      <c r="A28" s="304" t="s">
        <v>376</v>
      </c>
      <c r="B28" s="309">
        <v>800000</v>
      </c>
      <c r="C28" s="309">
        <v>800000</v>
      </c>
    </row>
    <row r="29" spans="1:3" ht="15.75" thickBot="1" x14ac:dyDescent="0.25">
      <c r="A29" s="304" t="s">
        <v>377</v>
      </c>
      <c r="B29" s="309">
        <v>50000</v>
      </c>
      <c r="C29" s="309">
        <v>50000</v>
      </c>
    </row>
    <row r="30" spans="1:3" ht="15.75" thickBot="1" x14ac:dyDescent="0.25">
      <c r="A30" s="304" t="s">
        <v>378</v>
      </c>
      <c r="B30" s="309">
        <v>723000</v>
      </c>
      <c r="C30" s="309">
        <v>722980</v>
      </c>
    </row>
    <row r="31" spans="1:3" ht="15.75" thickBot="1" x14ac:dyDescent="0.25">
      <c r="A31" s="304" t="s">
        <v>478</v>
      </c>
      <c r="B31" s="309">
        <v>0</v>
      </c>
      <c r="C31" s="309">
        <v>20</v>
      </c>
    </row>
    <row r="32" spans="1:3" ht="16.5" thickBot="1" x14ac:dyDescent="0.3">
      <c r="A32" s="332" t="s">
        <v>385</v>
      </c>
      <c r="B32" s="324">
        <f>SUM(B24:B31)</f>
        <v>3573000</v>
      </c>
      <c r="C32" s="324">
        <f>SUM(C24:C31)</f>
        <v>3573000</v>
      </c>
    </row>
    <row r="33" spans="1:3" ht="15.75" thickBot="1" x14ac:dyDescent="0.25">
      <c r="A33" s="304" t="s">
        <v>408</v>
      </c>
      <c r="B33" s="309">
        <v>600000</v>
      </c>
      <c r="C33" s="309">
        <v>600000</v>
      </c>
    </row>
    <row r="34" spans="1:3" ht="15.75" thickBot="1" x14ac:dyDescent="0.25">
      <c r="A34" s="304" t="s">
        <v>434</v>
      </c>
      <c r="B34" s="309">
        <v>0</v>
      </c>
      <c r="C34" s="309">
        <v>0</v>
      </c>
    </row>
    <row r="35" spans="1:3" ht="16.5" thickBot="1" x14ac:dyDescent="0.3">
      <c r="A35" s="308" t="s">
        <v>379</v>
      </c>
      <c r="B35" s="310">
        <f>SUM(B33:B34)</f>
        <v>600000</v>
      </c>
      <c r="C35" s="310">
        <f>SUM(C33:C34)</f>
        <v>600000</v>
      </c>
    </row>
    <row r="36" spans="1:3" ht="17.25" thickTop="1" thickBot="1" x14ac:dyDescent="0.3">
      <c r="A36" s="307" t="s">
        <v>364</v>
      </c>
      <c r="B36" s="311">
        <f>B20+B23+B32+B35</f>
        <v>30600000</v>
      </c>
      <c r="C36" s="311">
        <f>C20+C23+C32+C35</f>
        <v>30610000</v>
      </c>
    </row>
    <row r="37" spans="1:3" ht="15.75" thickTop="1" x14ac:dyDescent="0.2">
      <c r="A37" s="333"/>
      <c r="B37" s="334" t="s">
        <v>366</v>
      </c>
    </row>
    <row r="38" spans="1:3" ht="15" x14ac:dyDescent="0.2">
      <c r="A38" s="299"/>
      <c r="B38" s="334"/>
    </row>
    <row r="39" spans="1:3" ht="15" x14ac:dyDescent="0.2">
      <c r="A39" s="335"/>
      <c r="B39" s="336"/>
    </row>
    <row r="40" spans="1:3" ht="15" x14ac:dyDescent="0.2">
      <c r="A40" s="335"/>
    </row>
    <row r="41" spans="1:3" ht="15" x14ac:dyDescent="0.2">
      <c r="A41" s="335"/>
    </row>
    <row r="42" spans="1:3" ht="15" x14ac:dyDescent="0.2">
      <c r="A42" s="335"/>
    </row>
    <row r="44" spans="1:3" ht="15" x14ac:dyDescent="0.2">
      <c r="A44" s="335"/>
    </row>
    <row r="45" spans="1:3" ht="15" x14ac:dyDescent="0.2">
      <c r="A45" s="335"/>
    </row>
    <row r="46" spans="1:3" ht="15" x14ac:dyDescent="0.2">
      <c r="A46" s="335"/>
    </row>
    <row r="47" spans="1:3" ht="15" x14ac:dyDescent="0.2">
      <c r="A47" s="335"/>
    </row>
    <row r="49" spans="1:1" ht="15" x14ac:dyDescent="0.2">
      <c r="A49" s="335"/>
    </row>
  </sheetData>
  <mergeCells count="2"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7"/>
  <sheetViews>
    <sheetView workbookViewId="0">
      <selection activeCell="K6" sqref="K6"/>
    </sheetView>
  </sheetViews>
  <sheetFormatPr defaultRowHeight="12.75" x14ac:dyDescent="0.2"/>
  <cols>
    <col min="3" max="3" width="33.5703125" customWidth="1"/>
    <col min="4" max="4" width="13" customWidth="1"/>
    <col min="5" max="5" width="12.140625" customWidth="1"/>
  </cols>
  <sheetData>
    <row r="1" spans="1:5" x14ac:dyDescent="0.2">
      <c r="A1" t="s">
        <v>495</v>
      </c>
    </row>
    <row r="3" spans="1:5" x14ac:dyDescent="0.2">
      <c r="A3" s="225" t="s">
        <v>290</v>
      </c>
      <c r="B3" s="225"/>
      <c r="C3" s="225"/>
    </row>
    <row r="4" spans="1:5" x14ac:dyDescent="0.2">
      <c r="A4" s="225" t="s">
        <v>468</v>
      </c>
      <c r="B4" s="225"/>
      <c r="C4" s="225"/>
    </row>
    <row r="6" spans="1:5" ht="26.25" thickBot="1" x14ac:dyDescent="0.25">
      <c r="D6" s="371" t="s">
        <v>469</v>
      </c>
      <c r="E6" s="371" t="s">
        <v>470</v>
      </c>
    </row>
    <row r="7" spans="1:5" ht="13.5" thickBot="1" x14ac:dyDescent="0.25">
      <c r="A7" s="445" t="s">
        <v>304</v>
      </c>
      <c r="B7" s="437"/>
      <c r="C7" s="437"/>
      <c r="D7" s="449"/>
    </row>
    <row r="8" spans="1:5" ht="13.5" thickBot="1" x14ac:dyDescent="0.25">
      <c r="A8" s="442" t="s">
        <v>387</v>
      </c>
      <c r="B8" s="443"/>
      <c r="C8" s="444"/>
      <c r="D8" s="318">
        <v>15337</v>
      </c>
      <c r="E8" s="318">
        <v>15337</v>
      </c>
    </row>
    <row r="9" spans="1:5" ht="13.5" thickBot="1" x14ac:dyDescent="0.25">
      <c r="A9" s="442" t="s">
        <v>388</v>
      </c>
      <c r="B9" s="443"/>
      <c r="C9" s="444"/>
      <c r="D9" s="337">
        <v>80000</v>
      </c>
      <c r="E9" s="337">
        <v>80000</v>
      </c>
    </row>
    <row r="10" spans="1:5" ht="13.5" thickBot="1" x14ac:dyDescent="0.25">
      <c r="A10" s="442" t="s">
        <v>389</v>
      </c>
      <c r="B10" s="443"/>
      <c r="C10" s="444"/>
      <c r="D10" s="338">
        <v>13000000</v>
      </c>
      <c r="E10" s="338">
        <v>13000000</v>
      </c>
    </row>
    <row r="11" spans="1:5" ht="13.5" thickBot="1" x14ac:dyDescent="0.25">
      <c r="A11" s="442" t="s">
        <v>390</v>
      </c>
      <c r="B11" s="443"/>
      <c r="C11" s="444"/>
      <c r="D11" s="338">
        <v>3510000</v>
      </c>
      <c r="E11" s="338">
        <v>3510000</v>
      </c>
    </row>
    <row r="12" spans="1:5" ht="13.5" thickBot="1" x14ac:dyDescent="0.25">
      <c r="A12" s="320" t="s">
        <v>391</v>
      </c>
      <c r="B12" s="321"/>
      <c r="C12" s="322"/>
      <c r="D12" s="340">
        <f>SUM(D8:D11)</f>
        <v>16605337</v>
      </c>
      <c r="E12" s="340">
        <f>SUM(E8:E11)</f>
        <v>16605337</v>
      </c>
    </row>
    <row r="13" spans="1:5" ht="13.5" thickBot="1" x14ac:dyDescent="0.25">
      <c r="A13" s="314" t="s">
        <v>392</v>
      </c>
      <c r="B13" s="315"/>
      <c r="C13" s="339"/>
      <c r="D13" s="338">
        <v>23628324</v>
      </c>
      <c r="E13" s="338">
        <v>23628324</v>
      </c>
    </row>
    <row r="14" spans="1:5" ht="13.5" thickBot="1" x14ac:dyDescent="0.25">
      <c r="A14" s="314" t="s">
        <v>393</v>
      </c>
      <c r="B14" s="315"/>
      <c r="C14" s="339"/>
      <c r="D14" s="338">
        <v>0</v>
      </c>
      <c r="E14" s="338">
        <v>0</v>
      </c>
    </row>
    <row r="15" spans="1:5" ht="13.5" thickBot="1" x14ac:dyDescent="0.25">
      <c r="A15" s="445" t="s">
        <v>394</v>
      </c>
      <c r="B15" s="437"/>
      <c r="C15" s="438"/>
      <c r="D15" s="340">
        <f>SUM(D13:D14)</f>
        <v>23628324</v>
      </c>
      <c r="E15" s="340">
        <f>SUM(E13:E14)</f>
        <v>23628324</v>
      </c>
    </row>
    <row r="16" spans="1:5" ht="13.5" thickBot="1" x14ac:dyDescent="0.25">
      <c r="A16" s="320" t="s">
        <v>395</v>
      </c>
      <c r="B16" s="321"/>
      <c r="C16" s="322"/>
      <c r="D16" s="340">
        <v>3066339</v>
      </c>
      <c r="E16" s="340">
        <v>3066339</v>
      </c>
    </row>
    <row r="17" spans="1:5" ht="13.5" thickBot="1" x14ac:dyDescent="0.25">
      <c r="A17" s="445" t="s">
        <v>396</v>
      </c>
      <c r="B17" s="437"/>
      <c r="C17" s="438"/>
      <c r="D17" s="323">
        <f>D12+D15+D16</f>
        <v>43300000</v>
      </c>
      <c r="E17" s="323">
        <f>E12+E15+E16</f>
        <v>43300000</v>
      </c>
    </row>
    <row r="18" spans="1:5" ht="13.5" thickBot="1" x14ac:dyDescent="0.25">
      <c r="A18" s="316"/>
      <c r="B18" s="286"/>
      <c r="C18" s="317"/>
      <c r="D18" s="319"/>
      <c r="E18" s="372"/>
    </row>
    <row r="19" spans="1:5" ht="14.25" thickTop="1" thickBot="1" x14ac:dyDescent="0.25">
      <c r="A19" s="446" t="s">
        <v>308</v>
      </c>
      <c r="B19" s="447"/>
      <c r="C19" s="447"/>
      <c r="D19" s="448"/>
      <c r="E19" s="354"/>
    </row>
    <row r="20" spans="1:5" ht="14.25" thickTop="1" thickBot="1" x14ac:dyDescent="0.25">
      <c r="A20" s="439" t="s">
        <v>367</v>
      </c>
      <c r="B20" s="440"/>
      <c r="C20" s="441"/>
      <c r="D20" s="341">
        <v>13648600</v>
      </c>
      <c r="E20" s="341">
        <v>13223230</v>
      </c>
    </row>
    <row r="21" spans="1:5" ht="13.5" thickBot="1" x14ac:dyDescent="0.25">
      <c r="A21" s="442" t="s">
        <v>436</v>
      </c>
      <c r="B21" s="443"/>
      <c r="C21" s="444"/>
      <c r="D21" s="338">
        <v>600000</v>
      </c>
      <c r="E21" s="338">
        <v>660000</v>
      </c>
    </row>
    <row r="22" spans="1:5" ht="13.5" thickBot="1" x14ac:dyDescent="0.25">
      <c r="A22" s="442" t="s">
        <v>426</v>
      </c>
      <c r="B22" s="443"/>
      <c r="C22" s="444"/>
      <c r="D22" s="338">
        <v>120000</v>
      </c>
      <c r="E22" s="338">
        <v>120000</v>
      </c>
    </row>
    <row r="23" spans="1:5" ht="13.5" thickBot="1" x14ac:dyDescent="0.25">
      <c r="A23" s="442" t="s">
        <v>437</v>
      </c>
      <c r="B23" s="443"/>
      <c r="C23" s="444"/>
      <c r="D23" s="338">
        <v>170500</v>
      </c>
      <c r="E23" s="338">
        <v>177700</v>
      </c>
    </row>
    <row r="24" spans="1:5" ht="13.5" thickBot="1" x14ac:dyDescent="0.25">
      <c r="A24" s="442" t="s">
        <v>479</v>
      </c>
      <c r="B24" s="443"/>
      <c r="C24" s="444"/>
      <c r="D24" s="338">
        <v>0</v>
      </c>
      <c r="E24" s="338">
        <v>67670</v>
      </c>
    </row>
    <row r="25" spans="1:5" ht="13.5" thickBot="1" x14ac:dyDescent="0.25">
      <c r="A25" s="445" t="s">
        <v>397</v>
      </c>
      <c r="B25" s="437"/>
      <c r="C25" s="438"/>
      <c r="D25" s="340">
        <f>SUM(D20:D21)</f>
        <v>14248600</v>
      </c>
      <c r="E25" s="340">
        <f>SUM(E20:E21)+E22+E23+E24</f>
        <v>14248600</v>
      </c>
    </row>
    <row r="26" spans="1:5" ht="13.5" thickBot="1" x14ac:dyDescent="0.25">
      <c r="A26" s="432" t="s">
        <v>398</v>
      </c>
      <c r="B26" s="432"/>
      <c r="C26" s="432"/>
      <c r="D26" s="342">
        <v>2141961</v>
      </c>
      <c r="E26" s="342">
        <v>2141961</v>
      </c>
    </row>
    <row r="27" spans="1:5" ht="13.5" thickBot="1" x14ac:dyDescent="0.25">
      <c r="A27" s="432" t="s">
        <v>399</v>
      </c>
      <c r="B27" s="432"/>
      <c r="C27" s="432"/>
      <c r="D27" s="342">
        <v>102000</v>
      </c>
      <c r="E27" s="342">
        <v>102000</v>
      </c>
    </row>
    <row r="28" spans="1:5" ht="13.5" thickBot="1" x14ac:dyDescent="0.25">
      <c r="A28" s="437" t="s">
        <v>400</v>
      </c>
      <c r="B28" s="437"/>
      <c r="C28" s="437"/>
      <c r="D28" s="340">
        <f>SUM(D26:D27)</f>
        <v>2243961</v>
      </c>
      <c r="E28" s="340">
        <f>SUM(E26:E27)</f>
        <v>2243961</v>
      </c>
    </row>
    <row r="29" spans="1:5" ht="13.5" thickBot="1" x14ac:dyDescent="0.25">
      <c r="A29" s="432" t="s">
        <v>401</v>
      </c>
      <c r="B29" s="432"/>
      <c r="C29" s="433"/>
      <c r="D29" s="337">
        <v>16000000</v>
      </c>
      <c r="E29" s="337">
        <v>14836430</v>
      </c>
    </row>
    <row r="30" spans="1:5" ht="13.5" thickBot="1" x14ac:dyDescent="0.25">
      <c r="A30" s="432" t="s">
        <v>402</v>
      </c>
      <c r="B30" s="432"/>
      <c r="C30" s="433"/>
      <c r="D30" s="337">
        <v>200000</v>
      </c>
      <c r="E30" s="337">
        <v>200000</v>
      </c>
    </row>
    <row r="31" spans="1:5" ht="13.5" thickBot="1" x14ac:dyDescent="0.25">
      <c r="A31" s="432" t="s">
        <v>403</v>
      </c>
      <c r="B31" s="432"/>
      <c r="C31" s="433"/>
      <c r="D31" s="337">
        <v>4700000</v>
      </c>
      <c r="E31" s="337">
        <v>5863570</v>
      </c>
    </row>
    <row r="32" spans="1:5" ht="13.5" thickBot="1" x14ac:dyDescent="0.25">
      <c r="A32" s="432" t="s">
        <v>409</v>
      </c>
      <c r="B32" s="432"/>
      <c r="C32" s="433"/>
      <c r="D32" s="337">
        <v>3607439</v>
      </c>
      <c r="E32" s="337">
        <v>3607439</v>
      </c>
    </row>
    <row r="33" spans="1:5" ht="13.5" thickBot="1" x14ac:dyDescent="0.25">
      <c r="A33" s="432" t="s">
        <v>410</v>
      </c>
      <c r="B33" s="432"/>
      <c r="C33" s="433"/>
      <c r="D33" s="337">
        <v>1300000</v>
      </c>
      <c r="E33" s="337">
        <v>1361000</v>
      </c>
    </row>
    <row r="34" spans="1:5" ht="13.5" thickBot="1" x14ac:dyDescent="0.25">
      <c r="A34" s="437" t="s">
        <v>385</v>
      </c>
      <c r="B34" s="437"/>
      <c r="C34" s="438"/>
      <c r="D34" s="344">
        <f>SUM(D29:D33)</f>
        <v>25807439</v>
      </c>
      <c r="E34" s="344">
        <f>SUM(E29:E33)</f>
        <v>25868439</v>
      </c>
    </row>
    <row r="35" spans="1:5" ht="13.5" thickBot="1" x14ac:dyDescent="0.25">
      <c r="A35" s="437" t="s">
        <v>467</v>
      </c>
      <c r="B35" s="437"/>
      <c r="C35" s="438"/>
      <c r="D35" s="344">
        <v>1000000</v>
      </c>
      <c r="E35" s="344">
        <v>1000000</v>
      </c>
    </row>
    <row r="36" spans="1:5" ht="13.5" thickBot="1" x14ac:dyDescent="0.25">
      <c r="A36" s="434" t="s">
        <v>404</v>
      </c>
      <c r="B36" s="435"/>
      <c r="C36" s="436"/>
      <c r="D36" s="343">
        <f>D25+D28+D34+D35</f>
        <v>43300000</v>
      </c>
      <c r="E36" s="343">
        <f>E25+E28+E34+E35</f>
        <v>43361000</v>
      </c>
    </row>
    <row r="37" spans="1:5" ht="13.5" thickTop="1" x14ac:dyDescent="0.2">
      <c r="A37" s="299"/>
      <c r="B37" s="299"/>
      <c r="C37" s="299"/>
      <c r="D37" s="299"/>
    </row>
  </sheetData>
  <mergeCells count="25">
    <mergeCell ref="A19:D19"/>
    <mergeCell ref="A7:D7"/>
    <mergeCell ref="A8:C8"/>
    <mergeCell ref="A9:C9"/>
    <mergeCell ref="A10:C10"/>
    <mergeCell ref="A11:C11"/>
    <mergeCell ref="A15:C15"/>
    <mergeCell ref="A17:C17"/>
    <mergeCell ref="A20:C20"/>
    <mergeCell ref="A21:C21"/>
    <mergeCell ref="A25:C25"/>
    <mergeCell ref="A28:C28"/>
    <mergeCell ref="A26:C26"/>
    <mergeCell ref="A27:C27"/>
    <mergeCell ref="A22:C22"/>
    <mergeCell ref="A23:C23"/>
    <mergeCell ref="A24:C24"/>
    <mergeCell ref="A29:C29"/>
    <mergeCell ref="A30:C30"/>
    <mergeCell ref="A31:C31"/>
    <mergeCell ref="A36:C36"/>
    <mergeCell ref="A34:C34"/>
    <mergeCell ref="A33:C33"/>
    <mergeCell ref="A35:C35"/>
    <mergeCell ref="A32:C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64"/>
  <sheetViews>
    <sheetView zoomScalePageLayoutView="60" workbookViewId="0">
      <selection activeCell="H7" sqref="H7"/>
    </sheetView>
  </sheetViews>
  <sheetFormatPr defaultRowHeight="12.75" x14ac:dyDescent="0.2"/>
  <cols>
    <col min="1" max="1" width="4.7109375" style="1"/>
    <col min="2" max="2" width="71.5703125" style="1" customWidth="1"/>
    <col min="3" max="3" width="0" style="1" hidden="1"/>
    <col min="4" max="4" width="16.5703125" style="1"/>
    <col min="5" max="5" width="16.7109375" style="1" customWidth="1"/>
    <col min="6" max="6" width="1.85546875" style="1" hidden="1" customWidth="1"/>
    <col min="7" max="7" width="13.42578125" style="1" bestFit="1" customWidth="1"/>
    <col min="8" max="1025" width="9.42578125" style="1"/>
  </cols>
  <sheetData>
    <row r="1" spans="1:6" x14ac:dyDescent="0.2">
      <c r="B1" s="390" t="s">
        <v>484</v>
      </c>
      <c r="C1" s="390"/>
      <c r="D1" s="390"/>
      <c r="E1" s="390"/>
      <c r="F1" s="390"/>
    </row>
    <row r="2" spans="1:6" ht="9.75" customHeight="1" x14ac:dyDescent="0.2">
      <c r="B2" s="27"/>
      <c r="C2" s="27"/>
      <c r="D2" s="27"/>
      <c r="E2" s="27"/>
    </row>
    <row r="3" spans="1:6" ht="12.75" customHeight="1" x14ac:dyDescent="0.2">
      <c r="A3" s="398" t="s">
        <v>281</v>
      </c>
      <c r="B3" s="398"/>
      <c r="C3" s="398"/>
      <c r="D3" s="398"/>
      <c r="E3" s="398"/>
      <c r="F3" s="398"/>
    </row>
    <row r="4" spans="1:6" ht="7.5" customHeight="1" x14ac:dyDescent="0.2">
      <c r="B4" s="28"/>
      <c r="C4" s="28"/>
      <c r="D4" s="27"/>
    </row>
    <row r="5" spans="1:6" x14ac:dyDescent="0.2">
      <c r="A5" s="399" t="s">
        <v>55</v>
      </c>
      <c r="B5" s="399"/>
      <c r="C5" s="399"/>
      <c r="D5" s="399"/>
      <c r="E5" s="399"/>
      <c r="F5" s="399"/>
    </row>
    <row r="6" spans="1:6" ht="12.75" customHeight="1" x14ac:dyDescent="0.2">
      <c r="B6" s="28"/>
      <c r="C6" s="28"/>
      <c r="D6" s="27"/>
      <c r="E6" s="29"/>
      <c r="F6" s="29" t="s">
        <v>56</v>
      </c>
    </row>
    <row r="7" spans="1:6" x14ac:dyDescent="0.2">
      <c r="A7" s="30"/>
      <c r="B7" s="400" t="s">
        <v>3</v>
      </c>
      <c r="C7" s="400"/>
      <c r="D7" s="31" t="s">
        <v>58</v>
      </c>
      <c r="E7" s="362" t="s">
        <v>473</v>
      </c>
      <c r="F7" s="33"/>
    </row>
    <row r="8" spans="1:6" x14ac:dyDescent="0.2">
      <c r="A8" s="11" t="s">
        <v>7</v>
      </c>
      <c r="B8" s="34" t="s">
        <v>57</v>
      </c>
      <c r="C8" s="21"/>
      <c r="D8" s="35" t="s">
        <v>156</v>
      </c>
      <c r="E8" s="35" t="s">
        <v>156</v>
      </c>
      <c r="F8" s="36"/>
    </row>
    <row r="9" spans="1:6" x14ac:dyDescent="0.2">
      <c r="A9" s="37" t="s">
        <v>11</v>
      </c>
      <c r="B9" s="38" t="s">
        <v>59</v>
      </c>
      <c r="C9" s="38"/>
      <c r="D9" s="38">
        <f>SUM(D10:D17)</f>
        <v>72457960</v>
      </c>
      <c r="E9" s="38">
        <f>SUM(E10:E17)</f>
        <v>72841079</v>
      </c>
      <c r="F9" s="40"/>
    </row>
    <row r="10" spans="1:6" x14ac:dyDescent="0.2">
      <c r="A10" s="37" t="s">
        <v>14</v>
      </c>
      <c r="B10" s="21" t="s">
        <v>60</v>
      </c>
      <c r="C10" s="21"/>
      <c r="D10" s="41">
        <v>42959740</v>
      </c>
      <c r="E10" s="41">
        <v>42959740</v>
      </c>
      <c r="F10" s="42"/>
    </row>
    <row r="11" spans="1:6" x14ac:dyDescent="0.2">
      <c r="A11" s="37" t="s">
        <v>15</v>
      </c>
      <c r="B11" s="21" t="s">
        <v>61</v>
      </c>
      <c r="C11" s="21"/>
      <c r="D11" s="41">
        <v>5586840</v>
      </c>
      <c r="E11" s="41">
        <v>5586840</v>
      </c>
      <c r="F11" s="42"/>
    </row>
    <row r="12" spans="1:6" x14ac:dyDescent="0.2">
      <c r="A12" s="37" t="s">
        <v>16</v>
      </c>
      <c r="B12" s="21" t="s">
        <v>62</v>
      </c>
      <c r="C12" s="21"/>
      <c r="D12" s="41">
        <v>5216000</v>
      </c>
      <c r="E12" s="41">
        <v>5216000</v>
      </c>
      <c r="F12" s="42"/>
    </row>
    <row r="13" spans="1:6" x14ac:dyDescent="0.2">
      <c r="A13" s="37" t="s">
        <v>17</v>
      </c>
      <c r="B13" s="21" t="s">
        <v>63</v>
      </c>
      <c r="C13" s="21"/>
      <c r="D13" s="41">
        <v>3573648</v>
      </c>
      <c r="E13" s="41">
        <v>3573648</v>
      </c>
      <c r="F13" s="42"/>
    </row>
    <row r="14" spans="1:6" x14ac:dyDescent="0.2">
      <c r="A14" s="37" t="s">
        <v>19</v>
      </c>
      <c r="B14" s="21" t="s">
        <v>64</v>
      </c>
      <c r="C14" s="21"/>
      <c r="D14" s="41">
        <v>7086032</v>
      </c>
      <c r="E14" s="41">
        <v>7086032</v>
      </c>
      <c r="F14" s="42"/>
    </row>
    <row r="15" spans="1:6" x14ac:dyDescent="0.2">
      <c r="A15" s="37" t="s">
        <v>21</v>
      </c>
      <c r="B15" s="21" t="s">
        <v>65</v>
      </c>
      <c r="C15" s="21"/>
      <c r="D15" s="41">
        <v>8000000</v>
      </c>
      <c r="E15" s="41">
        <v>8383119</v>
      </c>
      <c r="F15" s="42"/>
    </row>
    <row r="16" spans="1:6" x14ac:dyDescent="0.2">
      <c r="A16" s="37">
        <v>8</v>
      </c>
      <c r="B16" s="21" t="s">
        <v>282</v>
      </c>
      <c r="C16" s="21"/>
      <c r="D16" s="41">
        <v>35700</v>
      </c>
      <c r="E16" s="41">
        <v>35700</v>
      </c>
      <c r="F16" s="42"/>
    </row>
    <row r="17" spans="1:6" x14ac:dyDescent="0.2">
      <c r="A17" s="37">
        <v>9</v>
      </c>
      <c r="B17" s="21" t="s">
        <v>280</v>
      </c>
      <c r="C17" s="21"/>
      <c r="D17" s="41">
        <v>0</v>
      </c>
      <c r="E17" s="41">
        <v>0</v>
      </c>
      <c r="F17" s="42"/>
    </row>
    <row r="18" spans="1:6" x14ac:dyDescent="0.2">
      <c r="A18" s="37">
        <v>10</v>
      </c>
      <c r="B18" s="38" t="s">
        <v>66</v>
      </c>
      <c r="C18" s="38"/>
      <c r="D18" s="43">
        <f>SUM(D19:D22)</f>
        <v>29655250</v>
      </c>
      <c r="E18" s="43">
        <f>SUM(E19:E22)</f>
        <v>30453250</v>
      </c>
      <c r="F18" s="45"/>
    </row>
    <row r="19" spans="1:6" x14ac:dyDescent="0.2">
      <c r="A19" s="37">
        <v>11</v>
      </c>
      <c r="B19" s="21" t="s">
        <v>421</v>
      </c>
      <c r="C19" s="21"/>
      <c r="D19" s="41">
        <v>18959850</v>
      </c>
      <c r="E19" s="41">
        <v>19757850</v>
      </c>
      <c r="F19" s="42"/>
    </row>
    <row r="20" spans="1:6" x14ac:dyDescent="0.2">
      <c r="A20" s="37" t="s">
        <v>31</v>
      </c>
      <c r="B20" s="21" t="s">
        <v>67</v>
      </c>
      <c r="C20" s="21"/>
      <c r="D20" s="41">
        <v>5838000</v>
      </c>
      <c r="E20" s="41">
        <v>5838000</v>
      </c>
      <c r="F20" s="42"/>
    </row>
    <row r="21" spans="1:6" x14ac:dyDescent="0.2">
      <c r="A21" s="37" t="s">
        <v>34</v>
      </c>
      <c r="B21" s="21" t="s">
        <v>68</v>
      </c>
      <c r="C21" s="21"/>
      <c r="D21" s="41">
        <v>3993400</v>
      </c>
      <c r="E21" s="41">
        <v>3993400</v>
      </c>
      <c r="F21" s="42"/>
    </row>
    <row r="22" spans="1:6" x14ac:dyDescent="0.2">
      <c r="A22" s="37" t="s">
        <v>37</v>
      </c>
      <c r="B22" s="21" t="s">
        <v>69</v>
      </c>
      <c r="C22" s="21"/>
      <c r="D22" s="41">
        <v>864000</v>
      </c>
      <c r="E22" s="41">
        <v>864000</v>
      </c>
      <c r="F22" s="42"/>
    </row>
    <row r="23" spans="1:6" x14ac:dyDescent="0.2">
      <c r="A23" s="37" t="s">
        <v>39</v>
      </c>
      <c r="B23" s="38" t="s">
        <v>70</v>
      </c>
      <c r="C23" s="38"/>
      <c r="D23" s="43">
        <f>SUM(D24:D32)</f>
        <v>49686194</v>
      </c>
      <c r="E23" s="43">
        <f>SUM(E24:E32)</f>
        <v>49830715</v>
      </c>
      <c r="F23" s="45"/>
    </row>
    <row r="24" spans="1:6" x14ac:dyDescent="0.2">
      <c r="A24" s="37" t="s">
        <v>41</v>
      </c>
      <c r="B24" s="21" t="s">
        <v>71</v>
      </c>
      <c r="C24" s="21"/>
      <c r="D24" s="41">
        <v>14926410</v>
      </c>
      <c r="E24" s="41">
        <v>14926410</v>
      </c>
      <c r="F24" s="42"/>
    </row>
    <row r="25" spans="1:6" x14ac:dyDescent="0.2">
      <c r="A25" s="37" t="s">
        <v>72</v>
      </c>
      <c r="B25" s="21" t="s">
        <v>283</v>
      </c>
      <c r="C25" s="21"/>
      <c r="D25" s="41">
        <v>4100000</v>
      </c>
      <c r="E25" s="41">
        <v>4256200</v>
      </c>
      <c r="F25" s="42"/>
    </row>
    <row r="26" spans="1:6" x14ac:dyDescent="0.2">
      <c r="A26" s="37" t="s">
        <v>73</v>
      </c>
      <c r="B26" s="21" t="s">
        <v>284</v>
      </c>
      <c r="C26" s="46"/>
      <c r="D26" s="41">
        <v>4479000</v>
      </c>
      <c r="E26" s="41">
        <v>4579000</v>
      </c>
      <c r="F26" s="42"/>
    </row>
    <row r="27" spans="1:6" x14ac:dyDescent="0.2">
      <c r="A27" s="37" t="s">
        <v>74</v>
      </c>
      <c r="B27" s="21" t="s">
        <v>75</v>
      </c>
      <c r="C27" s="46"/>
      <c r="D27" s="41">
        <v>0</v>
      </c>
      <c r="E27" s="41">
        <v>0</v>
      </c>
      <c r="F27" s="42"/>
    </row>
    <row r="28" spans="1:6" x14ac:dyDescent="0.2">
      <c r="A28" s="37" t="s">
        <v>76</v>
      </c>
      <c r="B28" s="21" t="s">
        <v>77</v>
      </c>
      <c r="C28" s="46"/>
      <c r="D28" s="41">
        <v>0</v>
      </c>
      <c r="E28" s="41">
        <v>0</v>
      </c>
      <c r="F28" s="42"/>
    </row>
    <row r="29" spans="1:6" x14ac:dyDescent="0.2">
      <c r="A29" s="37" t="s">
        <v>78</v>
      </c>
      <c r="B29" s="21" t="s">
        <v>79</v>
      </c>
      <c r="C29" s="46"/>
      <c r="D29" s="41">
        <v>0</v>
      </c>
      <c r="E29" s="41">
        <v>0</v>
      </c>
      <c r="F29" s="42"/>
    </row>
    <row r="30" spans="1:6" x14ac:dyDescent="0.2">
      <c r="A30" s="37" t="s">
        <v>80</v>
      </c>
      <c r="B30" s="47" t="s">
        <v>81</v>
      </c>
      <c r="C30" s="46"/>
      <c r="D30" s="41">
        <v>11985924</v>
      </c>
      <c r="E30" s="41">
        <v>11863985</v>
      </c>
      <c r="F30" s="42"/>
    </row>
    <row r="31" spans="1:6" x14ac:dyDescent="0.2">
      <c r="A31" s="37" t="s">
        <v>82</v>
      </c>
      <c r="B31" s="47" t="s">
        <v>422</v>
      </c>
      <c r="C31" s="46"/>
      <c r="D31" s="41">
        <v>11642400</v>
      </c>
      <c r="E31" s="41">
        <v>11642400</v>
      </c>
      <c r="F31" s="42"/>
    </row>
    <row r="32" spans="1:6" x14ac:dyDescent="0.2">
      <c r="A32" s="37">
        <v>23</v>
      </c>
      <c r="B32" s="47" t="s">
        <v>83</v>
      </c>
      <c r="C32" s="46"/>
      <c r="D32" s="41">
        <v>2552460</v>
      </c>
      <c r="E32" s="41">
        <v>2562720</v>
      </c>
      <c r="F32" s="42"/>
    </row>
    <row r="33" spans="1:6" x14ac:dyDescent="0.2">
      <c r="A33" s="37">
        <v>24</v>
      </c>
      <c r="B33" s="34" t="s">
        <v>84</v>
      </c>
      <c r="C33" s="48"/>
      <c r="D33" s="43">
        <v>2289350</v>
      </c>
      <c r="E33" s="43">
        <v>2327330</v>
      </c>
      <c r="F33" s="49"/>
    </row>
    <row r="34" spans="1:6" x14ac:dyDescent="0.2">
      <c r="A34" s="37">
        <v>25</v>
      </c>
      <c r="B34" s="34" t="s">
        <v>85</v>
      </c>
      <c r="C34" s="48"/>
      <c r="D34" s="43">
        <v>0</v>
      </c>
      <c r="E34" s="43">
        <v>4630422</v>
      </c>
      <c r="F34" s="49"/>
    </row>
    <row r="35" spans="1:6" x14ac:dyDescent="0.2">
      <c r="A35" s="37">
        <v>26</v>
      </c>
      <c r="B35" s="34" t="s">
        <v>86</v>
      </c>
      <c r="C35" s="48"/>
      <c r="D35" s="43">
        <v>0</v>
      </c>
      <c r="E35" s="43">
        <v>1985760</v>
      </c>
      <c r="F35" s="49"/>
    </row>
    <row r="36" spans="1:6" x14ac:dyDescent="0.2">
      <c r="A36" s="37">
        <v>27</v>
      </c>
      <c r="B36" s="34" t="s">
        <v>87</v>
      </c>
      <c r="C36" s="34"/>
      <c r="D36" s="43">
        <f>D34+D33+D23+D18+D9+D35</f>
        <v>154088754</v>
      </c>
      <c r="E36" s="43">
        <f>E34+E33+E23+E18+E9+E35</f>
        <v>162068556</v>
      </c>
      <c r="F36" s="45"/>
    </row>
    <row r="37" spans="1:6" x14ac:dyDescent="0.2">
      <c r="A37" s="37">
        <v>28</v>
      </c>
      <c r="B37" s="47" t="s">
        <v>423</v>
      </c>
      <c r="C37" s="46"/>
      <c r="D37" s="41">
        <v>0</v>
      </c>
      <c r="E37" s="41">
        <v>0</v>
      </c>
      <c r="F37" s="42"/>
    </row>
    <row r="38" spans="1:6" x14ac:dyDescent="0.2">
      <c r="A38" s="37">
        <v>29</v>
      </c>
      <c r="B38" s="47" t="s">
        <v>285</v>
      </c>
      <c r="C38" s="34"/>
      <c r="D38" s="50">
        <v>6150000</v>
      </c>
      <c r="E38" s="50">
        <v>6150000</v>
      </c>
      <c r="F38" s="42"/>
    </row>
    <row r="39" spans="1:6" x14ac:dyDescent="0.2">
      <c r="A39" s="37">
        <v>30</v>
      </c>
      <c r="B39" s="47" t="s">
        <v>88</v>
      </c>
      <c r="C39" s="34"/>
      <c r="D39" s="50">
        <v>0</v>
      </c>
      <c r="E39" s="50">
        <v>18796738</v>
      </c>
      <c r="F39" s="42"/>
    </row>
    <row r="40" spans="1:6" x14ac:dyDescent="0.2">
      <c r="A40" s="37">
        <v>31</v>
      </c>
      <c r="B40" s="47" t="s">
        <v>89</v>
      </c>
      <c r="C40" s="34"/>
      <c r="D40" s="50">
        <v>0</v>
      </c>
      <c r="E40" s="50">
        <v>0</v>
      </c>
      <c r="F40" s="42"/>
    </row>
    <row r="41" spans="1:6" x14ac:dyDescent="0.2">
      <c r="A41" s="37">
        <v>32</v>
      </c>
      <c r="B41" s="34" t="s">
        <v>90</v>
      </c>
      <c r="C41" s="34"/>
      <c r="D41" s="43">
        <f>SUM(D36:D40)</f>
        <v>160238754</v>
      </c>
      <c r="E41" s="43">
        <f>SUM(E36:E40)</f>
        <v>187015294</v>
      </c>
      <c r="F41" s="45"/>
    </row>
    <row r="42" spans="1:6" x14ac:dyDescent="0.2">
      <c r="A42" s="37">
        <v>33</v>
      </c>
      <c r="B42" s="34" t="s">
        <v>91</v>
      </c>
      <c r="C42" s="34"/>
      <c r="D42" s="43">
        <v>0</v>
      </c>
      <c r="E42" s="43">
        <v>51100830</v>
      </c>
      <c r="F42" s="49"/>
    </row>
    <row r="43" spans="1:6" x14ac:dyDescent="0.2">
      <c r="A43" s="37">
        <v>34</v>
      </c>
      <c r="B43" s="34" t="s">
        <v>92</v>
      </c>
      <c r="C43" s="34"/>
      <c r="D43" s="43">
        <v>25000000</v>
      </c>
      <c r="E43" s="43">
        <v>25000000</v>
      </c>
      <c r="F43" s="49"/>
    </row>
    <row r="44" spans="1:6" x14ac:dyDescent="0.2">
      <c r="A44" s="37">
        <v>35</v>
      </c>
      <c r="B44" s="34" t="s">
        <v>93</v>
      </c>
      <c r="C44" s="34"/>
      <c r="D44" s="43">
        <v>11364958</v>
      </c>
      <c r="E44" s="43">
        <v>11364443</v>
      </c>
      <c r="F44" s="49"/>
    </row>
    <row r="45" spans="1:6" x14ac:dyDescent="0.2">
      <c r="A45" s="37">
        <v>36</v>
      </c>
      <c r="B45" s="51" t="s">
        <v>94</v>
      </c>
      <c r="C45" s="34"/>
      <c r="D45" s="43">
        <v>0</v>
      </c>
      <c r="E45" s="43">
        <v>0</v>
      </c>
      <c r="F45" s="49"/>
    </row>
    <row r="46" spans="1:6" x14ac:dyDescent="0.2">
      <c r="A46" s="37">
        <v>37</v>
      </c>
      <c r="B46" s="51" t="s">
        <v>286</v>
      </c>
      <c r="C46" s="34"/>
      <c r="D46" s="52">
        <v>1000000</v>
      </c>
      <c r="E46" s="52">
        <v>1000000</v>
      </c>
      <c r="F46" s="49"/>
    </row>
    <row r="47" spans="1:6" x14ac:dyDescent="0.2">
      <c r="A47" s="37">
        <v>38</v>
      </c>
      <c r="B47" s="51" t="s">
        <v>462</v>
      </c>
      <c r="C47" s="34"/>
      <c r="D47" s="52">
        <v>21000000</v>
      </c>
      <c r="E47" s="52">
        <v>21000000</v>
      </c>
      <c r="F47" s="49"/>
    </row>
    <row r="48" spans="1:6" x14ac:dyDescent="0.2">
      <c r="A48" s="53">
        <v>39</v>
      </c>
      <c r="B48" s="54" t="s">
        <v>95</v>
      </c>
      <c r="C48" s="55"/>
      <c r="D48" s="25">
        <f>SUM(D41:D47)</f>
        <v>218603712</v>
      </c>
      <c r="E48" s="25">
        <f>SUM(E41:E47)</f>
        <v>296480567</v>
      </c>
      <c r="F48" s="57"/>
    </row>
    <row r="49" spans="1:7" ht="7.5" customHeight="1" x14ac:dyDescent="0.2">
      <c r="A49" s="58"/>
      <c r="B49" s="59"/>
      <c r="C49" s="60"/>
      <c r="D49" s="58"/>
      <c r="E49" s="61"/>
    </row>
    <row r="50" spans="1:7" ht="13.35" customHeight="1" x14ac:dyDescent="0.2">
      <c r="A50" s="396" t="s">
        <v>96</v>
      </c>
      <c r="B50" s="396"/>
      <c r="C50" s="396"/>
      <c r="D50" s="396"/>
      <c r="E50" s="396"/>
      <c r="F50" s="396"/>
    </row>
    <row r="51" spans="1:7" ht="7.5" customHeight="1" x14ac:dyDescent="0.2">
      <c r="A51" s="62"/>
      <c r="B51" s="63"/>
      <c r="C51" s="64"/>
      <c r="D51" s="62"/>
      <c r="E51" s="65"/>
      <c r="F51" s="65"/>
    </row>
    <row r="52" spans="1:7" ht="12.75" customHeight="1" x14ac:dyDescent="0.2">
      <c r="A52" s="4"/>
      <c r="B52" s="396"/>
      <c r="C52" s="396"/>
      <c r="D52" s="66"/>
      <c r="E52" s="66"/>
      <c r="F52" s="67"/>
    </row>
    <row r="53" spans="1:7" x14ac:dyDescent="0.2">
      <c r="A53" s="68" t="s">
        <v>7</v>
      </c>
      <c r="B53" s="69" t="s">
        <v>97</v>
      </c>
      <c r="C53" s="70"/>
      <c r="D53" s="71" t="s">
        <v>58</v>
      </c>
      <c r="E53" s="71" t="s">
        <v>473</v>
      </c>
      <c r="F53" s="33"/>
    </row>
    <row r="54" spans="1:7" x14ac:dyDescent="0.2">
      <c r="A54" s="11" t="s">
        <v>11</v>
      </c>
      <c r="B54" s="51" t="s">
        <v>433</v>
      </c>
      <c r="C54" s="34"/>
      <c r="D54" s="41">
        <v>149232739</v>
      </c>
      <c r="E54" s="41">
        <v>174220884</v>
      </c>
      <c r="F54" s="42"/>
    </row>
    <row r="55" spans="1:7" x14ac:dyDescent="0.2">
      <c r="A55" s="11" t="s">
        <v>14</v>
      </c>
      <c r="B55" s="51" t="s">
        <v>98</v>
      </c>
      <c r="C55" s="34"/>
      <c r="D55" s="41">
        <v>6163549</v>
      </c>
      <c r="E55" s="41">
        <v>6163549</v>
      </c>
      <c r="F55" s="42"/>
    </row>
    <row r="56" spans="1:7" x14ac:dyDescent="0.2">
      <c r="A56" s="72" t="s">
        <v>15</v>
      </c>
      <c r="B56" s="54" t="s">
        <v>99</v>
      </c>
      <c r="C56" s="55"/>
      <c r="D56" s="73">
        <f>D54+D55</f>
        <v>155396288</v>
      </c>
      <c r="E56" s="73">
        <f>E54+E55</f>
        <v>180384433</v>
      </c>
      <c r="F56" s="74"/>
    </row>
    <row r="57" spans="1:7" ht="7.5" customHeight="1" x14ac:dyDescent="0.2">
      <c r="A57" s="4"/>
      <c r="B57" s="63"/>
      <c r="C57" s="75"/>
      <c r="D57" s="76"/>
      <c r="E57" s="77"/>
      <c r="F57" s="65"/>
    </row>
    <row r="58" spans="1:7" x14ac:dyDescent="0.2">
      <c r="A58" s="396" t="s">
        <v>100</v>
      </c>
      <c r="B58" s="396"/>
      <c r="C58" s="396"/>
      <c r="D58" s="396"/>
      <c r="E58" s="396"/>
      <c r="F58" s="396"/>
    </row>
    <row r="59" spans="1:7" ht="7.5" customHeight="1" x14ac:dyDescent="0.2">
      <c r="A59" s="4"/>
      <c r="B59" s="63"/>
      <c r="C59" s="75"/>
      <c r="D59" s="76"/>
      <c r="E59" s="77"/>
      <c r="F59" s="65"/>
    </row>
    <row r="60" spans="1:7" ht="7.5" customHeight="1" x14ac:dyDescent="0.2">
      <c r="A60" s="6"/>
      <c r="B60" s="397"/>
      <c r="C60" s="397"/>
      <c r="D60" s="79"/>
      <c r="E60" s="80"/>
      <c r="F60" s="33"/>
    </row>
    <row r="61" spans="1:7" x14ac:dyDescent="0.2">
      <c r="A61" s="81" t="s">
        <v>7</v>
      </c>
      <c r="B61" s="51" t="s">
        <v>101</v>
      </c>
      <c r="C61" s="34"/>
      <c r="D61" s="82" t="s">
        <v>58</v>
      </c>
      <c r="E61" s="82" t="s">
        <v>473</v>
      </c>
      <c r="F61" s="83"/>
    </row>
    <row r="62" spans="1:7" x14ac:dyDescent="0.2">
      <c r="A62" s="13" t="s">
        <v>11</v>
      </c>
      <c r="B62" s="51" t="s">
        <v>102</v>
      </c>
      <c r="C62" s="34"/>
      <c r="D62" s="41">
        <v>194261323</v>
      </c>
      <c r="E62" s="41">
        <v>296480567</v>
      </c>
      <c r="F62" s="42"/>
    </row>
    <row r="63" spans="1:7" x14ac:dyDescent="0.2">
      <c r="A63" s="13" t="s">
        <v>14</v>
      </c>
      <c r="B63" s="51" t="s">
        <v>99</v>
      </c>
      <c r="C63" s="34"/>
      <c r="D63" s="41">
        <v>155396288</v>
      </c>
      <c r="E63" s="41">
        <v>155396288</v>
      </c>
      <c r="F63" s="42"/>
      <c r="G63" s="77"/>
    </row>
    <row r="64" spans="1:7" x14ac:dyDescent="0.2">
      <c r="A64" s="23" t="s">
        <v>15</v>
      </c>
      <c r="B64" s="54" t="s">
        <v>103</v>
      </c>
      <c r="C64" s="55"/>
      <c r="D64" s="73">
        <f>D48+D56</f>
        <v>374000000</v>
      </c>
      <c r="E64" s="73">
        <f>E48+E56</f>
        <v>476865000</v>
      </c>
      <c r="F64" s="74"/>
    </row>
  </sheetData>
  <mergeCells count="8">
    <mergeCell ref="B52:C52"/>
    <mergeCell ref="A58:F58"/>
    <mergeCell ref="B60:C60"/>
    <mergeCell ref="B1:F1"/>
    <mergeCell ref="A3:F3"/>
    <mergeCell ref="A5:F5"/>
    <mergeCell ref="B7:C7"/>
    <mergeCell ref="A50:F50"/>
  </mergeCells>
  <pageMargins left="0.70866141732283472" right="0.70866141732283472" top="0.27559055118110237" bottom="0.23622047244094491" header="0.51181102362204722" footer="0.51181102362204722"/>
  <pageSetup paperSize="9" scale="80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86"/>
  <sheetViews>
    <sheetView zoomScalePageLayoutView="60" workbookViewId="0">
      <selection activeCell="B1" sqref="B1:E1"/>
    </sheetView>
  </sheetViews>
  <sheetFormatPr defaultRowHeight="12.75" x14ac:dyDescent="0.2"/>
  <cols>
    <col min="1" max="1" width="3.140625" style="1" customWidth="1"/>
    <col min="2" max="2" width="72.7109375" style="1" customWidth="1"/>
    <col min="3" max="3" width="15.7109375" style="1" customWidth="1"/>
    <col min="4" max="4" width="14.85546875" style="1" customWidth="1"/>
    <col min="5" max="5" width="0.140625" style="1" customWidth="1"/>
    <col min="6" max="6" width="12" style="1" bestFit="1" customWidth="1"/>
    <col min="7" max="1025" width="9.42578125" style="1"/>
  </cols>
  <sheetData>
    <row r="1" spans="1:5" ht="14.25" customHeight="1" x14ac:dyDescent="0.2">
      <c r="B1" s="401" t="s">
        <v>485</v>
      </c>
      <c r="C1" s="401"/>
      <c r="D1" s="401"/>
      <c r="E1" s="401"/>
    </row>
    <row r="2" spans="1:5" ht="7.5" customHeight="1" x14ac:dyDescent="0.2">
      <c r="B2" s="85"/>
      <c r="C2" s="85"/>
      <c r="D2" s="85"/>
      <c r="E2" s="4"/>
    </row>
    <row r="3" spans="1:5" ht="12.75" customHeight="1" x14ac:dyDescent="0.2">
      <c r="A3" s="398" t="s">
        <v>293</v>
      </c>
      <c r="B3" s="398"/>
      <c r="C3" s="398"/>
      <c r="D3" s="398"/>
      <c r="E3" s="398"/>
    </row>
    <row r="4" spans="1:5" ht="7.5" customHeight="1" x14ac:dyDescent="0.2">
      <c r="B4" s="86"/>
      <c r="C4" s="4"/>
      <c r="D4" s="4"/>
      <c r="E4" s="4"/>
    </row>
    <row r="5" spans="1:5" ht="11.85" customHeight="1" x14ac:dyDescent="0.2">
      <c r="A5" s="399" t="s">
        <v>104</v>
      </c>
      <c r="B5" s="399"/>
      <c r="C5" s="399"/>
      <c r="D5" s="399"/>
      <c r="E5" s="399"/>
    </row>
    <row r="6" spans="1:5" ht="0.75" customHeight="1" x14ac:dyDescent="0.2">
      <c r="B6" s="86"/>
      <c r="C6" s="4"/>
      <c r="D6" s="4"/>
      <c r="E6" s="4"/>
    </row>
    <row r="7" spans="1:5" ht="11.25" customHeight="1" x14ac:dyDescent="0.2">
      <c r="B7" s="86"/>
      <c r="C7" s="85" t="s">
        <v>56</v>
      </c>
      <c r="D7" s="87"/>
      <c r="E7" s="87"/>
    </row>
    <row r="8" spans="1:5" ht="13.5" customHeight="1" x14ac:dyDescent="0.2">
      <c r="A8" s="30"/>
      <c r="B8" s="78" t="s">
        <v>3</v>
      </c>
      <c r="C8" s="88" t="s">
        <v>58</v>
      </c>
      <c r="D8" s="88" t="s">
        <v>473</v>
      </c>
      <c r="E8" s="89"/>
    </row>
    <row r="9" spans="1:5" ht="12" customHeight="1" x14ac:dyDescent="0.2">
      <c r="A9" s="90" t="s">
        <v>7</v>
      </c>
      <c r="B9" s="51" t="s">
        <v>105</v>
      </c>
      <c r="C9" s="35" t="s">
        <v>156</v>
      </c>
      <c r="D9" s="35" t="s">
        <v>156</v>
      </c>
      <c r="E9" s="91"/>
    </row>
    <row r="10" spans="1:5" x14ac:dyDescent="0.2">
      <c r="A10" s="92" t="s">
        <v>11</v>
      </c>
      <c r="B10" s="47" t="s">
        <v>424</v>
      </c>
      <c r="C10" s="50">
        <v>22599800</v>
      </c>
      <c r="D10" s="50">
        <v>22599800</v>
      </c>
      <c r="E10" s="94"/>
    </row>
    <row r="11" spans="1:5" x14ac:dyDescent="0.2">
      <c r="A11" s="92" t="s">
        <v>14</v>
      </c>
      <c r="B11" s="47" t="s">
        <v>475</v>
      </c>
      <c r="C11" s="50">
        <v>5136390</v>
      </c>
      <c r="D11" s="50">
        <v>22581158</v>
      </c>
      <c r="E11" s="94"/>
    </row>
    <row r="12" spans="1:5" hidden="1" x14ac:dyDescent="0.2">
      <c r="A12" s="92"/>
      <c r="B12" s="47"/>
      <c r="C12" s="50"/>
      <c r="D12" s="50"/>
      <c r="E12" s="94"/>
    </row>
    <row r="13" spans="1:5" hidden="1" x14ac:dyDescent="0.2">
      <c r="A13" s="92"/>
      <c r="B13" s="21"/>
      <c r="C13" s="41"/>
      <c r="D13" s="41"/>
      <c r="E13" s="94"/>
    </row>
    <row r="14" spans="1:5" hidden="1" x14ac:dyDescent="0.2">
      <c r="A14" s="92"/>
      <c r="B14" s="21"/>
      <c r="C14" s="41"/>
      <c r="D14" s="41"/>
      <c r="E14" s="94"/>
    </row>
    <row r="15" spans="1:5" hidden="1" x14ac:dyDescent="0.2">
      <c r="A15" s="92"/>
      <c r="B15" s="21"/>
      <c r="C15" s="41"/>
      <c r="D15" s="41"/>
      <c r="E15" s="94"/>
    </row>
    <row r="16" spans="1:5" ht="12.75" hidden="1" customHeight="1" x14ac:dyDescent="0.2">
      <c r="A16" s="92"/>
      <c r="B16" s="21"/>
      <c r="C16" s="41"/>
      <c r="D16" s="41"/>
      <c r="E16" s="94"/>
    </row>
    <row r="17" spans="1:5" ht="12.75" customHeight="1" x14ac:dyDescent="0.2">
      <c r="A17" s="92"/>
      <c r="B17" s="21" t="s">
        <v>461</v>
      </c>
      <c r="C17" s="41">
        <v>840000</v>
      </c>
      <c r="D17" s="41">
        <v>840000</v>
      </c>
      <c r="E17" s="227"/>
    </row>
    <row r="18" spans="1:5" ht="12.75" customHeight="1" x14ac:dyDescent="0.2">
      <c r="A18" s="92"/>
      <c r="B18" s="21" t="s">
        <v>426</v>
      </c>
      <c r="C18" s="41">
        <v>270000</v>
      </c>
      <c r="D18" s="41">
        <v>270000</v>
      </c>
      <c r="E18" s="227"/>
    </row>
    <row r="19" spans="1:5" ht="12.75" customHeight="1" x14ac:dyDescent="0.2">
      <c r="A19" s="92"/>
      <c r="B19" s="21" t="s">
        <v>427</v>
      </c>
      <c r="C19" s="41">
        <v>272800</v>
      </c>
      <c r="D19" s="41">
        <v>272800</v>
      </c>
      <c r="E19" s="227"/>
    </row>
    <row r="20" spans="1:5" x14ac:dyDescent="0.2">
      <c r="A20" s="92" t="s">
        <v>21</v>
      </c>
      <c r="B20" s="34" t="s">
        <v>106</v>
      </c>
      <c r="C20" s="52">
        <f>SUM(C10:C17)+C18+C19</f>
        <v>29118990</v>
      </c>
      <c r="D20" s="52">
        <f>SUM(D10:D17)+D18+D19</f>
        <v>46563758</v>
      </c>
      <c r="E20" s="95"/>
    </row>
    <row r="21" spans="1:5" x14ac:dyDescent="0.2">
      <c r="A21" s="92">
        <v>8</v>
      </c>
      <c r="B21" s="47" t="s">
        <v>107</v>
      </c>
      <c r="C21" s="50">
        <v>8424100</v>
      </c>
      <c r="D21" s="50">
        <v>8424100</v>
      </c>
      <c r="E21" s="95"/>
    </row>
    <row r="22" spans="1:5" x14ac:dyDescent="0.2">
      <c r="A22" s="96"/>
      <c r="B22" s="47" t="s">
        <v>108</v>
      </c>
      <c r="C22" s="50">
        <v>619200</v>
      </c>
      <c r="D22" s="50">
        <v>619200</v>
      </c>
      <c r="E22" s="95"/>
    </row>
    <row r="23" spans="1:5" x14ac:dyDescent="0.2">
      <c r="A23" s="96"/>
      <c r="B23" s="47" t="s">
        <v>425</v>
      </c>
      <c r="C23" s="50">
        <v>180000</v>
      </c>
      <c r="D23" s="50">
        <v>180000</v>
      </c>
      <c r="E23" s="95"/>
    </row>
    <row r="24" spans="1:5" x14ac:dyDescent="0.2">
      <c r="A24" s="92" t="s">
        <v>23</v>
      </c>
      <c r="B24" s="34" t="s">
        <v>109</v>
      </c>
      <c r="C24" s="52">
        <f>C21+C22+C23</f>
        <v>9223300</v>
      </c>
      <c r="D24" s="52">
        <f>D21+D22+D23</f>
        <v>9223300</v>
      </c>
      <c r="E24" s="98"/>
    </row>
    <row r="25" spans="1:5" x14ac:dyDescent="0.2">
      <c r="A25" s="92" t="s">
        <v>25</v>
      </c>
      <c r="B25" s="34" t="s">
        <v>110</v>
      </c>
      <c r="C25" s="52">
        <f>C20+C24</f>
        <v>38342290</v>
      </c>
      <c r="D25" s="52">
        <f>D20+D24</f>
        <v>55787058</v>
      </c>
      <c r="E25" s="95"/>
    </row>
    <row r="26" spans="1:5" x14ac:dyDescent="0.2">
      <c r="A26" s="92" t="s">
        <v>29</v>
      </c>
      <c r="B26" s="34" t="s">
        <v>111</v>
      </c>
      <c r="C26" s="52">
        <v>5887369</v>
      </c>
      <c r="D26" s="52">
        <v>7239309</v>
      </c>
      <c r="E26" s="98"/>
    </row>
    <row r="27" spans="1:5" ht="12.75" hidden="1" customHeight="1" x14ac:dyDescent="0.2">
      <c r="A27" s="92"/>
      <c r="B27" s="99"/>
      <c r="C27" s="100"/>
      <c r="D27" s="100"/>
      <c r="E27" s="94"/>
    </row>
    <row r="28" spans="1:5" ht="11.25" customHeight="1" x14ac:dyDescent="0.2">
      <c r="A28" s="92" t="s">
        <v>34</v>
      </c>
      <c r="B28" s="99" t="s">
        <v>112</v>
      </c>
      <c r="C28" s="100">
        <v>13000000</v>
      </c>
      <c r="D28" s="100">
        <v>15359577</v>
      </c>
      <c r="E28" s="94"/>
    </row>
    <row r="29" spans="1:5" ht="12.75" hidden="1" customHeight="1" x14ac:dyDescent="0.2">
      <c r="A29" s="92"/>
      <c r="B29" s="99"/>
      <c r="C29" s="100"/>
      <c r="D29" s="100"/>
      <c r="E29" s="94"/>
    </row>
    <row r="30" spans="1:5" x14ac:dyDescent="0.2">
      <c r="A30" s="92" t="s">
        <v>39</v>
      </c>
      <c r="B30" s="101" t="s">
        <v>113</v>
      </c>
      <c r="C30" s="41">
        <v>13000000</v>
      </c>
      <c r="D30" s="41">
        <v>15359577</v>
      </c>
      <c r="E30" s="93"/>
    </row>
    <row r="31" spans="1:5" x14ac:dyDescent="0.2">
      <c r="A31" s="92" t="s">
        <v>41</v>
      </c>
      <c r="B31" s="102" t="s">
        <v>114</v>
      </c>
      <c r="C31" s="103">
        <v>500000</v>
      </c>
      <c r="D31" s="103">
        <v>500000</v>
      </c>
      <c r="E31" s="94"/>
    </row>
    <row r="32" spans="1:5" x14ac:dyDescent="0.2">
      <c r="A32" s="92" t="s">
        <v>72</v>
      </c>
      <c r="B32" s="102" t="s">
        <v>115</v>
      </c>
      <c r="C32" s="103">
        <v>1300000</v>
      </c>
      <c r="D32" s="103">
        <v>1300000</v>
      </c>
      <c r="E32" s="94"/>
    </row>
    <row r="33" spans="1:5" x14ac:dyDescent="0.2">
      <c r="A33" s="92" t="s">
        <v>73</v>
      </c>
      <c r="B33" s="21" t="s">
        <v>116</v>
      </c>
      <c r="C33" s="41">
        <v>1800000</v>
      </c>
      <c r="D33" s="41">
        <v>1800000</v>
      </c>
      <c r="E33" s="94"/>
    </row>
    <row r="34" spans="1:5" x14ac:dyDescent="0.2">
      <c r="A34" s="92" t="s">
        <v>74</v>
      </c>
      <c r="B34" s="104" t="s">
        <v>117</v>
      </c>
      <c r="C34" s="103">
        <v>4900000</v>
      </c>
      <c r="D34" s="103">
        <v>4900000</v>
      </c>
      <c r="E34" s="94"/>
    </row>
    <row r="35" spans="1:5" x14ac:dyDescent="0.2">
      <c r="A35" s="92" t="s">
        <v>76</v>
      </c>
      <c r="B35" s="104" t="s">
        <v>118</v>
      </c>
      <c r="C35" s="103">
        <v>0</v>
      </c>
      <c r="D35" s="103">
        <v>0</v>
      </c>
      <c r="E35" s="94"/>
    </row>
    <row r="36" spans="1:5" x14ac:dyDescent="0.2">
      <c r="A36" s="92" t="s">
        <v>76</v>
      </c>
      <c r="B36" s="104" t="s">
        <v>119</v>
      </c>
      <c r="C36" s="103">
        <v>3000000</v>
      </c>
      <c r="D36" s="103">
        <v>3000000</v>
      </c>
      <c r="E36" s="94"/>
    </row>
    <row r="37" spans="1:5" x14ac:dyDescent="0.2">
      <c r="A37" s="92" t="s">
        <v>78</v>
      </c>
      <c r="B37" s="104" t="s">
        <v>120</v>
      </c>
      <c r="C37" s="103">
        <v>13700000</v>
      </c>
      <c r="D37" s="103">
        <v>13730005</v>
      </c>
      <c r="E37" s="94"/>
    </row>
    <row r="38" spans="1:5" x14ac:dyDescent="0.2">
      <c r="A38" s="92" t="s">
        <v>80</v>
      </c>
      <c r="B38" s="21" t="s">
        <v>121</v>
      </c>
      <c r="C38" s="41">
        <f>C34+C35+C36+C37</f>
        <v>21600000</v>
      </c>
      <c r="D38" s="41">
        <f>D34+D35+D36+D37</f>
        <v>21630005</v>
      </c>
      <c r="E38" s="94"/>
    </row>
    <row r="39" spans="1:5" x14ac:dyDescent="0.2">
      <c r="A39" s="92" t="s">
        <v>82</v>
      </c>
      <c r="B39" s="21" t="s">
        <v>122</v>
      </c>
      <c r="C39" s="41">
        <v>35000</v>
      </c>
      <c r="D39" s="41">
        <v>35000</v>
      </c>
      <c r="E39" s="94"/>
    </row>
    <row r="40" spans="1:5" ht="10.5" customHeight="1" x14ac:dyDescent="0.2">
      <c r="A40" s="92" t="s">
        <v>123</v>
      </c>
      <c r="B40" s="104" t="s">
        <v>124</v>
      </c>
      <c r="C40" s="103">
        <v>6969609</v>
      </c>
      <c r="D40" s="103">
        <v>6969609</v>
      </c>
      <c r="E40" s="94"/>
    </row>
    <row r="41" spans="1:5" ht="12" customHeight="1" x14ac:dyDescent="0.2">
      <c r="A41" s="92">
        <v>24</v>
      </c>
      <c r="B41" s="104" t="s">
        <v>291</v>
      </c>
      <c r="C41" s="103">
        <v>900000</v>
      </c>
      <c r="D41" s="103">
        <v>900000</v>
      </c>
      <c r="E41" s="94"/>
    </row>
    <row r="42" spans="1:5" x14ac:dyDescent="0.2">
      <c r="A42" s="92" t="s">
        <v>125</v>
      </c>
      <c r="B42" s="104" t="s">
        <v>453</v>
      </c>
      <c r="C42" s="103">
        <v>555000</v>
      </c>
      <c r="D42" s="103">
        <v>555000</v>
      </c>
      <c r="E42" s="94"/>
    </row>
    <row r="43" spans="1:5" hidden="1" x14ac:dyDescent="0.2">
      <c r="A43" s="92" t="s">
        <v>127</v>
      </c>
      <c r="B43" s="104"/>
      <c r="C43" s="103"/>
      <c r="D43" s="103"/>
      <c r="E43" s="94"/>
    </row>
    <row r="44" spans="1:5" x14ac:dyDescent="0.2">
      <c r="A44" s="92" t="s">
        <v>128</v>
      </c>
      <c r="B44" s="21" t="s">
        <v>129</v>
      </c>
      <c r="C44" s="41">
        <f>SUM(C40:C42)</f>
        <v>8424609</v>
      </c>
      <c r="D44" s="41">
        <f>SUM(D40:D42)</f>
        <v>8424609</v>
      </c>
      <c r="E44" s="94"/>
    </row>
    <row r="45" spans="1:5" x14ac:dyDescent="0.2">
      <c r="A45" s="92" t="s">
        <v>130</v>
      </c>
      <c r="B45" s="34" t="s">
        <v>131</v>
      </c>
      <c r="C45" s="52">
        <f>C30+C33+C38+C39+C44</f>
        <v>44859609</v>
      </c>
      <c r="D45" s="52">
        <f>D30+D33+D38+D39+D44</f>
        <v>47249191</v>
      </c>
      <c r="E45" s="95"/>
    </row>
    <row r="46" spans="1:5" ht="12.75" customHeight="1" x14ac:dyDescent="0.2">
      <c r="A46" s="92" t="s">
        <v>132</v>
      </c>
      <c r="B46" s="47" t="s">
        <v>454</v>
      </c>
      <c r="C46" s="50">
        <v>2500000</v>
      </c>
      <c r="D46" s="50">
        <v>2500000</v>
      </c>
      <c r="E46" s="94"/>
    </row>
    <row r="47" spans="1:5" ht="12.75" customHeight="1" x14ac:dyDescent="0.2">
      <c r="A47" s="92" t="s">
        <v>133</v>
      </c>
      <c r="B47" s="47" t="s">
        <v>134</v>
      </c>
      <c r="C47" s="50">
        <v>8450000</v>
      </c>
      <c r="D47" s="50">
        <v>8450000</v>
      </c>
      <c r="E47" s="94"/>
    </row>
    <row r="48" spans="1:5" ht="12.75" customHeight="1" x14ac:dyDescent="0.2">
      <c r="A48" s="92" t="s">
        <v>135</v>
      </c>
      <c r="B48" s="47" t="s">
        <v>455</v>
      </c>
      <c r="C48" s="50">
        <v>2500000</v>
      </c>
      <c r="D48" s="50">
        <v>2500000</v>
      </c>
      <c r="E48" s="94"/>
    </row>
    <row r="49" spans="1:5" ht="12" customHeight="1" x14ac:dyDescent="0.2">
      <c r="A49" s="92" t="s">
        <v>136</v>
      </c>
      <c r="B49" s="47" t="s">
        <v>456</v>
      </c>
      <c r="C49" s="50">
        <v>1500000</v>
      </c>
      <c r="D49" s="50">
        <v>1500000</v>
      </c>
      <c r="E49" s="94"/>
    </row>
    <row r="50" spans="1:5" ht="12.75" customHeight="1" x14ac:dyDescent="0.2">
      <c r="A50" s="92" t="s">
        <v>137</v>
      </c>
      <c r="B50" s="34" t="s">
        <v>138</v>
      </c>
      <c r="C50" s="52">
        <f>C46+C47+C48+C49</f>
        <v>14950000</v>
      </c>
      <c r="D50" s="52">
        <f>D46+D47+D48+D49</f>
        <v>14950000</v>
      </c>
      <c r="E50" s="97"/>
    </row>
    <row r="51" spans="1:5" ht="12.75" customHeight="1" x14ac:dyDescent="0.2">
      <c r="A51" s="92" t="s">
        <v>139</v>
      </c>
      <c r="B51" s="47" t="s">
        <v>457</v>
      </c>
      <c r="C51" s="50">
        <v>3650000</v>
      </c>
      <c r="D51" s="50">
        <v>4950000</v>
      </c>
      <c r="E51" s="94"/>
    </row>
    <row r="52" spans="1:5" x14ac:dyDescent="0.2">
      <c r="A52" s="92" t="s">
        <v>140</v>
      </c>
      <c r="B52" s="47" t="s">
        <v>141</v>
      </c>
      <c r="C52" s="50">
        <v>1700000</v>
      </c>
      <c r="D52" s="50">
        <v>1700000</v>
      </c>
      <c r="E52" s="94"/>
    </row>
    <row r="53" spans="1:5" x14ac:dyDescent="0.2">
      <c r="A53" s="92"/>
      <c r="B53" s="47" t="s">
        <v>417</v>
      </c>
      <c r="C53" s="50">
        <v>100000</v>
      </c>
      <c r="D53" s="50">
        <v>100000</v>
      </c>
      <c r="E53" s="227"/>
    </row>
    <row r="54" spans="1:5" x14ac:dyDescent="0.2">
      <c r="A54" s="92"/>
      <c r="B54" s="47" t="s">
        <v>459</v>
      </c>
      <c r="C54" s="50">
        <v>300000</v>
      </c>
      <c r="D54" s="50">
        <v>300000</v>
      </c>
      <c r="E54" s="227"/>
    </row>
    <row r="55" spans="1:5" x14ac:dyDescent="0.2">
      <c r="A55" s="92"/>
      <c r="B55" s="47" t="s">
        <v>418</v>
      </c>
      <c r="C55" s="50">
        <v>100000</v>
      </c>
      <c r="D55" s="50">
        <v>100000</v>
      </c>
      <c r="E55" s="227"/>
    </row>
    <row r="56" spans="1:5" x14ac:dyDescent="0.2">
      <c r="A56" s="92"/>
      <c r="B56" s="47" t="s">
        <v>458</v>
      </c>
      <c r="C56" s="50">
        <v>1200000</v>
      </c>
      <c r="D56" s="50">
        <v>1200000</v>
      </c>
      <c r="E56" s="227"/>
    </row>
    <row r="57" spans="1:5" x14ac:dyDescent="0.2">
      <c r="A57" s="92" t="s">
        <v>142</v>
      </c>
      <c r="B57" s="47" t="s">
        <v>460</v>
      </c>
      <c r="C57" s="50">
        <v>696619</v>
      </c>
      <c r="D57" s="50">
        <v>696619</v>
      </c>
      <c r="E57" s="227"/>
    </row>
    <row r="58" spans="1:5" x14ac:dyDescent="0.2">
      <c r="A58" s="92">
        <v>37</v>
      </c>
      <c r="B58" s="47" t="s">
        <v>463</v>
      </c>
      <c r="C58" s="50">
        <v>4000000</v>
      </c>
      <c r="D58" s="50">
        <v>27600000</v>
      </c>
      <c r="E58" s="227"/>
    </row>
    <row r="59" spans="1:5" x14ac:dyDescent="0.2">
      <c r="A59" s="92">
        <v>38</v>
      </c>
      <c r="B59" s="34" t="s">
        <v>143</v>
      </c>
      <c r="C59" s="52">
        <f>C51+C52+C58+C57</f>
        <v>10046619</v>
      </c>
      <c r="D59" s="52">
        <f>D51+D52+D58+D57</f>
        <v>34946619</v>
      </c>
      <c r="E59" s="97"/>
    </row>
    <row r="60" spans="1:5" x14ac:dyDescent="0.2">
      <c r="A60" s="92">
        <v>39</v>
      </c>
      <c r="B60" s="21" t="s">
        <v>451</v>
      </c>
      <c r="C60" s="41">
        <v>89080630</v>
      </c>
      <c r="D60" s="41">
        <v>133788275</v>
      </c>
      <c r="E60" s="94"/>
    </row>
    <row r="61" spans="1:5" x14ac:dyDescent="0.2">
      <c r="A61" s="92">
        <v>40</v>
      </c>
      <c r="B61" s="21" t="s">
        <v>144</v>
      </c>
      <c r="C61" s="41">
        <v>24051770</v>
      </c>
      <c r="D61" s="41">
        <v>36122835</v>
      </c>
      <c r="E61" s="94"/>
    </row>
    <row r="62" spans="1:5" x14ac:dyDescent="0.2">
      <c r="A62" s="92">
        <v>41</v>
      </c>
      <c r="B62" s="34" t="s">
        <v>27</v>
      </c>
      <c r="C62" s="52">
        <f>C60+C61</f>
        <v>113132400</v>
      </c>
      <c r="D62" s="52">
        <f>D60+D61</f>
        <v>169911110</v>
      </c>
      <c r="E62" s="95"/>
    </row>
    <row r="63" spans="1:5" ht="12.6" customHeight="1" x14ac:dyDescent="0.2">
      <c r="A63" s="92">
        <v>42</v>
      </c>
      <c r="B63" s="21" t="s">
        <v>452</v>
      </c>
      <c r="C63" s="41">
        <v>34940800</v>
      </c>
      <c r="D63" s="41">
        <v>34940800</v>
      </c>
      <c r="E63" s="94"/>
    </row>
    <row r="64" spans="1:5" ht="11.1" customHeight="1" x14ac:dyDescent="0.2">
      <c r="A64" s="92">
        <v>43</v>
      </c>
      <c r="B64" s="21" t="s">
        <v>145</v>
      </c>
      <c r="C64" s="41">
        <v>9434050</v>
      </c>
      <c r="D64" s="41">
        <v>9434050</v>
      </c>
      <c r="E64" s="94"/>
    </row>
    <row r="65" spans="1:5" ht="11.1" customHeight="1" x14ac:dyDescent="0.2">
      <c r="A65" s="92">
        <v>44</v>
      </c>
      <c r="B65" s="34" t="s">
        <v>30</v>
      </c>
      <c r="C65" s="52">
        <f>SUM(C63:C64)</f>
        <v>44374850</v>
      </c>
      <c r="D65" s="52">
        <f>SUM(D63:D64)</f>
        <v>44374850</v>
      </c>
      <c r="E65" s="95"/>
    </row>
    <row r="66" spans="1:5" ht="11.1" customHeight="1" x14ac:dyDescent="0.2">
      <c r="A66" s="92">
        <v>45</v>
      </c>
      <c r="B66" s="105" t="s">
        <v>146</v>
      </c>
      <c r="C66" s="106">
        <v>0</v>
      </c>
      <c r="D66" s="106">
        <v>0</v>
      </c>
      <c r="E66" s="98"/>
    </row>
    <row r="67" spans="1:5" x14ac:dyDescent="0.2">
      <c r="A67" s="92">
        <v>46</v>
      </c>
      <c r="B67" s="55" t="s">
        <v>147</v>
      </c>
      <c r="C67" s="73">
        <f>C25+C26+C45+C50+C59+C62+C65</f>
        <v>271593137</v>
      </c>
      <c r="D67" s="73">
        <f>D25+D26+D45+D50+D59+D62+D65</f>
        <v>374458137</v>
      </c>
      <c r="E67" s="107"/>
    </row>
    <row r="68" spans="1:5" ht="7.5" customHeight="1" x14ac:dyDescent="0.2">
      <c r="A68" s="108"/>
      <c r="B68" s="75"/>
      <c r="C68" s="109"/>
      <c r="D68" s="109"/>
      <c r="E68" s="4"/>
    </row>
    <row r="69" spans="1:5" ht="11.85" customHeight="1" x14ac:dyDescent="0.2">
      <c r="A69" s="399" t="s">
        <v>148</v>
      </c>
      <c r="B69" s="399"/>
      <c r="C69" s="399"/>
      <c r="D69" s="399"/>
      <c r="E69" s="399"/>
    </row>
    <row r="70" spans="1:5" ht="7.5" customHeight="1" x14ac:dyDescent="0.2">
      <c r="B70" s="4"/>
      <c r="C70" s="4"/>
      <c r="D70" s="4"/>
      <c r="E70" s="4"/>
    </row>
    <row r="71" spans="1:5" ht="7.5" customHeight="1" x14ac:dyDescent="0.2">
      <c r="B71" s="4"/>
      <c r="C71" s="4"/>
      <c r="D71" s="87"/>
      <c r="E71" s="87"/>
    </row>
    <row r="72" spans="1:5" ht="16.5" customHeight="1" x14ac:dyDescent="0.2">
      <c r="A72" s="30"/>
      <c r="B72" s="110" t="s">
        <v>3</v>
      </c>
      <c r="C72" s="110" t="s">
        <v>58</v>
      </c>
      <c r="D72" s="110" t="s">
        <v>473</v>
      </c>
      <c r="E72" s="111"/>
    </row>
    <row r="73" spans="1:5" ht="12.75" customHeight="1" x14ac:dyDescent="0.2">
      <c r="A73" s="90" t="s">
        <v>7</v>
      </c>
      <c r="B73" s="51" t="s">
        <v>474</v>
      </c>
      <c r="C73" s="112" t="s">
        <v>156</v>
      </c>
      <c r="D73" s="112" t="s">
        <v>156</v>
      </c>
      <c r="E73" s="113"/>
    </row>
    <row r="74" spans="1:5" ht="12" customHeight="1" x14ac:dyDescent="0.2">
      <c r="A74" s="114" t="s">
        <v>11</v>
      </c>
      <c r="B74" s="51" t="s">
        <v>149</v>
      </c>
      <c r="C74" s="52">
        <v>0</v>
      </c>
      <c r="D74" s="52">
        <v>0</v>
      </c>
      <c r="E74" s="94"/>
    </row>
    <row r="75" spans="1:5" ht="12" customHeight="1" x14ac:dyDescent="0.2">
      <c r="A75" s="114" t="s">
        <v>14</v>
      </c>
      <c r="B75" s="51" t="s">
        <v>150</v>
      </c>
      <c r="C75" s="52">
        <v>6163549</v>
      </c>
      <c r="D75" s="52">
        <v>6163549</v>
      </c>
      <c r="E75" s="94"/>
    </row>
    <row r="76" spans="1:5" ht="12" customHeight="1" x14ac:dyDescent="0.2">
      <c r="A76" s="114" t="s">
        <v>15</v>
      </c>
      <c r="B76" s="51" t="s">
        <v>151</v>
      </c>
      <c r="C76" s="52">
        <v>96243314</v>
      </c>
      <c r="D76" s="52">
        <v>96243314</v>
      </c>
      <c r="E76" s="94"/>
    </row>
    <row r="77" spans="1:5" ht="12" customHeight="1" x14ac:dyDescent="0.2">
      <c r="A77" s="115" t="s">
        <v>16</v>
      </c>
      <c r="B77" s="54" t="s">
        <v>152</v>
      </c>
      <c r="C77" s="73">
        <f>C74+C75+C76</f>
        <v>102406863</v>
      </c>
      <c r="D77" s="73">
        <f>D74+D75+D76</f>
        <v>102406863</v>
      </c>
      <c r="E77" s="107"/>
    </row>
    <row r="78" spans="1:5" ht="7.5" customHeight="1" x14ac:dyDescent="0.2">
      <c r="A78" s="3"/>
      <c r="B78" s="63"/>
      <c r="C78" s="109"/>
      <c r="D78" s="109"/>
      <c r="E78" s="4"/>
    </row>
    <row r="79" spans="1:5" ht="10.35" customHeight="1" x14ac:dyDescent="0.2">
      <c r="A79" s="402" t="s">
        <v>153</v>
      </c>
      <c r="B79" s="402"/>
      <c r="C79" s="402"/>
      <c r="D79" s="402"/>
      <c r="E79" s="402"/>
    </row>
    <row r="80" spans="1:5" ht="0.75" customHeight="1" x14ac:dyDescent="0.2">
      <c r="A80" s="3"/>
      <c r="B80" s="63"/>
      <c r="C80" s="109"/>
      <c r="D80" s="109"/>
      <c r="E80" s="4"/>
    </row>
    <row r="81" spans="1:6" ht="7.5" customHeight="1" x14ac:dyDescent="0.2">
      <c r="A81" s="3"/>
      <c r="B81" s="63"/>
      <c r="C81" s="109"/>
      <c r="D81" s="109"/>
      <c r="E81" s="109"/>
    </row>
    <row r="82" spans="1:6" ht="12.75" customHeight="1" x14ac:dyDescent="0.2">
      <c r="A82" s="116"/>
      <c r="B82" s="78" t="s">
        <v>3</v>
      </c>
      <c r="C82" s="117" t="s">
        <v>58</v>
      </c>
      <c r="D82" s="117" t="s">
        <v>473</v>
      </c>
      <c r="E82" s="89"/>
    </row>
    <row r="83" spans="1:6" ht="10.35" customHeight="1" x14ac:dyDescent="0.2">
      <c r="A83" s="90" t="s">
        <v>7</v>
      </c>
      <c r="B83" s="38" t="s">
        <v>101</v>
      </c>
      <c r="C83" s="118" t="s">
        <v>156</v>
      </c>
      <c r="D83" s="118" t="s">
        <v>156</v>
      </c>
      <c r="E83" s="119"/>
    </row>
    <row r="84" spans="1:6" x14ac:dyDescent="0.2">
      <c r="A84" s="114" t="s">
        <v>11</v>
      </c>
      <c r="B84" s="34" t="s">
        <v>147</v>
      </c>
      <c r="C84" s="120">
        <v>269863528</v>
      </c>
      <c r="D84" s="120">
        <v>374458137</v>
      </c>
      <c r="E84" s="94"/>
    </row>
    <row r="85" spans="1:6" x14ac:dyDescent="0.2">
      <c r="A85" s="114" t="s">
        <v>14</v>
      </c>
      <c r="B85" s="51" t="s">
        <v>152</v>
      </c>
      <c r="C85" s="120">
        <v>102406863</v>
      </c>
      <c r="D85" s="120">
        <v>102406863</v>
      </c>
      <c r="E85" s="94"/>
      <c r="F85" s="349"/>
    </row>
    <row r="86" spans="1:6" x14ac:dyDescent="0.2">
      <c r="A86" s="115" t="s">
        <v>15</v>
      </c>
      <c r="B86" s="54" t="s">
        <v>103</v>
      </c>
      <c r="C86" s="73">
        <f>C67+C77</f>
        <v>374000000</v>
      </c>
      <c r="D86" s="73">
        <f>D67+D77</f>
        <v>476865000</v>
      </c>
      <c r="E86" s="107"/>
    </row>
  </sheetData>
  <mergeCells count="5">
    <mergeCell ref="B1:E1"/>
    <mergeCell ref="A3:E3"/>
    <mergeCell ref="A5:E5"/>
    <mergeCell ref="A69:E69"/>
    <mergeCell ref="A79:E79"/>
  </mergeCells>
  <pageMargins left="0.70866141732283472" right="0.70866141732283472" top="0.23622047244094491" bottom="0.31496062992125984" header="0.51181102362204722" footer="0.51181102362204722"/>
  <pageSetup paperSize="9" scale="80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1"/>
  <sheetViews>
    <sheetView zoomScalePageLayoutView="60" workbookViewId="0">
      <selection sqref="A1:H1"/>
    </sheetView>
  </sheetViews>
  <sheetFormatPr defaultRowHeight="12.75" x14ac:dyDescent="0.2"/>
  <cols>
    <col min="1" max="1" width="7.85546875" style="1"/>
    <col min="2" max="2" width="31.42578125" style="1"/>
    <col min="3" max="5" width="9.42578125" style="1"/>
    <col min="6" max="6" width="15.5703125" style="1" customWidth="1"/>
    <col min="7" max="7" width="15.28515625" style="1" customWidth="1"/>
    <col min="8" max="8" width="0.28515625" style="1" customWidth="1"/>
    <col min="9" max="1025" width="9.42578125" style="1"/>
  </cols>
  <sheetData>
    <row r="1" spans="1:8" x14ac:dyDescent="0.2">
      <c r="A1" s="391" t="s">
        <v>486</v>
      </c>
      <c r="B1" s="391"/>
      <c r="C1" s="391"/>
      <c r="D1" s="391"/>
      <c r="E1" s="391"/>
      <c r="F1" s="391"/>
      <c r="G1" s="391"/>
      <c r="H1" s="391"/>
    </row>
    <row r="3" spans="1:8" x14ac:dyDescent="0.2">
      <c r="A3" s="408" t="s">
        <v>154</v>
      </c>
      <c r="B3" s="408"/>
      <c r="C3" s="408"/>
      <c r="D3" s="408"/>
      <c r="E3" s="408"/>
      <c r="F3" s="408"/>
      <c r="G3" s="408"/>
      <c r="H3" s="408"/>
    </row>
    <row r="4" spans="1:8" ht="24.6" customHeight="1" x14ac:dyDescent="0.2">
      <c r="F4" s="27"/>
    </row>
    <row r="5" spans="1:8" x14ac:dyDescent="0.2">
      <c r="B5" s="29" t="s">
        <v>293</v>
      </c>
      <c r="F5" s="27" t="s">
        <v>56</v>
      </c>
      <c r="G5" s="27" t="s">
        <v>56</v>
      </c>
      <c r="H5" s="29"/>
    </row>
    <row r="6" spans="1:8" x14ac:dyDescent="0.2">
      <c r="A6" s="407" t="s">
        <v>7</v>
      </c>
      <c r="B6" s="405"/>
      <c r="C6" s="405"/>
      <c r="D6" s="405"/>
      <c r="E6" s="405"/>
      <c r="F6" s="121" t="s">
        <v>58</v>
      </c>
      <c r="G6" s="369" t="s">
        <v>473</v>
      </c>
      <c r="H6" s="122"/>
    </row>
    <row r="7" spans="1:8" ht="15.75" customHeight="1" x14ac:dyDescent="0.2">
      <c r="A7" s="407"/>
      <c r="B7" s="406" t="s">
        <v>155</v>
      </c>
      <c r="C7" s="406"/>
      <c r="D7" s="406"/>
      <c r="E7" s="406"/>
      <c r="F7" s="123" t="s">
        <v>156</v>
      </c>
      <c r="G7" s="370" t="s">
        <v>156</v>
      </c>
      <c r="H7" s="124"/>
    </row>
    <row r="8" spans="1:8" ht="15.75" customHeight="1" x14ac:dyDescent="0.2">
      <c r="A8" s="114">
        <v>1</v>
      </c>
      <c r="B8" s="125" t="s">
        <v>415</v>
      </c>
      <c r="C8" s="126"/>
      <c r="D8" s="126"/>
      <c r="E8" s="127"/>
      <c r="F8" s="128">
        <v>0</v>
      </c>
      <c r="G8" s="128">
        <v>0</v>
      </c>
      <c r="H8" s="42"/>
    </row>
    <row r="9" spans="1:8" ht="15.75" customHeight="1" x14ac:dyDescent="0.2">
      <c r="A9" s="114">
        <v>2</v>
      </c>
      <c r="B9" s="125" t="s">
        <v>416</v>
      </c>
      <c r="C9" s="126"/>
      <c r="D9" s="126"/>
      <c r="E9" s="127"/>
      <c r="F9" s="128">
        <v>381000</v>
      </c>
      <c r="G9" s="128">
        <v>381000</v>
      </c>
      <c r="H9" s="42"/>
    </row>
    <row r="10" spans="1:8" ht="15.75" customHeight="1" x14ac:dyDescent="0.2">
      <c r="A10" s="114">
        <v>3</v>
      </c>
      <c r="B10" s="125" t="s">
        <v>440</v>
      </c>
      <c r="C10" s="126"/>
      <c r="D10" s="126"/>
      <c r="E10" s="127"/>
      <c r="F10" s="128">
        <v>30707035</v>
      </c>
      <c r="G10" s="128">
        <v>30707035</v>
      </c>
      <c r="H10" s="42"/>
    </row>
    <row r="11" spans="1:8" ht="15.75" customHeight="1" x14ac:dyDescent="0.2">
      <c r="A11" s="114">
        <v>4</v>
      </c>
      <c r="B11" s="403" t="s">
        <v>439</v>
      </c>
      <c r="C11" s="403"/>
      <c r="D11" s="403"/>
      <c r="E11" s="403"/>
      <c r="F11" s="129">
        <v>5157815</v>
      </c>
      <c r="G11" s="129">
        <v>5157815</v>
      </c>
      <c r="H11" s="42"/>
    </row>
    <row r="12" spans="1:8" ht="12.75" customHeight="1" x14ac:dyDescent="0.2">
      <c r="A12" s="114">
        <v>5</v>
      </c>
      <c r="B12" s="403" t="s">
        <v>441</v>
      </c>
      <c r="C12" s="403"/>
      <c r="D12" s="403"/>
      <c r="E12" s="403"/>
      <c r="F12" s="129">
        <v>8129000</v>
      </c>
      <c r="G12" s="129">
        <v>8129000</v>
      </c>
      <c r="H12" s="42"/>
    </row>
    <row r="13" spans="1:8" x14ac:dyDescent="0.2">
      <c r="A13" s="115">
        <v>6</v>
      </c>
      <c r="B13" s="404" t="s">
        <v>160</v>
      </c>
      <c r="C13" s="404"/>
      <c r="D13" s="404"/>
      <c r="E13" s="404"/>
      <c r="F13" s="130">
        <f>SUM(F8:F12)</f>
        <v>44374850</v>
      </c>
      <c r="G13" s="130">
        <f>SUM(G8:G12)</f>
        <v>44374850</v>
      </c>
      <c r="H13" s="131"/>
    </row>
    <row r="15" spans="1:8" ht="13.5" thickBot="1" x14ac:dyDescent="0.25">
      <c r="B15" s="29" t="s">
        <v>288</v>
      </c>
      <c r="F15" s="27" t="s">
        <v>56</v>
      </c>
      <c r="G15" s="27" t="s">
        <v>56</v>
      </c>
    </row>
    <row r="16" spans="1:8" ht="13.5" thickBot="1" x14ac:dyDescent="0.25">
      <c r="A16" s="407" t="s">
        <v>7</v>
      </c>
      <c r="B16" s="405" t="s">
        <v>3</v>
      </c>
      <c r="C16" s="405"/>
      <c r="D16" s="405"/>
      <c r="E16" s="405"/>
      <c r="F16" s="230" t="s">
        <v>58</v>
      </c>
      <c r="G16" s="369" t="s">
        <v>473</v>
      </c>
    </row>
    <row r="17" spans="1:7" x14ac:dyDescent="0.2">
      <c r="A17" s="407"/>
      <c r="B17" s="406" t="s">
        <v>155</v>
      </c>
      <c r="C17" s="406"/>
      <c r="D17" s="406"/>
      <c r="E17" s="406"/>
      <c r="F17" s="231" t="s">
        <v>156</v>
      </c>
      <c r="G17" s="370" t="s">
        <v>156</v>
      </c>
    </row>
    <row r="18" spans="1:7" x14ac:dyDescent="0.2">
      <c r="A18" s="114">
        <v>1</v>
      </c>
      <c r="B18" s="125" t="s">
        <v>294</v>
      </c>
      <c r="C18" s="126"/>
      <c r="D18" s="126"/>
      <c r="E18" s="127"/>
      <c r="F18" s="128">
        <v>0</v>
      </c>
      <c r="G18" s="128">
        <v>0</v>
      </c>
    </row>
    <row r="19" spans="1:7" ht="13.5" thickBot="1" x14ac:dyDescent="0.25">
      <c r="A19" s="115">
        <v>2</v>
      </c>
      <c r="B19" s="404" t="s">
        <v>160</v>
      </c>
      <c r="C19" s="404"/>
      <c r="D19" s="404"/>
      <c r="E19" s="404"/>
      <c r="F19" s="130">
        <f>SUM(F18:F18)</f>
        <v>0</v>
      </c>
      <c r="G19" s="130">
        <f>SUM(G18:G18)</f>
        <v>0</v>
      </c>
    </row>
    <row r="20" spans="1:7" x14ac:dyDescent="0.2">
      <c r="A20" s="239"/>
      <c r="B20" s="237"/>
      <c r="C20" s="237"/>
      <c r="D20" s="237"/>
      <c r="E20" s="237"/>
      <c r="F20" s="238"/>
    </row>
    <row r="21" spans="1:7" ht="13.5" thickBot="1" x14ac:dyDescent="0.25">
      <c r="A21" s="239"/>
      <c r="B21" s="237" t="s">
        <v>289</v>
      </c>
      <c r="C21" s="237"/>
      <c r="D21" s="237"/>
      <c r="E21" s="237"/>
      <c r="F21" s="238"/>
    </row>
    <row r="22" spans="1:7" ht="13.5" thickBot="1" x14ac:dyDescent="0.25">
      <c r="A22" s="407" t="s">
        <v>7</v>
      </c>
      <c r="B22" s="405" t="s">
        <v>3</v>
      </c>
      <c r="C22" s="405"/>
      <c r="D22" s="405"/>
      <c r="E22" s="405"/>
      <c r="F22" s="121" t="s">
        <v>58</v>
      </c>
      <c r="G22" s="369" t="s">
        <v>473</v>
      </c>
    </row>
    <row r="23" spans="1:7" x14ac:dyDescent="0.2">
      <c r="A23" s="407"/>
      <c r="B23" s="406" t="s">
        <v>155</v>
      </c>
      <c r="C23" s="406"/>
      <c r="D23" s="406"/>
      <c r="E23" s="406"/>
      <c r="F23" s="123" t="s">
        <v>156</v>
      </c>
      <c r="G23" s="370" t="s">
        <v>156</v>
      </c>
    </row>
    <row r="24" spans="1:7" x14ac:dyDescent="0.2">
      <c r="A24" s="114">
        <v>1</v>
      </c>
      <c r="B24" s="125" t="s">
        <v>294</v>
      </c>
      <c r="C24" s="126"/>
      <c r="D24" s="126"/>
      <c r="E24" s="127"/>
      <c r="F24" s="128">
        <v>0</v>
      </c>
      <c r="G24" s="128">
        <v>0</v>
      </c>
    </row>
    <row r="25" spans="1:7" ht="13.5" thickBot="1" x14ac:dyDescent="0.25">
      <c r="A25" s="115">
        <v>2</v>
      </c>
      <c r="B25" s="404" t="s">
        <v>160</v>
      </c>
      <c r="C25" s="404"/>
      <c r="D25" s="404"/>
      <c r="E25" s="404"/>
      <c r="F25" s="130">
        <f>SUM(F24:F24)</f>
        <v>0</v>
      </c>
      <c r="G25" s="130">
        <f>SUM(G24:G24)</f>
        <v>0</v>
      </c>
    </row>
    <row r="26" spans="1:7" x14ac:dyDescent="0.2">
      <c r="A26" s="228"/>
      <c r="B26" s="237"/>
      <c r="C26" s="237"/>
      <c r="D26" s="237"/>
      <c r="E26" s="237"/>
      <c r="F26" s="238"/>
    </row>
    <row r="27" spans="1:7" ht="13.5" thickBot="1" x14ac:dyDescent="0.25">
      <c r="A27" s="239"/>
      <c r="B27" s="237" t="s">
        <v>290</v>
      </c>
      <c r="C27" s="237"/>
      <c r="D27" s="237"/>
      <c r="E27" s="237"/>
      <c r="F27" s="238"/>
    </row>
    <row r="28" spans="1:7" ht="13.5" thickBot="1" x14ac:dyDescent="0.25">
      <c r="A28" s="407" t="s">
        <v>7</v>
      </c>
      <c r="B28" s="405" t="s">
        <v>3</v>
      </c>
      <c r="C28" s="405"/>
      <c r="D28" s="405"/>
      <c r="E28" s="405"/>
      <c r="F28" s="230" t="s">
        <v>58</v>
      </c>
      <c r="G28" s="369" t="s">
        <v>473</v>
      </c>
    </row>
    <row r="29" spans="1:7" x14ac:dyDescent="0.2">
      <c r="A29" s="407"/>
      <c r="B29" s="406" t="s">
        <v>155</v>
      </c>
      <c r="C29" s="406"/>
      <c r="D29" s="406"/>
      <c r="E29" s="406"/>
      <c r="F29" s="231" t="s">
        <v>156</v>
      </c>
      <c r="G29" s="370" t="s">
        <v>156</v>
      </c>
    </row>
    <row r="30" spans="1:7" x14ac:dyDescent="0.2">
      <c r="A30" s="114">
        <v>1</v>
      </c>
      <c r="B30" s="125" t="s">
        <v>294</v>
      </c>
      <c r="C30" s="126"/>
      <c r="D30" s="126"/>
      <c r="E30" s="127"/>
      <c r="F30" s="128">
        <v>0</v>
      </c>
      <c r="G30" s="128">
        <v>0</v>
      </c>
    </row>
    <row r="31" spans="1:7" ht="13.5" thickBot="1" x14ac:dyDescent="0.25">
      <c r="A31" s="115">
        <v>2</v>
      </c>
      <c r="B31" s="404" t="s">
        <v>160</v>
      </c>
      <c r="C31" s="404"/>
      <c r="D31" s="404"/>
      <c r="E31" s="404"/>
      <c r="F31" s="130">
        <f>SUM(F30:F30)</f>
        <v>0</v>
      </c>
      <c r="G31" s="130">
        <f>SUM(G30:G30)</f>
        <v>0</v>
      </c>
    </row>
    <row r="32" spans="1:7" x14ac:dyDescent="0.2">
      <c r="A32" s="228"/>
      <c r="B32" s="237"/>
      <c r="C32" s="237"/>
      <c r="D32" s="237"/>
      <c r="E32" s="237"/>
      <c r="F32" s="238"/>
    </row>
    <row r="33" spans="1:7" ht="13.5" thickBot="1" x14ac:dyDescent="0.25">
      <c r="B33" s="29" t="s">
        <v>161</v>
      </c>
      <c r="F33" s="27" t="s">
        <v>56</v>
      </c>
    </row>
    <row r="34" spans="1:7" ht="13.5" thickBot="1" x14ac:dyDescent="0.25">
      <c r="A34" s="407" t="s">
        <v>7</v>
      </c>
      <c r="B34" s="405" t="s">
        <v>3</v>
      </c>
      <c r="C34" s="405"/>
      <c r="D34" s="405"/>
      <c r="E34" s="405"/>
      <c r="F34" s="121" t="s">
        <v>58</v>
      </c>
      <c r="G34" s="369" t="s">
        <v>473</v>
      </c>
    </row>
    <row r="35" spans="1:7" x14ac:dyDescent="0.2">
      <c r="A35" s="407"/>
      <c r="B35" s="406" t="s">
        <v>155</v>
      </c>
      <c r="C35" s="406"/>
      <c r="D35" s="406"/>
      <c r="E35" s="406"/>
      <c r="F35" s="123" t="s">
        <v>156</v>
      </c>
      <c r="G35" s="370" t="s">
        <v>156</v>
      </c>
    </row>
    <row r="36" spans="1:7" x14ac:dyDescent="0.2">
      <c r="A36" s="114">
        <v>1</v>
      </c>
      <c r="B36" s="125" t="s">
        <v>157</v>
      </c>
      <c r="C36" s="126"/>
      <c r="D36" s="126"/>
      <c r="E36" s="127"/>
      <c r="F36" s="128">
        <v>0</v>
      </c>
      <c r="G36" s="128">
        <v>0</v>
      </c>
    </row>
    <row r="37" spans="1:7" x14ac:dyDescent="0.2">
      <c r="A37" s="114">
        <v>2</v>
      </c>
      <c r="B37" s="125" t="s">
        <v>158</v>
      </c>
      <c r="C37" s="126"/>
      <c r="D37" s="126"/>
      <c r="E37" s="127"/>
      <c r="F37" s="128">
        <v>0</v>
      </c>
      <c r="G37" s="128">
        <v>0</v>
      </c>
    </row>
    <row r="38" spans="1:7" x14ac:dyDescent="0.2">
      <c r="A38" s="114">
        <v>3</v>
      </c>
      <c r="B38" s="125" t="s">
        <v>159</v>
      </c>
      <c r="C38" s="126"/>
      <c r="D38" s="126"/>
      <c r="E38" s="127"/>
      <c r="F38" s="128">
        <v>36245850</v>
      </c>
      <c r="G38" s="128">
        <v>36245850</v>
      </c>
    </row>
    <row r="39" spans="1:7" ht="13.5" customHeight="1" x14ac:dyDescent="0.2">
      <c r="A39" s="114">
        <v>4</v>
      </c>
      <c r="B39" s="403" t="s">
        <v>442</v>
      </c>
      <c r="C39" s="403"/>
      <c r="D39" s="403"/>
      <c r="E39" s="403"/>
      <c r="F39" s="129">
        <v>0</v>
      </c>
      <c r="G39" s="129">
        <v>0</v>
      </c>
    </row>
    <row r="40" spans="1:7" ht="13.5" customHeight="1" x14ac:dyDescent="0.2">
      <c r="A40" s="114">
        <v>5</v>
      </c>
      <c r="B40" s="403" t="s">
        <v>443</v>
      </c>
      <c r="C40" s="403"/>
      <c r="D40" s="403"/>
      <c r="E40" s="403"/>
      <c r="F40" s="129">
        <v>8129000</v>
      </c>
      <c r="G40" s="129">
        <v>8129000</v>
      </c>
    </row>
    <row r="41" spans="1:7" ht="13.5" thickBot="1" x14ac:dyDescent="0.25">
      <c r="A41" s="115">
        <v>6</v>
      </c>
      <c r="B41" s="404" t="s">
        <v>160</v>
      </c>
      <c r="C41" s="404"/>
      <c r="D41" s="404"/>
      <c r="E41" s="404"/>
      <c r="F41" s="130">
        <f>SUM(F36:F40)</f>
        <v>44374850</v>
      </c>
      <c r="G41" s="130">
        <f>SUM(G36:G40)</f>
        <v>44374850</v>
      </c>
    </row>
  </sheetData>
  <mergeCells count="26">
    <mergeCell ref="A1:H1"/>
    <mergeCell ref="A3:H3"/>
    <mergeCell ref="A6:A7"/>
    <mergeCell ref="B6:E6"/>
    <mergeCell ref="B7:E7"/>
    <mergeCell ref="A34:A35"/>
    <mergeCell ref="B34:E34"/>
    <mergeCell ref="B35:E35"/>
    <mergeCell ref="B11:E11"/>
    <mergeCell ref="B12:E12"/>
    <mergeCell ref="B13:E13"/>
    <mergeCell ref="A22:A23"/>
    <mergeCell ref="B22:E22"/>
    <mergeCell ref="B23:E23"/>
    <mergeCell ref="A16:A17"/>
    <mergeCell ref="B16:E16"/>
    <mergeCell ref="B17:E17"/>
    <mergeCell ref="B19:E19"/>
    <mergeCell ref="A28:A29"/>
    <mergeCell ref="B39:E39"/>
    <mergeCell ref="B40:E40"/>
    <mergeCell ref="B41:E41"/>
    <mergeCell ref="B25:E25"/>
    <mergeCell ref="B28:E28"/>
    <mergeCell ref="B29:E29"/>
    <mergeCell ref="B31:E31"/>
  </mergeCells>
  <pageMargins left="0.74803149606299213" right="0.74803149606299213" top="0.98425196850393704" bottom="0.98425196850393704" header="0.51181102362204722" footer="0.51181102362204722"/>
  <pageSetup paperSize="9" scale="85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H47"/>
  <sheetViews>
    <sheetView zoomScalePageLayoutView="60" workbookViewId="0">
      <selection sqref="A1:E1"/>
    </sheetView>
  </sheetViews>
  <sheetFormatPr defaultRowHeight="12.75" x14ac:dyDescent="0.2"/>
  <cols>
    <col min="1" max="1" width="6.140625" style="1"/>
    <col min="2" max="2" width="55.5703125" style="1" customWidth="1"/>
    <col min="3" max="3" width="14.42578125" style="1" bestFit="1" customWidth="1"/>
    <col min="4" max="4" width="14.42578125" style="1" customWidth="1"/>
    <col min="5" max="5" width="9.85546875" style="1" hidden="1" customWidth="1"/>
    <col min="6" max="1022" width="9.42578125" style="1"/>
  </cols>
  <sheetData>
    <row r="1" spans="1:6" x14ac:dyDescent="0.2">
      <c r="A1" s="390" t="s">
        <v>487</v>
      </c>
      <c r="B1" s="390"/>
      <c r="C1" s="390"/>
      <c r="D1" s="390"/>
      <c r="E1" s="390"/>
    </row>
    <row r="2" spans="1:6" x14ac:dyDescent="0.2">
      <c r="A2" s="408"/>
      <c r="B2" s="408"/>
      <c r="C2" s="408"/>
      <c r="D2" s="132"/>
    </row>
    <row r="3" spans="1:6" x14ac:dyDescent="0.2">
      <c r="A3" s="408" t="s">
        <v>162</v>
      </c>
      <c r="B3" s="408"/>
      <c r="C3" s="408"/>
      <c r="D3" s="408"/>
      <c r="E3" s="408"/>
    </row>
    <row r="4" spans="1:6" x14ac:dyDescent="0.2">
      <c r="A4" s="408"/>
      <c r="B4" s="408"/>
      <c r="C4" s="133"/>
    </row>
    <row r="5" spans="1:6" x14ac:dyDescent="0.2">
      <c r="A5" s="408" t="s">
        <v>295</v>
      </c>
      <c r="B5" s="408"/>
      <c r="C5" s="408"/>
      <c r="D5" s="408"/>
      <c r="E5" s="408"/>
      <c r="F5" s="134"/>
    </row>
    <row r="6" spans="1:6" ht="13.5" thickBot="1" x14ac:dyDescent="0.25">
      <c r="A6" s="65"/>
      <c r="B6" s="10"/>
      <c r="C6" s="408"/>
      <c r="D6" s="408"/>
      <c r="E6" s="135"/>
      <c r="F6" s="133"/>
    </row>
    <row r="7" spans="1:6" x14ac:dyDescent="0.2">
      <c r="A7" s="136"/>
      <c r="B7" s="362"/>
      <c r="C7" s="31"/>
      <c r="D7" s="362"/>
      <c r="E7" s="33"/>
    </row>
    <row r="8" spans="1:6" x14ac:dyDescent="0.2">
      <c r="A8" s="137" t="s">
        <v>7</v>
      </c>
      <c r="B8" s="361" t="s">
        <v>163</v>
      </c>
      <c r="C8" s="138" t="s">
        <v>58</v>
      </c>
      <c r="D8" s="363" t="s">
        <v>473</v>
      </c>
      <c r="E8" s="83"/>
    </row>
    <row r="9" spans="1:6" x14ac:dyDescent="0.2">
      <c r="A9" s="137" t="s">
        <v>11</v>
      </c>
      <c r="B9" s="125" t="s">
        <v>419</v>
      </c>
      <c r="C9" s="128">
        <v>82794000</v>
      </c>
      <c r="D9" s="128">
        <v>82794000</v>
      </c>
      <c r="E9" s="83"/>
    </row>
    <row r="10" spans="1:6" ht="18.600000000000001" customHeight="1" x14ac:dyDescent="0.2">
      <c r="A10" s="139" t="s">
        <v>14</v>
      </c>
      <c r="B10" s="140" t="s">
        <v>444</v>
      </c>
      <c r="C10" s="128">
        <v>10777800</v>
      </c>
      <c r="D10" s="128">
        <v>10777800</v>
      </c>
      <c r="E10" s="42"/>
    </row>
    <row r="11" spans="1:6" ht="12.75" hidden="1" customHeight="1" x14ac:dyDescent="0.2">
      <c r="A11" s="114"/>
      <c r="B11" s="140"/>
      <c r="C11" s="128"/>
      <c r="D11" s="128"/>
      <c r="E11" s="42"/>
    </row>
    <row r="12" spans="1:6" ht="12.75" hidden="1" customHeight="1" x14ac:dyDescent="0.2">
      <c r="A12" s="114"/>
      <c r="B12" s="140"/>
      <c r="C12" s="128"/>
      <c r="D12" s="128"/>
      <c r="E12" s="42"/>
    </row>
    <row r="13" spans="1:6" ht="12.75" hidden="1" customHeight="1" x14ac:dyDescent="0.2">
      <c r="A13" s="114"/>
      <c r="B13" s="141"/>
      <c r="C13" s="128"/>
      <c r="D13" s="128"/>
      <c r="E13" s="42"/>
    </row>
    <row r="14" spans="1:6" ht="12.75" hidden="1" customHeight="1" x14ac:dyDescent="0.2">
      <c r="A14" s="114"/>
      <c r="B14" s="141"/>
      <c r="C14" s="128"/>
      <c r="D14" s="128"/>
      <c r="E14" s="42"/>
    </row>
    <row r="15" spans="1:6" ht="12.75" hidden="1" customHeight="1" x14ac:dyDescent="0.2">
      <c r="A15" s="114"/>
      <c r="B15" s="141"/>
      <c r="C15" s="128"/>
      <c r="D15" s="128"/>
      <c r="E15" s="42"/>
    </row>
    <row r="16" spans="1:6" ht="12.75" customHeight="1" x14ac:dyDescent="0.2">
      <c r="A16" s="142" t="s">
        <v>15</v>
      </c>
      <c r="B16" s="360" t="s">
        <v>446</v>
      </c>
      <c r="C16" s="128">
        <v>8534000</v>
      </c>
      <c r="D16" s="128">
        <v>8534000</v>
      </c>
      <c r="E16" s="42"/>
    </row>
    <row r="17" spans="1:6" ht="12.75" customHeight="1" x14ac:dyDescent="0.2">
      <c r="A17" s="142" t="s">
        <v>16</v>
      </c>
      <c r="B17" s="360" t="s">
        <v>447</v>
      </c>
      <c r="C17" s="128">
        <v>5525000</v>
      </c>
      <c r="D17" s="128">
        <v>5525000</v>
      </c>
      <c r="E17" s="42"/>
    </row>
    <row r="18" spans="1:6" ht="12.75" customHeight="1" x14ac:dyDescent="0.2">
      <c r="A18" s="142" t="s">
        <v>17</v>
      </c>
      <c r="B18" s="360" t="s">
        <v>448</v>
      </c>
      <c r="C18" s="128">
        <v>4861550</v>
      </c>
      <c r="D18" s="128">
        <v>4861550</v>
      </c>
      <c r="E18" s="42"/>
    </row>
    <row r="19" spans="1:6" ht="12.75" customHeight="1" x14ac:dyDescent="0.2">
      <c r="A19" s="142" t="s">
        <v>19</v>
      </c>
      <c r="B19" s="379" t="s">
        <v>480</v>
      </c>
      <c r="C19" s="128">
        <v>0</v>
      </c>
      <c r="D19" s="128">
        <v>56778710</v>
      </c>
      <c r="E19" s="42"/>
    </row>
    <row r="20" spans="1:6" ht="12.6" customHeight="1" x14ac:dyDescent="0.2">
      <c r="A20" s="142" t="s">
        <v>21</v>
      </c>
      <c r="B20" s="360" t="s">
        <v>445</v>
      </c>
      <c r="C20" s="128">
        <v>640050</v>
      </c>
      <c r="D20" s="128">
        <v>640050</v>
      </c>
      <c r="E20" s="42"/>
    </row>
    <row r="21" spans="1:6" ht="15.75" customHeight="1" thickBot="1" x14ac:dyDescent="0.25">
      <c r="A21" s="115" t="s">
        <v>23</v>
      </c>
      <c r="B21" s="143" t="s">
        <v>165</v>
      </c>
      <c r="C21" s="144">
        <f>SUM(C9:C20)</f>
        <v>113132400</v>
      </c>
      <c r="D21" s="144">
        <f>SUM(D9:D20)</f>
        <v>169911110</v>
      </c>
      <c r="E21" s="145"/>
    </row>
    <row r="22" spans="1:6" ht="15.75" customHeight="1" x14ac:dyDescent="0.2">
      <c r="A22" s="228"/>
      <c r="B22" s="237"/>
      <c r="C22" s="238"/>
      <c r="D22" s="238"/>
      <c r="E22" s="238"/>
    </row>
    <row r="23" spans="1:6" ht="15.75" customHeight="1" thickBot="1" x14ac:dyDescent="0.25">
      <c r="A23" s="228"/>
      <c r="B23" s="237" t="s">
        <v>297</v>
      </c>
      <c r="C23" s="238"/>
      <c r="D23" s="238"/>
      <c r="E23" s="238"/>
    </row>
    <row r="24" spans="1:6" ht="16.5" customHeight="1" x14ac:dyDescent="0.2">
      <c r="A24" s="147"/>
      <c r="B24" s="362"/>
      <c r="C24" s="232"/>
      <c r="D24" s="362"/>
    </row>
    <row r="25" spans="1:6" ht="16.5" customHeight="1" x14ac:dyDescent="0.2">
      <c r="A25" s="149" t="s">
        <v>7</v>
      </c>
      <c r="B25" s="363" t="s">
        <v>163</v>
      </c>
      <c r="C25" s="233" t="s">
        <v>58</v>
      </c>
      <c r="D25" s="363" t="s">
        <v>473</v>
      </c>
    </row>
    <row r="26" spans="1:6" ht="16.5" customHeight="1" thickBot="1" x14ac:dyDescent="0.25">
      <c r="A26" s="115" t="s">
        <v>11</v>
      </c>
      <c r="B26" s="151" t="s">
        <v>164</v>
      </c>
      <c r="C26" s="144">
        <v>50000</v>
      </c>
      <c r="D26" s="144">
        <v>39600</v>
      </c>
    </row>
    <row r="27" spans="1:6" ht="17.25" customHeight="1" x14ac:dyDescent="0.2">
      <c r="A27" s="408"/>
      <c r="B27" s="408"/>
      <c r="C27" s="408"/>
      <c r="D27" s="408"/>
      <c r="E27" s="408"/>
    </row>
    <row r="28" spans="1:6" ht="17.25" customHeight="1" thickBot="1" x14ac:dyDescent="0.25">
      <c r="A28" s="146"/>
      <c r="B28" s="409" t="s">
        <v>298</v>
      </c>
      <c r="C28" s="409"/>
      <c r="D28" s="409"/>
      <c r="E28" s="409"/>
      <c r="F28" s="409"/>
    </row>
    <row r="29" spans="1:6" ht="17.25" customHeight="1" x14ac:dyDescent="0.2">
      <c r="A29" s="147"/>
      <c r="B29" s="362"/>
      <c r="C29" s="31"/>
      <c r="D29" s="362"/>
      <c r="E29" s="148"/>
    </row>
    <row r="30" spans="1:6" ht="23.25" customHeight="1" x14ac:dyDescent="0.2">
      <c r="A30" s="149" t="s">
        <v>7</v>
      </c>
      <c r="B30" s="363" t="s">
        <v>163</v>
      </c>
      <c r="C30" s="138" t="s">
        <v>58</v>
      </c>
      <c r="D30" s="363" t="s">
        <v>473</v>
      </c>
      <c r="E30" s="150"/>
    </row>
    <row r="31" spans="1:6" ht="15" customHeight="1" thickBot="1" x14ac:dyDescent="0.25">
      <c r="A31" s="115" t="s">
        <v>11</v>
      </c>
      <c r="B31" s="364" t="s">
        <v>449</v>
      </c>
      <c r="C31" s="144">
        <v>600000</v>
      </c>
      <c r="D31" s="144">
        <v>600000</v>
      </c>
      <c r="E31" s="153"/>
    </row>
    <row r="32" spans="1:6" ht="15" customHeight="1" x14ac:dyDescent="0.2">
      <c r="A32" s="228"/>
      <c r="B32" s="234"/>
      <c r="C32" s="238"/>
      <c r="D32" s="65"/>
      <c r="E32" s="244"/>
    </row>
    <row r="33" spans="1:6" ht="15" customHeight="1" thickBot="1" x14ac:dyDescent="0.25">
      <c r="A33" s="228"/>
      <c r="B33" s="409" t="s">
        <v>299</v>
      </c>
      <c r="C33" s="409"/>
      <c r="D33" s="409"/>
      <c r="E33" s="409"/>
      <c r="F33" s="409"/>
    </row>
    <row r="34" spans="1:6" ht="15" customHeight="1" x14ac:dyDescent="0.2">
      <c r="A34" s="147"/>
      <c r="B34" s="362"/>
      <c r="C34" s="232"/>
      <c r="D34" s="362"/>
      <c r="E34" s="244"/>
    </row>
    <row r="35" spans="1:6" ht="15" customHeight="1" x14ac:dyDescent="0.2">
      <c r="A35" s="149" t="s">
        <v>7</v>
      </c>
      <c r="B35" s="363" t="s">
        <v>163</v>
      </c>
      <c r="C35" s="233" t="s">
        <v>58</v>
      </c>
      <c r="D35" s="363" t="s">
        <v>473</v>
      </c>
      <c r="E35" s="244"/>
    </row>
    <row r="36" spans="1:6" ht="15" customHeight="1" thickBot="1" x14ac:dyDescent="0.25">
      <c r="A36" s="346"/>
      <c r="B36" s="347" t="s">
        <v>450</v>
      </c>
      <c r="C36" s="365">
        <v>500000</v>
      </c>
      <c r="D36" s="365">
        <v>500000</v>
      </c>
      <c r="E36" s="244"/>
    </row>
    <row r="37" spans="1:6" ht="15" customHeight="1" thickBot="1" x14ac:dyDescent="0.25">
      <c r="A37" s="115" t="s">
        <v>11</v>
      </c>
      <c r="B37" s="348" t="s">
        <v>164</v>
      </c>
      <c r="C37" s="144">
        <v>500000</v>
      </c>
      <c r="D37" s="144">
        <v>500000</v>
      </c>
      <c r="E37" s="244"/>
    </row>
    <row r="39" spans="1:6" x14ac:dyDescent="0.2">
      <c r="A39" s="408" t="s">
        <v>296</v>
      </c>
      <c r="B39" s="408"/>
      <c r="C39" s="408"/>
      <c r="D39" s="408"/>
      <c r="E39" s="408"/>
    </row>
    <row r="40" spans="1:6" ht="13.5" thickBot="1" x14ac:dyDescent="0.25">
      <c r="A40" s="10"/>
      <c r="B40" s="10"/>
      <c r="C40" s="10"/>
      <c r="D40" s="154"/>
      <c r="E40" s="155"/>
    </row>
    <row r="41" spans="1:6" x14ac:dyDescent="0.2">
      <c r="A41" s="147"/>
      <c r="B41" s="362"/>
      <c r="C41" s="31"/>
      <c r="D41" s="32"/>
      <c r="E41" s="33"/>
    </row>
    <row r="42" spans="1:6" x14ac:dyDescent="0.2">
      <c r="A42" s="90" t="s">
        <v>7</v>
      </c>
      <c r="B42" s="361" t="s">
        <v>163</v>
      </c>
      <c r="C42" s="156" t="s">
        <v>58</v>
      </c>
      <c r="D42" s="156" t="s">
        <v>473</v>
      </c>
      <c r="E42" s="83"/>
    </row>
    <row r="43" spans="1:6" x14ac:dyDescent="0.2">
      <c r="A43" s="90" t="s">
        <v>11</v>
      </c>
      <c r="B43" s="40" t="s">
        <v>293</v>
      </c>
      <c r="C43" s="44">
        <v>113132400</v>
      </c>
      <c r="D43" s="44">
        <v>169911110</v>
      </c>
      <c r="E43" s="157"/>
    </row>
    <row r="44" spans="1:6" x14ac:dyDescent="0.2">
      <c r="A44" s="90" t="s">
        <v>14</v>
      </c>
      <c r="B44" s="40" t="s">
        <v>288</v>
      </c>
      <c r="C44" s="44">
        <v>50000</v>
      </c>
      <c r="D44" s="44">
        <v>39600</v>
      </c>
      <c r="E44" s="157"/>
    </row>
    <row r="45" spans="1:6" x14ac:dyDescent="0.2">
      <c r="A45" s="90">
        <v>3</v>
      </c>
      <c r="B45" s="40" t="s">
        <v>289</v>
      </c>
      <c r="C45" s="44">
        <v>600000</v>
      </c>
      <c r="D45" s="44">
        <v>600000</v>
      </c>
      <c r="E45" s="157"/>
    </row>
    <row r="46" spans="1:6" x14ac:dyDescent="0.2">
      <c r="A46" s="240">
        <v>4</v>
      </c>
      <c r="B46" s="241" t="s">
        <v>290</v>
      </c>
      <c r="C46" s="242">
        <v>500000</v>
      </c>
      <c r="D46" s="242">
        <v>500000</v>
      </c>
      <c r="E46" s="243"/>
    </row>
    <row r="47" spans="1:6" ht="13.5" thickBot="1" x14ac:dyDescent="0.25">
      <c r="A47" s="158">
        <v>5</v>
      </c>
      <c r="B47" s="152" t="s">
        <v>166</v>
      </c>
      <c r="C47" s="56">
        <f>SUM(C43:C46)</f>
        <v>114282400</v>
      </c>
      <c r="D47" s="56">
        <f>SUM(D43:D46)</f>
        <v>171050710</v>
      </c>
      <c r="E47" s="153"/>
    </row>
  </sheetData>
  <mergeCells count="10">
    <mergeCell ref="A1:E1"/>
    <mergeCell ref="A2:C2"/>
    <mergeCell ref="A3:E3"/>
    <mergeCell ref="A4:B4"/>
    <mergeCell ref="A5:E5"/>
    <mergeCell ref="A39:E39"/>
    <mergeCell ref="B28:F28"/>
    <mergeCell ref="B33:F33"/>
    <mergeCell ref="C6:D6"/>
    <mergeCell ref="A27:E27"/>
  </mergeCells>
  <pageMargins left="0.74803149606299213" right="0.74803149606299213" top="0.98425196850393704" bottom="0.98425196850393704" header="0.51181102362204722" footer="0.51181102362204722"/>
  <pageSetup paperSize="9" scale="85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5"/>
  <sheetViews>
    <sheetView zoomScalePageLayoutView="60" workbookViewId="0">
      <selection activeCell="B1" sqref="B1:F1"/>
    </sheetView>
  </sheetViews>
  <sheetFormatPr defaultRowHeight="12.75" x14ac:dyDescent="0.2"/>
  <cols>
    <col min="1" max="1" width="5.5703125" style="1"/>
    <col min="2" max="2" width="46.140625" style="1"/>
    <col min="3" max="3" width="8.7109375" style="1"/>
    <col min="4" max="4" width="9.42578125" style="1"/>
    <col min="5" max="5" width="8.140625" style="1"/>
    <col min="6" max="6" width="8" style="1"/>
    <col min="7" max="1025" width="9.42578125" style="1"/>
  </cols>
  <sheetData>
    <row r="1" spans="1:10" ht="15" customHeight="1" x14ac:dyDescent="0.2">
      <c r="B1" s="390" t="s">
        <v>488</v>
      </c>
      <c r="C1" s="390"/>
      <c r="D1" s="390"/>
      <c r="E1" s="390"/>
      <c r="F1" s="390"/>
    </row>
    <row r="3" spans="1:10" ht="15" x14ac:dyDescent="0.2">
      <c r="B3" s="410" t="s">
        <v>167</v>
      </c>
      <c r="C3" s="410"/>
      <c r="D3" s="410"/>
      <c r="E3" s="410"/>
      <c r="F3" s="410"/>
      <c r="G3" s="159"/>
      <c r="H3" s="159"/>
      <c r="I3" s="159"/>
      <c r="J3" s="159"/>
    </row>
    <row r="4" spans="1:10" ht="15" x14ac:dyDescent="0.2">
      <c r="B4" s="160"/>
      <c r="C4" s="160"/>
      <c r="D4" s="160"/>
      <c r="E4" s="160"/>
      <c r="F4" s="160"/>
      <c r="G4" s="159"/>
      <c r="H4" s="159"/>
      <c r="I4" s="159"/>
      <c r="J4" s="159"/>
    </row>
    <row r="5" spans="1:10" ht="15" x14ac:dyDescent="0.2">
      <c r="B5" s="160"/>
      <c r="C5" s="160"/>
      <c r="D5" s="160"/>
      <c r="E5" s="411" t="s">
        <v>438</v>
      </c>
      <c r="F5" s="411"/>
      <c r="G5" s="159"/>
      <c r="H5" s="159"/>
      <c r="I5" s="159"/>
      <c r="J5" s="159"/>
    </row>
    <row r="6" spans="1:10" ht="15" x14ac:dyDescent="0.2">
      <c r="A6" s="412" t="s">
        <v>7</v>
      </c>
      <c r="B6" s="161" t="s">
        <v>3</v>
      </c>
      <c r="C6" s="161" t="s">
        <v>4</v>
      </c>
      <c r="D6" s="161" t="s">
        <v>5</v>
      </c>
      <c r="E6" s="161" t="s">
        <v>6</v>
      </c>
      <c r="F6" s="162" t="s">
        <v>168</v>
      </c>
      <c r="G6" s="159"/>
      <c r="H6" s="159"/>
      <c r="I6" s="159"/>
      <c r="J6" s="159"/>
    </row>
    <row r="7" spans="1:10" ht="15" x14ac:dyDescent="0.2">
      <c r="A7" s="412"/>
      <c r="B7" s="163" t="s">
        <v>169</v>
      </c>
      <c r="C7" s="163">
        <v>2021</v>
      </c>
      <c r="D7" s="163">
        <v>2022</v>
      </c>
      <c r="E7" s="163">
        <v>2023</v>
      </c>
      <c r="F7" s="164">
        <v>2024</v>
      </c>
      <c r="G7" s="159"/>
      <c r="H7" s="159"/>
      <c r="I7" s="159"/>
      <c r="J7" s="159"/>
    </row>
    <row r="8" spans="1:10" ht="15" x14ac:dyDescent="0.2">
      <c r="A8" s="114" t="s">
        <v>11</v>
      </c>
      <c r="B8" s="165" t="s">
        <v>170</v>
      </c>
      <c r="C8" s="166">
        <v>0</v>
      </c>
      <c r="D8" s="166">
        <v>0</v>
      </c>
      <c r="E8" s="166">
        <v>0</v>
      </c>
      <c r="F8" s="167">
        <v>0</v>
      </c>
      <c r="G8" s="159"/>
      <c r="H8" s="159"/>
      <c r="I8" s="159"/>
      <c r="J8" s="159"/>
    </row>
    <row r="9" spans="1:10" ht="30" x14ac:dyDescent="0.2">
      <c r="A9" s="114" t="s">
        <v>14</v>
      </c>
      <c r="B9" s="168" t="s">
        <v>171</v>
      </c>
      <c r="C9" s="166">
        <v>0</v>
      </c>
      <c r="D9" s="166">
        <v>0</v>
      </c>
      <c r="E9" s="166">
        <v>0</v>
      </c>
      <c r="F9" s="167">
        <v>0</v>
      </c>
      <c r="G9" s="159"/>
      <c r="H9" s="159"/>
      <c r="I9" s="159"/>
      <c r="J9" s="159"/>
    </row>
    <row r="10" spans="1:10" ht="30" x14ac:dyDescent="0.2">
      <c r="A10" s="114" t="s">
        <v>15</v>
      </c>
      <c r="B10" s="168" t="s">
        <v>172</v>
      </c>
      <c r="C10" s="166">
        <v>0</v>
      </c>
      <c r="D10" s="166">
        <v>0</v>
      </c>
      <c r="E10" s="166">
        <v>0</v>
      </c>
      <c r="F10" s="167">
        <v>0</v>
      </c>
      <c r="G10" s="159"/>
      <c r="H10" s="159"/>
      <c r="I10" s="159"/>
      <c r="J10" s="159"/>
    </row>
    <row r="11" spans="1:10" ht="15" x14ac:dyDescent="0.2">
      <c r="A11" s="114" t="s">
        <v>16</v>
      </c>
      <c r="B11" s="165" t="s">
        <v>173</v>
      </c>
      <c r="C11" s="166">
        <v>0</v>
      </c>
      <c r="D11" s="166">
        <v>0</v>
      </c>
      <c r="E11" s="166">
        <v>0</v>
      </c>
      <c r="F11" s="167">
        <v>0</v>
      </c>
      <c r="G11" s="159"/>
      <c r="H11" s="159"/>
      <c r="I11" s="159"/>
      <c r="J11" s="159"/>
    </row>
    <row r="12" spans="1:10" ht="15" x14ac:dyDescent="0.2">
      <c r="A12" s="114" t="s">
        <v>17</v>
      </c>
      <c r="B12" s="165" t="s">
        <v>174</v>
      </c>
      <c r="C12" s="166">
        <v>0</v>
      </c>
      <c r="D12" s="166">
        <v>0</v>
      </c>
      <c r="E12" s="166">
        <v>0</v>
      </c>
      <c r="F12" s="167">
        <v>0</v>
      </c>
      <c r="G12" s="159"/>
      <c r="H12" s="159"/>
      <c r="I12" s="159"/>
      <c r="J12" s="159"/>
    </row>
    <row r="13" spans="1:10" ht="15" x14ac:dyDescent="0.2">
      <c r="A13" s="114" t="s">
        <v>19</v>
      </c>
      <c r="B13" s="165" t="s">
        <v>175</v>
      </c>
      <c r="C13" s="166">
        <v>0</v>
      </c>
      <c r="D13" s="166">
        <v>0</v>
      </c>
      <c r="E13" s="166">
        <v>0</v>
      </c>
      <c r="F13" s="167">
        <v>0</v>
      </c>
      <c r="G13" s="159"/>
      <c r="H13" s="159"/>
      <c r="I13" s="159"/>
      <c r="J13" s="159"/>
    </row>
    <row r="14" spans="1:10" ht="15" x14ac:dyDescent="0.2">
      <c r="A14" s="114" t="s">
        <v>21</v>
      </c>
      <c r="B14" s="165" t="s">
        <v>176</v>
      </c>
      <c r="C14" s="166">
        <v>0</v>
      </c>
      <c r="D14" s="166">
        <v>0</v>
      </c>
      <c r="E14" s="166">
        <v>0</v>
      </c>
      <c r="F14" s="167">
        <v>0</v>
      </c>
      <c r="G14" s="159"/>
      <c r="H14" s="159"/>
      <c r="I14" s="159"/>
      <c r="J14" s="159"/>
    </row>
    <row r="15" spans="1:10" ht="15" x14ac:dyDescent="0.2">
      <c r="A15" s="115" t="s">
        <v>23</v>
      </c>
      <c r="B15" s="169" t="s">
        <v>42</v>
      </c>
      <c r="C15" s="170">
        <f>SUM(C8:C14)</f>
        <v>0</v>
      </c>
      <c r="D15" s="170">
        <f>SUM(D8:D14)</f>
        <v>0</v>
      </c>
      <c r="E15" s="170">
        <f>SUM(E8:E14)</f>
        <v>0</v>
      </c>
      <c r="F15" s="171">
        <f>SUM(F8:F14)</f>
        <v>0</v>
      </c>
      <c r="G15" s="159"/>
      <c r="H15" s="159"/>
      <c r="I15" s="159"/>
      <c r="J15" s="159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49"/>
  <sheetViews>
    <sheetView topLeftCell="B1" zoomScalePageLayoutView="60" workbookViewId="0">
      <selection activeCell="B1" sqref="B1:O1"/>
    </sheetView>
  </sheetViews>
  <sheetFormatPr defaultRowHeight="12.75" x14ac:dyDescent="0.2"/>
  <cols>
    <col min="1" max="1" width="5" style="1"/>
    <col min="2" max="2" width="30.7109375" style="1"/>
    <col min="3" max="3" width="11.42578125" style="1" customWidth="1"/>
    <col min="4" max="4" width="11.7109375" style="1" customWidth="1"/>
    <col min="5" max="5" width="13.7109375" style="1" customWidth="1"/>
    <col min="6" max="6" width="11.5703125" style="1" customWidth="1"/>
    <col min="7" max="7" width="9.7109375" style="1"/>
    <col min="8" max="8" width="12.28515625" style="1" customWidth="1"/>
    <col min="9" max="9" width="11.5703125" style="1" customWidth="1"/>
    <col min="10" max="10" width="12.42578125" style="1" customWidth="1"/>
    <col min="11" max="11" width="11.5703125" style="1" customWidth="1"/>
    <col min="12" max="12" width="12.7109375" style="1" customWidth="1"/>
    <col min="13" max="13" width="9.85546875" style="1"/>
    <col min="14" max="14" width="13.28515625" style="1" customWidth="1"/>
    <col min="15" max="15" width="13.5703125" style="1" customWidth="1"/>
    <col min="16" max="16" width="12" style="1" bestFit="1" customWidth="1"/>
    <col min="17" max="1025" width="9.42578125" style="1"/>
  </cols>
  <sheetData>
    <row r="1" spans="1:16" x14ac:dyDescent="0.2">
      <c r="B1" s="390" t="s">
        <v>489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6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6" x14ac:dyDescent="0.2">
      <c r="A3" s="173"/>
      <c r="B3" s="413" t="s">
        <v>177</v>
      </c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</row>
    <row r="4" spans="1:16" x14ac:dyDescent="0.2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4" t="s">
        <v>438</v>
      </c>
    </row>
    <row r="5" spans="1:16" x14ac:dyDescent="0.2">
      <c r="A5" s="414" t="s">
        <v>7</v>
      </c>
      <c r="B5" s="175" t="s">
        <v>3</v>
      </c>
      <c r="C5" s="175" t="s">
        <v>4</v>
      </c>
      <c r="D5" s="175" t="s">
        <v>5</v>
      </c>
      <c r="E5" s="175" t="s">
        <v>6</v>
      </c>
      <c r="F5" s="175" t="s">
        <v>168</v>
      </c>
      <c r="G5" s="175" t="s">
        <v>178</v>
      </c>
      <c r="H5" s="175" t="s">
        <v>179</v>
      </c>
      <c r="I5" s="175" t="s">
        <v>180</v>
      </c>
      <c r="J5" s="175" t="s">
        <v>181</v>
      </c>
      <c r="K5" s="175" t="s">
        <v>182</v>
      </c>
      <c r="L5" s="175" t="s">
        <v>183</v>
      </c>
      <c r="M5" s="175" t="s">
        <v>184</v>
      </c>
      <c r="N5" s="175" t="s">
        <v>185</v>
      </c>
      <c r="O5" s="176" t="s">
        <v>186</v>
      </c>
    </row>
    <row r="6" spans="1:16" x14ac:dyDescent="0.2">
      <c r="A6" s="414"/>
      <c r="B6" s="177" t="s">
        <v>101</v>
      </c>
      <c r="C6" s="177" t="s">
        <v>187</v>
      </c>
      <c r="D6" s="177" t="s">
        <v>188</v>
      </c>
      <c r="E6" s="177" t="s">
        <v>189</v>
      </c>
      <c r="F6" s="177" t="s">
        <v>190</v>
      </c>
      <c r="G6" s="177" t="s">
        <v>191</v>
      </c>
      <c r="H6" s="177" t="s">
        <v>192</v>
      </c>
      <c r="I6" s="177" t="s">
        <v>193</v>
      </c>
      <c r="J6" s="178" t="s">
        <v>194</v>
      </c>
      <c r="K6" s="178" t="s">
        <v>195</v>
      </c>
      <c r="L6" s="177" t="s">
        <v>196</v>
      </c>
      <c r="M6" s="178" t="s">
        <v>197</v>
      </c>
      <c r="N6" s="178" t="s">
        <v>198</v>
      </c>
      <c r="O6" s="179" t="s">
        <v>199</v>
      </c>
    </row>
    <row r="7" spans="1:16" x14ac:dyDescent="0.2">
      <c r="A7" s="180" t="s">
        <v>11</v>
      </c>
      <c r="B7" s="177" t="s">
        <v>200</v>
      </c>
      <c r="C7" s="181">
        <f t="shared" ref="C7:N7" si="0">SUM(C8:C17)</f>
        <v>31388008</v>
      </c>
      <c r="D7" s="181">
        <f t="shared" si="0"/>
        <v>31388008</v>
      </c>
      <c r="E7" s="181">
        <f t="shared" si="0"/>
        <v>31388008</v>
      </c>
      <c r="F7" s="181">
        <f t="shared" si="0"/>
        <v>31888008</v>
      </c>
      <c r="G7" s="181">
        <f t="shared" si="0"/>
        <v>36388008</v>
      </c>
      <c r="H7" s="181">
        <f t="shared" si="0"/>
        <v>31388008</v>
      </c>
      <c r="I7" s="181">
        <f t="shared" si="0"/>
        <v>32388008</v>
      </c>
      <c r="J7" s="181">
        <f t="shared" si="0"/>
        <v>36388008</v>
      </c>
      <c r="K7" s="181">
        <f t="shared" si="0"/>
        <v>31888008</v>
      </c>
      <c r="L7" s="181">
        <f t="shared" si="0"/>
        <v>36388008</v>
      </c>
      <c r="M7" s="181">
        <f t="shared" si="0"/>
        <v>31388008</v>
      </c>
      <c r="N7" s="181">
        <f t="shared" si="0"/>
        <v>37388598</v>
      </c>
      <c r="O7" s="182">
        <f>SUM(O8:O17)</f>
        <v>399656686</v>
      </c>
    </row>
    <row r="8" spans="1:16" x14ac:dyDescent="0.2">
      <c r="A8" s="180" t="s">
        <v>14</v>
      </c>
      <c r="B8" s="183" t="s">
        <v>201</v>
      </c>
      <c r="C8" s="184">
        <v>4431263</v>
      </c>
      <c r="D8" s="184">
        <v>4431263</v>
      </c>
      <c r="E8" s="184">
        <v>4431263</v>
      </c>
      <c r="F8" s="184">
        <v>4431263</v>
      </c>
      <c r="G8" s="184">
        <v>4431263</v>
      </c>
      <c r="H8" s="184">
        <v>4431263</v>
      </c>
      <c r="I8" s="184">
        <v>4431263</v>
      </c>
      <c r="J8" s="184">
        <v>4431263</v>
      </c>
      <c r="K8" s="184">
        <v>4431263</v>
      </c>
      <c r="L8" s="184">
        <v>4431263</v>
      </c>
      <c r="M8" s="184">
        <v>4431263</v>
      </c>
      <c r="N8" s="184">
        <v>4431263</v>
      </c>
      <c r="O8" s="185">
        <f>SUM(C8:N8)</f>
        <v>53175156</v>
      </c>
      <c r="P8" s="77"/>
    </row>
    <row r="9" spans="1:16" x14ac:dyDescent="0.2">
      <c r="A9" s="180" t="s">
        <v>15</v>
      </c>
      <c r="B9" s="186" t="s">
        <v>202</v>
      </c>
      <c r="C9" s="187">
        <v>0</v>
      </c>
      <c r="D9" s="187">
        <v>0</v>
      </c>
      <c r="E9" s="187">
        <v>0</v>
      </c>
      <c r="F9" s="187">
        <v>0</v>
      </c>
      <c r="G9" s="187">
        <v>0</v>
      </c>
      <c r="H9" s="187">
        <v>0</v>
      </c>
      <c r="I9" s="187">
        <v>0</v>
      </c>
      <c r="J9" s="187">
        <v>0</v>
      </c>
      <c r="K9" s="187">
        <v>0</v>
      </c>
      <c r="L9" s="187">
        <v>0</v>
      </c>
      <c r="M9" s="187">
        <v>0</v>
      </c>
      <c r="N9" s="187">
        <v>1000000</v>
      </c>
      <c r="O9" s="185">
        <f>SUM(C9:N9)</f>
        <v>1000000</v>
      </c>
    </row>
    <row r="10" spans="1:16" ht="34.5" customHeight="1" x14ac:dyDescent="0.2">
      <c r="A10" s="180" t="s">
        <v>16</v>
      </c>
      <c r="B10" s="183" t="s">
        <v>203</v>
      </c>
      <c r="C10" s="184">
        <v>0</v>
      </c>
      <c r="D10" s="184">
        <v>0</v>
      </c>
      <c r="E10" s="184">
        <v>0</v>
      </c>
      <c r="F10" s="184">
        <v>500000</v>
      </c>
      <c r="G10" s="184">
        <v>5000000</v>
      </c>
      <c r="H10" s="184">
        <v>0</v>
      </c>
      <c r="I10" s="184">
        <v>1000000</v>
      </c>
      <c r="J10" s="184">
        <v>5000000</v>
      </c>
      <c r="K10" s="184">
        <v>500000</v>
      </c>
      <c r="L10" s="184">
        <v>5000000</v>
      </c>
      <c r="M10" s="184"/>
      <c r="N10" s="184">
        <v>5000000</v>
      </c>
      <c r="O10" s="185">
        <f>SUM(C10:N10)</f>
        <v>22000000</v>
      </c>
    </row>
    <row r="11" spans="1:16" ht="20.25" customHeight="1" x14ac:dyDescent="0.2">
      <c r="A11" s="180" t="s">
        <v>17</v>
      </c>
      <c r="B11" s="183" t="s">
        <v>204</v>
      </c>
      <c r="C11" s="184">
        <v>13353180</v>
      </c>
      <c r="D11" s="184">
        <v>13353180</v>
      </c>
      <c r="E11" s="184">
        <v>13353180</v>
      </c>
      <c r="F11" s="184">
        <v>13353180</v>
      </c>
      <c r="G11" s="184">
        <v>13353180</v>
      </c>
      <c r="H11" s="184">
        <v>13353180</v>
      </c>
      <c r="I11" s="184">
        <v>13353180</v>
      </c>
      <c r="J11" s="184">
        <v>13353180</v>
      </c>
      <c r="K11" s="184">
        <v>13353180</v>
      </c>
      <c r="L11" s="184">
        <v>13353180</v>
      </c>
      <c r="M11" s="184">
        <v>13353180</v>
      </c>
      <c r="N11" s="184">
        <v>13353774</v>
      </c>
      <c r="O11" s="185">
        <f>SUM(C11:N11)</f>
        <v>160238754</v>
      </c>
    </row>
    <row r="12" spans="1:16" ht="32.25" customHeight="1" x14ac:dyDescent="0.2">
      <c r="A12" s="180" t="s">
        <v>19</v>
      </c>
      <c r="B12" s="183" t="s">
        <v>205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0</v>
      </c>
      <c r="K12" s="184">
        <v>0</v>
      </c>
      <c r="L12" s="184">
        <v>0</v>
      </c>
      <c r="M12" s="184">
        <v>0</v>
      </c>
      <c r="N12" s="184">
        <v>0</v>
      </c>
      <c r="O12" s="185">
        <f>SUM(C12:N12)</f>
        <v>0</v>
      </c>
    </row>
    <row r="13" spans="1:16" ht="32.25" customHeight="1" x14ac:dyDescent="0.2">
      <c r="A13" s="180" t="s">
        <v>21</v>
      </c>
      <c r="B13" s="183" t="s">
        <v>206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0</v>
      </c>
      <c r="L13" s="184">
        <v>0</v>
      </c>
      <c r="M13" s="184">
        <v>0</v>
      </c>
      <c r="N13" s="184">
        <v>0</v>
      </c>
      <c r="O13" s="185">
        <v>0</v>
      </c>
    </row>
    <row r="14" spans="1:16" ht="64.5" customHeight="1" x14ac:dyDescent="0.2">
      <c r="A14" s="180" t="s">
        <v>23</v>
      </c>
      <c r="B14" s="183" t="s">
        <v>207</v>
      </c>
      <c r="C14" s="184">
        <v>13603565</v>
      </c>
      <c r="D14" s="184">
        <v>13603565</v>
      </c>
      <c r="E14" s="184">
        <v>13603565</v>
      </c>
      <c r="F14" s="184">
        <v>13603565</v>
      </c>
      <c r="G14" s="184">
        <v>13603565</v>
      </c>
      <c r="H14" s="184">
        <v>13603565</v>
      </c>
      <c r="I14" s="184">
        <v>13603565</v>
      </c>
      <c r="J14" s="184">
        <v>13603565</v>
      </c>
      <c r="K14" s="184">
        <v>13603565</v>
      </c>
      <c r="L14" s="184">
        <v>13603565</v>
      </c>
      <c r="M14" s="184">
        <v>13603565</v>
      </c>
      <c r="N14" s="184">
        <v>13603561</v>
      </c>
      <c r="O14" s="185">
        <f>SUM(C14:N14)</f>
        <v>163242776</v>
      </c>
    </row>
    <row r="15" spans="1:16" ht="33" customHeight="1" x14ac:dyDescent="0.2">
      <c r="A15" s="180" t="s">
        <v>25</v>
      </c>
      <c r="B15" s="183" t="s">
        <v>208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4">
        <v>0</v>
      </c>
      <c r="J15" s="184">
        <v>0</v>
      </c>
      <c r="K15" s="184">
        <v>0</v>
      </c>
      <c r="L15" s="184">
        <v>0</v>
      </c>
      <c r="M15" s="184">
        <v>0</v>
      </c>
      <c r="N15" s="184">
        <v>0</v>
      </c>
      <c r="O15" s="185">
        <f>SUM(C15:N15)</f>
        <v>0</v>
      </c>
    </row>
    <row r="16" spans="1:16" ht="33.75" customHeight="1" x14ac:dyDescent="0.2">
      <c r="A16" s="180" t="s">
        <v>29</v>
      </c>
      <c r="B16" s="183" t="s">
        <v>209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5">
        <f>SUM(C16:N16)</f>
        <v>0</v>
      </c>
    </row>
    <row r="17" spans="1:15" ht="20.25" customHeight="1" x14ac:dyDescent="0.2">
      <c r="A17" s="180" t="s">
        <v>31</v>
      </c>
      <c r="B17" s="188" t="s">
        <v>210</v>
      </c>
      <c r="C17" s="184">
        <v>0</v>
      </c>
      <c r="D17" s="184">
        <v>0</v>
      </c>
      <c r="E17" s="184">
        <v>0</v>
      </c>
      <c r="F17" s="184">
        <v>0</v>
      </c>
      <c r="G17" s="184">
        <v>0</v>
      </c>
      <c r="H17" s="184">
        <v>0</v>
      </c>
      <c r="I17" s="184">
        <v>0</v>
      </c>
      <c r="J17" s="184">
        <v>0</v>
      </c>
      <c r="K17" s="184">
        <v>0</v>
      </c>
      <c r="L17" s="184">
        <v>0</v>
      </c>
      <c r="M17" s="184">
        <v>0</v>
      </c>
      <c r="N17" s="184">
        <v>0</v>
      </c>
      <c r="O17" s="185">
        <v>0</v>
      </c>
    </row>
    <row r="18" spans="1:15" ht="20.100000000000001" customHeight="1" x14ac:dyDescent="0.2">
      <c r="A18" s="180" t="s">
        <v>34</v>
      </c>
      <c r="B18" s="177" t="s">
        <v>211</v>
      </c>
      <c r="C18" s="181">
        <f t="shared" ref="C18:O18" si="1">SUM(C19:C24)</f>
        <v>42621654</v>
      </c>
      <c r="D18" s="181">
        <f t="shared" si="1"/>
        <v>32458105</v>
      </c>
      <c r="E18" s="181">
        <f t="shared" si="1"/>
        <v>32458105</v>
      </c>
      <c r="F18" s="181">
        <f t="shared" si="1"/>
        <v>32458105</v>
      </c>
      <c r="G18" s="181">
        <f t="shared" si="1"/>
        <v>32458105</v>
      </c>
      <c r="H18" s="181">
        <f t="shared" si="1"/>
        <v>32458105</v>
      </c>
      <c r="I18" s="181">
        <f t="shared" si="1"/>
        <v>32458105</v>
      </c>
      <c r="J18" s="181">
        <f t="shared" si="1"/>
        <v>32458105</v>
      </c>
      <c r="K18" s="181">
        <f t="shared" si="1"/>
        <v>32458105</v>
      </c>
      <c r="L18" s="181">
        <f t="shared" si="1"/>
        <v>32457105</v>
      </c>
      <c r="M18" s="181">
        <f t="shared" si="1"/>
        <v>32457105</v>
      </c>
      <c r="N18" s="181">
        <f t="shared" si="1"/>
        <v>32455982</v>
      </c>
      <c r="O18" s="182">
        <f t="shared" si="1"/>
        <v>399656686</v>
      </c>
    </row>
    <row r="19" spans="1:15" ht="20.100000000000001" customHeight="1" x14ac:dyDescent="0.2">
      <c r="A19" s="180" t="s">
        <v>37</v>
      </c>
      <c r="B19" s="189" t="s">
        <v>212</v>
      </c>
      <c r="C19" s="184">
        <v>19195000</v>
      </c>
      <c r="D19" s="184">
        <v>19195000</v>
      </c>
      <c r="E19" s="184">
        <v>19195000</v>
      </c>
      <c r="F19" s="184">
        <v>19195000</v>
      </c>
      <c r="G19" s="184">
        <v>19195000</v>
      </c>
      <c r="H19" s="184">
        <v>19195000</v>
      </c>
      <c r="I19" s="184">
        <v>19195000</v>
      </c>
      <c r="J19" s="184">
        <v>19195000</v>
      </c>
      <c r="K19" s="184">
        <v>19195000</v>
      </c>
      <c r="L19" s="184">
        <v>19194000</v>
      </c>
      <c r="M19" s="184">
        <v>19194000</v>
      </c>
      <c r="N19" s="184">
        <v>19192887</v>
      </c>
      <c r="O19" s="185">
        <f>SUM(C19:N19)</f>
        <v>230335887</v>
      </c>
    </row>
    <row r="20" spans="1:15" ht="20.100000000000001" customHeight="1" x14ac:dyDescent="0.2">
      <c r="A20" s="180" t="s">
        <v>39</v>
      </c>
      <c r="B20" s="189" t="s">
        <v>213</v>
      </c>
      <c r="C20" s="184">
        <v>13263105</v>
      </c>
      <c r="D20" s="184">
        <v>13263105</v>
      </c>
      <c r="E20" s="184">
        <v>13263105</v>
      </c>
      <c r="F20" s="184">
        <v>13263105</v>
      </c>
      <c r="G20" s="184">
        <v>13263105</v>
      </c>
      <c r="H20" s="184">
        <v>13263105</v>
      </c>
      <c r="I20" s="184">
        <v>13263105</v>
      </c>
      <c r="J20" s="184">
        <v>13263105</v>
      </c>
      <c r="K20" s="184">
        <v>13263105</v>
      </c>
      <c r="L20" s="184">
        <v>13263105</v>
      </c>
      <c r="M20" s="184">
        <v>13263105</v>
      </c>
      <c r="N20" s="184">
        <v>13263095</v>
      </c>
      <c r="O20" s="185">
        <f>SUM(C20:N20)</f>
        <v>159157250</v>
      </c>
    </row>
    <row r="21" spans="1:15" ht="20.100000000000001" customHeight="1" x14ac:dyDescent="0.2">
      <c r="A21" s="180" t="s">
        <v>41</v>
      </c>
      <c r="B21" s="189" t="s">
        <v>214</v>
      </c>
      <c r="C21" s="184">
        <v>0</v>
      </c>
      <c r="D21" s="184">
        <v>0</v>
      </c>
      <c r="E21" s="184">
        <v>0</v>
      </c>
      <c r="F21" s="184">
        <v>0</v>
      </c>
      <c r="G21" s="184">
        <v>0</v>
      </c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>
        <v>0</v>
      </c>
      <c r="N21" s="184">
        <v>0</v>
      </c>
      <c r="O21" s="185">
        <f>SUM(C21:N21)</f>
        <v>0</v>
      </c>
    </row>
    <row r="22" spans="1:15" ht="20.100000000000001" customHeight="1" x14ac:dyDescent="0.2">
      <c r="A22" s="180" t="s">
        <v>72</v>
      </c>
      <c r="B22" s="189" t="s">
        <v>215</v>
      </c>
      <c r="C22" s="184">
        <v>0</v>
      </c>
      <c r="D22" s="184">
        <v>0</v>
      </c>
      <c r="E22" s="184"/>
      <c r="F22" s="184">
        <v>0</v>
      </c>
      <c r="G22" s="184">
        <v>0</v>
      </c>
      <c r="H22" s="184">
        <v>0</v>
      </c>
      <c r="I22" s="184">
        <v>0</v>
      </c>
      <c r="J22" s="184">
        <v>0</v>
      </c>
      <c r="K22" s="184">
        <v>0</v>
      </c>
      <c r="L22" s="184">
        <v>0</v>
      </c>
      <c r="M22" s="184">
        <v>0</v>
      </c>
      <c r="N22" s="184">
        <v>0</v>
      </c>
      <c r="O22" s="185">
        <v>0</v>
      </c>
    </row>
    <row r="23" spans="1:15" ht="20.100000000000001" customHeight="1" x14ac:dyDescent="0.2">
      <c r="A23" s="190">
        <v>17</v>
      </c>
      <c r="B23" s="191" t="s">
        <v>216</v>
      </c>
      <c r="C23" s="192">
        <v>6163549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0</v>
      </c>
      <c r="N23" s="192">
        <v>0</v>
      </c>
      <c r="O23" s="185">
        <f>SUM(C23:N23)</f>
        <v>6163549</v>
      </c>
    </row>
    <row r="24" spans="1:15" ht="20.100000000000001" customHeight="1" x14ac:dyDescent="0.2">
      <c r="A24" s="193">
        <v>18</v>
      </c>
      <c r="B24" s="194" t="s">
        <v>336</v>
      </c>
      <c r="C24" s="195">
        <v>4000000</v>
      </c>
      <c r="D24" s="195">
        <v>0</v>
      </c>
      <c r="E24" s="195">
        <v>0</v>
      </c>
      <c r="F24" s="195">
        <v>0</v>
      </c>
      <c r="G24" s="195">
        <v>0</v>
      </c>
      <c r="H24" s="195">
        <v>0</v>
      </c>
      <c r="I24" s="195">
        <v>0</v>
      </c>
      <c r="J24" s="195">
        <v>0</v>
      </c>
      <c r="K24" s="195">
        <v>0</v>
      </c>
      <c r="L24" s="195">
        <v>0</v>
      </c>
      <c r="M24" s="195">
        <v>0</v>
      </c>
      <c r="N24" s="195">
        <v>0</v>
      </c>
      <c r="O24" s="185">
        <f>SUM(C24:N24)</f>
        <v>4000000</v>
      </c>
    </row>
    <row r="28" spans="1:15" x14ac:dyDescent="0.2">
      <c r="B28" s="413" t="s">
        <v>481</v>
      </c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</row>
    <row r="29" spans="1:15" ht="13.5" thickBot="1" x14ac:dyDescent="0.25"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4" t="s">
        <v>438</v>
      </c>
    </row>
    <row r="30" spans="1:15" x14ac:dyDescent="0.2">
      <c r="B30" s="175" t="s">
        <v>3</v>
      </c>
      <c r="C30" s="175" t="s">
        <v>4</v>
      </c>
      <c r="D30" s="175" t="s">
        <v>5</v>
      </c>
      <c r="E30" s="175" t="s">
        <v>6</v>
      </c>
      <c r="F30" s="175" t="s">
        <v>168</v>
      </c>
      <c r="G30" s="175" t="s">
        <v>178</v>
      </c>
      <c r="H30" s="175" t="s">
        <v>179</v>
      </c>
      <c r="I30" s="175" t="s">
        <v>180</v>
      </c>
      <c r="J30" s="175" t="s">
        <v>181</v>
      </c>
      <c r="K30" s="175" t="s">
        <v>182</v>
      </c>
      <c r="L30" s="175" t="s">
        <v>183</v>
      </c>
      <c r="M30" s="175" t="s">
        <v>184</v>
      </c>
      <c r="N30" s="175" t="s">
        <v>185</v>
      </c>
      <c r="O30" s="176" t="s">
        <v>186</v>
      </c>
    </row>
    <row r="31" spans="1:15" x14ac:dyDescent="0.2">
      <c r="B31" s="177" t="s">
        <v>101</v>
      </c>
      <c r="C31" s="177" t="s">
        <v>187</v>
      </c>
      <c r="D31" s="177" t="s">
        <v>188</v>
      </c>
      <c r="E31" s="177" t="s">
        <v>189</v>
      </c>
      <c r="F31" s="177" t="s">
        <v>190</v>
      </c>
      <c r="G31" s="177" t="s">
        <v>191</v>
      </c>
      <c r="H31" s="177" t="s">
        <v>192</v>
      </c>
      <c r="I31" s="177" t="s">
        <v>193</v>
      </c>
      <c r="J31" s="178" t="s">
        <v>194</v>
      </c>
      <c r="K31" s="178" t="s">
        <v>195</v>
      </c>
      <c r="L31" s="177" t="s">
        <v>196</v>
      </c>
      <c r="M31" s="178" t="s">
        <v>197</v>
      </c>
      <c r="N31" s="178" t="s">
        <v>198</v>
      </c>
      <c r="O31" s="179" t="s">
        <v>199</v>
      </c>
    </row>
    <row r="32" spans="1:15" x14ac:dyDescent="0.2">
      <c r="B32" s="177" t="s">
        <v>200</v>
      </c>
      <c r="C32" s="181">
        <f t="shared" ref="C32:N32" si="2">SUM(C33:C42)</f>
        <v>33466826</v>
      </c>
      <c r="D32" s="181">
        <f t="shared" si="2"/>
        <v>33466826</v>
      </c>
      <c r="E32" s="181">
        <f t="shared" si="2"/>
        <v>33466826</v>
      </c>
      <c r="F32" s="181">
        <f t="shared" si="2"/>
        <v>33966826</v>
      </c>
      <c r="G32" s="181">
        <f t="shared" si="2"/>
        <v>63455371</v>
      </c>
      <c r="H32" s="181">
        <f t="shared" si="2"/>
        <v>35296628</v>
      </c>
      <c r="I32" s="181">
        <f t="shared" si="2"/>
        <v>34466827</v>
      </c>
      <c r="J32" s="181">
        <f t="shared" si="2"/>
        <v>38466827</v>
      </c>
      <c r="K32" s="181">
        <f t="shared" si="2"/>
        <v>33966827</v>
      </c>
      <c r="L32" s="181">
        <f t="shared" si="2"/>
        <v>38466827</v>
      </c>
      <c r="M32" s="181">
        <f t="shared" si="2"/>
        <v>38466827</v>
      </c>
      <c r="N32" s="181">
        <f t="shared" si="2"/>
        <v>85568247</v>
      </c>
      <c r="O32" s="182">
        <f>SUM(O33:O42)</f>
        <v>502521686</v>
      </c>
    </row>
    <row r="33" spans="2:15" x14ac:dyDescent="0.2">
      <c r="B33" s="183" t="s">
        <v>201</v>
      </c>
      <c r="C33" s="184">
        <v>6510081</v>
      </c>
      <c r="D33" s="184">
        <v>6510081</v>
      </c>
      <c r="E33" s="184">
        <v>6510081</v>
      </c>
      <c r="F33" s="184">
        <v>6510081</v>
      </c>
      <c r="G33" s="184">
        <v>6510081</v>
      </c>
      <c r="H33" s="184">
        <v>6510081</v>
      </c>
      <c r="I33" s="184">
        <v>6510082</v>
      </c>
      <c r="J33" s="184">
        <v>6510082</v>
      </c>
      <c r="K33" s="184">
        <v>6510082</v>
      </c>
      <c r="L33" s="184">
        <v>6510082</v>
      </c>
      <c r="M33" s="184">
        <v>6510082</v>
      </c>
      <c r="N33" s="184">
        <v>6510082</v>
      </c>
      <c r="O33" s="185">
        <v>78120979</v>
      </c>
    </row>
    <row r="34" spans="2:15" x14ac:dyDescent="0.2">
      <c r="B34" s="186" t="s">
        <v>202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87">
        <v>0</v>
      </c>
      <c r="N34" s="187">
        <v>1000000</v>
      </c>
      <c r="O34" s="185">
        <f>SUM(C34:N34)</f>
        <v>1000000</v>
      </c>
    </row>
    <row r="35" spans="2:15" ht="21" x14ac:dyDescent="0.2">
      <c r="B35" s="183" t="s">
        <v>203</v>
      </c>
      <c r="C35" s="184">
        <v>0</v>
      </c>
      <c r="D35" s="184">
        <v>0</v>
      </c>
      <c r="E35" s="184">
        <v>0</v>
      </c>
      <c r="F35" s="184">
        <v>500000</v>
      </c>
      <c r="G35" s="184">
        <v>5000000</v>
      </c>
      <c r="H35" s="184">
        <v>0</v>
      </c>
      <c r="I35" s="184">
        <v>1000000</v>
      </c>
      <c r="J35" s="184">
        <v>5000000</v>
      </c>
      <c r="K35" s="184">
        <v>500000</v>
      </c>
      <c r="L35" s="184">
        <v>5000000</v>
      </c>
      <c r="M35" s="184">
        <v>5000000</v>
      </c>
      <c r="N35" s="184">
        <v>51100830</v>
      </c>
      <c r="O35" s="185">
        <v>73100830</v>
      </c>
    </row>
    <row r="36" spans="2:15" x14ac:dyDescent="0.2">
      <c r="B36" s="183" t="s">
        <v>204</v>
      </c>
      <c r="C36" s="184">
        <v>13353180</v>
      </c>
      <c r="D36" s="184">
        <v>13353180</v>
      </c>
      <c r="E36" s="184">
        <v>13353180</v>
      </c>
      <c r="F36" s="184">
        <v>13353180</v>
      </c>
      <c r="G36" s="184">
        <v>13353180</v>
      </c>
      <c r="H36" s="184">
        <v>15182982</v>
      </c>
      <c r="I36" s="184">
        <v>13353180</v>
      </c>
      <c r="J36" s="184">
        <v>13353180</v>
      </c>
      <c r="K36" s="184">
        <v>13353180</v>
      </c>
      <c r="L36" s="184">
        <v>13353180</v>
      </c>
      <c r="M36" s="184">
        <v>13353180</v>
      </c>
      <c r="N36" s="184">
        <v>13353774</v>
      </c>
      <c r="O36" s="185">
        <v>162068556</v>
      </c>
    </row>
    <row r="37" spans="2:15" ht="31.5" x14ac:dyDescent="0.2">
      <c r="B37" s="183" t="s">
        <v>205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0</v>
      </c>
      <c r="L37" s="184">
        <v>0</v>
      </c>
      <c r="M37" s="184">
        <v>0</v>
      </c>
      <c r="N37" s="184">
        <v>0</v>
      </c>
      <c r="O37" s="185">
        <f>SUM(C37:N37)</f>
        <v>0</v>
      </c>
    </row>
    <row r="38" spans="2:15" ht="21" x14ac:dyDescent="0.2">
      <c r="B38" s="183" t="s">
        <v>206</v>
      </c>
      <c r="C38" s="184">
        <v>0</v>
      </c>
      <c r="D38" s="184">
        <v>0</v>
      </c>
      <c r="E38" s="184">
        <v>0</v>
      </c>
      <c r="F38" s="184">
        <v>0</v>
      </c>
      <c r="G38" s="184">
        <v>0</v>
      </c>
      <c r="H38" s="184">
        <v>0</v>
      </c>
      <c r="I38" s="184">
        <v>0</v>
      </c>
      <c r="J38" s="184">
        <v>0</v>
      </c>
      <c r="K38" s="184">
        <v>0</v>
      </c>
      <c r="L38" s="184">
        <v>0</v>
      </c>
      <c r="M38" s="184">
        <v>0</v>
      </c>
      <c r="N38" s="184">
        <v>0</v>
      </c>
      <c r="O38" s="185">
        <v>0</v>
      </c>
    </row>
    <row r="39" spans="2:15" ht="42" x14ac:dyDescent="0.2">
      <c r="B39" s="183" t="s">
        <v>207</v>
      </c>
      <c r="C39" s="184">
        <v>13603565</v>
      </c>
      <c r="D39" s="184">
        <v>13603565</v>
      </c>
      <c r="E39" s="184">
        <v>13603565</v>
      </c>
      <c r="F39" s="184">
        <v>13603565</v>
      </c>
      <c r="G39" s="184">
        <v>38592110</v>
      </c>
      <c r="H39" s="184">
        <v>13603565</v>
      </c>
      <c r="I39" s="184">
        <v>13603565</v>
      </c>
      <c r="J39" s="184">
        <v>13603565</v>
      </c>
      <c r="K39" s="184">
        <v>13603565</v>
      </c>
      <c r="L39" s="184">
        <v>13603565</v>
      </c>
      <c r="M39" s="184">
        <v>13603565</v>
      </c>
      <c r="N39" s="184">
        <v>13603561</v>
      </c>
      <c r="O39" s="185">
        <v>188231321</v>
      </c>
    </row>
    <row r="40" spans="2:15" ht="21" x14ac:dyDescent="0.2">
      <c r="B40" s="183" t="s">
        <v>208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5">
        <f>SUM(C40:N40)</f>
        <v>0</v>
      </c>
    </row>
    <row r="41" spans="2:15" ht="21" x14ac:dyDescent="0.2">
      <c r="B41" s="183" t="s">
        <v>209</v>
      </c>
      <c r="C41" s="184">
        <v>0</v>
      </c>
      <c r="D41" s="184">
        <v>0</v>
      </c>
      <c r="E41" s="184">
        <v>0</v>
      </c>
      <c r="F41" s="184">
        <v>0</v>
      </c>
      <c r="G41" s="184">
        <v>0</v>
      </c>
      <c r="H41" s="184">
        <v>0</v>
      </c>
      <c r="I41" s="184">
        <v>0</v>
      </c>
      <c r="J41" s="184">
        <v>0</v>
      </c>
      <c r="K41" s="184">
        <v>0</v>
      </c>
      <c r="L41" s="184">
        <v>0</v>
      </c>
      <c r="M41" s="184">
        <v>0</v>
      </c>
      <c r="N41" s="184">
        <v>0</v>
      </c>
      <c r="O41" s="185">
        <f>SUM(C41:N41)</f>
        <v>0</v>
      </c>
    </row>
    <row r="42" spans="2:15" x14ac:dyDescent="0.2">
      <c r="B42" s="188" t="s">
        <v>210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0</v>
      </c>
      <c r="K42" s="184">
        <v>0</v>
      </c>
      <c r="L42" s="184">
        <v>0</v>
      </c>
      <c r="M42" s="184">
        <v>0</v>
      </c>
      <c r="N42" s="184">
        <v>0</v>
      </c>
      <c r="O42" s="185">
        <v>0</v>
      </c>
    </row>
    <row r="43" spans="2:15" x14ac:dyDescent="0.2">
      <c r="B43" s="177" t="s">
        <v>211</v>
      </c>
      <c r="C43" s="181">
        <f t="shared" ref="C43:O43" si="3">SUM(C44:C49)</f>
        <v>44496035</v>
      </c>
      <c r="D43" s="181">
        <f t="shared" si="3"/>
        <v>34332486</v>
      </c>
      <c r="E43" s="181">
        <f t="shared" si="3"/>
        <v>34332486</v>
      </c>
      <c r="F43" s="181">
        <f t="shared" si="3"/>
        <v>34332486</v>
      </c>
      <c r="G43" s="181">
        <f t="shared" si="3"/>
        <v>34332486</v>
      </c>
      <c r="H43" s="181">
        <f t="shared" si="3"/>
        <v>57932486</v>
      </c>
      <c r="I43" s="181">
        <f t="shared" si="3"/>
        <v>34332486</v>
      </c>
      <c r="J43" s="181">
        <f t="shared" si="3"/>
        <v>34332486</v>
      </c>
      <c r="K43" s="181">
        <f t="shared" si="3"/>
        <v>34332486</v>
      </c>
      <c r="L43" s="181">
        <f t="shared" si="3"/>
        <v>34332486</v>
      </c>
      <c r="M43" s="181">
        <f t="shared" si="3"/>
        <v>34332486</v>
      </c>
      <c r="N43" s="181">
        <f t="shared" si="3"/>
        <v>91100786</v>
      </c>
      <c r="O43" s="182">
        <f t="shared" si="3"/>
        <v>502521686</v>
      </c>
    </row>
    <row r="44" spans="2:15" x14ac:dyDescent="0.2">
      <c r="B44" s="189" t="s">
        <v>212</v>
      </c>
      <c r="C44" s="184">
        <v>21069381</v>
      </c>
      <c r="D44" s="184">
        <v>21069381</v>
      </c>
      <c r="E44" s="184">
        <v>21069381</v>
      </c>
      <c r="F44" s="184">
        <v>21069381</v>
      </c>
      <c r="G44" s="184">
        <v>21069381</v>
      </c>
      <c r="H44" s="184">
        <v>21069381</v>
      </c>
      <c r="I44" s="184">
        <v>21069381</v>
      </c>
      <c r="J44" s="184">
        <v>21069381</v>
      </c>
      <c r="K44" s="184">
        <v>21069381</v>
      </c>
      <c r="L44" s="184">
        <v>21069381</v>
      </c>
      <c r="M44" s="184">
        <v>21069381</v>
      </c>
      <c r="N44" s="184">
        <v>21069381</v>
      </c>
      <c r="O44" s="185">
        <v>252832577</v>
      </c>
    </row>
    <row r="45" spans="2:15" x14ac:dyDescent="0.2">
      <c r="B45" s="189" t="s">
        <v>213</v>
      </c>
      <c r="C45" s="184">
        <v>13263105</v>
      </c>
      <c r="D45" s="184">
        <v>13263105</v>
      </c>
      <c r="E45" s="184">
        <v>13263105</v>
      </c>
      <c r="F45" s="184">
        <v>13263105</v>
      </c>
      <c r="G45" s="184">
        <v>13263105</v>
      </c>
      <c r="H45" s="184">
        <v>13263105</v>
      </c>
      <c r="I45" s="184">
        <v>13263105</v>
      </c>
      <c r="J45" s="184">
        <v>13263105</v>
      </c>
      <c r="K45" s="184">
        <v>13263105</v>
      </c>
      <c r="L45" s="184">
        <v>13263105</v>
      </c>
      <c r="M45" s="184">
        <v>13263105</v>
      </c>
      <c r="N45" s="184">
        <v>70031405</v>
      </c>
      <c r="O45" s="185">
        <v>215925560</v>
      </c>
    </row>
    <row r="46" spans="2:15" ht="21" x14ac:dyDescent="0.2">
      <c r="B46" s="189" t="s">
        <v>214</v>
      </c>
      <c r="C46" s="184">
        <v>0</v>
      </c>
      <c r="D46" s="184">
        <v>0</v>
      </c>
      <c r="E46" s="184">
        <v>0</v>
      </c>
      <c r="F46" s="184">
        <v>0</v>
      </c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</v>
      </c>
      <c r="M46" s="184">
        <v>0</v>
      </c>
      <c r="N46" s="184">
        <v>0</v>
      </c>
      <c r="O46" s="185">
        <f>SUM(C46:N46)</f>
        <v>0</v>
      </c>
    </row>
    <row r="47" spans="2:15" x14ac:dyDescent="0.2">
      <c r="B47" s="189" t="s">
        <v>215</v>
      </c>
      <c r="C47" s="184">
        <v>0</v>
      </c>
      <c r="D47" s="184">
        <v>0</v>
      </c>
      <c r="E47" s="184"/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5">
        <v>0</v>
      </c>
    </row>
    <row r="48" spans="2:15" x14ac:dyDescent="0.2">
      <c r="B48" s="191" t="s">
        <v>216</v>
      </c>
      <c r="C48" s="192">
        <v>6163549</v>
      </c>
      <c r="D48" s="192">
        <v>0</v>
      </c>
      <c r="E48" s="192">
        <v>0</v>
      </c>
      <c r="F48" s="192">
        <v>0</v>
      </c>
      <c r="G48" s="192">
        <v>0</v>
      </c>
      <c r="H48" s="192">
        <v>0</v>
      </c>
      <c r="I48" s="192">
        <v>0</v>
      </c>
      <c r="J48" s="192">
        <v>0</v>
      </c>
      <c r="K48" s="192">
        <v>0</v>
      </c>
      <c r="L48" s="192">
        <v>0</v>
      </c>
      <c r="M48" s="192">
        <v>0</v>
      </c>
      <c r="N48" s="192">
        <v>0</v>
      </c>
      <c r="O48" s="185">
        <f>SUM(C48:N48)</f>
        <v>6163549</v>
      </c>
    </row>
    <row r="49" spans="2:15" ht="13.5" thickBot="1" x14ac:dyDescent="0.25">
      <c r="B49" s="194" t="s">
        <v>336</v>
      </c>
      <c r="C49" s="195">
        <v>4000000</v>
      </c>
      <c r="D49" s="195">
        <v>0</v>
      </c>
      <c r="E49" s="195">
        <v>0</v>
      </c>
      <c r="F49" s="195">
        <v>0</v>
      </c>
      <c r="G49" s="195">
        <v>0</v>
      </c>
      <c r="H49" s="195">
        <v>23600000</v>
      </c>
      <c r="I49" s="195">
        <v>0</v>
      </c>
      <c r="J49" s="195">
        <v>0</v>
      </c>
      <c r="K49" s="195">
        <v>0</v>
      </c>
      <c r="L49" s="195">
        <v>0</v>
      </c>
      <c r="M49" s="195">
        <v>0</v>
      </c>
      <c r="N49" s="195">
        <v>0</v>
      </c>
      <c r="O49" s="185">
        <v>27600000</v>
      </c>
    </row>
  </sheetData>
  <mergeCells count="4">
    <mergeCell ref="B1:O1"/>
    <mergeCell ref="B3:O3"/>
    <mergeCell ref="A5:A6"/>
    <mergeCell ref="B28:O28"/>
  </mergeCells>
  <pageMargins left="0.265277777777778" right="0.140972222222222" top="0.23819444444444399" bottom="0.28263888888888899" header="0.51180555555555496" footer="0.51180555555555496"/>
  <pageSetup paperSize="9" scale="61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L42"/>
  <sheetViews>
    <sheetView zoomScalePageLayoutView="60" workbookViewId="0">
      <selection activeCell="B1" sqref="B1:F1"/>
    </sheetView>
  </sheetViews>
  <sheetFormatPr defaultRowHeight="12.75" x14ac:dyDescent="0.2"/>
  <cols>
    <col min="1" max="1" width="5.7109375" style="1"/>
    <col min="2" max="2" width="49.5703125" style="1"/>
    <col min="3" max="4" width="15.7109375" style="1" customWidth="1"/>
    <col min="5" max="5" width="45.85546875" style="1"/>
    <col min="6" max="6" width="14.85546875" style="1"/>
    <col min="7" max="7" width="15.42578125" style="1" customWidth="1"/>
    <col min="8" max="1026" width="9.42578125" style="1"/>
  </cols>
  <sheetData>
    <row r="1" spans="1:7" x14ac:dyDescent="0.2">
      <c r="B1" s="390" t="s">
        <v>490</v>
      </c>
      <c r="C1" s="390"/>
      <c r="D1" s="390"/>
      <c r="E1" s="390"/>
      <c r="F1" s="390"/>
    </row>
    <row r="2" spans="1:7" ht="7.5" customHeight="1" x14ac:dyDescent="0.2">
      <c r="E2" s="159"/>
    </row>
    <row r="3" spans="1:7" ht="15" x14ac:dyDescent="0.2">
      <c r="B3" s="410" t="s">
        <v>217</v>
      </c>
      <c r="C3" s="410"/>
      <c r="D3" s="410"/>
      <c r="E3" s="410"/>
      <c r="F3" s="410"/>
    </row>
    <row r="4" spans="1:7" ht="7.5" customHeight="1" thickBot="1" x14ac:dyDescent="0.25">
      <c r="E4" s="29"/>
    </row>
    <row r="5" spans="1:7" ht="13.5" thickBot="1" x14ac:dyDescent="0.25">
      <c r="A5" s="412" t="s">
        <v>7</v>
      </c>
      <c r="B5" s="31"/>
      <c r="C5" s="31" t="s">
        <v>58</v>
      </c>
      <c r="D5" s="362" t="s">
        <v>473</v>
      </c>
      <c r="E5" s="31"/>
      <c r="F5" s="33" t="s">
        <v>58</v>
      </c>
      <c r="G5" s="376" t="s">
        <v>473</v>
      </c>
    </row>
    <row r="6" spans="1:7" ht="12.75" customHeight="1" x14ac:dyDescent="0.2">
      <c r="A6" s="412"/>
      <c r="B6" s="415" t="s">
        <v>465</v>
      </c>
      <c r="C6" s="415"/>
      <c r="D6" s="375"/>
      <c r="E6" s="416" t="s">
        <v>464</v>
      </c>
      <c r="F6" s="416"/>
      <c r="G6" s="5" t="s">
        <v>56</v>
      </c>
    </row>
    <row r="7" spans="1:7" x14ac:dyDescent="0.2">
      <c r="A7" s="114" t="s">
        <v>11</v>
      </c>
      <c r="B7" s="39" t="s">
        <v>218</v>
      </c>
      <c r="C7" s="44">
        <f>C8</f>
        <v>236413910</v>
      </c>
      <c r="D7" s="44">
        <f>D8</f>
        <v>314290365</v>
      </c>
      <c r="E7" s="39" t="s">
        <v>219</v>
      </c>
      <c r="F7" s="196"/>
      <c r="G7" s="196"/>
    </row>
    <row r="8" spans="1:7" x14ac:dyDescent="0.2">
      <c r="A8" s="114" t="s">
        <v>14</v>
      </c>
      <c r="B8" s="197" t="s">
        <v>220</v>
      </c>
      <c r="C8" s="44">
        <f>C9+C20</f>
        <v>236413910</v>
      </c>
      <c r="D8" s="44">
        <f>D9+D20</f>
        <v>314290365</v>
      </c>
      <c r="E8" s="197" t="s">
        <v>221</v>
      </c>
      <c r="F8" s="198">
        <f>F9+F18</f>
        <v>389493137</v>
      </c>
      <c r="G8" s="198">
        <f>G9+G18</f>
        <v>468758137</v>
      </c>
    </row>
    <row r="9" spans="1:7" x14ac:dyDescent="0.2">
      <c r="A9" s="114" t="s">
        <v>15</v>
      </c>
      <c r="B9" s="197" t="s">
        <v>222</v>
      </c>
      <c r="C9" s="44">
        <f>C10+C13+C15+C16+C17</f>
        <v>214413910</v>
      </c>
      <c r="D9" s="44">
        <f>D10+D13+D15+D16+D17</f>
        <v>241189535</v>
      </c>
      <c r="E9" s="197" t="s">
        <v>222</v>
      </c>
      <c r="F9" s="198">
        <f>SUM(F10:F14)</f>
        <v>230335887</v>
      </c>
      <c r="G9" s="198">
        <f>SUM(G10:G14)</f>
        <v>252832577</v>
      </c>
    </row>
    <row r="10" spans="1:7" x14ac:dyDescent="0.2">
      <c r="A10" s="114" t="s">
        <v>16</v>
      </c>
      <c r="B10" s="199" t="s">
        <v>223</v>
      </c>
      <c r="C10" s="129">
        <f>SUM(C11:C12)</f>
        <v>182263910</v>
      </c>
      <c r="D10" s="129">
        <f>SUM(D11:D12)</f>
        <v>190242797</v>
      </c>
      <c r="E10" s="199" t="s">
        <v>110</v>
      </c>
      <c r="F10" s="200">
        <v>109474690</v>
      </c>
      <c r="G10" s="200">
        <v>126919456</v>
      </c>
    </row>
    <row r="11" spans="1:7" x14ac:dyDescent="0.2">
      <c r="A11" s="114" t="s">
        <v>17</v>
      </c>
      <c r="B11" s="199" t="s">
        <v>224</v>
      </c>
      <c r="C11" s="129">
        <v>28175156</v>
      </c>
      <c r="D11" s="129">
        <v>28174241</v>
      </c>
      <c r="E11" s="199" t="s">
        <v>18</v>
      </c>
      <c r="F11" s="200">
        <v>16888630</v>
      </c>
      <c r="G11" s="200">
        <v>18240572</v>
      </c>
    </row>
    <row r="12" spans="1:7" x14ac:dyDescent="0.2">
      <c r="A12" s="114" t="s">
        <v>19</v>
      </c>
      <c r="B12" s="199" t="s">
        <v>225</v>
      </c>
      <c r="C12" s="129">
        <v>154088754</v>
      </c>
      <c r="D12" s="129">
        <v>162068556</v>
      </c>
      <c r="E12" s="199" t="s">
        <v>226</v>
      </c>
      <c r="F12" s="200">
        <v>82975948</v>
      </c>
      <c r="G12" s="200">
        <v>85375930</v>
      </c>
    </row>
    <row r="13" spans="1:7" x14ac:dyDescent="0.2">
      <c r="A13" s="114" t="s">
        <v>21</v>
      </c>
      <c r="B13" s="199" t="s">
        <v>227</v>
      </c>
      <c r="C13" s="129">
        <v>6150000</v>
      </c>
      <c r="D13" s="129">
        <v>24946738</v>
      </c>
      <c r="E13" s="199" t="s">
        <v>228</v>
      </c>
      <c r="F13" s="200">
        <v>14950000</v>
      </c>
      <c r="G13" s="200">
        <v>14950000</v>
      </c>
    </row>
    <row r="14" spans="1:7" x14ac:dyDescent="0.2">
      <c r="A14" s="114" t="s">
        <v>23</v>
      </c>
      <c r="B14" s="201" t="s">
        <v>229</v>
      </c>
      <c r="C14" s="202">
        <v>6150000</v>
      </c>
      <c r="D14" s="202">
        <v>6150000</v>
      </c>
      <c r="E14" s="199" t="s">
        <v>230</v>
      </c>
      <c r="F14" s="200">
        <v>6046619</v>
      </c>
      <c r="G14" s="200">
        <v>7346619</v>
      </c>
    </row>
    <row r="15" spans="1:7" x14ac:dyDescent="0.2">
      <c r="A15" s="114" t="s">
        <v>25</v>
      </c>
      <c r="B15" s="199" t="s">
        <v>231</v>
      </c>
      <c r="C15" s="129">
        <v>25000000</v>
      </c>
      <c r="D15" s="129">
        <v>25000000</v>
      </c>
      <c r="E15" s="199"/>
      <c r="F15" s="200"/>
      <c r="G15" s="200"/>
    </row>
    <row r="16" spans="1:7" x14ac:dyDescent="0.2">
      <c r="A16" s="114" t="s">
        <v>29</v>
      </c>
      <c r="B16" s="199" t="s">
        <v>232</v>
      </c>
      <c r="C16" s="129">
        <v>1000000</v>
      </c>
      <c r="D16" s="129">
        <v>1000000</v>
      </c>
      <c r="E16" s="199" t="s">
        <v>233</v>
      </c>
      <c r="F16" s="203">
        <v>0</v>
      </c>
      <c r="G16" s="203">
        <v>0</v>
      </c>
    </row>
    <row r="17" spans="1:7" x14ac:dyDescent="0.2">
      <c r="A17" s="114" t="s">
        <v>31</v>
      </c>
      <c r="B17" s="199" t="s">
        <v>234</v>
      </c>
      <c r="C17" s="129">
        <v>0</v>
      </c>
      <c r="D17" s="129">
        <v>0</v>
      </c>
      <c r="E17" s="199"/>
      <c r="F17" s="203"/>
      <c r="G17" s="203"/>
    </row>
    <row r="18" spans="1:7" x14ac:dyDescent="0.2">
      <c r="A18" s="114" t="s">
        <v>34</v>
      </c>
      <c r="B18" s="199"/>
      <c r="C18" s="199"/>
      <c r="D18" s="199"/>
      <c r="E18" s="197" t="s">
        <v>235</v>
      </c>
      <c r="F18" s="198">
        <f>SUM(F19:F24)</f>
        <v>159157250</v>
      </c>
      <c r="G18" s="198">
        <f>SUM(G19:G24)</f>
        <v>215925560</v>
      </c>
    </row>
    <row r="19" spans="1:7" x14ac:dyDescent="0.2">
      <c r="A19" s="114" t="s">
        <v>37</v>
      </c>
      <c r="B19" s="199"/>
      <c r="C19" s="39"/>
      <c r="D19" s="39"/>
      <c r="E19" s="199" t="s">
        <v>236</v>
      </c>
      <c r="F19" s="200">
        <v>114782400</v>
      </c>
      <c r="G19" s="200">
        <v>171550710</v>
      </c>
    </row>
    <row r="20" spans="1:7" x14ac:dyDescent="0.2">
      <c r="A20" s="114" t="s">
        <v>39</v>
      </c>
      <c r="B20" s="197" t="s">
        <v>235</v>
      </c>
      <c r="C20" s="44">
        <v>22000000</v>
      </c>
      <c r="D20" s="44">
        <f>SUM(D21:D23)</f>
        <v>73100830</v>
      </c>
      <c r="E20" s="199" t="s">
        <v>30</v>
      </c>
      <c r="F20" s="200">
        <v>44374850</v>
      </c>
      <c r="G20" s="200">
        <v>44374850</v>
      </c>
    </row>
    <row r="21" spans="1:7" x14ac:dyDescent="0.2">
      <c r="A21" s="114" t="s">
        <v>41</v>
      </c>
      <c r="B21" s="199" t="s">
        <v>237</v>
      </c>
      <c r="C21" s="129">
        <v>21000000</v>
      </c>
      <c r="D21" s="129">
        <v>21000000</v>
      </c>
      <c r="E21" s="199" t="s">
        <v>238</v>
      </c>
      <c r="F21" s="203">
        <v>0</v>
      </c>
      <c r="G21" s="203">
        <v>0</v>
      </c>
    </row>
    <row r="22" spans="1:7" x14ac:dyDescent="0.2">
      <c r="A22" s="114" t="s">
        <v>72</v>
      </c>
      <c r="B22" s="199" t="s">
        <v>239</v>
      </c>
      <c r="C22" s="129">
        <v>0</v>
      </c>
      <c r="D22" s="129">
        <v>51100830</v>
      </c>
      <c r="E22" s="199" t="s">
        <v>240</v>
      </c>
      <c r="F22" s="203">
        <v>0</v>
      </c>
      <c r="G22" s="203">
        <v>0</v>
      </c>
    </row>
    <row r="23" spans="1:7" x14ac:dyDescent="0.2">
      <c r="A23" s="114" t="s">
        <v>73</v>
      </c>
      <c r="B23" s="199" t="s">
        <v>241</v>
      </c>
      <c r="C23" s="129">
        <v>1000000</v>
      </c>
      <c r="D23" s="129">
        <v>1000000</v>
      </c>
      <c r="E23" s="199" t="s">
        <v>242</v>
      </c>
      <c r="F23" s="203">
        <v>0</v>
      </c>
      <c r="G23" s="203">
        <v>0</v>
      </c>
    </row>
    <row r="24" spans="1:7" x14ac:dyDescent="0.2">
      <c r="A24" s="114" t="s">
        <v>74</v>
      </c>
      <c r="B24" s="199" t="s">
        <v>243</v>
      </c>
      <c r="C24" s="199">
        <v>0</v>
      </c>
      <c r="D24" s="199">
        <v>0</v>
      </c>
      <c r="E24" s="204" t="s">
        <v>244</v>
      </c>
      <c r="F24" s="203">
        <v>0</v>
      </c>
      <c r="G24" s="203">
        <v>0</v>
      </c>
    </row>
    <row r="25" spans="1:7" x14ac:dyDescent="0.2">
      <c r="A25" s="114" t="s">
        <v>76</v>
      </c>
      <c r="B25" s="199" t="s">
        <v>234</v>
      </c>
      <c r="C25" s="199">
        <v>0</v>
      </c>
      <c r="D25" s="199">
        <v>0</v>
      </c>
      <c r="E25" s="205" t="s">
        <v>245</v>
      </c>
      <c r="F25" s="198">
        <v>0</v>
      </c>
      <c r="G25" s="198">
        <v>0</v>
      </c>
    </row>
    <row r="26" spans="1:7" ht="25.5" x14ac:dyDescent="0.2">
      <c r="A26" s="114" t="s">
        <v>78</v>
      </c>
      <c r="B26" s="206" t="s">
        <v>246</v>
      </c>
      <c r="C26" s="207">
        <f>C7</f>
        <v>236413910</v>
      </c>
      <c r="D26" s="207">
        <f>D7</f>
        <v>314290365</v>
      </c>
      <c r="E26" s="205" t="s">
        <v>247</v>
      </c>
      <c r="F26" s="208">
        <f>SUM(F27:F28)</f>
        <v>0</v>
      </c>
      <c r="G26" s="208">
        <f>SUM(G27:G28)</f>
        <v>0</v>
      </c>
    </row>
    <row r="27" spans="1:7" x14ac:dyDescent="0.2">
      <c r="A27" s="114" t="s">
        <v>80</v>
      </c>
      <c r="B27" s="206"/>
      <c r="C27" s="209"/>
      <c r="D27" s="209"/>
      <c r="E27" s="199" t="s">
        <v>248</v>
      </c>
      <c r="F27" s="200">
        <v>0</v>
      </c>
      <c r="G27" s="200">
        <v>0</v>
      </c>
    </row>
    <row r="28" spans="1:7" x14ac:dyDescent="0.2">
      <c r="A28" s="114" t="s">
        <v>82</v>
      </c>
      <c r="B28" s="39" t="s">
        <v>249</v>
      </c>
      <c r="C28" s="44">
        <f>SUM(C29:C30)</f>
        <v>163242776</v>
      </c>
      <c r="D28" s="44">
        <f>SUM(D29:D30)</f>
        <v>188231321</v>
      </c>
      <c r="E28" s="199" t="s">
        <v>250</v>
      </c>
      <c r="F28" s="200">
        <v>0</v>
      </c>
      <c r="G28" s="200">
        <v>0</v>
      </c>
    </row>
    <row r="29" spans="1:7" x14ac:dyDescent="0.2">
      <c r="A29" s="114" t="s">
        <v>123</v>
      </c>
      <c r="B29" s="199" t="s">
        <v>251</v>
      </c>
      <c r="C29" s="210">
        <v>22085526</v>
      </c>
      <c r="D29" s="210">
        <v>17806591</v>
      </c>
      <c r="E29" s="197" t="s">
        <v>252</v>
      </c>
      <c r="F29" s="198">
        <v>4000000</v>
      </c>
      <c r="G29" s="198">
        <v>27600000</v>
      </c>
    </row>
    <row r="30" spans="1:7" x14ac:dyDescent="0.2">
      <c r="A30" s="114" t="s">
        <v>253</v>
      </c>
      <c r="B30" s="199" t="s">
        <v>254</v>
      </c>
      <c r="C30" s="210">
        <v>141157250</v>
      </c>
      <c r="D30" s="210">
        <v>170424730</v>
      </c>
      <c r="E30" s="199" t="s">
        <v>255</v>
      </c>
      <c r="F30" s="200">
        <v>4000000</v>
      </c>
      <c r="G30" s="200">
        <v>27600000</v>
      </c>
    </row>
    <row r="31" spans="1:7" ht="12.75" customHeight="1" x14ac:dyDescent="0.2">
      <c r="A31" s="114" t="s">
        <v>125</v>
      </c>
      <c r="B31" s="199"/>
      <c r="C31" s="199"/>
      <c r="D31" s="199"/>
      <c r="E31" s="39" t="s">
        <v>256</v>
      </c>
      <c r="F31" s="157">
        <f>SUM(F32:F34)</f>
        <v>6163549</v>
      </c>
      <c r="G31" s="157">
        <f>SUM(G32:G34)</f>
        <v>6163549</v>
      </c>
    </row>
    <row r="32" spans="1:7" ht="12.75" customHeight="1" x14ac:dyDescent="0.2">
      <c r="A32" s="114" t="s">
        <v>127</v>
      </c>
      <c r="B32" s="199"/>
      <c r="C32" s="199"/>
      <c r="D32" s="199"/>
      <c r="E32" s="199" t="s">
        <v>257</v>
      </c>
      <c r="F32" s="211">
        <v>0</v>
      </c>
      <c r="G32" s="211">
        <v>0</v>
      </c>
    </row>
    <row r="33" spans="1:7" x14ac:dyDescent="0.2">
      <c r="A33" s="114" t="s">
        <v>128</v>
      </c>
      <c r="B33" s="39" t="s">
        <v>258</v>
      </c>
      <c r="C33" s="44">
        <f>C28</f>
        <v>163242776</v>
      </c>
      <c r="D33" s="44">
        <v>188231321</v>
      </c>
      <c r="E33" s="199" t="s">
        <v>259</v>
      </c>
      <c r="F33" s="200">
        <v>6163549</v>
      </c>
      <c r="G33" s="200">
        <v>6163549</v>
      </c>
    </row>
    <row r="34" spans="1:7" x14ac:dyDescent="0.2">
      <c r="A34" s="114" t="s">
        <v>130</v>
      </c>
      <c r="B34" s="197" t="s">
        <v>260</v>
      </c>
      <c r="C34" s="129">
        <f>SUM(C35:C36)</f>
        <v>163242776</v>
      </c>
      <c r="D34" s="129">
        <f>SUM(D35:D36)</f>
        <v>188231321</v>
      </c>
      <c r="E34" s="199" t="s">
        <v>261</v>
      </c>
      <c r="F34" s="200">
        <v>0</v>
      </c>
      <c r="G34" s="200">
        <v>0</v>
      </c>
    </row>
    <row r="35" spans="1:7" x14ac:dyDescent="0.2">
      <c r="A35" s="114" t="s">
        <v>132</v>
      </c>
      <c r="B35" s="212" t="s">
        <v>262</v>
      </c>
      <c r="C35" s="210">
        <v>22085526</v>
      </c>
      <c r="D35" s="210">
        <v>17806591</v>
      </c>
      <c r="E35" s="213" t="s">
        <v>263</v>
      </c>
      <c r="F35" s="157">
        <f>F8+F25+F31</f>
        <v>395656686</v>
      </c>
      <c r="G35" s="157">
        <f>G8+G25+G31</f>
        <v>474921686</v>
      </c>
    </row>
    <row r="36" spans="1:7" x14ac:dyDescent="0.2">
      <c r="A36" s="114" t="s">
        <v>133</v>
      </c>
      <c r="B36" s="212" t="s">
        <v>264</v>
      </c>
      <c r="C36" s="210">
        <v>141157250</v>
      </c>
      <c r="D36" s="210">
        <v>170424730</v>
      </c>
      <c r="E36" s="213"/>
      <c r="F36" s="196"/>
      <c r="G36" s="196"/>
    </row>
    <row r="37" spans="1:7" x14ac:dyDescent="0.2">
      <c r="A37" s="114" t="s">
        <v>135</v>
      </c>
      <c r="B37" s="197" t="s">
        <v>265</v>
      </c>
      <c r="C37" s="129">
        <f>SUM(C38:C39)</f>
        <v>0</v>
      </c>
      <c r="D37" s="129">
        <f>SUM(D38:D39)</f>
        <v>0</v>
      </c>
      <c r="E37" s="199"/>
      <c r="F37" s="214"/>
      <c r="G37" s="214"/>
    </row>
    <row r="38" spans="1:7" x14ac:dyDescent="0.2">
      <c r="A38" s="114" t="s">
        <v>136</v>
      </c>
      <c r="B38" s="212" t="s">
        <v>266</v>
      </c>
      <c r="C38" s="129">
        <v>0</v>
      </c>
      <c r="D38" s="129">
        <v>0</v>
      </c>
      <c r="E38" s="199"/>
      <c r="F38" s="214"/>
      <c r="G38" s="214"/>
    </row>
    <row r="39" spans="1:7" x14ac:dyDescent="0.2">
      <c r="A39" s="114" t="s">
        <v>137</v>
      </c>
      <c r="B39" s="212" t="s">
        <v>267</v>
      </c>
      <c r="C39" s="129">
        <v>0</v>
      </c>
      <c r="D39" s="129">
        <v>0</v>
      </c>
      <c r="E39" s="199"/>
      <c r="F39" s="214"/>
      <c r="G39" s="214"/>
    </row>
    <row r="40" spans="1:7" ht="12.75" customHeight="1" x14ac:dyDescent="0.2">
      <c r="A40" s="114" t="s">
        <v>139</v>
      </c>
      <c r="B40" s="39" t="s">
        <v>268</v>
      </c>
      <c r="C40" s="44">
        <f>SUM(C41:C42)</f>
        <v>399656686</v>
      </c>
      <c r="D40" s="44">
        <f>SUM(D41:D42)</f>
        <v>502521686</v>
      </c>
      <c r="E40" s="39" t="s">
        <v>269</v>
      </c>
      <c r="F40" s="198">
        <f>SUM(F41:F42)</f>
        <v>399656686</v>
      </c>
      <c r="G40" s="198">
        <f>SUM(G41:G42)</f>
        <v>502521686</v>
      </c>
    </row>
    <row r="41" spans="1:7" ht="12.75" customHeight="1" x14ac:dyDescent="0.2">
      <c r="A41" s="114" t="s">
        <v>140</v>
      </c>
      <c r="B41" s="212" t="s">
        <v>270</v>
      </c>
      <c r="C41" s="210">
        <f>C9+C35</f>
        <v>236499436</v>
      </c>
      <c r="D41" s="210">
        <f>D9+D35</f>
        <v>258996126</v>
      </c>
      <c r="E41" s="199" t="s">
        <v>271</v>
      </c>
      <c r="F41" s="200">
        <f>F9+F26+F32+F33</f>
        <v>236499436</v>
      </c>
      <c r="G41" s="200">
        <f>G9+G26+G32+G33</f>
        <v>258996126</v>
      </c>
    </row>
    <row r="42" spans="1:7" ht="12.75" customHeight="1" thickBot="1" x14ac:dyDescent="0.25">
      <c r="A42" s="115" t="s">
        <v>142</v>
      </c>
      <c r="B42" s="215" t="s">
        <v>272</v>
      </c>
      <c r="C42" s="216">
        <f>C37+C36+C20</f>
        <v>163157250</v>
      </c>
      <c r="D42" s="216">
        <f>D37+D36+D20</f>
        <v>243525560</v>
      </c>
      <c r="E42" s="217" t="s">
        <v>273</v>
      </c>
      <c r="F42" s="218">
        <f>F18+F34+F29</f>
        <v>163157250</v>
      </c>
      <c r="G42" s="218">
        <f>G18+G34+G29</f>
        <v>243525560</v>
      </c>
    </row>
  </sheetData>
  <mergeCells count="5">
    <mergeCell ref="B1:F1"/>
    <mergeCell ref="B3:F3"/>
    <mergeCell ref="A5:A6"/>
    <mergeCell ref="B6:C6"/>
    <mergeCell ref="E6:F6"/>
  </mergeCells>
  <printOptions horizontalCentered="1"/>
  <pageMargins left="0.43307086614173229" right="0.39370078740157483" top="0.15748031496062992" bottom="0.15748031496062992" header="0.51181102362204722" footer="0.51181102362204722"/>
  <pageSetup paperSize="9" scale="80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19"/>
  <sheetViews>
    <sheetView zoomScalePageLayoutView="60" workbookViewId="0">
      <selection activeCell="C1" sqref="C1:F1"/>
    </sheetView>
  </sheetViews>
  <sheetFormatPr defaultRowHeight="12.75" x14ac:dyDescent="0.2"/>
  <cols>
    <col min="1" max="1" width="5.28515625" style="4"/>
    <col min="2" max="2" width="44.85546875" style="4"/>
    <col min="3" max="3" width="18.85546875" style="4" customWidth="1"/>
    <col min="4" max="4" width="16.42578125" style="4" customWidth="1"/>
    <col min="5" max="5" width="13.140625" style="4"/>
    <col min="6" max="6" width="18" style="4"/>
    <col min="7" max="7" width="10.85546875" style="4"/>
    <col min="8" max="8" width="9.5703125" style="4"/>
    <col min="9" max="9" width="13.140625" style="4"/>
    <col min="10" max="10" width="9.5703125" style="4"/>
    <col min="11" max="11" width="12.5703125" style="4"/>
    <col min="12" max="12" width="12.42578125" style="4"/>
    <col min="13" max="13" width="13.28515625" style="4"/>
    <col min="14" max="14" width="13" style="4"/>
    <col min="15" max="15" width="12.85546875" style="4"/>
    <col min="16" max="16" width="15" style="4"/>
    <col min="17" max="1025" width="9.42578125" style="4"/>
  </cols>
  <sheetData>
    <row r="1" spans="1:16" x14ac:dyDescent="0.2">
      <c r="A1"/>
      <c r="B1"/>
      <c r="C1" s="390" t="s">
        <v>491</v>
      </c>
      <c r="D1" s="390"/>
      <c r="E1" s="390"/>
      <c r="F1" s="390"/>
      <c r="G1"/>
      <c r="H1"/>
      <c r="I1"/>
      <c r="J1"/>
      <c r="K1"/>
      <c r="L1"/>
      <c r="M1" s="84"/>
      <c r="N1" s="84"/>
      <c r="O1" s="84"/>
      <c r="P1" s="84"/>
    </row>
    <row r="2" spans="1:16" x14ac:dyDescent="0.2">
      <c r="A2"/>
      <c r="B2"/>
      <c r="C2"/>
      <c r="D2"/>
      <c r="E2"/>
      <c r="F2"/>
      <c r="G2"/>
      <c r="H2"/>
      <c r="I2"/>
      <c r="J2"/>
      <c r="K2"/>
      <c r="L2"/>
    </row>
    <row r="3" spans="1:16" x14ac:dyDescent="0.2">
      <c r="A3"/>
      <c r="B3" s="219" t="s">
        <v>274</v>
      </c>
      <c r="C3" s="219"/>
      <c r="D3"/>
      <c r="E3"/>
      <c r="F3"/>
      <c r="G3"/>
      <c r="H3"/>
      <c r="I3"/>
      <c r="J3"/>
      <c r="K3"/>
      <c r="L3"/>
      <c r="M3" s="220"/>
      <c r="N3" s="220"/>
      <c r="O3" s="220"/>
      <c r="P3" s="220"/>
    </row>
    <row r="4" spans="1:16" x14ac:dyDescent="0.2">
      <c r="A4"/>
      <c r="B4"/>
      <c r="C4"/>
      <c r="D4"/>
      <c r="E4"/>
      <c r="F4"/>
      <c r="G4"/>
      <c r="H4"/>
      <c r="I4"/>
      <c r="J4"/>
      <c r="K4"/>
      <c r="L4"/>
    </row>
    <row r="5" spans="1:16" x14ac:dyDescent="0.2">
      <c r="A5"/>
      <c r="B5"/>
      <c r="C5" t="s">
        <v>469</v>
      </c>
      <c r="D5" t="s">
        <v>470</v>
      </c>
      <c r="E5"/>
      <c r="F5"/>
      <c r="G5"/>
      <c r="H5"/>
      <c r="I5"/>
      <c r="J5"/>
      <c r="K5"/>
      <c r="L5"/>
      <c r="P5" s="221"/>
    </row>
    <row r="6" spans="1:16" s="66" customFormat="1" x14ac:dyDescent="0.2">
      <c r="A6"/>
      <c r="B6" s="222" t="s">
        <v>293</v>
      </c>
      <c r="C6"/>
      <c r="D6"/>
      <c r="E6"/>
      <c r="F6"/>
      <c r="G6"/>
      <c r="H6"/>
      <c r="I6"/>
      <c r="J6"/>
      <c r="K6"/>
      <c r="L6"/>
      <c r="M6" s="220"/>
      <c r="N6" s="220"/>
      <c r="O6" s="220"/>
      <c r="P6" s="220"/>
    </row>
    <row r="7" spans="1:16" ht="22.5" customHeight="1" x14ac:dyDescent="0.2">
      <c r="A7"/>
      <c r="B7" t="s">
        <v>275</v>
      </c>
      <c r="C7" s="223" t="s">
        <v>405</v>
      </c>
      <c r="D7" s="223" t="s">
        <v>405</v>
      </c>
      <c r="E7"/>
      <c r="F7"/>
      <c r="G7"/>
      <c r="H7"/>
      <c r="I7"/>
      <c r="J7"/>
      <c r="K7"/>
      <c r="L7"/>
      <c r="M7" s="245"/>
      <c r="N7" s="245"/>
      <c r="O7" s="245"/>
      <c r="P7" s="417"/>
    </row>
    <row r="8" spans="1:16" ht="22.5" customHeight="1" x14ac:dyDescent="0.2">
      <c r="A8"/>
      <c r="B8" t="s">
        <v>276</v>
      </c>
      <c r="C8" s="223" t="s">
        <v>428</v>
      </c>
      <c r="D8" s="223" t="s">
        <v>482</v>
      </c>
      <c r="E8"/>
      <c r="F8"/>
      <c r="G8"/>
      <c r="H8"/>
      <c r="I8"/>
      <c r="J8"/>
      <c r="K8"/>
      <c r="L8"/>
      <c r="M8" s="245"/>
      <c r="N8" s="245"/>
      <c r="O8" s="245"/>
      <c r="P8" s="417"/>
    </row>
    <row r="9" spans="1:16" ht="18.600000000000001" customHeight="1" x14ac:dyDescent="0.2">
      <c r="A9"/>
      <c r="B9" t="s">
        <v>277</v>
      </c>
      <c r="C9" s="223" t="s">
        <v>300</v>
      </c>
      <c r="D9" s="223" t="s">
        <v>300</v>
      </c>
      <c r="E9"/>
      <c r="F9"/>
      <c r="G9"/>
      <c r="H9"/>
      <c r="I9"/>
      <c r="J9"/>
      <c r="K9"/>
      <c r="L9"/>
      <c r="M9" s="62"/>
      <c r="N9" s="62"/>
      <c r="O9" s="62"/>
      <c r="P9" s="417"/>
    </row>
    <row r="10" spans="1:16" ht="18.600000000000001" customHeight="1" x14ac:dyDescent="0.2">
      <c r="A10"/>
      <c r="B10"/>
      <c r="C10" s="223"/>
      <c r="D10" s="223"/>
      <c r="E10"/>
      <c r="F10"/>
      <c r="G10"/>
      <c r="H10"/>
      <c r="I10"/>
      <c r="J10"/>
      <c r="K10"/>
      <c r="L10"/>
      <c r="M10" s="62"/>
      <c r="N10" s="62"/>
      <c r="O10" s="62"/>
      <c r="P10" s="417"/>
    </row>
    <row r="11" spans="1:16" ht="18.600000000000001" customHeight="1" x14ac:dyDescent="0.2">
      <c r="A11"/>
      <c r="B11" s="225" t="s">
        <v>288</v>
      </c>
      <c r="C11" s="223"/>
      <c r="D11" s="223"/>
      <c r="E11"/>
      <c r="F11"/>
      <c r="G11"/>
      <c r="H11"/>
      <c r="I11"/>
      <c r="J11"/>
      <c r="K11"/>
      <c r="L11"/>
      <c r="M11" s="62"/>
      <c r="N11" s="62"/>
      <c r="O11" s="62"/>
      <c r="P11" s="417"/>
    </row>
    <row r="12" spans="1:16" s="224" customFormat="1" ht="20.100000000000001" customHeight="1" x14ac:dyDescent="0.2">
      <c r="A12"/>
      <c r="B12" t="s">
        <v>301</v>
      </c>
      <c r="C12" s="223" t="s">
        <v>405</v>
      </c>
      <c r="D12" s="223" t="s">
        <v>405</v>
      </c>
      <c r="E12"/>
      <c r="F12"/>
      <c r="G12"/>
      <c r="H12"/>
      <c r="I12"/>
      <c r="J12"/>
      <c r="K12"/>
      <c r="L12"/>
      <c r="M12" s="246"/>
      <c r="N12" s="246"/>
      <c r="O12" s="246"/>
      <c r="P12" s="417"/>
    </row>
    <row r="13" spans="1:16" s="224" customFormat="1" ht="20.100000000000001" customHeight="1" x14ac:dyDescent="0.2">
      <c r="A13"/>
      <c r="B13"/>
      <c r="C13" s="223"/>
      <c r="D13" s="223"/>
      <c r="E13"/>
      <c r="F13"/>
      <c r="G13"/>
      <c r="H13"/>
      <c r="I13"/>
      <c r="J13"/>
      <c r="K13"/>
      <c r="L13"/>
      <c r="M13" s="246"/>
      <c r="N13" s="246"/>
      <c r="O13" s="246"/>
      <c r="P13" s="246"/>
    </row>
    <row r="14" spans="1:16" x14ac:dyDescent="0.2">
      <c r="A14"/>
      <c r="B14" s="225" t="s">
        <v>289</v>
      </c>
      <c r="C14" s="223"/>
      <c r="D14" s="223"/>
      <c r="E14"/>
      <c r="F14"/>
      <c r="G14"/>
      <c r="H14"/>
      <c r="I14"/>
      <c r="J14"/>
      <c r="K14"/>
      <c r="L14"/>
      <c r="M14" s="62"/>
      <c r="N14" s="62"/>
      <c r="O14" s="62"/>
      <c r="P14" s="247"/>
    </row>
    <row r="15" spans="1:16" x14ac:dyDescent="0.2">
      <c r="A15"/>
      <c r="B15" t="s">
        <v>279</v>
      </c>
      <c r="C15" s="223" t="s">
        <v>302</v>
      </c>
      <c r="D15" s="223" t="s">
        <v>302</v>
      </c>
      <c r="E15"/>
      <c r="F15"/>
      <c r="G15"/>
      <c r="H15"/>
      <c r="I15"/>
      <c r="J15"/>
      <c r="K15"/>
      <c r="L15"/>
      <c r="M15" s="247"/>
      <c r="N15" s="247"/>
      <c r="O15" s="247"/>
      <c r="P15" s="247"/>
    </row>
    <row r="16" spans="1:16" x14ac:dyDescent="0.2">
      <c r="A16"/>
      <c r="B16"/>
      <c r="C16" s="223"/>
      <c r="D16" s="223"/>
      <c r="E16"/>
      <c r="F16"/>
      <c r="G16"/>
      <c r="H16"/>
      <c r="I16"/>
      <c r="J16"/>
      <c r="K16"/>
      <c r="L16"/>
      <c r="M16" s="247"/>
      <c r="N16" s="247"/>
      <c r="O16" s="247"/>
      <c r="P16" s="247"/>
    </row>
    <row r="17" spans="1:16" x14ac:dyDescent="0.2">
      <c r="A17"/>
      <c r="B17" s="225" t="s">
        <v>290</v>
      </c>
      <c r="C17" s="223"/>
      <c r="D17" s="223"/>
      <c r="E17"/>
      <c r="F17"/>
      <c r="G17"/>
      <c r="H17"/>
      <c r="I17"/>
      <c r="J17"/>
      <c r="K17"/>
      <c r="L17"/>
      <c r="M17" s="247"/>
      <c r="N17" s="247"/>
      <c r="O17" s="247"/>
      <c r="P17" s="247"/>
    </row>
    <row r="18" spans="1:16" x14ac:dyDescent="0.2">
      <c r="A18"/>
      <c r="B18" t="s">
        <v>279</v>
      </c>
      <c r="C18" s="223" t="s">
        <v>278</v>
      </c>
      <c r="D18" s="223" t="s">
        <v>278</v>
      </c>
      <c r="E18"/>
      <c r="F18"/>
      <c r="G18"/>
      <c r="H18"/>
      <c r="I18"/>
      <c r="J18"/>
      <c r="K18"/>
      <c r="L18"/>
      <c r="M18" s="247"/>
      <c r="N18" s="247"/>
      <c r="O18" s="247"/>
      <c r="P18" s="247"/>
    </row>
    <row r="19" spans="1:16" x14ac:dyDescent="0.2">
      <c r="A19"/>
      <c r="B19" s="225" t="s">
        <v>42</v>
      </c>
      <c r="C19" s="226" t="s">
        <v>429</v>
      </c>
      <c r="D19" s="226" t="s">
        <v>429</v>
      </c>
      <c r="E19"/>
      <c r="F19"/>
      <c r="G19"/>
      <c r="H19"/>
      <c r="I19"/>
      <c r="J19"/>
      <c r="K19"/>
      <c r="L19"/>
    </row>
  </sheetData>
  <mergeCells count="2">
    <mergeCell ref="C1:F1"/>
    <mergeCell ref="P7:P12"/>
  </mergeCells>
  <pageMargins left="0.70833333333333304" right="0.70833333333333304" top="0.74791666666666701" bottom="0.74791666666666701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Címrend</vt:lpstr>
      <vt:lpstr>Bevétel 2021</vt:lpstr>
      <vt:lpstr>Kiadás 2021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10. melléklet cofog</vt:lpstr>
      <vt:lpstr>11. melléklet KÖH</vt:lpstr>
      <vt:lpstr>12. melléklet Óvoda</vt:lpstr>
      <vt:lpstr>13. melléklet Konyha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Konyvelo</cp:lastModifiedBy>
  <cp:revision>0</cp:revision>
  <cp:lastPrinted>2021-07-15T11:19:26Z</cp:lastPrinted>
  <dcterms:created xsi:type="dcterms:W3CDTF">2017-02-15T10:01:31Z</dcterms:created>
  <dcterms:modified xsi:type="dcterms:W3CDTF">2021-07-15T11:21:39Z</dcterms:modified>
</cp:coreProperties>
</file>